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 codeName="{4470D2CD-2249-CD33-4A35-6F278624656F}"/>
  <workbookPr codeName="ThisWorkbook" filterPrivacy="1"/>
  <bookViews>
    <workbookView xWindow="-24855" yWindow="2880" windowWidth="20835" windowHeight="11385" activeTab="0"/>
  </bookViews>
  <sheets>
    <sheet name="SampleCalc" sheetId="19" r:id="rId1"/>
    <sheet name="Assumptions" sheetId="4" r:id="rId2"/>
    <sheet name="Input" sheetId="5" r:id="rId3"/>
    <sheet name="RevReq" sheetId="1" r:id="rId4"/>
    <sheet name="lookups" sheetId="2" r:id="rId5"/>
  </sheets>
  <definedNames>
    <definedName name="_xlnm.Print_Area" localSheetId="1">Assumptions!$A$7:$J$56</definedName>
    <definedName name="Tax_Rate">Assumptions!$E$22</definedName>
    <definedName name="vba_output">#REF!</definedName>
    <definedName name="vba_results">#REF!</definedName>
    <definedName name="vba_scenario">#REF!</definedName>
    <definedName name="vba_scenariorange">#REF!</definedName>
    <definedName name="vba_update">#REF!</definedName>
  </definedNames>
  <calcPr fullCalcOnLoad="1"/>
  <extLst/>
</workbook>
</file>

<file path=xl/sharedStrings.xml><?xml version="1.0" encoding="utf-8"?>
<sst xmlns="http://schemas.openxmlformats.org/spreadsheetml/2006/main" count="432" uniqueCount="267">
  <si>
    <t>CPVRR:</t>
  </si>
  <si>
    <t>Period</t>
  </si>
  <si>
    <t>Input</t>
  </si>
  <si>
    <t>PV</t>
  </si>
  <si>
    <t>SUM</t>
  </si>
  <si>
    <t>Year</t>
  </si>
  <si>
    <t>Discount Date</t>
  </si>
  <si>
    <t>Discount Factor</t>
  </si>
  <si>
    <t>Land</t>
  </si>
  <si>
    <t>Type</t>
  </si>
  <si>
    <t>Inflation</t>
  </si>
  <si>
    <t>Operating Savings</t>
  </si>
  <si>
    <t>AFUDC Capital</t>
  </si>
  <si>
    <t>Book</t>
  </si>
  <si>
    <t>Tax</t>
  </si>
  <si>
    <t>Capital</t>
  </si>
  <si>
    <t>Escalation Factors</t>
  </si>
  <si>
    <t>Book Capital Placed in Service</t>
  </si>
  <si>
    <t>Book Depreciation Rates</t>
  </si>
  <si>
    <t>Book Life</t>
  </si>
  <si>
    <t>COD Month</t>
  </si>
  <si>
    <t>Book Depreciation</t>
  </si>
  <si>
    <t>Net Book Value</t>
  </si>
  <si>
    <t>Deferred Tax Asset/(Liability)</t>
  </si>
  <si>
    <t>TAX CALCULATIONS</t>
  </si>
  <si>
    <t>Tax Capital Placed in Service</t>
  </si>
  <si>
    <t>Tax Depreciation Rates</t>
  </si>
  <si>
    <t>Tax Depreciation</t>
  </si>
  <si>
    <t>Net Tax Basis</t>
  </si>
  <si>
    <t>Tax Depreciable Basis</t>
  </si>
  <si>
    <t>Bonus Depreciation Rates</t>
  </si>
  <si>
    <t>Bonus Eligible</t>
  </si>
  <si>
    <t>GENERAL  ASSUMPTIONS</t>
  </si>
  <si>
    <t xml:space="preserve"> </t>
  </si>
  <si>
    <t>PROJECT TITLE:</t>
  </si>
  <si>
    <t>I)</t>
  </si>
  <si>
    <t>II)</t>
  </si>
  <si>
    <t>ASSETS</t>
  </si>
  <si>
    <t xml:space="preserve">WTD COST </t>
  </si>
  <si>
    <t>UNWTD AFTER</t>
  </si>
  <si>
    <t>WTD AFTER</t>
  </si>
  <si>
    <t>WTD PRE</t>
  </si>
  <si>
    <t>SOURCE</t>
  </si>
  <si>
    <t>WEIGHT</t>
  </si>
  <si>
    <t>COST</t>
  </si>
  <si>
    <t>RATE</t>
  </si>
  <si>
    <t>TAX RATE</t>
  </si>
  <si>
    <t>DEBT</t>
  </si>
  <si>
    <t>COMMON</t>
  </si>
  <si>
    <t>TOTAL</t>
  </si>
  <si>
    <t>DISCOUNT RATE ("WACC"):</t>
  </si>
  <si>
    <t>III)</t>
  </si>
  <si>
    <t>PROPERTY TAXES</t>
  </si>
  <si>
    <t xml:space="preserve">PROPERTY INSURANCE </t>
  </si>
  <si>
    <t>AFUDC</t>
  </si>
  <si>
    <t>Debt</t>
  </si>
  <si>
    <t>Equity</t>
  </si>
  <si>
    <t>Total</t>
  </si>
  <si>
    <t>IV)</t>
  </si>
  <si>
    <t>Item Title</t>
  </si>
  <si>
    <t>Cash Flow Type</t>
  </si>
  <si>
    <t>Asset Type</t>
  </si>
  <si>
    <t>Inflation Base Year</t>
  </si>
  <si>
    <t>Tax Life</t>
  </si>
  <si>
    <t>Investment Tax Credit (Solar)</t>
  </si>
  <si>
    <t>INPUTS</t>
  </si>
  <si>
    <t>Construction Start Date</t>
  </si>
  <si>
    <t>Cash Flows</t>
  </si>
  <si>
    <t>INVESTMENT TAX CREDIT</t>
  </si>
  <si>
    <t>ITC Rate</t>
  </si>
  <si>
    <t>ITC</t>
  </si>
  <si>
    <t>Investment Tax Credit (ITC)</t>
  </si>
  <si>
    <t>ITC Basis Reduction</t>
  </si>
  <si>
    <t>Basis Reduction</t>
  </si>
  <si>
    <t>ITC Normalization</t>
  </si>
  <si>
    <t>ITC Normalization, After Tax</t>
  </si>
  <si>
    <t>Perm Tax Diff Normalization, After Tax</t>
  </si>
  <si>
    <t>Tax Rate</t>
  </si>
  <si>
    <t>sum</t>
  </si>
  <si>
    <t>Bonus</t>
  </si>
  <si>
    <t>PROPERTY TAX &amp; INSURANCE</t>
  </si>
  <si>
    <t>Property Tax Depreciation Factor</t>
  </si>
  <si>
    <t>Floor</t>
  </si>
  <si>
    <t>Property Tax Basis</t>
  </si>
  <si>
    <t>Property Expense</t>
  </si>
  <si>
    <t>Millage Rate</t>
  </si>
  <si>
    <t>Insurance Valuation %</t>
  </si>
  <si>
    <t>Insurance Rate</t>
  </si>
  <si>
    <t>Insurance Expense</t>
  </si>
  <si>
    <t>Insurance Valuation</t>
  </si>
  <si>
    <t>Property Tax and Insurance</t>
  </si>
  <si>
    <t>Rate Base, Ending</t>
  </si>
  <si>
    <t>Rate Base, Average</t>
  </si>
  <si>
    <t>RETURN ON CAPITAL</t>
  </si>
  <si>
    <t>Interest Expense</t>
  </si>
  <si>
    <t>Debt Ratio</t>
  </si>
  <si>
    <t>Interest Rate</t>
  </si>
  <si>
    <t>After-Tax Return on Equity</t>
  </si>
  <si>
    <t>Return on Equity</t>
  </si>
  <si>
    <t>Income Tax</t>
  </si>
  <si>
    <t>Pre-Tax Return on Capital</t>
  </si>
  <si>
    <t>Return Rate</t>
  </si>
  <si>
    <t>Check</t>
  </si>
  <si>
    <t>BOOK RATE BASE CALCULATIONS</t>
  </si>
  <si>
    <t>REVENUE REQUIREMENT</t>
  </si>
  <si>
    <t>CASH FLOWS</t>
  </si>
  <si>
    <t>OPERATING EXPENSES / (SAVINGS)</t>
  </si>
  <si>
    <t>Operating Expenses / (Savings)</t>
  </si>
  <si>
    <t>ITC Normalization, Pre-Tax</t>
  </si>
  <si>
    <t>Land Sale or Reassignment</t>
  </si>
  <si>
    <t>Solar</t>
  </si>
  <si>
    <t>Oil / Gas Production</t>
  </si>
  <si>
    <t>Coal Production</t>
  </si>
  <si>
    <t>Combined Cycle Production</t>
  </si>
  <si>
    <t>Combustion Turbine Production</t>
  </si>
  <si>
    <t>Gas Turbine Production</t>
  </si>
  <si>
    <t>Nuclear Production</t>
  </si>
  <si>
    <t>Transmission, Substation</t>
  </si>
  <si>
    <t>Transmission, Lines</t>
  </si>
  <si>
    <t>Transmission, Clearing</t>
  </si>
  <si>
    <t>Transmission, Easements</t>
  </si>
  <si>
    <t>Distribution, Substation</t>
  </si>
  <si>
    <t>Distribution, Lines</t>
  </si>
  <si>
    <t>Distribution, Clearing</t>
  </si>
  <si>
    <t>Communications</t>
  </si>
  <si>
    <t>Fiber Optics</t>
  </si>
  <si>
    <t>Real, Office Buildings</t>
  </si>
  <si>
    <t>Real, Stores</t>
  </si>
  <si>
    <t>Real, Office Furniture</t>
  </si>
  <si>
    <t>Automobiles</t>
  </si>
  <si>
    <t>Light Trucks</t>
  </si>
  <si>
    <t>Heavy Trucks</t>
  </si>
  <si>
    <t>Information, Mainframe</t>
  </si>
  <si>
    <t>Information, PC</t>
  </si>
  <si>
    <t>Office Access</t>
  </si>
  <si>
    <t>Office Equipment</t>
  </si>
  <si>
    <t>Office, Duplicating</t>
  </si>
  <si>
    <t>Commercial Operations Date (COD)</t>
  </si>
  <si>
    <t>Sum</t>
  </si>
  <si>
    <t>CPVRR</t>
  </si>
  <si>
    <t>Code</t>
  </si>
  <si>
    <t>Model Start Year</t>
  </si>
  <si>
    <t>State Income Tax Rate</t>
  </si>
  <si>
    <t>Federal Income Tax Rate</t>
  </si>
  <si>
    <t>Blended Income Tax Rate</t>
  </si>
  <si>
    <t>TAX RATES</t>
  </si>
  <si>
    <t>DATES</t>
  </si>
  <si>
    <t>FEDERAL TAX INCENTIVES</t>
  </si>
  <si>
    <t>COST OF CAPITAL</t>
  </si>
  <si>
    <t>TAX DEPRECIATION SCHEDULES</t>
  </si>
  <si>
    <t>Capital Class</t>
  </si>
  <si>
    <t>Equity Ratio</t>
  </si>
  <si>
    <t>code</t>
  </si>
  <si>
    <t>Sign Flip</t>
  </si>
  <si>
    <t>Data Entry:</t>
  </si>
  <si>
    <t>Operating Expense</t>
  </si>
  <si>
    <t>check</t>
  </si>
  <si>
    <t>Depreciation</t>
  </si>
  <si>
    <t>Capital Expenditure</t>
  </si>
  <si>
    <t>$ thousands</t>
  </si>
  <si>
    <t>$ dollars</t>
  </si>
  <si>
    <t>$ millions</t>
  </si>
  <si>
    <t>$ billions</t>
  </si>
  <si>
    <t>Bonus Depreciation</t>
  </si>
  <si>
    <t>custom 1</t>
  </si>
  <si>
    <t>custom 2</t>
  </si>
  <si>
    <t>custom 3</t>
  </si>
  <si>
    <t>custom 4</t>
  </si>
  <si>
    <t>custom 5</t>
  </si>
  <si>
    <t>custom 6</t>
  </si>
  <si>
    <t>custom 7</t>
  </si>
  <si>
    <t>custom 8</t>
  </si>
  <si>
    <t>custom 9</t>
  </si>
  <si>
    <t>custom 10</t>
  </si>
  <si>
    <t>user 2</t>
  </si>
  <si>
    <t>user 3</t>
  </si>
  <si>
    <t>user 4</t>
  </si>
  <si>
    <t>user 5</t>
  </si>
  <si>
    <t>yearfrac</t>
  </si>
  <si>
    <t>factor</t>
  </si>
  <si>
    <t>Denomination</t>
  </si>
  <si>
    <t>LOOKUP TABLES</t>
  </si>
  <si>
    <t>LIFE</t>
  </si>
  <si>
    <t>WORK SPACE</t>
  </si>
  <si>
    <t>Revenue Requirement - unfavorable/(favorable)</t>
  </si>
  <si>
    <t>REVENUE REQUIREMENT - UNFAVORABLE/(FAVORABLE)</t>
  </si>
  <si>
    <t>INFLATION TABLES</t>
  </si>
  <si>
    <t>unfavorable / (favorable)</t>
  </si>
  <si>
    <t>DEPRECIABLE LIFE</t>
  </si>
  <si>
    <t>mean</t>
  </si>
  <si>
    <t>MODEL LOOKUPS</t>
  </si>
  <si>
    <t>Cash Flow, Unescalated</t>
  </si>
  <si>
    <t>Base Year</t>
  </si>
  <si>
    <t>Cash Flow, Escalated</t>
  </si>
  <si>
    <t>Cumulative CPVRR</t>
  </si>
  <si>
    <t>Monthly AFUDC Equity Rate</t>
  </si>
  <si>
    <t>Monthly AFUDC Debt Rate</t>
  </si>
  <si>
    <t>Monthly AFUDC Rate</t>
  </si>
  <si>
    <t>Monthly Capitalized Interest Rate</t>
  </si>
  <si>
    <t>Monthly Rates</t>
  </si>
  <si>
    <t>Annual Rates</t>
  </si>
  <si>
    <t>Annual AFUDC Debt Rate</t>
  </si>
  <si>
    <t>Annual AFUDC Equity Rate</t>
  </si>
  <si>
    <t>Annual AFUDC Rate</t>
  </si>
  <si>
    <t>Annual Capitalized Interest Rate</t>
  </si>
  <si>
    <t>Months Under Construction</t>
  </si>
  <si>
    <t>Total AFUDC Accrued</t>
  </si>
  <si>
    <t>Debt AFUDC Accrued</t>
  </si>
  <si>
    <t>Equity AFUDC Accrued</t>
  </si>
  <si>
    <t>Capitalized Interest</t>
  </si>
  <si>
    <t>AFUDC Equity Placed in Service</t>
  </si>
  <si>
    <t>AFUDC Equity Depr Adj.</t>
  </si>
  <si>
    <t>Cap.Interest - AFUDC Debt</t>
  </si>
  <si>
    <t>COD</t>
  </si>
  <si>
    <t>CODYear</t>
  </si>
  <si>
    <t>AFUDC Perm. Tax Difference</t>
  </si>
  <si>
    <t>AFUDC Perm Tax Difference</t>
  </si>
  <si>
    <t>Average CWIP</t>
  </si>
  <si>
    <t>End Year</t>
  </si>
  <si>
    <t>CWIP Capital</t>
  </si>
  <si>
    <t>Definition</t>
  </si>
  <si>
    <t>Expenses that flow through the income statement</t>
  </si>
  <si>
    <t>Savings or Revenues that flow through the income statement</t>
  </si>
  <si>
    <t>Land is capitalized and does not depreciate</t>
  </si>
  <si>
    <t>Capital that starts depreciating when spent</t>
  </si>
  <si>
    <t>Capital that earns AFUDC until COD</t>
  </si>
  <si>
    <t>Capital that goes into rate base when spent, but does not start deprecating until COD</t>
  </si>
  <si>
    <t>Exemption Exp.</t>
  </si>
  <si>
    <t>Revenue Requirement</t>
  </si>
  <si>
    <t>Base/
Clause</t>
  </si>
  <si>
    <t>Base</t>
  </si>
  <si>
    <t>Combustion Turbine Capital Spare Parts</t>
  </si>
  <si>
    <t>Percent Subject to Property Tax</t>
  </si>
  <si>
    <t>Solar, (Gen-tie, Switchyard)</t>
  </si>
  <si>
    <t>1st Yr of Tax</t>
  </si>
  <si>
    <t>Battery, Standalone</t>
  </si>
  <si>
    <t>Battery, with Solar</t>
  </si>
  <si>
    <t>Solar Exemption Expires</t>
  </si>
  <si>
    <t>Months of Construction</t>
  </si>
  <si>
    <t>Note:  New AFUDC rules were approved by the PSC and effective Jan 26, 2021.  Consult with Accounting to determine</t>
  </si>
  <si>
    <t>whether a project is eligible for AFUDC or not.</t>
  </si>
  <si>
    <t>Non-Solar = 0
Solar Site = 1</t>
  </si>
  <si>
    <t>Sample Calculation</t>
  </si>
  <si>
    <t>Capital Costs</t>
  </si>
  <si>
    <t>O&amp;M</t>
  </si>
  <si>
    <t>Hypothetical Sample Calculation</t>
  </si>
  <si>
    <t>Monthly Service Payment</t>
  </si>
  <si>
    <t>…</t>
  </si>
  <si>
    <t>Annual Service Payment</t>
  </si>
  <si>
    <t>Project Costs</t>
  </si>
  <si>
    <t>Operations and Maintenance</t>
  </si>
  <si>
    <t>Revenue Requirements</t>
  </si>
  <si>
    <t>Total Costs</t>
  </si>
  <si>
    <t>Term</t>
  </si>
  <si>
    <t>Annual Service Payments</t>
  </si>
  <si>
    <t>Net Revenue Requirement</t>
  </si>
  <si>
    <t>EV Charging Equipment</t>
  </si>
  <si>
    <t>Florida Power &amp; Light Company</t>
  </si>
  <si>
    <t>Docket No. 20210015-EI</t>
  </si>
  <si>
    <t>Attachment 1 of 1</t>
  </si>
  <si>
    <t>Staff's Tenth Data Request</t>
  </si>
  <si>
    <t>Request No. 12</t>
  </si>
  <si>
    <t>Tab 1 of 5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</si>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</sst>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 #,##0_);_(\ \(#,##0\);_(* &quot;-&quot;??_);_(@_)"/>
    <numFmt numFmtId="165" formatCode="0."/>
    <numFmt numFmtId="166" formatCode="_(* #,##0_);_(* \(#,##0\);_(* &quot;-&quot;??_);_(@_)"/>
    <numFmt numFmtId="167" formatCode="0.0%"/>
    <numFmt numFmtId="168" formatCode="0_)"/>
    <numFmt numFmtId="169" formatCode="0.000%"/>
    <numFmt numFmtId="170" formatCode="General_)"/>
    <numFmt numFmtId="171" formatCode="0.00000"/>
    <numFmt numFmtId="172" formatCode="0%_);\(0%\);&quot;-&quot;_)"/>
    <numFmt numFmtId="173" formatCode="0.00%_);\(0.00%\);&quot;-&quot;_)"/>
    <numFmt numFmtId="174" formatCode="0_);[Red]\(0\)"/>
    <numFmt numFmtId="175" formatCode="_(* #,##0.0_);_(* \(#,##0.0\);_(* &quot;-&quot;??_);_(@_)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%"/>
  </numFmts>
  <fonts count="3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u val="singleAccounting"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008000"/>
      <name val="Arial"/>
      <family val="2"/>
    </font>
    <font>
      <b/>
      <u val="single"/>
      <sz val="12"/>
      <color theme="0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u val="singleAccounting"/>
      <sz val="10"/>
      <color theme="1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2"/>
      <color theme="1" tint="0.24995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rgb="FF00800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i/>
      <sz val="10"/>
      <color rgb="FF0000FF"/>
      <name val="Arial"/>
      <family val="2"/>
    </font>
    <font>
      <i/>
      <sz val="10"/>
      <color rgb="FF008000"/>
      <name val="Arial"/>
      <family val="2"/>
    </font>
    <font>
      <i/>
      <sz val="10"/>
      <color theme="0"/>
      <name val="Arial"/>
      <family val="2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  <font>
      <sz val="12"/>
      <color theme="1" tint="0.24995"/>
      <name val="Arial"/>
      <family val="2"/>
    </font>
    <font>
      <sz val="12"/>
      <color theme="1"/>
      <name val="Arial"/>
      <family val="2"/>
    </font>
    <font>
      <i/>
      <sz val="12"/>
      <color theme="0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3" tint="0.7999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8"/>
        <bgColor indexed="64"/>
      </patternFill>
    </fill>
    <fill>
      <patternFill patternType="solid">
        <fgColor theme="1" tint="0.24998"/>
        <bgColor indexed="64"/>
      </patternFill>
    </fill>
    <fill>
      <patternFill patternType="solid">
        <fgColor rgb="FFF3FEFF"/>
        <bgColor indexed="64"/>
      </patternFill>
    </fill>
    <fill>
      <patternFill patternType="solid">
        <fgColor theme="6" tint="0.79998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rgb="FF000000"/>
      </top>
      <bottom/>
    </border>
    <border>
      <left/>
      <right/>
      <top/>
      <bottom style="medium">
        <color indexed="8"/>
      </bottom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 style="thin">
        <color theme="1" tint="0.49998"/>
      </left>
      <right style="thin">
        <color theme="1" tint="0.49998"/>
      </right>
      <top style="thin">
        <color theme="1" tint="0.49998"/>
      </top>
      <bottom style="thin">
        <color theme="1" tint="0.49998"/>
      </bottom>
    </border>
    <border>
      <left/>
      <right style="thin">
        <color auto="1"/>
      </right>
      <top/>
      <bottom/>
    </border>
    <border>
      <left/>
      <right/>
      <top style="thin">
        <color auto="1"/>
      </top>
      <bottom style="medium">
        <color rgb="FF000000"/>
      </bottom>
    </border>
    <border>
      <left/>
      <right style="thin">
        <color auto="1"/>
      </right>
      <top style="thin">
        <color auto="1"/>
      </top>
      <bottom style="medium">
        <color rgb="FF000000"/>
      </bottom>
    </border>
    <border>
      <left style="thin">
        <color auto="1"/>
      </left>
      <right/>
      <top/>
      <bottom/>
    </border>
    <border>
      <left/>
      <right/>
      <top/>
      <bottom style="thin">
        <color rgb="FF000000"/>
      </bottom>
    </border>
    <border>
      <left/>
      <right style="thin">
        <color auto="1"/>
      </right>
      <top/>
      <bottom style="thin">
        <color rgb="FF000000"/>
      </bottom>
    </border>
    <border>
      <left style="thin">
        <color auto="1"/>
      </left>
      <right/>
      <top/>
      <bottom style="thin">
        <color rgb="FF000000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thin">
        <color auto="1"/>
      </top>
      <bottom/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rgb="FF000000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rgb="FF000000"/>
      </bottom>
    </border>
    <border>
      <left style="thin">
        <color auto="1"/>
      </left>
      <right/>
      <top style="thin">
        <color auto="1"/>
      </top>
      <bottom style="medium">
        <color rgb="FF000000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 style="thin">
        <color rgb="FF000000"/>
      </top>
      <bottom style="thin">
        <color auto="1"/>
      </bottom>
    </border>
    <border>
      <left style="thin">
        <color rgb="FF000000"/>
      </left>
      <right/>
      <top/>
      <bottom/>
    </border>
    <border>
      <left style="thin">
        <color auto="1"/>
      </left>
      <right style="thin">
        <color auto="1"/>
      </right>
      <top/>
      <bottom style="thin">
        <color rgb="FF0048B9"/>
      </bottom>
    </border>
    <border>
      <left style="thin">
        <color auto="1"/>
      </left>
      <right/>
      <top style="thin">
        <color rgb="FF000000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2">
    <xf numFmtId="0" fontId="0" fillId="0" borderId="0" xfId="0"/>
    <xf numFmtId="0" fontId="15" fillId="0" borderId="1" xfId="0" applyFont="1" applyBorder="1" applyAlignment="1" applyProtection="1">
      <alignment horizontal="left" indent="1"/>
      <protection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10" fontId="15" fillId="0" borderId="0" xfId="21" applyNumberFormat="1" applyFont="1" applyFill="1" applyBorder="1" applyAlignment="1" applyProtection="1">
      <alignment horizontal="center"/>
      <protection/>
    </xf>
    <xf numFmtId="176" fontId="20" fillId="2" borderId="4" xfId="16" applyNumberFormat="1" applyFont="1" applyFill="1" applyBorder="1" applyProtection="1">
      <protection/>
    </xf>
    <xf numFmtId="0" fontId="6" fillId="3" borderId="0" xfId="0" applyFont="1" applyFill="1" applyAlignment="1">
      <alignment horizontal="left" indent="1"/>
    </xf>
    <xf numFmtId="0" fontId="0" fillId="3" borderId="0" xfId="0" applyFill="1"/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10" fontId="9" fillId="0" borderId="0" xfId="0" applyNumberFormat="1" applyFont="1"/>
    <xf numFmtId="0" fontId="0" fillId="0" borderId="0" xfId="0" applyBorder="1"/>
    <xf numFmtId="164" fontId="0" fillId="0" borderId="0" xfId="0" applyNumberFormat="1" applyFill="1" applyBorder="1"/>
    <xf numFmtId="164" fontId="0" fillId="0" borderId="0" xfId="0" applyNumberFormat="1" applyFont="1" applyFill="1" applyBorder="1"/>
    <xf numFmtId="0" fontId="4" fillId="0" borderId="0" xfId="0" applyFont="1" applyAlignment="1">
      <alignment horizontal="left" indent="2"/>
    </xf>
    <xf numFmtId="165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3"/>
    </xf>
    <xf numFmtId="0" fontId="11" fillId="0" borderId="0" xfId="0" applyFont="1"/>
    <xf numFmtId="0" fontId="0" fillId="0" borderId="0" xfId="0" applyProtection="1">
      <protection locked="0"/>
    </xf>
    <xf numFmtId="166" fontId="0" fillId="0" borderId="0" xfId="18" applyNumberFormat="1" applyFont="1"/>
    <xf numFmtId="166" fontId="0" fillId="0" borderId="5" xfId="18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20" applyFont="1" applyAlignment="1" quotePrefix="1">
      <alignment horizontal="left"/>
      <protection/>
    </xf>
    <xf numFmtId="0" fontId="1" fillId="0" borderId="0" xfId="20" applyFont="1">
      <alignment/>
      <protection/>
    </xf>
    <xf numFmtId="43" fontId="1" fillId="0" borderId="0" xfId="18" applyFont="1"/>
    <xf numFmtId="0" fontId="1" fillId="0" borderId="0" xfId="20" applyFont="1" applyAlignment="1" quotePrefix="1">
      <alignment horizontal="left"/>
      <protection/>
    </xf>
    <xf numFmtId="0" fontId="18" fillId="4" borderId="0" xfId="20" applyFont="1" applyFill="1" applyBorder="1" applyProtection="1">
      <alignment/>
      <protection locked="0"/>
    </xf>
    <xf numFmtId="0" fontId="1" fillId="0" borderId="0" xfId="20" applyFont="1" applyAlignment="1" quotePrefix="1">
      <alignment horizontal="right"/>
      <protection/>
    </xf>
    <xf numFmtId="0" fontId="18" fillId="4" borderId="0" xfId="20" applyFont="1" applyFill="1" applyBorder="1" applyAlignment="1" applyProtection="1">
      <alignment horizontal="left"/>
      <protection locked="0"/>
    </xf>
    <xf numFmtId="0" fontId="1" fillId="0" borderId="0" xfId="20" applyFont="1" applyAlignment="1">
      <alignment horizontal="left"/>
      <protection/>
    </xf>
    <xf numFmtId="169" fontId="1" fillId="4" borderId="0" xfId="20" applyNumberFormat="1" applyFont="1" applyFill="1" applyProtection="1">
      <alignment/>
      <protection/>
    </xf>
    <xf numFmtId="0" fontId="1" fillId="0" borderId="6" xfId="20" applyFont="1" applyBorder="1" applyAlignment="1">
      <alignment horizontal="right"/>
      <protection/>
    </xf>
    <xf numFmtId="10" fontId="18" fillId="5" borderId="0" xfId="20" applyNumberFormat="1" applyFont="1" applyFill="1" applyBorder="1" applyProtection="1">
      <alignment/>
      <protection locked="0"/>
    </xf>
    <xf numFmtId="0" fontId="1" fillId="0" borderId="0" xfId="20" applyFont="1" applyAlignment="1">
      <alignment horizontal="right"/>
      <protection/>
    </xf>
    <xf numFmtId="0" fontId="1" fillId="0" borderId="6" xfId="20" applyFont="1" applyBorder="1" applyAlignment="1">
      <alignment horizontal="left"/>
      <protection/>
    </xf>
    <xf numFmtId="10" fontId="1" fillId="0" borderId="0" xfId="0" applyNumberFormat="1" applyFont="1" applyProtection="1">
      <protection/>
    </xf>
    <xf numFmtId="10" fontId="1" fillId="0" borderId="0" xfId="20" applyNumberFormat="1" applyFont="1">
      <alignment/>
      <protection/>
    </xf>
    <xf numFmtId="0" fontId="1" fillId="0" borderId="0" xfId="20" applyFont="1" applyBorder="1">
      <alignment/>
      <protection/>
    </xf>
    <xf numFmtId="170" fontId="1" fillId="0" borderId="6" xfId="20" applyNumberFormat="1" applyFont="1" applyBorder="1" applyAlignment="1" applyProtection="1">
      <alignment horizontal="left"/>
      <protection/>
    </xf>
    <xf numFmtId="10" fontId="1" fillId="0" borderId="6" xfId="0" applyNumberFormat="1" applyFont="1" applyBorder="1" applyProtection="1">
      <protection/>
    </xf>
    <xf numFmtId="167" fontId="1" fillId="0" borderId="6" xfId="20" applyNumberFormat="1" applyFont="1" applyBorder="1">
      <alignment/>
      <protection/>
    </xf>
    <xf numFmtId="10" fontId="1" fillId="0" borderId="6" xfId="20" applyNumberFormat="1" applyFont="1" applyBorder="1" applyProtection="1">
      <alignment/>
      <protection/>
    </xf>
    <xf numFmtId="0" fontId="21" fillId="0" borderId="0" xfId="20" applyFont="1">
      <alignment/>
      <protection/>
    </xf>
    <xf numFmtId="0" fontId="1" fillId="0" borderId="0" xfId="20" applyFont="1" applyProtection="1">
      <alignment/>
      <protection/>
    </xf>
    <xf numFmtId="10" fontId="21" fillId="0" borderId="0" xfId="21" applyNumberFormat="1" applyFont="1"/>
    <xf numFmtId="171" fontId="1" fillId="0" borderId="0" xfId="20" applyNumberFormat="1" applyFont="1">
      <alignment/>
      <protection/>
    </xf>
    <xf numFmtId="10" fontId="18" fillId="0" borderId="0" xfId="20" applyNumberFormat="1" applyFont="1" applyFill="1" applyBorder="1" applyProtection="1">
      <alignment/>
      <protection locked="0"/>
    </xf>
    <xf numFmtId="0" fontId="1" fillId="0" borderId="0" xfId="20" applyFont="1" applyAlignment="1">
      <alignment horizontal="center"/>
      <protection/>
    </xf>
    <xf numFmtId="0" fontId="19" fillId="0" borderId="0" xfId="20" applyFont="1" applyAlignment="1">
      <alignment horizontal="center"/>
      <protection/>
    </xf>
    <xf numFmtId="0" fontId="1" fillId="0" borderId="7" xfId="20" applyFont="1" applyBorder="1" applyAlignment="1">
      <alignment horizontal="left"/>
      <protection/>
    </xf>
    <xf numFmtId="0" fontId="1" fillId="0" borderId="8" xfId="20" applyFont="1" applyBorder="1" applyAlignment="1">
      <alignment horizontal="left"/>
      <protection/>
    </xf>
    <xf numFmtId="0" fontId="19" fillId="0" borderId="8" xfId="20" applyFont="1" applyBorder="1" applyAlignment="1">
      <alignment horizontal="left"/>
      <protection/>
    </xf>
    <xf numFmtId="0" fontId="22" fillId="0" borderId="0" xfId="20" applyFont="1" applyAlignment="1">
      <alignment horizontal="left"/>
      <protection/>
    </xf>
    <xf numFmtId="0" fontId="22" fillId="0" borderId="0" xfId="20" applyFont="1">
      <alignment/>
      <protection/>
    </xf>
    <xf numFmtId="10" fontId="23" fillId="0" borderId="0" xfId="20" applyNumberFormat="1" applyFont="1" applyFill="1" applyBorder="1" applyProtection="1">
      <alignment/>
      <protection locked="0"/>
    </xf>
    <xf numFmtId="10" fontId="18" fillId="4" borderId="0" xfId="20" applyNumberFormat="1" applyFont="1" applyFill="1" applyBorder="1" applyProtection="1">
      <alignment/>
      <protection/>
    </xf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164" fontId="0" fillId="0" borderId="0" xfId="0" applyNumberForma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8" fillId="6" borderId="9" xfId="0" applyFont="1" applyFill="1" applyBorder="1" applyProtection="1">
      <protection locked="0"/>
    </xf>
    <xf numFmtId="166" fontId="9" fillId="0" borderId="0" xfId="18" applyNumberFormat="1" applyFont="1"/>
    <xf numFmtId="166" fontId="9" fillId="0" borderId="0" xfId="18" applyNumberFormat="1" applyFont="1" applyBorder="1"/>
    <xf numFmtId="0" fontId="0" fillId="0" borderId="0" xfId="0" applyBorder="1" applyProtection="1">
      <protection locked="0"/>
    </xf>
    <xf numFmtId="166" fontId="0" fillId="0" borderId="0" xfId="0" applyNumberFormat="1"/>
    <xf numFmtId="166" fontId="0" fillId="0" borderId="0" xfId="0" applyNumberFormat="1" applyBorder="1"/>
    <xf numFmtId="166" fontId="0" fillId="0" borderId="5" xfId="0" applyNumberFormat="1" applyFill="1" applyBorder="1"/>
    <xf numFmtId="166" fontId="15" fillId="0" borderId="0" xfId="18" applyNumberFormat="1" applyFont="1"/>
    <xf numFmtId="0" fontId="10" fillId="3" borderId="0" xfId="0" applyFont="1" applyFill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166" fontId="9" fillId="0" borderId="0" xfId="18" applyNumberFormat="1" applyFont="1" applyBorder="1" applyAlignment="1">
      <alignment horizontal="center"/>
    </xf>
    <xf numFmtId="0" fontId="24" fillId="0" borderId="0" xfId="20" applyFont="1">
      <alignment/>
      <protection/>
    </xf>
    <xf numFmtId="0" fontId="24" fillId="0" borderId="0" xfId="20" applyFont="1" applyAlignment="1">
      <alignment horizontal="left"/>
      <protection/>
    </xf>
    <xf numFmtId="0" fontId="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8" fillId="0" borderId="7" xfId="20" applyFont="1" applyBorder="1" applyAlignment="1">
      <alignment horizontal="left" indent="2"/>
      <protection/>
    </xf>
    <xf numFmtId="168" fontId="8" fillId="0" borderId="13" xfId="20" applyNumberFormat="1" applyFont="1" applyBorder="1" applyAlignment="1" applyProtection="1">
      <alignment horizontal="left" indent="2"/>
      <protection/>
    </xf>
    <xf numFmtId="0" fontId="4" fillId="0" borderId="0" xfId="0" applyFont="1" applyBorder="1" applyAlignment="1" applyProtection="1">
      <alignment horizontal="center"/>
      <protection locked="0"/>
    </xf>
    <xf numFmtId="168" fontId="19" fillId="0" borderId="0" xfId="20" applyNumberFormat="1" applyFont="1" applyBorder="1" applyProtection="1">
      <alignment/>
      <protection/>
    </xf>
    <xf numFmtId="0" fontId="19" fillId="0" borderId="0" xfId="20" applyFont="1" applyBorder="1" applyAlignment="1">
      <alignment horizontal="left" indent="2"/>
      <protection/>
    </xf>
    <xf numFmtId="14" fontId="4" fillId="0" borderId="0" xfId="0" applyNumberFormat="1" applyFont="1" applyFill="1" applyBorder="1" applyAlignment="1">
      <alignment horizontal="center" wrapText="1"/>
    </xf>
    <xf numFmtId="0" fontId="26" fillId="0" borderId="0" xfId="20" applyFont="1">
      <alignment/>
      <protection/>
    </xf>
    <xf numFmtId="0" fontId="26" fillId="0" borderId="0" xfId="20" applyFont="1" applyAlignment="1" quotePrefix="1">
      <alignment horizontal="left"/>
      <protection/>
    </xf>
    <xf numFmtId="43" fontId="26" fillId="0" borderId="0" xfId="18" applyFont="1"/>
    <xf numFmtId="0" fontId="8" fillId="0" borderId="14" xfId="0" applyFont="1" applyFill="1" applyBorder="1" applyProtection="1">
      <protection locked="0"/>
    </xf>
    <xf numFmtId="0" fontId="8" fillId="0" borderId="15" xfId="0" applyFont="1" applyFill="1" applyBorder="1" applyProtection="1">
      <protection locked="0"/>
    </xf>
    <xf numFmtId="164" fontId="7" fillId="0" borderId="0" xfId="0" applyNumberFormat="1" applyFont="1" applyFill="1" applyBorder="1" applyAlignment="1">
      <alignment horizontal="center" wrapText="1"/>
    </xf>
    <xf numFmtId="166" fontId="8" fillId="0" borderId="0" xfId="18" applyNumberFormat="1" applyFont="1"/>
    <xf numFmtId="0" fontId="0" fillId="0" borderId="5" xfId="0" applyFill="1" applyBorder="1"/>
    <xf numFmtId="166" fontId="15" fillId="0" borderId="0" xfId="18" applyNumberFormat="1" applyFont="1" applyBorder="1"/>
    <xf numFmtId="0" fontId="30" fillId="0" borderId="0" xfId="20" applyFont="1" applyAlignment="1">
      <alignment horizontal="center"/>
      <protection/>
    </xf>
    <xf numFmtId="43" fontId="0" fillId="0" borderId="0" xfId="18" applyFont="1"/>
    <xf numFmtId="0" fontId="2" fillId="3" borderId="0" xfId="0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0" fontId="11" fillId="0" borderId="0" xfId="0" applyFont="1" applyAlignment="1" applyProtection="1">
      <alignment horizontal="left" indent="1"/>
      <protection locked="0"/>
    </xf>
    <xf numFmtId="0" fontId="1" fillId="7" borderId="13" xfId="20" applyFont="1" applyFill="1" applyBorder="1" applyAlignment="1" applyProtection="1">
      <alignment horizontal="left" indent="1"/>
      <protection locked="0"/>
    </xf>
    <xf numFmtId="0" fontId="1" fillId="7" borderId="16" xfId="20" applyFon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6" fillId="8" borderId="0" xfId="0" applyFont="1" applyFill="1" applyAlignment="1">
      <alignment horizontal="left" indent="1"/>
    </xf>
    <xf numFmtId="0" fontId="10" fillId="8" borderId="0" xfId="0" applyFont="1" applyFill="1" applyAlignment="1">
      <alignment horizontal="left" indent="1"/>
    </xf>
    <xf numFmtId="0" fontId="0" fillId="8" borderId="0" xfId="0" applyFill="1"/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right"/>
    </xf>
    <xf numFmtId="164" fontId="2" fillId="8" borderId="0" xfId="0" applyNumberFormat="1" applyFont="1" applyFill="1"/>
    <xf numFmtId="168" fontId="8" fillId="0" borderId="16" xfId="20" applyNumberFormat="1" applyFont="1" applyFill="1" applyBorder="1" applyAlignment="1" applyProtection="1">
      <alignment horizontal="left" indent="2"/>
      <protection/>
    </xf>
    <xf numFmtId="0" fontId="10" fillId="8" borderId="0" xfId="0" applyFont="1" applyFill="1" applyAlignment="1">
      <alignment horizontal="left"/>
    </xf>
    <xf numFmtId="0" fontId="2" fillId="8" borderId="0" xfId="0" applyFont="1" applyFill="1" applyAlignment="1">
      <alignment horizontal="center"/>
    </xf>
    <xf numFmtId="166" fontId="2" fillId="8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6" fillId="3" borderId="17" xfId="20" applyFont="1" applyFill="1" applyBorder="1" applyProtection="1">
      <alignment/>
      <protection/>
    </xf>
    <xf numFmtId="5" fontId="20" fillId="2" borderId="17" xfId="18" applyNumberFormat="1" applyFont="1" applyFill="1" applyBorder="1" applyProtection="1">
      <protection/>
    </xf>
    <xf numFmtId="168" fontId="33" fillId="0" borderId="0" xfId="20" applyNumberFormat="1" applyFont="1" applyBorder="1" applyProtection="1">
      <alignment/>
      <protection/>
    </xf>
    <xf numFmtId="0" fontId="8" fillId="0" borderId="13" xfId="20" applyFont="1" applyBorder="1" applyAlignment="1">
      <alignment horizontal="left" indent="2"/>
      <protection/>
    </xf>
    <xf numFmtId="0" fontId="18" fillId="0" borderId="0" xfId="20" applyFont="1" applyBorder="1">
      <alignment/>
      <protection/>
    </xf>
    <xf numFmtId="10" fontId="8" fillId="0" borderId="18" xfId="15" applyNumberFormat="1" applyFont="1" applyBorder="1"/>
    <xf numFmtId="10" fontId="8" fillId="0" borderId="13" xfId="20" applyNumberFormat="1" applyFont="1" applyBorder="1" applyAlignment="1">
      <alignment horizontal="left" indent="2"/>
      <protection/>
    </xf>
    <xf numFmtId="10" fontId="8" fillId="0" borderId="18" xfId="15" applyNumberFormat="1" applyFont="1" applyFill="1" applyBorder="1"/>
    <xf numFmtId="10" fontId="8" fillId="0" borderId="0" xfId="15" applyNumberFormat="1" applyFont="1" applyFill="1" applyBorder="1"/>
    <xf numFmtId="10" fontId="18" fillId="0" borderId="0" xfId="21" applyNumberFormat="1" applyFont="1" applyFill="1" applyBorder="1"/>
    <xf numFmtId="10" fontId="8" fillId="0" borderId="7" xfId="15" applyNumberFormat="1" applyFont="1" applyBorder="1" applyAlignment="1">
      <alignment horizontal="left" indent="2"/>
    </xf>
    <xf numFmtId="5" fontId="34" fillId="2" borderId="19" xfId="18" applyNumberFormat="1" applyFont="1" applyFill="1" applyBorder="1" applyAlignment="1" applyProtection="1">
      <alignment horizontal="left" indent="1"/>
      <protection/>
    </xf>
    <xf numFmtId="0" fontId="0" fillId="0" borderId="0" xfId="0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indent="2"/>
    </xf>
    <xf numFmtId="0" fontId="0" fillId="0" borderId="5" xfId="0" applyFill="1" applyBorder="1" applyAlignment="1">
      <alignment horizontal="center"/>
    </xf>
    <xf numFmtId="169" fontId="19" fillId="4" borderId="5" xfId="20" applyNumberFormat="1" applyFont="1" applyFill="1" applyBorder="1" applyProtection="1">
      <alignment/>
      <protection/>
    </xf>
    <xf numFmtId="0" fontId="19" fillId="0" borderId="0" xfId="20" applyFont="1" applyAlignment="1">
      <alignment horizontal="left" indent="1"/>
      <protection/>
    </xf>
    <xf numFmtId="10" fontId="19" fillId="0" borderId="20" xfId="20" applyNumberFormat="1" applyFont="1" applyFill="1" applyBorder="1" applyProtection="1">
      <alignment/>
      <protection/>
    </xf>
    <xf numFmtId="0" fontId="1" fillId="0" borderId="0" xfId="20" applyFont="1" applyFill="1" applyBorder="1">
      <alignment/>
      <protection/>
    </xf>
    <xf numFmtId="173" fontId="18" fillId="0" borderId="7" xfId="21" applyNumberFormat="1" applyFont="1" applyBorder="1"/>
    <xf numFmtId="173" fontId="18" fillId="0" borderId="18" xfId="20" applyNumberFormat="1" applyFont="1" applyBorder="1">
      <alignment/>
      <protection/>
    </xf>
    <xf numFmtId="173" fontId="18" fillId="0" borderId="13" xfId="20" applyNumberFormat="1" applyFont="1" applyBorder="1" applyProtection="1">
      <alignment/>
      <protection/>
    </xf>
    <xf numFmtId="173" fontId="18" fillId="0" borderId="0" xfId="20" applyNumberFormat="1" applyFont="1" applyBorder="1" applyProtection="1">
      <alignment/>
      <protection/>
    </xf>
    <xf numFmtId="173" fontId="1" fillId="0" borderId="0" xfId="20" applyNumberFormat="1" applyFont="1" applyBorder="1" applyProtection="1">
      <alignment/>
      <protection/>
    </xf>
    <xf numFmtId="173" fontId="18" fillId="0" borderId="13" xfId="21" applyNumberFormat="1" applyFont="1" applyFill="1" applyBorder="1" applyProtection="1">
      <protection/>
    </xf>
    <xf numFmtId="173" fontId="18" fillId="0" borderId="0" xfId="21" applyNumberFormat="1" applyFont="1" applyFill="1" applyBorder="1" applyProtection="1">
      <protection/>
    </xf>
    <xf numFmtId="173" fontId="1" fillId="0" borderId="0" xfId="21" applyNumberFormat="1" applyFont="1" applyBorder="1" applyProtection="1">
      <protection/>
    </xf>
    <xf numFmtId="173" fontId="18" fillId="0" borderId="8" xfId="21" applyNumberFormat="1" applyFont="1" applyFill="1" applyBorder="1" applyProtection="1">
      <protection/>
    </xf>
    <xf numFmtId="173" fontId="18" fillId="0" borderId="21" xfId="21" applyNumberFormat="1" applyFont="1" applyFill="1" applyBorder="1" applyProtection="1">
      <protection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/>
    <xf numFmtId="0" fontId="0" fillId="0" borderId="22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5" xfId="0" applyFont="1" applyFill="1" applyBorder="1" applyProtection="1">
      <protection locked="0"/>
    </xf>
    <xf numFmtId="0" fontId="0" fillId="0" borderId="23" xfId="0" applyFont="1" applyBorder="1" applyProtection="1">
      <protection locked="0"/>
    </xf>
    <xf numFmtId="10" fontId="0" fillId="0" borderId="24" xfId="0" applyNumberFormat="1" applyFont="1" applyFill="1" applyBorder="1" applyProtection="1">
      <protection locked="0"/>
    </xf>
    <xf numFmtId="0" fontId="0" fillId="0" borderId="18" xfId="0" applyFont="1" applyBorder="1" applyProtection="1">
      <protection locked="0"/>
    </xf>
    <xf numFmtId="10" fontId="0" fillId="0" borderId="25" xfId="0" applyNumberFormat="1" applyFont="1" applyBorder="1" applyProtection="1">
      <protection locked="0"/>
    </xf>
    <xf numFmtId="0" fontId="0" fillId="0" borderId="5" xfId="0" applyFont="1" applyFill="1" applyBorder="1" applyProtection="1">
      <protection locked="0"/>
    </xf>
    <xf numFmtId="10" fontId="0" fillId="0" borderId="26" xfId="0" applyNumberFormat="1" applyFont="1" applyFill="1" applyBorder="1" applyProtection="1">
      <protection locked="0"/>
    </xf>
    <xf numFmtId="0" fontId="0" fillId="0" borderId="14" xfId="0" applyFont="1" applyFill="1" applyBorder="1" applyProtection="1">
      <protection locked="0"/>
    </xf>
    <xf numFmtId="0" fontId="4" fillId="0" borderId="27" xfId="0" applyFont="1" applyFill="1" applyBorder="1" applyAlignment="1" applyProtection="1">
      <alignment horizontal="left" indent="1"/>
      <protection locked="0"/>
    </xf>
    <xf numFmtId="0" fontId="35" fillId="8" borderId="0" xfId="0" applyFont="1" applyFill="1"/>
    <xf numFmtId="0" fontId="36" fillId="8" borderId="0" xfId="0" applyFont="1" applyFill="1" applyAlignment="1">
      <alignment horizontal="center"/>
    </xf>
    <xf numFmtId="0" fontId="35" fillId="8" borderId="0" xfId="0" applyFont="1" applyFill="1" applyAlignment="1">
      <alignment horizontal="center"/>
    </xf>
    <xf numFmtId="0" fontId="6" fillId="8" borderId="0" xfId="0" applyFont="1" applyFill="1" applyAlignment="1">
      <alignment horizontal="right"/>
    </xf>
    <xf numFmtId="164" fontId="6" fillId="8" borderId="0" xfId="0" applyNumberFormat="1" applyFont="1" applyFill="1"/>
    <xf numFmtId="173" fontId="1" fillId="0" borderId="21" xfId="21" applyNumberFormat="1" applyFont="1" applyFill="1" applyBorder="1" applyProtection="1">
      <protection/>
    </xf>
    <xf numFmtId="10" fontId="0" fillId="0" borderId="28" xfId="0" applyNumberFormat="1" applyFont="1" applyBorder="1" applyProtection="1">
      <protection locked="0"/>
    </xf>
    <xf numFmtId="10" fontId="0" fillId="0" borderId="29" xfId="0" applyNumberFormat="1" applyFont="1" applyBorder="1" applyProtection="1">
      <protection locked="0"/>
    </xf>
    <xf numFmtId="14" fontId="8" fillId="6" borderId="9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/>
      <protection locked="0"/>
    </xf>
    <xf numFmtId="166" fontId="0" fillId="0" borderId="0" xfId="18" applyNumberFormat="1" applyFont="1" applyProtection="1">
      <protection locked="0"/>
    </xf>
    <xf numFmtId="10" fontId="32" fillId="0" borderId="0" xfId="0" applyNumberFormat="1" applyFont="1" applyFill="1" applyProtection="1">
      <protection locked="0"/>
    </xf>
    <xf numFmtId="10" fontId="32" fillId="0" borderId="6" xfId="0" applyNumberFormat="1" applyFont="1" applyFill="1" applyBorder="1" applyProtection="1">
      <protection locked="0"/>
    </xf>
    <xf numFmtId="0" fontId="8" fillId="0" borderId="1" xfId="0" applyFont="1" applyBorder="1" applyAlignment="1" applyProtection="1">
      <alignment horizontal="left" indent="1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Protection="1">
      <protection/>
    </xf>
    <xf numFmtId="0" fontId="4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center"/>
      <protection/>
    </xf>
    <xf numFmtId="166" fontId="8" fillId="0" borderId="1" xfId="18" applyNumberFormat="1" applyFont="1" applyBorder="1" applyAlignment="1" applyProtection="1">
      <alignment horizontal="center"/>
      <protection/>
    </xf>
    <xf numFmtId="0" fontId="0" fillId="0" borderId="0" xfId="0" applyFont="1" applyBorder="1" applyProtection="1">
      <protection/>
    </xf>
    <xf numFmtId="0" fontId="11" fillId="0" borderId="0" xfId="0" applyFont="1" applyBorder="1" applyProtection="1">
      <protection/>
    </xf>
    <xf numFmtId="0" fontId="6" fillId="3" borderId="0" xfId="0" applyFont="1" applyFill="1" applyAlignment="1" applyProtection="1">
      <alignment horizontal="left" indent="1"/>
      <protection/>
    </xf>
    <xf numFmtId="0" fontId="0" fillId="3" borderId="0" xfId="0" applyFill="1" applyProtection="1">
      <protection/>
    </xf>
    <xf numFmtId="0" fontId="10" fillId="3" borderId="0" xfId="0" applyFont="1" applyFill="1" applyAlignment="1" applyProtection="1">
      <alignment horizontal="left" indent="1"/>
      <protection/>
    </xf>
    <xf numFmtId="0" fontId="31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right"/>
      <protection/>
    </xf>
    <xf numFmtId="164" fontId="2" fillId="3" borderId="0" xfId="0" applyNumberFormat="1" applyFont="1" applyFill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 indent="1"/>
      <protection/>
    </xf>
    <xf numFmtId="0" fontId="11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8" fillId="0" borderId="0" xfId="0" applyFont="1" applyProtection="1">
      <protection/>
    </xf>
    <xf numFmtId="0" fontId="9" fillId="0" borderId="0" xfId="0" applyFont="1" applyProtection="1">
      <protection/>
    </xf>
    <xf numFmtId="14" fontId="9" fillId="0" borderId="0" xfId="0" applyNumberFormat="1" applyFont="1" applyProtection="1">
      <protection/>
    </xf>
    <xf numFmtId="14" fontId="15" fillId="0" borderId="0" xfId="0" applyNumberFormat="1" applyFont="1" applyProtection="1">
      <protection/>
    </xf>
    <xf numFmtId="10" fontId="9" fillId="0" borderId="0" xfId="0" applyNumberFormat="1" applyFont="1" applyProtection="1">
      <protection/>
    </xf>
    <xf numFmtId="2" fontId="0" fillId="0" borderId="0" xfId="0" applyNumberFormat="1" applyProtection="1">
      <protection/>
    </xf>
    <xf numFmtId="0" fontId="30" fillId="0" borderId="0" xfId="20" applyFont="1" applyAlignment="1" applyProtection="1">
      <alignment horizontal="center"/>
      <protection/>
    </xf>
    <xf numFmtId="0" fontId="5" fillId="3" borderId="0" xfId="0" applyFont="1" applyFill="1" applyProtection="1">
      <protection/>
    </xf>
    <xf numFmtId="0" fontId="10" fillId="3" borderId="0" xfId="0" applyFont="1" applyFill="1" applyAlignment="1" applyProtection="1">
      <alignment horizontal="center"/>
      <protection/>
    </xf>
    <xf numFmtId="164" fontId="5" fillId="3" borderId="0" xfId="0" applyNumberFormat="1" applyFont="1" applyFill="1" applyProtection="1"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 horizontal="left" indent="3"/>
      <protection/>
    </xf>
    <xf numFmtId="0" fontId="0" fillId="0" borderId="0" xfId="0" applyBorder="1" applyAlignment="1" applyProtection="1">
      <alignment horizontal="center"/>
      <protection/>
    </xf>
    <xf numFmtId="164" fontId="0" fillId="0" borderId="0" xfId="0" applyNumberFormat="1" applyFill="1" applyBorder="1" applyProtection="1">
      <protection/>
    </xf>
    <xf numFmtId="164" fontId="0" fillId="0" borderId="0" xfId="0" applyNumberFormat="1" applyFont="1" applyFill="1" applyBorder="1" applyProtection="1">
      <protection/>
    </xf>
    <xf numFmtId="0" fontId="11" fillId="0" borderId="0" xfId="0" applyFont="1" applyAlignment="1" applyProtection="1">
      <alignment horizontal="left" indent="1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Protection="1">
      <protection/>
    </xf>
    <xf numFmtId="166" fontId="0" fillId="0" borderId="0" xfId="18" applyNumberFormat="1" applyFont="1" applyProtection="1">
      <protection/>
    </xf>
    <xf numFmtId="166" fontId="0" fillId="0" borderId="0" xfId="0" applyNumberFormat="1" applyProtection="1">
      <protection/>
    </xf>
    <xf numFmtId="166" fontId="15" fillId="0" borderId="0" xfId="18" applyNumberFormat="1" applyFont="1" applyProtection="1">
      <protection/>
    </xf>
    <xf numFmtId="166" fontId="0" fillId="0" borderId="0" xfId="18" applyNumberFormat="1" applyFont="1" applyBorder="1" applyProtection="1">
      <protection/>
    </xf>
    <xf numFmtId="166" fontId="0" fillId="0" borderId="0" xfId="0" applyNumberFormat="1" applyBorder="1" applyProtection="1">
      <protection/>
    </xf>
    <xf numFmtId="0" fontId="4" fillId="0" borderId="0" xfId="0" applyFont="1" applyAlignment="1" applyProtection="1">
      <alignment horizontal="left" indent="2"/>
      <protection/>
    </xf>
    <xf numFmtId="166" fontId="4" fillId="0" borderId="0" xfId="18" applyNumberFormat="1" applyFont="1" applyFill="1" applyBorder="1" applyProtection="1">
      <protection/>
    </xf>
    <xf numFmtId="166" fontId="4" fillId="0" borderId="0" xfId="0" applyNumberFormat="1" applyFont="1" applyFill="1" applyBorder="1" applyProtection="1">
      <protection/>
    </xf>
    <xf numFmtId="166" fontId="0" fillId="0" borderId="0" xfId="18" applyNumberFormat="1" applyFont="1" applyAlignment="1" applyProtection="1">
      <alignment horizontal="left" indent="1"/>
      <protection/>
    </xf>
    <xf numFmtId="166" fontId="0" fillId="0" borderId="0" xfId="18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 indent="1"/>
      <protection/>
    </xf>
    <xf numFmtId="0" fontId="9" fillId="0" borderId="0" xfId="0" applyFont="1" applyFill="1" applyBorder="1" applyProtection="1">
      <protection/>
    </xf>
    <xf numFmtId="43" fontId="1" fillId="0" borderId="0" xfId="18" applyFont="1" applyFill="1" applyBorder="1" applyProtection="1">
      <protection/>
    </xf>
    <xf numFmtId="174" fontId="15" fillId="0" borderId="0" xfId="18" applyNumberFormat="1" applyFont="1" applyFill="1" applyBorder="1" applyAlignment="1" applyProtection="1">
      <alignment horizontal="center"/>
      <protection/>
    </xf>
    <xf numFmtId="166" fontId="0" fillId="0" borderId="0" xfId="18" applyNumberFormat="1" applyFont="1" applyProtection="1">
      <protection/>
    </xf>
    <xf numFmtId="166" fontId="0" fillId="0" borderId="0" xfId="0" applyNumberFormat="1" applyFont="1" applyProtection="1">
      <protection/>
    </xf>
    <xf numFmtId="166" fontId="9" fillId="0" borderId="0" xfId="18" applyNumberFormat="1" applyFont="1" applyFill="1" applyBorder="1" applyProtection="1">
      <protection/>
    </xf>
    <xf numFmtId="166" fontId="0" fillId="0" borderId="0" xfId="18" applyNumberFormat="1" applyFont="1" applyBorder="1" applyProtection="1">
      <protection/>
    </xf>
    <xf numFmtId="166" fontId="0" fillId="0" borderId="0" xfId="0" applyNumberFormat="1" applyFont="1" applyBorder="1" applyProtection="1">
      <protection/>
    </xf>
    <xf numFmtId="166" fontId="0" fillId="0" borderId="5" xfId="18" applyNumberFormat="1" applyFont="1" applyFill="1" applyBorder="1" applyProtection="1">
      <protection/>
    </xf>
    <xf numFmtId="166" fontId="0" fillId="0" borderId="5" xfId="0" applyNumberFormat="1" applyFont="1" applyFill="1" applyBorder="1" applyProtection="1">
      <protection/>
    </xf>
    <xf numFmtId="166" fontId="0" fillId="0" borderId="5" xfId="18" applyNumberFormat="1" applyFont="1" applyFill="1" applyBorder="1" applyProtection="1"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0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43" fontId="0" fillId="0" borderId="0" xfId="18" applyNumberFormat="1" applyFont="1" applyProtection="1">
      <protection/>
    </xf>
    <xf numFmtId="10" fontId="9" fillId="0" borderId="0" xfId="0" applyNumberFormat="1" applyFont="1" applyBorder="1" applyProtection="1">
      <protection/>
    </xf>
    <xf numFmtId="166" fontId="9" fillId="0" borderId="0" xfId="18" applyNumberFormat="1" applyFont="1" applyBorder="1" applyProtection="1">
      <protection/>
    </xf>
    <xf numFmtId="0" fontId="12" fillId="0" borderId="0" xfId="0" applyFont="1" applyProtection="1">
      <protection/>
    </xf>
    <xf numFmtId="9" fontId="0" fillId="0" borderId="0" xfId="15" applyNumberFormat="1" applyFont="1" applyProtection="1">
      <protection/>
    </xf>
    <xf numFmtId="10" fontId="0" fillId="0" borderId="0" xfId="0" applyNumberFormat="1" applyProtection="1">
      <protection/>
    </xf>
    <xf numFmtId="173" fontId="3" fillId="0" borderId="0" xfId="15" applyNumberFormat="1" applyFont="1" applyProtection="1">
      <protection/>
    </xf>
    <xf numFmtId="173" fontId="15" fillId="0" borderId="0" xfId="15" applyNumberFormat="1" applyFont="1" applyProtection="1">
      <protection/>
    </xf>
    <xf numFmtId="164" fontId="1" fillId="9" borderId="0" xfId="0" applyNumberFormat="1" applyFont="1" applyFill="1" applyBorder="1" applyProtection="1">
      <protection/>
    </xf>
    <xf numFmtId="169" fontId="9" fillId="0" borderId="0" xfId="0" applyNumberFormat="1" applyFont="1" applyBorder="1" applyProtection="1">
      <protection/>
    </xf>
    <xf numFmtId="9" fontId="0" fillId="0" borderId="0" xfId="0" applyNumberFormat="1" applyProtection="1">
      <protection/>
    </xf>
    <xf numFmtId="166" fontId="0" fillId="0" borderId="0" xfId="18" applyNumberFormat="1" applyFont="1" applyFill="1" applyBorder="1" applyProtection="1">
      <protection/>
    </xf>
    <xf numFmtId="166" fontId="16" fillId="0" borderId="0" xfId="18" applyNumberFormat="1" applyFont="1" applyProtection="1">
      <protection/>
    </xf>
    <xf numFmtId="166" fontId="9" fillId="0" borderId="0" xfId="18" applyNumberFormat="1" applyFont="1" applyProtection="1">
      <protection/>
    </xf>
    <xf numFmtId="172" fontId="9" fillId="0" borderId="0" xfId="15" applyNumberFormat="1" applyFont="1" applyProtection="1">
      <protection/>
    </xf>
    <xf numFmtId="9" fontId="0" fillId="0" borderId="0" xfId="15" applyFont="1" applyProtection="1">
      <protection/>
    </xf>
    <xf numFmtId="173" fontId="0" fillId="0" borderId="0" xfId="0" applyNumberFormat="1" applyProtection="1">
      <protection/>
    </xf>
    <xf numFmtId="173" fontId="9" fillId="0" borderId="0" xfId="15" applyNumberFormat="1" applyFont="1" applyProtection="1">
      <protection/>
    </xf>
    <xf numFmtId="0" fontId="12" fillId="0" borderId="0" xfId="0" applyFont="1" applyAlignment="1" applyProtection="1">
      <alignment horizontal="right"/>
      <protection/>
    </xf>
    <xf numFmtId="9" fontId="8" fillId="0" borderId="0" xfId="0" applyNumberFormat="1" applyFont="1" applyProtection="1">
      <protection/>
    </xf>
    <xf numFmtId="10" fontId="15" fillId="0" borderId="0" xfId="15" applyNumberFormat="1" applyFont="1" applyProtection="1">
      <protection/>
    </xf>
    <xf numFmtId="164" fontId="1" fillId="0" borderId="0" xfId="0" applyNumberFormat="1" applyFont="1" applyFill="1" applyBorder="1" applyProtection="1">
      <protection/>
    </xf>
    <xf numFmtId="166" fontId="4" fillId="0" borderId="0" xfId="18" applyNumberFormat="1" applyFont="1" applyProtection="1">
      <protection/>
    </xf>
    <xf numFmtId="166" fontId="4" fillId="0" borderId="0" xfId="18" applyNumberFormat="1" applyFont="1" applyAlignment="1" applyProtection="1">
      <alignment horizontal="left" indent="1"/>
      <protection/>
    </xf>
    <xf numFmtId="166" fontId="4" fillId="0" borderId="0" xfId="18" applyNumberFormat="1" applyFont="1" applyAlignment="1" applyProtection="1">
      <alignment horizontal="center"/>
      <protection/>
    </xf>
    <xf numFmtId="172" fontId="25" fillId="0" borderId="0" xfId="15" applyNumberFormat="1" applyFont="1" applyProtection="1">
      <protection/>
    </xf>
    <xf numFmtId="10" fontId="15" fillId="0" borderId="0" xfId="0" applyNumberFormat="1" applyFont="1" applyBorder="1" applyProtection="1">
      <protection/>
    </xf>
    <xf numFmtId="166" fontId="7" fillId="0" borderId="0" xfId="18" applyNumberFormat="1" applyFont="1" applyProtection="1">
      <protection/>
    </xf>
    <xf numFmtId="169" fontId="9" fillId="0" borderId="0" xfId="15" applyNumberFormat="1" applyFont="1" applyProtection="1">
      <protection/>
    </xf>
    <xf numFmtId="166" fontId="11" fillId="0" borderId="0" xfId="0" applyNumberFormat="1" applyFont="1" applyAlignment="1" applyProtection="1">
      <alignment horizontal="center"/>
      <protection/>
    </xf>
    <xf numFmtId="10" fontId="18" fillId="4" borderId="0" xfId="20" applyNumberFormat="1" applyFont="1" applyFill="1" applyBorder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164" fontId="2" fillId="3" borderId="0" xfId="0" applyNumberFormat="1" applyFont="1" applyFill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0" xfId="0" applyFont="1" applyAlignment="1" applyProtection="1">
      <alignment horizontal="left" indent="2"/>
      <protection/>
    </xf>
    <xf numFmtId="166" fontId="0" fillId="0" borderId="0" xfId="18" applyNumberFormat="1" applyFont="1" applyFill="1" applyBorder="1" applyProtection="1">
      <protection/>
    </xf>
    <xf numFmtId="166" fontId="4" fillId="0" borderId="30" xfId="18" applyNumberFormat="1" applyFont="1" applyFill="1" applyBorder="1" applyProtection="1">
      <protection/>
    </xf>
    <xf numFmtId="166" fontId="4" fillId="0" borderId="30" xfId="0" applyNumberFormat="1" applyFont="1" applyFill="1" applyBorder="1" applyProtection="1">
      <protection/>
    </xf>
    <xf numFmtId="166" fontId="7" fillId="0" borderId="0" xfId="18" applyNumberFormat="1" applyFont="1" applyAlignment="1" applyProtection="1">
      <alignment horizontal="left" indent="1"/>
      <protection/>
    </xf>
    <xf numFmtId="10" fontId="0" fillId="0" borderId="0" xfId="15" applyNumberFormat="1" applyFont="1" applyProtection="1">
      <protection/>
    </xf>
    <xf numFmtId="10" fontId="9" fillId="0" borderId="0" xfId="15" applyNumberFormat="1" applyFont="1" applyProtection="1">
      <protection/>
    </xf>
    <xf numFmtId="10" fontId="9" fillId="0" borderId="0" xfId="15" applyNumberFormat="1" applyFont="1" applyBorder="1" applyProtection="1">
      <protection/>
    </xf>
    <xf numFmtId="10" fontId="0" fillId="0" borderId="5" xfId="15" applyNumberFormat="1" applyFont="1" applyFill="1" applyBorder="1" applyProtection="1">
      <protection/>
    </xf>
    <xf numFmtId="10" fontId="0" fillId="0" borderId="0" xfId="15" applyNumberFormat="1" applyFont="1" applyBorder="1" applyProtection="1">
      <protection/>
    </xf>
    <xf numFmtId="14" fontId="9" fillId="0" borderId="0" xfId="0" applyNumberFormat="1" applyFont="1" applyBorder="1" applyProtection="1">
      <protection/>
    </xf>
    <xf numFmtId="164" fontId="0" fillId="0" borderId="0" xfId="0" applyNumberFormat="1"/>
    <xf numFmtId="14" fontId="28" fillId="0" borderId="14" xfId="0" applyNumberFormat="1" applyFont="1" applyFill="1" applyBorder="1" applyAlignment="1" applyProtection="1">
      <alignment horizontal="center" wrapText="1"/>
      <protection/>
    </xf>
    <xf numFmtId="175" fontId="0" fillId="0" borderId="0" xfId="18" applyNumberFormat="1" applyFont="1" applyProtection="1">
      <protection/>
    </xf>
    <xf numFmtId="166" fontId="15" fillId="0" borderId="0" xfId="18" applyNumberFormat="1" applyFont="1" applyBorder="1" applyProtection="1">
      <protection/>
    </xf>
    <xf numFmtId="14" fontId="0" fillId="0" borderId="0" xfId="0" applyNumberFormat="1" applyProtection="1">
      <protection/>
    </xf>
    <xf numFmtId="0" fontId="0" fillId="0" borderId="14" xfId="0" applyFill="1" applyBorder="1" applyAlignment="1" applyProtection="1">
      <alignment horizontal="center" wrapText="1"/>
      <protection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5" fillId="0" borderId="0" xfId="18" applyNumberFormat="1" applyFont="1" applyBorder="1" applyProtection="1">
      <protection/>
    </xf>
    <xf numFmtId="169" fontId="15" fillId="0" borderId="0" xfId="0" applyNumberFormat="1" applyFont="1" applyBorder="1" applyProtection="1">
      <protection/>
    </xf>
    <xf numFmtId="10" fontId="15" fillId="0" borderId="18" xfId="21" applyNumberFormat="1" applyFont="1" applyBorder="1" applyAlignment="1" applyProtection="1">
      <alignment horizontal="center"/>
      <protection/>
    </xf>
    <xf numFmtId="10" fontId="19" fillId="0" borderId="31" xfId="20" applyNumberFormat="1" applyFont="1" applyFill="1" applyBorder="1" applyAlignment="1">
      <alignment horizontal="center"/>
      <protection/>
    </xf>
    <xf numFmtId="9" fontId="0" fillId="0" borderId="0" xfId="15" applyFont="1" applyFill="1" applyBorder="1"/>
    <xf numFmtId="9" fontId="0" fillId="0" borderId="0" xfId="15" applyFont="1" applyBorder="1"/>
    <xf numFmtId="9" fontId="0" fillId="0" borderId="0" xfId="15" applyFont="1" applyFill="1" applyBorder="1" applyProtection="1">
      <protection locked="0"/>
    </xf>
    <xf numFmtId="9" fontId="0" fillId="0" borderId="0" xfId="15" applyFont="1" applyProtection="1">
      <protection locked="0"/>
    </xf>
    <xf numFmtId="9" fontId="9" fillId="0" borderId="0" xfId="0" applyNumberFormat="1" applyFont="1" applyProtection="1">
      <protection/>
    </xf>
    <xf numFmtId="10" fontId="28" fillId="0" borderId="0" xfId="0" applyNumberFormat="1" applyFont="1" applyFill="1" applyProtection="1">
      <protection locked="0"/>
    </xf>
    <xf numFmtId="43" fontId="9" fillId="0" borderId="0" xfId="18" applyFont="1"/>
    <xf numFmtId="0" fontId="0" fillId="0" borderId="0" xfId="0" applyAlignment="1">
      <alignment horizontal="right"/>
    </xf>
    <xf numFmtId="9" fontId="9" fillId="0" borderId="0" xfId="0" applyNumberFormat="1" applyFont="1" applyBorder="1" applyProtection="1">
      <protection/>
    </xf>
    <xf numFmtId="0" fontId="9" fillId="0" borderId="0" xfId="0" applyFont="1" applyBorder="1" applyProtection="1">
      <protection/>
    </xf>
    <xf numFmtId="9" fontId="8" fillId="6" borderId="9" xfId="0" applyNumberFormat="1" applyFont="1" applyFill="1" applyBorder="1" applyAlignment="1" applyProtection="1">
      <alignment horizontal="center"/>
      <protection locked="0"/>
    </xf>
    <xf numFmtId="166" fontId="4" fillId="0" borderId="14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166" fontId="9" fillId="0" borderId="0" xfId="18" applyNumberFormat="1" applyFont="1" applyBorder="1" applyProtection="1">
      <protection locked="0"/>
    </xf>
    <xf numFmtId="166" fontId="0" fillId="0" borderId="5" xfId="0" applyNumberFormat="1" applyBorder="1" applyProtection="1">
      <protection locked="0"/>
    </xf>
    <xf numFmtId="0" fontId="9" fillId="0" borderId="0" xfId="0" applyFont="1" applyBorder="1" applyProtection="1">
      <protection locked="0"/>
    </xf>
    <xf numFmtId="166" fontId="15" fillId="0" borderId="5" xfId="18" applyNumberFormat="1" applyFont="1" applyBorder="1"/>
    <xf numFmtId="0" fontId="4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20" applyFont="1">
      <alignment/>
      <protection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0" fillId="0" borderId="0" xfId="0" applyNumberFormat="1" applyProtection="1">
      <protection/>
    </xf>
    <xf numFmtId="43" fontId="0" fillId="0" borderId="0" xfId="18" applyFont="1" applyProtection="1">
      <protection/>
    </xf>
    <xf numFmtId="164" fontId="0" fillId="0" borderId="0" xfId="0" applyNumberFormat="1" applyProtection="1">
      <protection/>
    </xf>
    <xf numFmtId="0" fontId="4" fillId="0" borderId="29" xfId="0" applyFont="1" applyBorder="1" applyAlignment="1">
      <alignment vertical="center" wrapText="1"/>
    </xf>
    <xf numFmtId="9" fontId="8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9" fontId="15" fillId="0" borderId="0" xfId="0" applyNumberFormat="1" applyFont="1" applyFill="1" applyBorder="1" applyAlignment="1" applyProtection="1">
      <alignment horizontal="center" wrapText="1"/>
      <protection/>
    </xf>
    <xf numFmtId="10" fontId="0" fillId="0" borderId="0" xfId="15" applyNumberFormat="1" applyFont="1" applyProtection="1" quotePrefix="1">
      <protection/>
    </xf>
    <xf numFmtId="177" fontId="0" fillId="0" borderId="0" xfId="18" applyNumberFormat="1" applyFont="1" applyProtection="1" quotePrefix="1">
      <protection/>
    </xf>
    <xf numFmtId="178" fontId="0" fillId="0" borderId="0" xfId="15" applyNumberFormat="1" applyFont="1" applyProtection="1">
      <protection/>
    </xf>
    <xf numFmtId="166" fontId="0" fillId="0" borderId="0" xfId="18" applyNumberFormat="1" applyFont="1" applyAlignment="1" applyProtection="1">
      <alignment horizontal="right"/>
      <protection/>
    </xf>
    <xf numFmtId="164" fontId="3" fillId="0" borderId="0" xfId="0" applyNumberFormat="1" applyFont="1" applyFill="1" applyBorder="1" applyProtection="1">
      <protection/>
    </xf>
    <xf numFmtId="10" fontId="0" fillId="0" borderId="0" xfId="15" applyNumberFormat="1" applyFont="1" applyFill="1" applyBorder="1" applyProtection="1">
      <protection/>
    </xf>
    <xf numFmtId="0" fontId="12" fillId="0" borderId="0" xfId="0" applyFont="1"/>
    <xf numFmtId="166" fontId="9" fillId="0" borderId="0" xfId="18" applyNumberFormat="1" applyFont="1" applyFill="1" applyProtection="1">
      <protection locked="0"/>
    </xf>
    <xf numFmtId="0" fontId="12" fillId="0" borderId="0" xfId="0" applyFont="1" applyAlignment="1">
      <alignment horizontal="center"/>
    </xf>
    <xf numFmtId="0" fontId="8" fillId="0" borderId="14" xfId="0" applyFont="1" applyBorder="1"/>
    <xf numFmtId="0" fontId="15" fillId="0" borderId="14" xfId="0" applyFont="1" applyBorder="1"/>
    <xf numFmtId="0" fontId="15" fillId="0" borderId="0" xfId="0" applyFont="1" applyBorder="1"/>
    <xf numFmtId="166" fontId="15" fillId="0" borderId="5" xfId="0" applyNumberFormat="1" applyFont="1" applyBorder="1"/>
    <xf numFmtId="0" fontId="0" fillId="0" borderId="0" xfId="0" applyAlignment="1">
      <alignment horizontal="left"/>
    </xf>
    <xf numFmtId="166" fontId="0" fillId="0" borderId="32" xfId="0" applyNumberFormat="1" applyBorder="1"/>
    <xf numFmtId="0" fontId="8" fillId="10" borderId="1" xfId="20" applyNumberFormat="1" applyFont="1" applyFill="1" applyBorder="1" applyAlignment="1" applyProtection="1" quotePrefix="1">
      <alignment horizontal="right"/>
      <protection locked="0"/>
    </xf>
    <xf numFmtId="14" fontId="8" fillId="10" borderId="1" xfId="20" applyNumberFormat="1" applyFont="1" applyFill="1" applyBorder="1" applyAlignment="1" applyProtection="1">
      <alignment horizontal="right"/>
      <protection locked="0"/>
    </xf>
    <xf numFmtId="10" fontId="18" fillId="10" borderId="20" xfId="0" applyNumberFormat="1" applyFont="1" applyFill="1" applyBorder="1" applyProtection="1">
      <protection locked="0"/>
    </xf>
    <xf numFmtId="169" fontId="18" fillId="10" borderId="20" xfId="0" applyNumberFormat="1" applyFont="1" applyFill="1" applyBorder="1" applyProtection="1">
      <protection locked="0"/>
    </xf>
    <xf numFmtId="0" fontId="8" fillId="10" borderId="33" xfId="0" applyNumberFormat="1" applyFont="1" applyFill="1" applyBorder="1" applyAlignment="1" applyProtection="1">
      <alignment horizontal="center"/>
      <protection locked="0"/>
    </xf>
    <xf numFmtId="0" fontId="8" fillId="10" borderId="9" xfId="0" applyFont="1" applyFill="1" applyBorder="1" applyAlignment="1" applyProtection="1">
      <alignment horizontal="left" indent="1"/>
      <protection locked="0"/>
    </xf>
    <xf numFmtId="0" fontId="8" fillId="10" borderId="9" xfId="0" applyFont="1" applyFill="1" applyBorder="1" applyProtection="1">
      <protection locked="0"/>
    </xf>
    <xf numFmtId="14" fontId="8" fillId="10" borderId="9" xfId="0" applyNumberFormat="1" applyFont="1" applyFill="1" applyBorder="1" applyAlignment="1" applyProtection="1">
      <alignment horizontal="center"/>
      <protection locked="0"/>
    </xf>
    <xf numFmtId="0" fontId="29" fillId="10" borderId="1" xfId="0" applyFont="1" applyFill="1" applyBorder="1" applyAlignment="1" applyProtection="1">
      <alignment horizontal="center"/>
      <protection locked="0"/>
    </xf>
    <xf numFmtId="10" fontId="8" fillId="10" borderId="9" xfId="0" applyNumberFormat="1" applyFont="1" applyFill="1" applyBorder="1" applyAlignment="1" applyProtection="1">
      <alignment horizontal="center"/>
      <protection locked="0"/>
    </xf>
    <xf numFmtId="0" fontId="8" fillId="10" borderId="9" xfId="0" applyFont="1" applyFill="1" applyBorder="1" applyAlignment="1" applyProtection="1">
      <alignment horizontal="center"/>
      <protection locked="0"/>
    </xf>
    <xf numFmtId="9" fontId="8" fillId="10" borderId="9" xfId="0" applyNumberFormat="1" applyFont="1" applyFill="1" applyBorder="1" applyAlignment="1" applyProtection="1">
      <alignment horizontal="center"/>
      <protection locked="0"/>
    </xf>
    <xf numFmtId="166" fontId="8" fillId="10" borderId="0" xfId="18" applyNumberFormat="1" applyFont="1" applyFill="1" applyProtection="1">
      <protection locked="0"/>
    </xf>
    <xf numFmtId="0" fontId="8" fillId="10" borderId="34" xfId="20" applyFont="1" applyFill="1" applyBorder="1" applyAlignment="1" applyProtection="1">
      <alignment horizontal="left" indent="2"/>
      <protection locked="0"/>
    </xf>
    <xf numFmtId="0" fontId="8" fillId="10" borderId="13" xfId="20" applyFont="1" applyFill="1" applyBorder="1" applyAlignment="1" applyProtection="1">
      <alignment horizontal="left" indent="2"/>
      <protection locked="0"/>
    </xf>
    <xf numFmtId="0" fontId="8" fillId="10" borderId="16" xfId="20" applyFont="1" applyFill="1" applyBorder="1" applyAlignment="1" applyProtection="1">
      <alignment horizontal="left" indent="2"/>
      <protection locked="0"/>
    </xf>
    <xf numFmtId="10" fontId="18" fillId="10" borderId="13" xfId="20" applyNumberFormat="1" applyFont="1" applyFill="1" applyBorder="1" applyProtection="1">
      <alignment/>
      <protection/>
    </xf>
    <xf numFmtId="10" fontId="18" fillId="10" borderId="0" xfId="20" applyNumberFormat="1" applyFont="1" applyFill="1" applyBorder="1" applyProtection="1">
      <alignment/>
      <protection/>
    </xf>
    <xf numFmtId="169" fontId="18" fillId="10" borderId="13" xfId="20" applyNumberFormat="1" applyFont="1" applyFill="1" applyBorder="1" applyProtection="1">
      <alignment/>
      <protection/>
    </xf>
    <xf numFmtId="169" fontId="18" fillId="10" borderId="0" xfId="20" applyNumberFormat="1" applyFont="1" applyFill="1" applyBorder="1" applyProtection="1">
      <alignment/>
      <protection/>
    </xf>
    <xf numFmtId="10" fontId="18" fillId="10" borderId="13" xfId="21" applyNumberFormat="1" applyFont="1" applyFill="1" applyBorder="1" applyProtection="1">
      <protection/>
    </xf>
    <xf numFmtId="10" fontId="18" fillId="10" borderId="0" xfId="21" applyNumberFormat="1" applyFont="1" applyFill="1" applyBorder="1" applyProtection="1">
      <protection/>
    </xf>
    <xf numFmtId="10" fontId="18" fillId="10" borderId="8" xfId="21" applyNumberFormat="1" applyFont="1" applyFill="1" applyBorder="1" applyProtection="1">
      <protection/>
    </xf>
    <xf numFmtId="10" fontId="18" fillId="10" borderId="21" xfId="21" applyNumberFormat="1" applyFont="1" applyFill="1" applyBorder="1" applyProtection="1">
      <protection/>
    </xf>
    <xf numFmtId="10" fontId="18" fillId="10" borderId="5" xfId="20" applyNumberFormat="1" applyFont="1" applyFill="1" applyBorder="1" applyProtection="1">
      <alignment/>
      <protection locked="0"/>
    </xf>
    <xf numFmtId="10" fontId="18" fillId="10" borderId="0" xfId="20" applyNumberFormat="1" applyFont="1" applyFill="1" applyBorder="1" applyProtection="1">
      <alignment/>
      <protection locked="0"/>
    </xf>
    <xf numFmtId="10" fontId="18" fillId="10" borderId="14" xfId="20" applyNumberFormat="1" applyFont="1" applyFill="1" applyBorder="1" applyProtection="1">
      <alignment/>
      <protection locked="0"/>
    </xf>
    <xf numFmtId="0" fontId="8" fillId="10" borderId="13" xfId="20" applyFont="1" applyFill="1" applyBorder="1" applyAlignment="1" applyProtection="1">
      <alignment horizontal="left" indent="1"/>
      <protection locked="0"/>
    </xf>
    <xf numFmtId="0" fontId="8" fillId="10" borderId="0" xfId="0" applyFont="1" applyFill="1" applyBorder="1" applyProtection="1">
      <protection locked="0"/>
    </xf>
    <xf numFmtId="0" fontId="8" fillId="10" borderId="10" xfId="0" applyFont="1" applyFill="1" applyBorder="1" applyProtection="1">
      <protection locked="0"/>
    </xf>
    <xf numFmtId="0" fontId="8" fillId="10" borderId="16" xfId="20" applyFont="1" applyFill="1" applyBorder="1" applyAlignment="1" applyProtection="1">
      <alignment horizontal="left" indent="1"/>
      <protection locked="0"/>
    </xf>
    <xf numFmtId="0" fontId="8" fillId="10" borderId="21" xfId="0" applyFont="1" applyFill="1" applyBorder="1" applyProtection="1">
      <protection locked="0"/>
    </xf>
    <xf numFmtId="0" fontId="8" fillId="10" borderId="23" xfId="0" applyFont="1" applyFill="1" applyBorder="1" applyProtection="1">
      <protection locked="0"/>
    </xf>
    <xf numFmtId="0" fontId="14" fillId="0" borderId="0" xfId="20">
      <alignment/>
      <protection/>
    </xf>
    <xf numFmtId="0" fontId="27" fillId="10" borderId="35" xfId="20" applyFont="1" applyFill="1" applyBorder="1" applyAlignment="1" applyProtection="1">
      <alignment horizontal="left" indent="1"/>
      <protection locked="0"/>
    </xf>
    <xf numFmtId="0" fontId="27" fillId="10" borderId="3" xfId="20" applyFont="1" applyFill="1" applyBorder="1" applyAlignment="1" applyProtection="1">
      <alignment horizontal="left" indent="1"/>
      <protection locked="0"/>
    </xf>
    <xf numFmtId="0" fontId="27" fillId="10" borderId="2" xfId="20" applyFont="1" applyFill="1" applyBorder="1" applyAlignment="1" applyProtection="1">
      <alignment horizontal="left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 10" xfId="22"/>
    <cellStyle name="Percent 2 2" xfId="23"/>
  </cellStyles>
  <dxfs count="21">
    <dxf>
      <font>
        <color rgb="FFFF0000"/>
      </font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  <dxf>
      <font>
        <color theme="1" tint="0.49998"/>
      </font>
      <fill>
        <patternFill>
          <bgColor theme="0" tint="-0.2499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5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8" Type="http://schemas.openxmlformats.org/officeDocument/2006/relationships/theme" Target="theme/theme1.xml" /><Relationship Id="rId4" Type="http://schemas.openxmlformats.org/officeDocument/2006/relationships/worksheet" Target="worksheets/sheet4.xml" /><Relationship Id="rId6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NEE">
      <a:dk1>
        <a:sysClr val="windowText" lastClr="000000"/>
      </a:dk1>
      <a:lt1>
        <a:sysClr val="window" lastClr="FFFFFF"/>
      </a:lt1>
      <a:dk2>
        <a:srgbClr val="0048B9"/>
      </a:dk2>
      <a:lt2>
        <a:srgbClr val="B99C30"/>
      </a:lt2>
      <a:accent1>
        <a:srgbClr val="9090F3"/>
      </a:accent1>
      <a:accent2>
        <a:srgbClr val="800000"/>
      </a:accent2>
      <a:accent3>
        <a:srgbClr val="3FBD3F"/>
      </a:accent3>
      <a:accent4>
        <a:srgbClr val="333399"/>
      </a:accent4>
      <a:accent5>
        <a:srgbClr val="BDF7FF"/>
      </a:accent5>
      <a:accent6>
        <a:srgbClr val="FEB705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AEF0-C4FC-43CC-AF36-E7241DD7DBF7}">
  <sheetPr>
    <tabColor theme="6"/>
  </sheetPr>
  <dimension ref="A1:O35"/>
  <sheetViews>
    <sheetView showGridLines="0" tabSelected="1" workbookViewId="0" topLeftCell="A1">
      <selection pane="topLeft" activeCell="A1" sqref="A1"/>
    </sheetView>
  </sheetViews>
  <sheetFormatPr defaultColWidth="9.14285714285714" defaultRowHeight="12.75"/>
  <cols>
    <col min="2" max="2" width="38.7142857142857" customWidth="1"/>
    <col min="3" max="3" width="3.28571428571429" customWidth="1"/>
    <col min="4" max="4" width="11.2857142857143" bestFit="1" customWidth="1"/>
    <col min="5" max="5" width="3.28571428571429" customWidth="1"/>
    <col min="6" max="6" width="14" bestFit="1" customWidth="1"/>
  </cols>
  <sheetData>
    <row r="1" ht="12.75">
      <c r="A1" s="388" t="s">
        <v>257</v>
      </c>
    </row>
    <row r="2" ht="12.75">
      <c r="A2" s="388" t="s">
        <v>258</v>
      </c>
    </row>
    <row r="3" ht="12.75">
      <c r="A3" s="388" t="s">
        <v>260</v>
      </c>
    </row>
    <row r="4" ht="12.75">
      <c r="A4" s="388" t="s">
        <v>261</v>
      </c>
    </row>
    <row r="5" ht="12.75">
      <c r="A5" s="388" t="s">
        <v>259</v>
      </c>
    </row>
    <row r="6" ht="12.75">
      <c r="A6" s="388" t="s">
        <v>262</v>
      </c>
    </row>
    <row r="7" spans="2:3" ht="12.75">
      <c r="B7" s="10" t="s">
        <v>246</v>
      </c>
      <c r="C7" s="10"/>
    </row>
    <row r="8" spans="2:3" ht="12.75">
      <c r="B8" s="21" t="s">
        <v>245</v>
      </c>
      <c r="C8" s="21"/>
    </row>
    <row r="10" spans="2:15" ht="12.75">
      <c r="B10" t="s">
        <v>5</v>
      </c>
      <c r="F10" s="349">
        <v>2022</v>
      </c>
      <c r="G10" s="350">
        <f>F10+1</f>
        <v>2023</v>
      </c>
      <c r="H10" s="350">
        <f t="shared" si="0" ref="H10:O10">G10+1</f>
        <v>2024</v>
      </c>
      <c r="I10" s="350">
        <f t="shared" si="0"/>
        <v>2025</v>
      </c>
      <c r="J10" s="350">
        <f t="shared" si="0"/>
        <v>2026</v>
      </c>
      <c r="K10" s="350">
        <f t="shared" si="0"/>
        <v>2027</v>
      </c>
      <c r="L10" s="350">
        <f t="shared" si="0"/>
        <v>2028</v>
      </c>
      <c r="M10" s="350">
        <f t="shared" si="0"/>
        <v>2029</v>
      </c>
      <c r="N10" s="350">
        <f t="shared" si="0"/>
        <v>2030</v>
      </c>
      <c r="O10" s="350">
        <f t="shared" si="0"/>
        <v>2031</v>
      </c>
    </row>
    <row r="11" spans="2:15" ht="12.75">
      <c r="B11" t="s">
        <v>253</v>
      </c>
      <c r="D11" s="11">
        <v>10</v>
      </c>
      <c r="F11" s="351">
        <f>MIN(1,$D11-SUM($E11:E11))</f>
        <v>1</v>
      </c>
      <c r="G11" s="351">
        <f>MIN(1,$D11-SUM($E11:F11))</f>
        <v>1</v>
      </c>
      <c r="H11" s="351">
        <f>MIN(1,$D11-SUM($E11:G11))</f>
        <v>1</v>
      </c>
      <c r="I11" s="351">
        <f>MIN(1,$D11-SUM($E11:H11))</f>
        <v>1</v>
      </c>
      <c r="J11" s="351">
        <f>MIN(1,$D11-SUM($E11:I11))</f>
        <v>1</v>
      </c>
      <c r="K11" s="351">
        <f>MIN(1,$D11-SUM($E11:J11))</f>
        <v>1</v>
      </c>
      <c r="L11" s="351">
        <f>MIN(1,$D11-SUM($E11:K11))</f>
        <v>1</v>
      </c>
      <c r="M11" s="351">
        <f>MIN(1,$D11-SUM($E11:L11))</f>
        <v>1</v>
      </c>
      <c r="N11" s="351">
        <f>MIN(1,$D11-SUM($E11:M11))</f>
        <v>1</v>
      </c>
      <c r="O11" s="351">
        <f>MIN(1,$D11-SUM($E11:N11))</f>
        <v>1</v>
      </c>
    </row>
    <row r="12" spans="6:15" ht="12.75"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3" ht="12.75">
      <c r="B13" s="346" t="s">
        <v>249</v>
      </c>
      <c r="C13" s="346"/>
    </row>
    <row r="14" spans="2:6" ht="12.75">
      <c r="B14" s="8" t="s">
        <v>158</v>
      </c>
      <c r="C14" s="8"/>
      <c r="F14" s="98">
        <v>1000000</v>
      </c>
    </row>
    <row r="15" spans="2:15" ht="12.75">
      <c r="B15" s="8" t="s">
        <v>250</v>
      </c>
      <c r="C15" s="8"/>
      <c r="F15" s="98">
        <v>10000</v>
      </c>
      <c r="G15" s="98">
        <v>10000</v>
      </c>
      <c r="H15" s="98">
        <v>10000</v>
      </c>
      <c r="I15" s="98">
        <v>10000</v>
      </c>
      <c r="J15" s="98">
        <v>10000</v>
      </c>
      <c r="K15" s="98">
        <v>10000</v>
      </c>
      <c r="L15" s="98">
        <v>10000</v>
      </c>
      <c r="M15" s="98">
        <v>10000</v>
      </c>
      <c r="N15" s="98">
        <v>10000</v>
      </c>
      <c r="O15" s="98">
        <v>10000</v>
      </c>
    </row>
    <row r="17" spans="2:15" ht="12.75">
      <c r="B17" t="s">
        <v>7</v>
      </c>
      <c r="D17" s="13">
        <f>Assumptions!$E$33</f>
        <v>0.07376237762</v>
      </c>
      <c r="F17" s="316">
        <f>RevReq!O12</f>
        <v>0.93130474753316028</v>
      </c>
      <c r="G17" s="316">
        <f>RevReq!P12</f>
        <v>0.86732853277780331</v>
      </c>
      <c r="H17" s="316">
        <f>RevReq!Q12</f>
        <v>0.80774718024693837</v>
      </c>
      <c r="I17" s="316">
        <f>RevReq!R12</f>
        <v>0.75225878377049704</v>
      </c>
      <c r="J17" s="316">
        <f>RevReq!S12</f>
        <v>0.70058217669898482</v>
      </c>
      <c r="K17" s="316">
        <f>RevReq!T12</f>
        <v>0.65245550719688006</v>
      </c>
      <c r="L17" s="316">
        <f>RevReq!U12</f>
        <v>0.6076349114066103</v>
      </c>
      <c r="M17" s="316">
        <f>RevReq!V12</f>
        <v>0.56589327775986742</v>
      </c>
      <c r="N17" s="316">
        <f>RevReq!W12</f>
        <v>0.52701909617486586</v>
      </c>
      <c r="O17" s="316">
        <f>RevReq!X12</f>
        <v>0.49081538630828775</v>
      </c>
    </row>
    <row r="19" spans="2:4" ht="12.75">
      <c r="B19" s="353" t="s">
        <v>248</v>
      </c>
      <c r="D19" s="100">
        <f>-PMT($D$17,$D$11,D30)</f>
        <v>169211.53742116192</v>
      </c>
    </row>
    <row r="20" spans="2:5" ht="12.75">
      <c r="B20" s="353" t="s">
        <v>246</v>
      </c>
      <c r="C20" s="14"/>
      <c r="D20" s="354">
        <f>D19/12</f>
        <v>14100.961451763493</v>
      </c>
      <c r="E20" s="14"/>
    </row>
    <row r="23" spans="2:4" ht="12.75">
      <c r="B23" s="346" t="s">
        <v>251</v>
      </c>
      <c r="C23" s="346"/>
      <c r="D23" s="348" t="s">
        <v>139</v>
      </c>
    </row>
    <row r="24" spans="2:15" ht="12.75">
      <c r="B24" s="8" t="str">
        <f>RevReq!D48</f>
        <v>Operating Expense</v>
      </c>
      <c r="D24" s="73">
        <f>SUMPRODUCT(F24:O24,$F$17:$O$17)</f>
        <v>69030.395998738953</v>
      </c>
      <c r="F24" s="67">
        <f>RevReq!O48</f>
        <v>10000</v>
      </c>
      <c r="G24" s="67">
        <f>RevReq!P48</f>
        <v>10000</v>
      </c>
      <c r="H24" s="67">
        <f>RevReq!Q48</f>
        <v>10000</v>
      </c>
      <c r="I24" s="67">
        <f>RevReq!R48</f>
        <v>10000</v>
      </c>
      <c r="J24" s="67">
        <f>RevReq!S48</f>
        <v>10000</v>
      </c>
      <c r="K24" s="67">
        <f>RevReq!T48</f>
        <v>10000</v>
      </c>
      <c r="L24" s="67">
        <f>RevReq!U48</f>
        <v>10000</v>
      </c>
      <c r="M24" s="67">
        <f>RevReq!V48</f>
        <v>10000</v>
      </c>
      <c r="N24" s="67">
        <f>RevReq!W48</f>
        <v>10000</v>
      </c>
      <c r="O24" s="67">
        <f>RevReq!X48</f>
        <v>10000</v>
      </c>
    </row>
    <row r="25" spans="2:15" ht="12.75">
      <c r="B25" s="8" t="str">
        <f>RevReq!D49</f>
        <v>Property Tax and Insurance</v>
      </c>
      <c r="D25" s="73">
        <f t="shared" si="1" ref="D25:D32">SUMPRODUCT(F25:O25,$F$17:$O$17)</f>
        <v>75013.414653635104</v>
      </c>
      <c r="F25" s="67">
        <f>RevReq!O49</f>
        <v>17660</v>
      </c>
      <c r="G25" s="67">
        <f>RevReq!P49</f>
        <v>15894</v>
      </c>
      <c r="H25" s="67">
        <f>RevReq!Q49</f>
        <v>14128</v>
      </c>
      <c r="I25" s="67">
        <f>RevReq!R49</f>
        <v>12362</v>
      </c>
      <c r="J25" s="67">
        <f>RevReq!S49</f>
        <v>10596</v>
      </c>
      <c r="K25" s="67">
        <f>RevReq!T49</f>
        <v>8830</v>
      </c>
      <c r="L25" s="67">
        <f>RevReq!U49</f>
        <v>7064</v>
      </c>
      <c r="M25" s="67">
        <f>RevReq!V49</f>
        <v>5298.0000000000009</v>
      </c>
      <c r="N25" s="67">
        <f>RevReq!W49</f>
        <v>3532.0000000000009</v>
      </c>
      <c r="O25" s="67">
        <f>RevReq!X49</f>
        <v>3532</v>
      </c>
    </row>
    <row r="26" spans="2:15" ht="12.75">
      <c r="B26" s="8" t="str">
        <f>RevReq!D50</f>
        <v>Depreciation</v>
      </c>
      <c r="D26" s="73">
        <f t="shared" si="1"/>
        <v>690303.95998738939</v>
      </c>
      <c r="F26" s="67">
        <f>RevReq!O50</f>
        <v>100000</v>
      </c>
      <c r="G26" s="67">
        <f>RevReq!P50</f>
        <v>100000</v>
      </c>
      <c r="H26" s="67">
        <f>RevReq!Q50</f>
        <v>100000</v>
      </c>
      <c r="I26" s="67">
        <f>RevReq!R50</f>
        <v>100000</v>
      </c>
      <c r="J26" s="67">
        <f>RevReq!S50</f>
        <v>100000</v>
      </c>
      <c r="K26" s="67">
        <f>RevReq!T50</f>
        <v>100000</v>
      </c>
      <c r="L26" s="67">
        <f>RevReq!U50</f>
        <v>100000</v>
      </c>
      <c r="M26" s="67">
        <f>RevReq!V50</f>
        <v>100000</v>
      </c>
      <c r="N26" s="67">
        <f>RevReq!W50</f>
        <v>100000</v>
      </c>
      <c r="O26" s="67">
        <f>RevReq!X50</f>
        <v>100000</v>
      </c>
    </row>
    <row r="27" spans="2:15" ht="12.75">
      <c r="B27" s="8" t="str">
        <f>RevReq!D51</f>
        <v>Interest Expense</v>
      </c>
      <c r="D27" s="73">
        <f t="shared" si="1"/>
        <v>47896.38569621522</v>
      </c>
      <c r="F27" s="67">
        <f>RevReq!O51</f>
        <v>13291.678881</v>
      </c>
      <c r="G27" s="67">
        <f>RevReq!P51</f>
        <v>11298.595300200001</v>
      </c>
      <c r="H27" s="67">
        <f>RevReq!Q51</f>
        <v>9319.8878089200007</v>
      </c>
      <c r="I27" s="67">
        <f>RevReq!R51</f>
        <v>7709.2082093520003</v>
      </c>
      <c r="J27" s="67">
        <f>RevReq!S51</f>
        <v>6236.5390691760012</v>
      </c>
      <c r="K27" s="67">
        <f>RevReq!T51</f>
        <v>4867.3777735439999</v>
      </c>
      <c r="L27" s="67">
        <f>RevReq!U51</f>
        <v>3705.2321670000006</v>
      </c>
      <c r="M27" s="67">
        <f>RevReq!V51</f>
        <v>2646.5944049999994</v>
      </c>
      <c r="N27" s="67">
        <f>RevReq!W51</f>
        <v>1587.9566429999998</v>
      </c>
      <c r="O27" s="67">
        <f>RevReq!X51</f>
        <v>529.31888099999958</v>
      </c>
    </row>
    <row r="28" spans="2:15" ht="12.75">
      <c r="B28" s="8" t="str">
        <f>RevReq!D52</f>
        <v>Return on Equity</v>
      </c>
      <c r="D28" s="73">
        <f t="shared" si="1"/>
        <v>213386.22766241382</v>
      </c>
      <c r="F28" s="67">
        <f>RevReq!O52</f>
        <v>59216.602139999995</v>
      </c>
      <c r="G28" s="67">
        <f>RevReq!P52</f>
        <v>50337.088987999996</v>
      </c>
      <c r="H28" s="67">
        <f>RevReq!Q52</f>
        <v>41521.623664800005</v>
      </c>
      <c r="I28" s="67">
        <f>RevReq!R52</f>
        <v>34345.782758879999</v>
      </c>
      <c r="J28" s="67">
        <f>RevReq!S52</f>
        <v>27784.801009440002</v>
      </c>
      <c r="K28" s="67">
        <f>RevReq!T52</f>
        <v>21684.963627359997</v>
      </c>
      <c r="L28" s="67">
        <f>RevReq!U52</f>
        <v>16507.414979999998</v>
      </c>
      <c r="M28" s="67">
        <f>RevReq!V52</f>
        <v>11791.010699999997</v>
      </c>
      <c r="N28" s="67">
        <f>RevReq!W52</f>
        <v>7074.6064199999973</v>
      </c>
      <c r="O28" s="67">
        <f>RevReq!X52</f>
        <v>2358.2021399999981</v>
      </c>
    </row>
    <row r="29" spans="2:15" ht="12.75">
      <c r="B29" s="8" t="str">
        <f>RevReq!D53</f>
        <v>Income Tax</v>
      </c>
      <c r="D29" s="100">
        <f t="shared" si="1"/>
        <v>72443.559575432024</v>
      </c>
      <c r="F29" s="68">
        <f>RevReq!O53</f>
        <v>20103.740958251958</v>
      </c>
      <c r="G29" s="67">
        <f>RevReq!P53</f>
        <v>17089.190548534723</v>
      </c>
      <c r="H29" s="67">
        <f>RevReq!Q53</f>
        <v>14096.384057120837</v>
      </c>
      <c r="I29" s="67">
        <f>RevReq!R53</f>
        <v>11660.2218742725</v>
      </c>
      <c r="J29" s="67">
        <f>RevReq!S53</f>
        <v>9432.8013071362511</v>
      </c>
      <c r="K29" s="67">
        <f>RevReq!T53</f>
        <v>7361.9369517840614</v>
      </c>
      <c r="L29" s="67">
        <f>RevReq!U53</f>
        <v>5604.185019999999</v>
      </c>
      <c r="M29" s="67">
        <f>RevReq!V53</f>
        <v>4002.9892999999988</v>
      </c>
      <c r="N29" s="67">
        <f>RevReq!W53</f>
        <v>2401.7935799999991</v>
      </c>
      <c r="O29" s="67">
        <f>RevReq!X53</f>
        <v>800.59785999999929</v>
      </c>
    </row>
    <row r="30" spans="2:15" ht="12.75">
      <c r="B30" s="19" t="s">
        <v>252</v>
      </c>
      <c r="D30" s="326">
        <f t="shared" si="1"/>
        <v>1168073.9435738246</v>
      </c>
      <c r="F30" s="352">
        <f t="shared" si="2" ref="F30:O30">SUM(F24:F29)</f>
        <v>220272.02197925196</v>
      </c>
      <c r="G30" s="352">
        <f t="shared" si="2"/>
        <v>204618.87483673473</v>
      </c>
      <c r="H30" s="352">
        <f t="shared" si="2"/>
        <v>189065.89553084085</v>
      </c>
      <c r="I30" s="352">
        <f t="shared" si="2"/>
        <v>176077.21284250449</v>
      </c>
      <c r="J30" s="352">
        <f t="shared" si="2"/>
        <v>164050.14138575224</v>
      </c>
      <c r="K30" s="352">
        <f t="shared" si="2"/>
        <v>152744.27835268807</v>
      </c>
      <c r="L30" s="352">
        <f t="shared" si="2"/>
        <v>142880.83216699999</v>
      </c>
      <c r="M30" s="352">
        <f t="shared" si="2"/>
        <v>133738.59440499998</v>
      </c>
      <c r="N30" s="352">
        <f t="shared" si="2"/>
        <v>124596.35664299999</v>
      </c>
      <c r="O30" s="352">
        <f t="shared" si="2"/>
        <v>117220.11888099999</v>
      </c>
    </row>
    <row r="32" spans="2:15" ht="12.75">
      <c r="B32" s="8" t="s">
        <v>254</v>
      </c>
      <c r="D32" s="73">
        <f t="shared" si="1"/>
        <v>1168073.9435738239</v>
      </c>
      <c r="F32" s="73">
        <f>$D$20*12</f>
        <v>169211.53742116192</v>
      </c>
      <c r="G32" s="73">
        <f t="shared" si="3" ref="G32:O32">$D$20*12</f>
        <v>169211.53742116192</v>
      </c>
      <c r="H32" s="73">
        <f t="shared" si="3"/>
        <v>169211.53742116192</v>
      </c>
      <c r="I32" s="73">
        <f t="shared" si="3"/>
        <v>169211.53742116192</v>
      </c>
      <c r="J32" s="73">
        <f t="shared" si="3"/>
        <v>169211.53742116192</v>
      </c>
      <c r="K32" s="73">
        <f t="shared" si="3"/>
        <v>169211.53742116192</v>
      </c>
      <c r="L32" s="73">
        <f t="shared" si="3"/>
        <v>169211.53742116192</v>
      </c>
      <c r="M32" s="73">
        <f t="shared" si="3"/>
        <v>169211.53742116192</v>
      </c>
      <c r="N32" s="73">
        <f t="shared" si="3"/>
        <v>169211.53742116192</v>
      </c>
      <c r="O32" s="73">
        <f t="shared" si="3"/>
        <v>169211.53742116192</v>
      </c>
    </row>
    <row r="34" spans="4:15" ht="12.75">
      <c r="D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ht="12.75">
      <c r="B35" t="s">
        <v>255</v>
      </c>
      <c r="D35" s="326">
        <f>ROUND(SUMPRODUCT(F35:O35,$F$17:$O$17),5)</f>
        <v>0</v>
      </c>
      <c r="E35" s="14"/>
      <c r="F35" s="352">
        <f>F30-F32</f>
        <v>51060.484558090044</v>
      </c>
      <c r="G35" s="352">
        <f t="shared" si="4" ref="G35:O35">G30-G32</f>
        <v>35407.337415572809</v>
      </c>
      <c r="H35" s="352">
        <f t="shared" si="4"/>
        <v>19854.358109678928</v>
      </c>
      <c r="I35" s="352">
        <f t="shared" si="4"/>
        <v>6865.6754213425738</v>
      </c>
      <c r="J35" s="352">
        <f t="shared" si="4"/>
        <v>-5161.396035409678</v>
      </c>
      <c r="K35" s="352">
        <f t="shared" si="4"/>
        <v>-16467.259068473853</v>
      </c>
      <c r="L35" s="352">
        <f t="shared" si="4"/>
        <v>-26330.705254161934</v>
      </c>
      <c r="M35" s="352">
        <f t="shared" si="4"/>
        <v>-35472.943016161938</v>
      </c>
      <c r="N35" s="352">
        <f t="shared" si="4"/>
        <v>-44615.180778161928</v>
      </c>
      <c r="O35" s="352">
        <f t="shared" si="4"/>
        <v>-51991.418540161932</v>
      </c>
    </row>
  </sheetData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FFFF99"/>
    <pageSetUpPr fitToPage="1"/>
  </sheetPr>
  <dimension ref="A1:O55"/>
  <sheetViews>
    <sheetView showGridLines="0" zoomScale="85" zoomScaleNormal="85" zoomScalePageLayoutView="85" workbookViewId="0" topLeftCell="A1">
      <selection pane="topLeft" activeCell="A1" sqref="A1"/>
    </sheetView>
  </sheetViews>
  <sheetFormatPr defaultColWidth="12.7109375" defaultRowHeight="12.75"/>
  <cols>
    <col min="1" max="1" width="4.42857142857143" style="28" customWidth="1"/>
    <col min="2" max="10" width="16.4285714285714" style="28" customWidth="1"/>
    <col min="11" max="11" width="10.5714285714286" style="28" customWidth="1"/>
    <col min="12" max="12" width="5.71428571428571" style="28" customWidth="1"/>
    <col min="13" max="13" width="13.4285714285714" style="28" customWidth="1"/>
    <col min="14" max="14" width="11.2857142857143" style="28" bestFit="1" customWidth="1"/>
    <col min="15" max="16384" width="12.7142857142857" style="28"/>
  </cols>
  <sheetData>
    <row r="1" ht="12.75">
      <c r="A1" s="388" t="s">
        <v>257</v>
      </c>
    </row>
    <row r="2" ht="12.75">
      <c r="A2" s="388" t="s">
        <v>258</v>
      </c>
    </row>
    <row r="3" ht="12.75">
      <c r="A3" s="388" t="s">
        <v>260</v>
      </c>
    </row>
    <row r="4" ht="12.75">
      <c r="A4" s="388" t="s">
        <v>261</v>
      </c>
    </row>
    <row r="5" ht="12.75">
      <c r="A5" s="388" t="s">
        <v>259</v>
      </c>
    </row>
    <row r="6" ht="12.75">
      <c r="A6" s="388" t="s">
        <v>263</v>
      </c>
    </row>
    <row r="7" spans="1:15" ht="18">
      <c r="A7" s="27" t="s">
        <v>32</v>
      </c>
      <c r="O7" s="28" t="s">
        <v>33</v>
      </c>
    </row>
    <row r="8" spans="11:12" ht="12.75">
      <c r="K8" s="29"/>
      <c r="L8" s="29"/>
    </row>
    <row r="9" spans="2:12" s="92" customFormat="1" ht="15.75">
      <c r="B9" s="93" t="s">
        <v>34</v>
      </c>
      <c r="D9" s="389" t="s">
        <v>242</v>
      </c>
      <c r="E9" s="390"/>
      <c r="F9" s="390"/>
      <c r="G9" s="390"/>
      <c r="H9" s="390"/>
      <c r="I9" s="390"/>
      <c r="J9" s="391"/>
      <c r="K9" s="94"/>
      <c r="L9" s="94"/>
    </row>
    <row r="10" spans="2:12" ht="15" customHeight="1">
      <c r="B10" s="30"/>
      <c r="D10" s="33"/>
      <c r="E10" s="31"/>
      <c r="G10" s="31"/>
      <c r="H10" s="101" t="str">
        <f>Input!F9</f>
        <v>$ dollars</v>
      </c>
      <c r="I10" s="31"/>
      <c r="J10" s="31"/>
      <c r="K10" s="29"/>
      <c r="L10" s="29"/>
    </row>
    <row r="11" spans="7:12" s="92" customFormat="1" ht="15.75">
      <c r="G11" s="120" t="s">
        <v>0</v>
      </c>
      <c r="H11" s="5">
        <f>RevReq!$K$42</f>
        <v>1168073.9435738246</v>
      </c>
      <c r="I11" s="131" t="s">
        <v>187</v>
      </c>
      <c r="J11" s="121"/>
      <c r="K11" s="94"/>
      <c r="L11" s="94"/>
    </row>
    <row r="12" spans="11:12" ht="12.75">
      <c r="K12" s="29"/>
      <c r="L12" s="29"/>
    </row>
    <row r="13" spans="2:12" ht="24" customHeight="1">
      <c r="B13" s="78" t="s">
        <v>146</v>
      </c>
      <c r="K13" s="29"/>
      <c r="L13" s="29"/>
    </row>
    <row r="14" spans="2:12" ht="12.75">
      <c r="B14" s="28" t="s">
        <v>141</v>
      </c>
      <c r="D14" s="355">
        <v>2022</v>
      </c>
      <c r="K14" s="29"/>
      <c r="L14" s="29"/>
    </row>
    <row r="15" spans="2:12" ht="12.75">
      <c r="B15" s="28" t="s">
        <v>6</v>
      </c>
      <c r="D15" s="356">
        <v>44562</v>
      </c>
      <c r="K15" s="29"/>
      <c r="L15" s="29"/>
    </row>
    <row r="16" spans="2:12" ht="12.75">
      <c r="B16" s="28" t="s">
        <v>62</v>
      </c>
      <c r="D16" s="355">
        <v>2022</v>
      </c>
      <c r="K16" s="102"/>
      <c r="L16" s="102"/>
    </row>
    <row r="17" spans="11:12" ht="12.75">
      <c r="K17" s="29"/>
      <c r="L17" s="29"/>
    </row>
    <row r="18" spans="11:12" ht="12.75">
      <c r="K18" s="29"/>
      <c r="L18" s="29"/>
    </row>
    <row r="19" spans="1:12" ht="12.75">
      <c r="A19" s="34" t="s">
        <v>35</v>
      </c>
      <c r="B19" s="78" t="s">
        <v>145</v>
      </c>
      <c r="K19" s="29"/>
      <c r="L19" s="29"/>
    </row>
    <row r="20" spans="2:12" ht="12.75">
      <c r="B20" s="34" t="s">
        <v>142</v>
      </c>
      <c r="E20" s="278">
        <v>0.055</v>
      </c>
      <c r="K20" s="29"/>
      <c r="L20" s="29"/>
    </row>
    <row r="21" spans="2:12" ht="12.75">
      <c r="B21" s="34" t="s">
        <v>143</v>
      </c>
      <c r="E21" s="60">
        <v>0.21</v>
      </c>
      <c r="K21" s="102"/>
      <c r="L21" s="102"/>
    </row>
    <row r="22" spans="2:12" ht="12.75">
      <c r="B22" s="140" t="s">
        <v>144</v>
      </c>
      <c r="E22" s="139">
        <f>((1-E20)*E21)+E20</f>
        <v>0.25345000000000001</v>
      </c>
      <c r="K22" s="102"/>
      <c r="L22" s="102"/>
    </row>
    <row r="23" spans="2:12" ht="12.75">
      <c r="B23" s="34"/>
      <c r="E23" s="35"/>
      <c r="K23" s="102"/>
      <c r="L23" s="102"/>
    </row>
    <row r="24" spans="1:12" ht="12.75">
      <c r="A24" s="34" t="s">
        <v>36</v>
      </c>
      <c r="B24" s="79" t="s">
        <v>148</v>
      </c>
      <c r="E24" s="37"/>
      <c r="F24" s="37"/>
      <c r="G24" s="37"/>
      <c r="K24" s="29"/>
      <c r="L24" s="29"/>
    </row>
    <row r="25" spans="11:12" ht="12.75">
      <c r="K25" s="29"/>
      <c r="L25" s="29"/>
    </row>
    <row r="26" spans="4:12" ht="12.75">
      <c r="D26" s="32"/>
      <c r="E26" s="32"/>
      <c r="F26" s="32"/>
      <c r="K26" s="29"/>
      <c r="L26" s="29"/>
    </row>
    <row r="27" spans="4:12" ht="12.75">
      <c r="D27" s="32" t="s">
        <v>37</v>
      </c>
      <c r="E27" s="32" t="s">
        <v>38</v>
      </c>
      <c r="F27" s="38" t="s">
        <v>39</v>
      </c>
      <c r="G27" s="38" t="s">
        <v>40</v>
      </c>
      <c r="H27" s="38" t="s">
        <v>41</v>
      </c>
      <c r="K27" s="29"/>
      <c r="L27" s="29"/>
    </row>
    <row r="28" spans="2:12" ht="13.5" thickBot="1">
      <c r="B28" s="39" t="s">
        <v>42</v>
      </c>
      <c r="C28" s="36" t="s">
        <v>43</v>
      </c>
      <c r="D28" s="36" t="s">
        <v>44</v>
      </c>
      <c r="E28" s="36" t="s">
        <v>45</v>
      </c>
      <c r="F28" s="36" t="s">
        <v>46</v>
      </c>
      <c r="G28" s="36" t="s">
        <v>46</v>
      </c>
      <c r="H28" s="36" t="s">
        <v>46</v>
      </c>
      <c r="K28" s="29"/>
      <c r="L28" s="29"/>
    </row>
    <row r="29" spans="2:12" ht="12.75">
      <c r="B29" s="34" t="s">
        <v>47</v>
      </c>
      <c r="C29" s="315">
        <f>1-C30</f>
        <v>0.40400000000000003</v>
      </c>
      <c r="D29" s="179">
        <v>0.035099999999999999</v>
      </c>
      <c r="E29" s="40">
        <f>C29*D29</f>
        <v>0.014180400000000001</v>
      </c>
      <c r="F29" s="40">
        <f>D29*(1-$E$22)</f>
        <v>0.026203905</v>
      </c>
      <c r="G29" s="40">
        <f>E29*(1-$E$22)</f>
        <v>0.010586377620000002</v>
      </c>
      <c r="H29" s="41">
        <f>+E29</f>
        <v>0.014180400000000001</v>
      </c>
      <c r="K29" s="29"/>
      <c r="L29" s="29"/>
    </row>
    <row r="30" spans="2:12" ht="13.5" thickBot="1">
      <c r="B30" s="43" t="s">
        <v>48</v>
      </c>
      <c r="C30" s="180">
        <v>0.59599999999999997</v>
      </c>
      <c r="D30" s="180">
        <v>0.106</v>
      </c>
      <c r="E30" s="44">
        <f>C30*D30</f>
        <v>0.063175999999999996</v>
      </c>
      <c r="F30" s="44">
        <f>D30</f>
        <v>0.106</v>
      </c>
      <c r="G30" s="44">
        <f>E30</f>
        <v>0.063175999999999996</v>
      </c>
      <c r="H30" s="44">
        <f>+E30/(1-Tax_Rate)</f>
        <v>0.084623936775835504</v>
      </c>
      <c r="I30" s="42"/>
      <c r="J30" s="42"/>
      <c r="K30" s="29"/>
      <c r="L30" s="29"/>
    </row>
    <row r="31" spans="2:12" ht="13.5" thickBot="1">
      <c r="B31" s="43" t="s">
        <v>49</v>
      </c>
      <c r="C31" s="46">
        <f>SUM(C29:C30)</f>
        <v>1</v>
      </c>
      <c r="D31" s="45"/>
      <c r="E31" s="46"/>
      <c r="F31" s="46"/>
      <c r="G31" s="46">
        <f>SUM(G29:G30)</f>
        <v>0.07376237762</v>
      </c>
      <c r="H31" s="46">
        <f>SUM(H29:H30)</f>
        <v>0.0988043367758355</v>
      </c>
      <c r="I31" s="42"/>
      <c r="J31" s="42"/>
      <c r="K31" s="29"/>
      <c r="L31" s="29"/>
    </row>
    <row r="32" spans="8:12" ht="12.75">
      <c r="H32" s="42"/>
      <c r="I32" s="42"/>
      <c r="J32" s="42"/>
      <c r="K32" s="29"/>
      <c r="L32" s="29"/>
    </row>
    <row r="33" spans="2:12" ht="12.75">
      <c r="B33" s="30" t="s">
        <v>50</v>
      </c>
      <c r="D33" s="32"/>
      <c r="E33" s="141">
        <f>G31</f>
        <v>0.07376237762</v>
      </c>
      <c r="H33" s="42"/>
      <c r="I33" s="42"/>
      <c r="J33" s="42"/>
      <c r="K33" s="29"/>
      <c r="L33" s="29"/>
    </row>
    <row r="34" spans="8:12" ht="12.75">
      <c r="H34" s="42"/>
      <c r="I34" s="42"/>
      <c r="J34" s="42"/>
      <c r="K34" s="29"/>
      <c r="L34" s="29"/>
    </row>
    <row r="35" spans="6:12" ht="12.75">
      <c r="F35" s="47"/>
      <c r="H35" s="42"/>
      <c r="I35" s="42"/>
      <c r="J35" s="42"/>
      <c r="K35" s="29"/>
      <c r="L35" s="29"/>
    </row>
    <row r="36" spans="5:12" ht="12.75">
      <c r="E36" s="48"/>
      <c r="F36" s="49"/>
      <c r="H36" s="42"/>
      <c r="I36" s="42"/>
      <c r="J36" s="42"/>
      <c r="K36" s="29"/>
      <c r="L36" s="29"/>
    </row>
    <row r="37" spans="1:12" ht="12.75">
      <c r="A37" s="34" t="s">
        <v>51</v>
      </c>
      <c r="B37" s="30" t="s">
        <v>52</v>
      </c>
      <c r="E37" s="357">
        <v>0.017299999999999999</v>
      </c>
      <c r="H37" s="42"/>
      <c r="I37" s="42"/>
      <c r="J37" s="42"/>
      <c r="K37" s="29"/>
      <c r="L37" s="29"/>
    </row>
    <row r="38" spans="1:12" ht="12.75">
      <c r="A38" s="34"/>
      <c r="B38" s="30" t="s">
        <v>53</v>
      </c>
      <c r="E38" s="358">
        <v>0.00036000000000000002</v>
      </c>
      <c r="F38" s="50"/>
      <c r="G38" s="50"/>
      <c r="K38" s="29"/>
      <c r="L38" s="29"/>
    </row>
    <row r="39" spans="1:12" ht="12.75">
      <c r="A39" s="34"/>
      <c r="B39" s="34"/>
      <c r="E39" s="51"/>
      <c r="F39" s="34"/>
      <c r="K39" s="29"/>
      <c r="L39" s="29"/>
    </row>
    <row r="40" spans="1:12" ht="12.75">
      <c r="A40" s="34"/>
      <c r="B40" s="34"/>
      <c r="E40" s="51"/>
      <c r="F40" s="34"/>
      <c r="K40" s="29"/>
      <c r="L40" s="29"/>
    </row>
    <row r="41" spans="1:6" ht="12.75">
      <c r="A41" s="34" t="s">
        <v>51</v>
      </c>
      <c r="B41" s="79" t="s">
        <v>54</v>
      </c>
      <c r="E41" s="51"/>
      <c r="F41" s="34"/>
    </row>
    <row r="42" spans="1:7" ht="12.75">
      <c r="A42" s="34"/>
      <c r="B42" s="34"/>
      <c r="C42" s="52"/>
      <c r="D42" s="52"/>
      <c r="E42" s="52"/>
      <c r="F42" s="52"/>
      <c r="G42" s="52"/>
    </row>
    <row r="43" spans="1:7" ht="12.75">
      <c r="A43" s="34"/>
      <c r="B43" s="34"/>
      <c r="C43" s="53">
        <v>2020</v>
      </c>
      <c r="D43" s="53">
        <v>2021</v>
      </c>
      <c r="E43" s="53">
        <v>2022</v>
      </c>
      <c r="F43" s="53">
        <v>2023</v>
      </c>
      <c r="G43" s="53">
        <v>2024</v>
      </c>
    </row>
    <row r="44" spans="1:7" ht="12.75">
      <c r="A44" s="34"/>
      <c r="B44" s="54" t="s">
        <v>55</v>
      </c>
      <c r="C44" s="308"/>
      <c r="D44" s="308"/>
      <c r="E44" s="308"/>
      <c r="F44" s="308"/>
      <c r="G44" s="308"/>
    </row>
    <row r="45" spans="1:7" ht="12.75">
      <c r="A45" s="34"/>
      <c r="B45" s="55" t="s">
        <v>56</v>
      </c>
      <c r="C45" s="4"/>
      <c r="D45" s="4"/>
      <c r="E45" s="4"/>
      <c r="F45" s="4"/>
      <c r="G45" s="4"/>
    </row>
    <row r="46" spans="1:7" ht="12.75">
      <c r="A46" s="34"/>
      <c r="B46" s="56" t="s">
        <v>57</v>
      </c>
      <c r="C46" s="309"/>
      <c r="D46" s="309"/>
      <c r="E46" s="309"/>
      <c r="F46" s="309"/>
      <c r="G46" s="309"/>
    </row>
    <row r="47" spans="1:8" ht="12.75">
      <c r="A47" s="34"/>
      <c r="B47" s="330" t="s">
        <v>239</v>
      </c>
      <c r="C47" s="58"/>
      <c r="D47" s="58"/>
      <c r="E47" s="59"/>
      <c r="F47" s="57"/>
      <c r="G47" s="58"/>
      <c r="H47" s="58"/>
    </row>
    <row r="48" spans="2:10" ht="12.75">
      <c r="B48" s="331" t="s">
        <v>240</v>
      </c>
      <c r="C48" s="58"/>
      <c r="D48" s="58"/>
      <c r="E48" s="58"/>
      <c r="F48" s="58"/>
      <c r="G48" s="58"/>
      <c r="H48" s="58"/>
      <c r="I48" s="58"/>
      <c r="J48" s="58"/>
    </row>
    <row r="51" spans="1:2" ht="12.75">
      <c r="A51" s="28" t="s">
        <v>58</v>
      </c>
      <c r="B51" s="78" t="s">
        <v>147</v>
      </c>
    </row>
    <row r="53" spans="2:8" ht="12.75">
      <c r="B53" s="337"/>
      <c r="C53" s="338">
        <v>2020</v>
      </c>
      <c r="D53" s="338">
        <v>2021</v>
      </c>
      <c r="E53" s="338">
        <v>2022</v>
      </c>
      <c r="F53" s="338">
        <v>2023</v>
      </c>
      <c r="G53" s="338">
        <v>2024</v>
      </c>
      <c r="H53" s="338">
        <v>2025</v>
      </c>
    </row>
    <row r="54" spans="1:9" ht="12.75">
      <c r="A54" s="30"/>
      <c r="B54" s="335" t="s">
        <v>70</v>
      </c>
      <c r="C54" s="336">
        <v>0</v>
      </c>
      <c r="D54" s="336">
        <v>0</v>
      </c>
      <c r="E54" s="336">
        <v>0</v>
      </c>
      <c r="F54" s="336">
        <v>0</v>
      </c>
      <c r="G54" s="336">
        <v>0</v>
      </c>
      <c r="H54" s="336">
        <v>0</v>
      </c>
      <c r="I54" s="329"/>
    </row>
    <row r="55" spans="2:8" ht="12.75">
      <c r="B55" s="327" t="s">
        <v>79</v>
      </c>
      <c r="C55" s="328">
        <v>0</v>
      </c>
      <c r="D55" s="328">
        <v>0</v>
      </c>
      <c r="E55" s="328">
        <v>0</v>
      </c>
      <c r="F55" s="328">
        <v>0</v>
      </c>
      <c r="G55" s="328">
        <v>0</v>
      </c>
      <c r="H55" s="328">
        <v>0</v>
      </c>
    </row>
  </sheetData>
  <mergeCells count="1">
    <mergeCell ref="D9:J9"/>
  </mergeCells>
  <pageMargins left="0.7" right="0.7" top="0.75" bottom="0.75" header="0.3" footer="0.3"/>
  <pageSetup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FF99"/>
    <pageSetUpPr fitToPage="1"/>
  </sheetPr>
  <dimension ref="A1:BQ73"/>
  <sheetViews>
    <sheetView showGridLines="0" zoomScale="80" zoomScaleNormal="80" zoomScalePageLayoutView="80" workbookViewId="0" topLeftCell="A1">
      <pane xSplit="16" ySplit="9" topLeftCell="Q10" activePane="bottomRight" state="frozen"/>
      <selection pane="topLeft" activeCell="F4" sqref="F4"/>
      <selection pane="bottomLeft" activeCell="F4" sqref="F4"/>
      <selection pane="topRight" activeCell="F4" sqref="F4"/>
      <selection pane="bottomRight" activeCell="P1" sqref="P1:P1048576"/>
    </sheetView>
  </sheetViews>
  <sheetFormatPr defaultColWidth="8.85546875" defaultRowHeight="12.75"/>
  <cols>
    <col min="1" max="1" width="2.28571428571429" customWidth="1"/>
    <col min="2" max="2" width="2.14285714285714" customWidth="1"/>
    <col min="3" max="3" width="3.85714285714286" bestFit="1" customWidth="1"/>
    <col min="4" max="4" width="30.2857142857143" style="8" customWidth="1"/>
    <col min="5" max="5" width="19.2857142857143" bestFit="1" customWidth="1"/>
    <col min="6" max="6" width="14.4285714285714" style="25" customWidth="1"/>
    <col min="7" max="7" width="13.8571428571429" style="25" customWidth="1"/>
    <col min="8" max="8" width="18.5714285714286" style="25" customWidth="1"/>
    <col min="9" max="9" width="9.42857142857143" customWidth="1"/>
    <col min="10" max="10" width="10.5714285714286" bestFit="1" customWidth="1"/>
    <col min="11" max="11" width="9.42857142857143" bestFit="1" customWidth="1"/>
    <col min="12" max="12" width="10.7142857142857" bestFit="1" customWidth="1"/>
    <col min="13" max="13" width="13.2857142857143" customWidth="1"/>
    <col min="14" max="15" width="14.2857142857143" customWidth="1"/>
    <col min="16" max="16" width="1.57142857142857" customWidth="1"/>
    <col min="17" max="17" width="13" bestFit="1" customWidth="1"/>
    <col min="18" max="18" width="7.42857142857143" customWidth="1"/>
    <col min="19" max="19" width="14.2857142857143" bestFit="1" customWidth="1"/>
    <col min="20" max="69" width="13.4285714285714" bestFit="1" customWidth="1"/>
  </cols>
  <sheetData>
    <row r="1" ht="12.75">
      <c r="A1" s="388" t="s">
        <v>257</v>
      </c>
    </row>
    <row r="2" ht="12.75">
      <c r="A2" s="388" t="s">
        <v>258</v>
      </c>
    </row>
    <row r="3" ht="12.75">
      <c r="A3" s="388" t="s">
        <v>260</v>
      </c>
    </row>
    <row r="4" ht="12.75">
      <c r="A4" s="388" t="s">
        <v>261</v>
      </c>
    </row>
    <row r="5" ht="12.75">
      <c r="A5" s="388" t="s">
        <v>259</v>
      </c>
    </row>
    <row r="6" ht="12.75">
      <c r="A6" s="388" t="s">
        <v>264</v>
      </c>
    </row>
    <row r="7" spans="1:16" s="7" customFormat="1" ht="15.75">
      <c r="A7" s="6"/>
      <c r="B7" s="6"/>
      <c r="D7" s="74" t="s">
        <v>65</v>
      </c>
      <c r="F7" s="103" t="s">
        <v>0</v>
      </c>
      <c r="G7" s="104">
        <f>G66</f>
        <v>1168073.9435738246</v>
      </c>
      <c r="H7" s="279"/>
      <c r="I7" s="280"/>
      <c r="J7" s="280"/>
      <c r="K7" s="280"/>
      <c r="L7" s="280"/>
      <c r="M7" s="281"/>
      <c r="N7" s="282"/>
      <c r="O7" s="282"/>
      <c r="P7" s="280"/>
    </row>
    <row r="8" spans="2:69" ht="15">
      <c r="B8" s="25"/>
      <c r="C8" s="25"/>
      <c r="D8" s="285" t="s">
        <v>1</v>
      </c>
      <c r="E8" s="284"/>
      <c r="F8" s="284"/>
      <c r="G8" s="284"/>
      <c r="H8" s="284"/>
      <c r="I8" s="284"/>
      <c r="J8" s="284"/>
      <c r="K8" s="284"/>
      <c r="L8" s="284"/>
      <c r="M8" s="10"/>
      <c r="N8" s="9"/>
      <c r="O8" s="9"/>
      <c r="P8" s="9"/>
      <c r="Q8" s="9"/>
      <c r="S8" s="11">
        <v>0</v>
      </c>
      <c r="T8">
        <f>S8+1</f>
        <v>1</v>
      </c>
      <c r="U8">
        <f t="shared" si="0" ref="U8:AJ9">T8+1</f>
        <v>2</v>
      </c>
      <c r="V8">
        <f t="shared" si="0"/>
        <v>3</v>
      </c>
      <c r="W8">
        <f t="shared" si="0"/>
        <v>4</v>
      </c>
      <c r="X8">
        <f t="shared" si="0"/>
        <v>5</v>
      </c>
      <c r="Y8">
        <f t="shared" si="0"/>
        <v>6</v>
      </c>
      <c r="Z8">
        <f t="shared" si="0"/>
        <v>7</v>
      </c>
      <c r="AA8">
        <f t="shared" si="0"/>
        <v>8</v>
      </c>
      <c r="AB8">
        <f t="shared" si="0"/>
        <v>9</v>
      </c>
      <c r="AC8">
        <f t="shared" si="0"/>
        <v>10</v>
      </c>
      <c r="AD8">
        <f t="shared" si="0"/>
        <v>11</v>
      </c>
      <c r="AE8">
        <f t="shared" si="0"/>
        <v>12</v>
      </c>
      <c r="AF8">
        <f t="shared" si="0"/>
        <v>13</v>
      </c>
      <c r="AG8">
        <f t="shared" si="0"/>
        <v>14</v>
      </c>
      <c r="AH8">
        <f t="shared" si="0"/>
        <v>15</v>
      </c>
      <c r="AI8">
        <f t="shared" si="0"/>
        <v>16</v>
      </c>
      <c r="AJ8">
        <f t="shared" si="0"/>
        <v>17</v>
      </c>
      <c r="AK8">
        <f t="shared" si="1" ref="AK8:AZ9">AJ8+1</f>
        <v>18</v>
      </c>
      <c r="AL8">
        <f t="shared" si="1"/>
        <v>19</v>
      </c>
      <c r="AM8">
        <f t="shared" si="1"/>
        <v>20</v>
      </c>
      <c r="AN8">
        <f t="shared" si="1"/>
        <v>21</v>
      </c>
      <c r="AO8">
        <f t="shared" si="1"/>
        <v>22</v>
      </c>
      <c r="AP8">
        <f t="shared" si="1"/>
        <v>23</v>
      </c>
      <c r="AQ8">
        <f t="shared" si="1"/>
        <v>24</v>
      </c>
      <c r="AR8">
        <f t="shared" si="1"/>
        <v>25</v>
      </c>
      <c r="AS8">
        <f t="shared" si="1"/>
        <v>26</v>
      </c>
      <c r="AT8">
        <f t="shared" si="1"/>
        <v>27</v>
      </c>
      <c r="AU8">
        <f t="shared" si="1"/>
        <v>28</v>
      </c>
      <c r="AV8">
        <f t="shared" si="1"/>
        <v>29</v>
      </c>
      <c r="AW8">
        <f t="shared" si="1"/>
        <v>30</v>
      </c>
      <c r="AX8">
        <f t="shared" si="1"/>
        <v>31</v>
      </c>
      <c r="AY8">
        <f t="shared" si="1"/>
        <v>32</v>
      </c>
      <c r="AZ8">
        <f t="shared" si="1"/>
        <v>33</v>
      </c>
      <c r="BA8">
        <f t="shared" si="2" ref="BA8:BP9">AZ8+1</f>
        <v>34</v>
      </c>
      <c r="BB8">
        <f t="shared" si="2"/>
        <v>35</v>
      </c>
      <c r="BC8">
        <f t="shared" si="2"/>
        <v>36</v>
      </c>
      <c r="BD8">
        <f t="shared" si="2"/>
        <v>37</v>
      </c>
      <c r="BE8">
        <f t="shared" si="2"/>
        <v>38</v>
      </c>
      <c r="BF8">
        <f t="shared" si="2"/>
        <v>39</v>
      </c>
      <c r="BG8">
        <f t="shared" si="2"/>
        <v>40</v>
      </c>
      <c r="BH8">
        <f t="shared" si="2"/>
        <v>41</v>
      </c>
      <c r="BI8">
        <f t="shared" si="2"/>
        <v>42</v>
      </c>
      <c r="BJ8">
        <f t="shared" si="2"/>
        <v>43</v>
      </c>
      <c r="BK8">
        <f t="shared" si="2"/>
        <v>44</v>
      </c>
      <c r="BL8">
        <f t="shared" si="2"/>
        <v>45</v>
      </c>
      <c r="BM8">
        <f t="shared" si="2"/>
        <v>46</v>
      </c>
      <c r="BN8">
        <f t="shared" si="2"/>
        <v>47</v>
      </c>
      <c r="BO8">
        <f t="shared" si="2"/>
        <v>48</v>
      </c>
      <c r="BP8">
        <f t="shared" si="2"/>
        <v>49</v>
      </c>
      <c r="BQ8">
        <f>BP8+1</f>
        <v>50</v>
      </c>
    </row>
    <row r="9" spans="4:69" ht="12.75">
      <c r="D9" s="285" t="s">
        <v>5</v>
      </c>
      <c r="E9" t="s">
        <v>154</v>
      </c>
      <c r="F9" s="363" t="s">
        <v>160</v>
      </c>
      <c r="G9" s="284"/>
      <c r="H9" s="284"/>
      <c r="I9" s="22"/>
      <c r="J9" s="22"/>
      <c r="K9" s="22"/>
      <c r="L9" s="22"/>
      <c r="S9" s="12">
        <f>Assumptions!$D$14</f>
        <v>2022</v>
      </c>
      <c r="T9">
        <f>S9+1</f>
        <v>2023</v>
      </c>
      <c r="U9">
        <f t="shared" si="0"/>
        <v>2024</v>
      </c>
      <c r="V9">
        <f t="shared" si="0"/>
        <v>2025</v>
      </c>
      <c r="W9">
        <f t="shared" si="0"/>
        <v>2026</v>
      </c>
      <c r="X9">
        <f t="shared" si="0"/>
        <v>2027</v>
      </c>
      <c r="Y9">
        <f t="shared" si="0"/>
        <v>2028</v>
      </c>
      <c r="Z9">
        <f t="shared" si="0"/>
        <v>2029</v>
      </c>
      <c r="AA9">
        <f t="shared" si="0"/>
        <v>2030</v>
      </c>
      <c r="AB9">
        <f t="shared" si="0"/>
        <v>2031</v>
      </c>
      <c r="AC9">
        <f t="shared" si="0"/>
        <v>2032</v>
      </c>
      <c r="AD9">
        <f t="shared" si="0"/>
        <v>2033</v>
      </c>
      <c r="AE9">
        <f t="shared" si="0"/>
        <v>2034</v>
      </c>
      <c r="AF9">
        <f t="shared" si="0"/>
        <v>2035</v>
      </c>
      <c r="AG9">
        <f t="shared" si="0"/>
        <v>2036</v>
      </c>
      <c r="AH9">
        <f t="shared" si="0"/>
        <v>2037</v>
      </c>
      <c r="AI9">
        <f t="shared" si="0"/>
        <v>2038</v>
      </c>
      <c r="AJ9">
        <f t="shared" si="0"/>
        <v>2039</v>
      </c>
      <c r="AK9">
        <f t="shared" si="1"/>
        <v>2040</v>
      </c>
      <c r="AL9">
        <f t="shared" si="1"/>
        <v>2041</v>
      </c>
      <c r="AM9">
        <f t="shared" si="1"/>
        <v>2042</v>
      </c>
      <c r="AN9">
        <f t="shared" si="1"/>
        <v>2043</v>
      </c>
      <c r="AO9">
        <f t="shared" si="1"/>
        <v>2044</v>
      </c>
      <c r="AP9">
        <f t="shared" si="1"/>
        <v>2045</v>
      </c>
      <c r="AQ9">
        <f t="shared" si="1"/>
        <v>2046</v>
      </c>
      <c r="AR9">
        <f t="shared" si="1"/>
        <v>2047</v>
      </c>
      <c r="AS9">
        <f t="shared" si="1"/>
        <v>2048</v>
      </c>
      <c r="AT9">
        <f t="shared" si="1"/>
        <v>2049</v>
      </c>
      <c r="AU9">
        <f t="shared" si="1"/>
        <v>2050</v>
      </c>
      <c r="AV9">
        <f t="shared" si="1"/>
        <v>2051</v>
      </c>
      <c r="AW9">
        <f t="shared" si="1"/>
        <v>2052</v>
      </c>
      <c r="AX9">
        <f t="shared" si="1"/>
        <v>2053</v>
      </c>
      <c r="AY9">
        <f t="shared" si="1"/>
        <v>2054</v>
      </c>
      <c r="AZ9">
        <f t="shared" si="1"/>
        <v>2055</v>
      </c>
      <c r="BA9">
        <f t="shared" si="2"/>
        <v>2056</v>
      </c>
      <c r="BB9">
        <f t="shared" si="2"/>
        <v>2057</v>
      </c>
      <c r="BC9">
        <f t="shared" si="2"/>
        <v>2058</v>
      </c>
      <c r="BD9">
        <f t="shared" si="2"/>
        <v>2059</v>
      </c>
      <c r="BE9">
        <f t="shared" si="2"/>
        <v>2060</v>
      </c>
      <c r="BF9">
        <f t="shared" si="2"/>
        <v>2061</v>
      </c>
      <c r="BG9">
        <f t="shared" si="2"/>
        <v>2062</v>
      </c>
      <c r="BH9">
        <f t="shared" si="2"/>
        <v>2063</v>
      </c>
      <c r="BI9">
        <f t="shared" si="2"/>
        <v>2064</v>
      </c>
      <c r="BJ9">
        <f t="shared" si="2"/>
        <v>2065</v>
      </c>
      <c r="BK9">
        <f t="shared" si="2"/>
        <v>2066</v>
      </c>
      <c r="BL9">
        <f t="shared" si="2"/>
        <v>2067</v>
      </c>
      <c r="BM9">
        <f t="shared" si="2"/>
        <v>2068</v>
      </c>
      <c r="BN9">
        <f t="shared" si="2"/>
        <v>2069</v>
      </c>
      <c r="BO9">
        <f t="shared" si="2"/>
        <v>2070</v>
      </c>
      <c r="BP9">
        <f t="shared" si="2"/>
        <v>2071</v>
      </c>
      <c r="BQ9">
        <f>BP9+1</f>
        <v>2072</v>
      </c>
    </row>
    <row r="10" spans="4:69" s="14" customFormat="1" ht="12.75">
      <c r="D10" s="20"/>
      <c r="F10" s="26"/>
      <c r="G10" s="26"/>
      <c r="H10" s="26"/>
      <c r="N10" s="15"/>
      <c r="O10" s="15"/>
      <c r="P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</row>
    <row r="11" spans="4:69" s="61" customFormat="1" ht="50.25" customHeight="1">
      <c r="D11" s="62" t="s">
        <v>59</v>
      </c>
      <c r="E11" s="64" t="s">
        <v>60</v>
      </c>
      <c r="F11" s="91" t="s">
        <v>66</v>
      </c>
      <c r="G11" s="64" t="s">
        <v>137</v>
      </c>
      <c r="H11" s="64" t="s">
        <v>61</v>
      </c>
      <c r="I11" s="64" t="s">
        <v>229</v>
      </c>
      <c r="J11" s="64" t="s">
        <v>19</v>
      </c>
      <c r="K11" s="64" t="s">
        <v>63</v>
      </c>
      <c r="L11" s="64" t="s">
        <v>10</v>
      </c>
      <c r="M11" s="65" t="s">
        <v>163</v>
      </c>
      <c r="N11" s="64" t="s">
        <v>64</v>
      </c>
      <c r="O11" s="64" t="s">
        <v>232</v>
      </c>
      <c r="P11" s="63"/>
      <c r="Q11" s="97" t="s">
        <v>138</v>
      </c>
      <c r="S11" s="76" t="s">
        <v>67</v>
      </c>
      <c r="T11" s="310"/>
      <c r="U11" s="310"/>
      <c r="V11" s="310"/>
      <c r="W11" s="310"/>
      <c r="X11" s="310"/>
      <c r="Y11" s="310"/>
      <c r="Z11" s="310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</row>
    <row r="12" spans="3:69" ht="12.75">
      <c r="C12" s="18">
        <f t="shared" si="3" ref="C12:C36">C11+1</f>
        <v>1</v>
      </c>
      <c r="D12" s="360" t="s">
        <v>243</v>
      </c>
      <c r="E12" s="361" t="s">
        <v>15</v>
      </c>
      <c r="F12" s="175">
        <v>44197</v>
      </c>
      <c r="G12" s="362">
        <v>44562</v>
      </c>
      <c r="H12" s="361" t="s">
        <v>256</v>
      </c>
      <c r="I12" s="361" t="s">
        <v>230</v>
      </c>
      <c r="J12" s="176">
        <f>INDEX(lookups!$D$12:$D$47,MATCH($H12,lookups!$C$12:$C$47,0),1)</f>
        <v>10</v>
      </c>
      <c r="K12" s="176">
        <f>INDEX(lookups!$E$12:$E$47,MATCH($H12,lookups!$C$12:$C$47,0),1)</f>
        <v>5</v>
      </c>
      <c r="L12" s="364">
        <v>0</v>
      </c>
      <c r="M12" s="365" t="b">
        <v>0</v>
      </c>
      <c r="N12" s="365" t="b">
        <f>IF(AND(OR(H12="Solar",H12=lookups!$C$29),$E12&lt;&gt;"Land"),TRUE,FALSE)</f>
        <v>0</v>
      </c>
      <c r="O12" s="366">
        <f t="shared" si="4" ref="O12:O14">IF(AND(H12="Solar",$E12&lt;&gt;"Land"),20%,1)</f>
        <v>1</v>
      </c>
      <c r="Q12" s="70">
        <f>SUM(S12:BQ12)</f>
        <v>1000000</v>
      </c>
      <c r="S12" s="347">
        <f>SampleCalc!F14</f>
        <v>1000000</v>
      </c>
      <c r="T12" s="347">
        <f>SampleCalc!G14</f>
        <v>0</v>
      </c>
      <c r="U12" s="347">
        <f>SampleCalc!H14</f>
        <v>0</v>
      </c>
      <c r="V12" s="347">
        <f>SampleCalc!I14</f>
        <v>0</v>
      </c>
      <c r="W12" s="347">
        <f>SampleCalc!J14</f>
        <v>0</v>
      </c>
      <c r="X12" s="347">
        <f>SampleCalc!K14</f>
        <v>0</v>
      </c>
      <c r="Y12" s="347">
        <f>SampleCalc!L14</f>
        <v>0</v>
      </c>
      <c r="Z12" s="347">
        <f>SampleCalc!M14</f>
        <v>0</v>
      </c>
      <c r="AA12" s="347">
        <f>SampleCalc!N14</f>
        <v>0</v>
      </c>
      <c r="AB12" s="347">
        <f>SampleCalc!O14</f>
        <v>0</v>
      </c>
      <c r="AC12" s="347">
        <f>SampleCalc!P14</f>
        <v>0</v>
      </c>
      <c r="AD12" s="347">
        <f>SampleCalc!Q14</f>
        <v>0</v>
      </c>
      <c r="AE12" s="347">
        <f>SampleCalc!R14</f>
        <v>0</v>
      </c>
      <c r="AF12" s="347">
        <f>SampleCalc!S14</f>
        <v>0</v>
      </c>
      <c r="AG12" s="347">
        <f>SampleCalc!T14</f>
        <v>0</v>
      </c>
      <c r="AH12" s="347">
        <f>SampleCalc!U14</f>
        <v>0</v>
      </c>
      <c r="AI12" s="347">
        <f>SampleCalc!V14</f>
        <v>0</v>
      </c>
      <c r="AJ12" s="347">
        <f>SampleCalc!W14</f>
        <v>0</v>
      </c>
      <c r="AK12" s="347">
        <f>SampleCalc!X14</f>
        <v>0</v>
      </c>
      <c r="AL12" s="347">
        <f>SampleCalc!Y14</f>
        <v>0</v>
      </c>
      <c r="AM12" s="347">
        <f>SampleCalc!Z14</f>
        <v>0</v>
      </c>
      <c r="AN12" s="347">
        <f>SampleCalc!AA14</f>
        <v>0</v>
      </c>
      <c r="AO12" s="347">
        <f>SampleCalc!AB14</f>
        <v>0</v>
      </c>
      <c r="AP12" s="347">
        <f>SampleCalc!AC14</f>
        <v>0</v>
      </c>
      <c r="AQ12" s="347">
        <f>SampleCalc!AD14</f>
        <v>0</v>
      </c>
      <c r="AR12" s="347">
        <f>SampleCalc!AE14</f>
        <v>0</v>
      </c>
      <c r="AS12" s="347">
        <f>SampleCalc!AF14</f>
        <v>0</v>
      </c>
      <c r="AT12" s="347">
        <f>SampleCalc!AG14</f>
        <v>0</v>
      </c>
      <c r="AU12" s="347">
        <f>SampleCalc!AH14</f>
        <v>0</v>
      </c>
      <c r="AV12" s="347">
        <f>SampleCalc!AI14</f>
        <v>0</v>
      </c>
      <c r="AW12" s="347">
        <f>SampleCalc!AJ14</f>
        <v>0</v>
      </c>
      <c r="AX12" s="347">
        <f>SampleCalc!AK14</f>
        <v>0</v>
      </c>
      <c r="AY12" s="347">
        <f>SampleCalc!AL14</f>
        <v>0</v>
      </c>
      <c r="AZ12" s="347">
        <f>SampleCalc!AM14</f>
        <v>0</v>
      </c>
      <c r="BA12" s="347">
        <f>SampleCalc!AN14</f>
        <v>0</v>
      </c>
      <c r="BB12" s="347">
        <f>SampleCalc!AO14</f>
        <v>0</v>
      </c>
      <c r="BC12" s="347">
        <f>SampleCalc!AP14</f>
        <v>0</v>
      </c>
      <c r="BD12" s="347">
        <f>SampleCalc!AQ14</f>
        <v>0</v>
      </c>
      <c r="BE12" s="347">
        <f>SampleCalc!AR14</f>
        <v>0</v>
      </c>
      <c r="BF12" s="347">
        <f>SampleCalc!AS14</f>
        <v>0</v>
      </c>
      <c r="BG12" s="347">
        <f>SampleCalc!AT14</f>
        <v>0</v>
      </c>
      <c r="BH12" s="347">
        <f>SampleCalc!AU14</f>
        <v>0</v>
      </c>
      <c r="BI12" s="347">
        <f>SampleCalc!AV14</f>
        <v>0</v>
      </c>
      <c r="BJ12" s="347">
        <f>SampleCalc!AW14</f>
        <v>0</v>
      </c>
      <c r="BK12" s="347">
        <f>SampleCalc!AX14</f>
        <v>0</v>
      </c>
      <c r="BL12" s="347">
        <f>SampleCalc!AY14</f>
        <v>0</v>
      </c>
      <c r="BM12" s="347">
        <f>SampleCalc!AZ14</f>
        <v>0</v>
      </c>
      <c r="BN12" s="347">
        <f>SampleCalc!BA14</f>
        <v>0</v>
      </c>
      <c r="BO12" s="347">
        <f>SampleCalc!BB14</f>
        <v>0</v>
      </c>
      <c r="BP12" s="347">
        <f>SampleCalc!BC14</f>
        <v>0</v>
      </c>
      <c r="BQ12" s="347">
        <f>SampleCalc!BD14</f>
        <v>0</v>
      </c>
    </row>
    <row r="13" spans="3:69" ht="12.75">
      <c r="C13" s="18">
        <f t="shared" si="3"/>
        <v>2</v>
      </c>
      <c r="D13" s="360" t="s">
        <v>244</v>
      </c>
      <c r="E13" s="361" t="s">
        <v>155</v>
      </c>
      <c r="F13" s="175">
        <v>44197</v>
      </c>
      <c r="G13" s="362">
        <v>44562</v>
      </c>
      <c r="H13" s="66" t="s">
        <v>256</v>
      </c>
      <c r="I13" s="361" t="s">
        <v>230</v>
      </c>
      <c r="J13" s="176">
        <f>INDEX(lookups!$D$12:$D$47,MATCH($H13,lookups!$C$12:$C$47,0),1)</f>
        <v>10</v>
      </c>
      <c r="K13" s="176">
        <f>INDEX(lookups!$E$12:$E$47,MATCH($H13,lookups!$C$12:$C$47,0),1)</f>
        <v>5</v>
      </c>
      <c r="L13" s="364">
        <v>0</v>
      </c>
      <c r="M13" s="177" t="b">
        <v>0</v>
      </c>
      <c r="N13" s="177" t="b">
        <f>IF(AND(OR(H13="Solar",H13=lookups!$C$29),$E13&lt;&gt;"Land"),TRUE,FALSE)</f>
        <v>0</v>
      </c>
      <c r="O13" s="320">
        <f t="shared" si="4"/>
        <v>1</v>
      </c>
      <c r="P13" s="14"/>
      <c r="Q13" s="71">
        <f t="shared" si="5" ref="Q13:Q37">SUM(S13:BQ13)</f>
        <v>100000</v>
      </c>
      <c r="R13" s="311"/>
      <c r="S13" s="347">
        <f>SampleCalc!F15</f>
        <v>10000</v>
      </c>
      <c r="T13" s="347">
        <f>SampleCalc!G15</f>
        <v>10000</v>
      </c>
      <c r="U13" s="347">
        <f>SampleCalc!H15</f>
        <v>10000</v>
      </c>
      <c r="V13" s="347">
        <f>SampleCalc!I15</f>
        <v>10000</v>
      </c>
      <c r="W13" s="347">
        <f>SampleCalc!J15</f>
        <v>10000</v>
      </c>
      <c r="X13" s="347">
        <f>SampleCalc!K15</f>
        <v>10000</v>
      </c>
      <c r="Y13" s="347">
        <f>SampleCalc!L15</f>
        <v>10000</v>
      </c>
      <c r="Z13" s="347">
        <f>SampleCalc!M15</f>
        <v>10000</v>
      </c>
      <c r="AA13" s="347">
        <f>SampleCalc!N15</f>
        <v>10000</v>
      </c>
      <c r="AB13" s="347">
        <f>SampleCalc!O15</f>
        <v>10000</v>
      </c>
      <c r="AC13" s="347">
        <f>SampleCalc!P15</f>
        <v>0</v>
      </c>
      <c r="AD13" s="347">
        <f>SampleCalc!Q15</f>
        <v>0</v>
      </c>
      <c r="AE13" s="347">
        <f>SampleCalc!R15</f>
        <v>0</v>
      </c>
      <c r="AF13" s="347">
        <f>SampleCalc!S15</f>
        <v>0</v>
      </c>
      <c r="AG13" s="347">
        <f>SampleCalc!T15</f>
        <v>0</v>
      </c>
      <c r="AH13" s="347">
        <f>SampleCalc!U15</f>
        <v>0</v>
      </c>
      <c r="AI13" s="347">
        <f>SampleCalc!V15</f>
        <v>0</v>
      </c>
      <c r="AJ13" s="347">
        <f>SampleCalc!W15</f>
        <v>0</v>
      </c>
      <c r="AK13" s="347">
        <f>SampleCalc!X15</f>
        <v>0</v>
      </c>
      <c r="AL13" s="347">
        <f>SampleCalc!Y15</f>
        <v>0</v>
      </c>
      <c r="AM13" s="347">
        <f>SampleCalc!Z15</f>
        <v>0</v>
      </c>
      <c r="AN13" s="347">
        <f>SampleCalc!AA15</f>
        <v>0</v>
      </c>
      <c r="AO13" s="347">
        <f>SampleCalc!AB15</f>
        <v>0</v>
      </c>
      <c r="AP13" s="347">
        <f>SampleCalc!AC15</f>
        <v>0</v>
      </c>
      <c r="AQ13" s="347">
        <f>SampleCalc!AD15</f>
        <v>0</v>
      </c>
      <c r="AR13" s="347">
        <f>SampleCalc!AE15</f>
        <v>0</v>
      </c>
      <c r="AS13" s="347">
        <f>SampleCalc!AF15</f>
        <v>0</v>
      </c>
      <c r="AT13" s="347">
        <f>SampleCalc!AG15</f>
        <v>0</v>
      </c>
      <c r="AU13" s="347">
        <f>SampleCalc!AH15</f>
        <v>0</v>
      </c>
      <c r="AV13" s="347">
        <f>SampleCalc!AI15</f>
        <v>0</v>
      </c>
      <c r="AW13" s="347">
        <f>SampleCalc!AJ15</f>
        <v>0</v>
      </c>
      <c r="AX13" s="347">
        <f>SampleCalc!AK15</f>
        <v>0</v>
      </c>
      <c r="AY13" s="347">
        <f>SampleCalc!AL15</f>
        <v>0</v>
      </c>
      <c r="AZ13" s="347">
        <f>SampleCalc!AM15</f>
        <v>0</v>
      </c>
      <c r="BA13" s="347">
        <f>SampleCalc!AN15</f>
        <v>0</v>
      </c>
      <c r="BB13" s="347">
        <f>SampleCalc!AO15</f>
        <v>0</v>
      </c>
      <c r="BC13" s="347">
        <f>SampleCalc!AP15</f>
        <v>0</v>
      </c>
      <c r="BD13" s="347">
        <f>SampleCalc!AQ15</f>
        <v>0</v>
      </c>
      <c r="BE13" s="347">
        <f>SampleCalc!AR15</f>
        <v>0</v>
      </c>
      <c r="BF13" s="347">
        <f>SampleCalc!AS15</f>
        <v>0</v>
      </c>
      <c r="BG13" s="347">
        <f>SampleCalc!AT15</f>
        <v>0</v>
      </c>
      <c r="BH13" s="347">
        <f>SampleCalc!AU15</f>
        <v>0</v>
      </c>
      <c r="BI13" s="347">
        <f>SampleCalc!AV15</f>
        <v>0</v>
      </c>
      <c r="BJ13" s="347">
        <f>SampleCalc!AW15</f>
        <v>0</v>
      </c>
      <c r="BK13" s="347">
        <f>SampleCalc!AX15</f>
        <v>0</v>
      </c>
      <c r="BL13" s="347">
        <f>SampleCalc!AY15</f>
        <v>0</v>
      </c>
      <c r="BM13" s="347">
        <f>SampleCalc!AZ15</f>
        <v>0</v>
      </c>
      <c r="BN13" s="347">
        <f>SampleCalc!BA15</f>
        <v>0</v>
      </c>
      <c r="BO13" s="347">
        <f>SampleCalc!BB15</f>
        <v>0</v>
      </c>
      <c r="BP13" s="347">
        <f>SampleCalc!BC15</f>
        <v>0</v>
      </c>
      <c r="BQ13" s="347">
        <f>SampleCalc!BD15</f>
        <v>0</v>
      </c>
    </row>
    <row r="14" spans="3:69" ht="12.75">
      <c r="C14" s="18">
        <f t="shared" si="3"/>
        <v>3</v>
      </c>
      <c r="D14" s="360" t="s">
        <v>247</v>
      </c>
      <c r="E14" s="361" t="s">
        <v>155</v>
      </c>
      <c r="F14" s="175">
        <v>44197</v>
      </c>
      <c r="G14" s="362">
        <v>44562</v>
      </c>
      <c r="H14" s="66" t="s">
        <v>256</v>
      </c>
      <c r="I14" s="361" t="s">
        <v>230</v>
      </c>
      <c r="J14" s="176">
        <f>INDEX(lookups!$D$12:$D$47,MATCH($H14,lookups!$C$12:$C$47,0),1)</f>
        <v>10</v>
      </c>
      <c r="K14" s="176">
        <f>INDEX(lookups!$E$12:$E$47,MATCH($H14,lookups!$C$12:$C$47,0),1)</f>
        <v>5</v>
      </c>
      <c r="L14" s="364">
        <v>0</v>
      </c>
      <c r="M14" s="177" t="b">
        <v>0</v>
      </c>
      <c r="N14" s="177" t="b">
        <f>IF(AND(OR(H14="Solar",H14=lookups!$C$29),$E14&lt;&gt;"Land"),TRUE,FALSE)</f>
        <v>0</v>
      </c>
      <c r="O14" s="320">
        <f t="shared" si="4"/>
        <v>1</v>
      </c>
      <c r="P14" s="14"/>
      <c r="Q14" s="71">
        <f t="shared" si="6" ref="Q14:Q19">SUM(S14:BQ14)</f>
        <v>0</v>
      </c>
      <c r="R14" s="311"/>
      <c r="S14" s="367">
        <v>0</v>
      </c>
      <c r="T14" s="367">
        <v>0</v>
      </c>
      <c r="U14" s="367">
        <v>0</v>
      </c>
      <c r="V14" s="367">
        <v>0</v>
      </c>
      <c r="W14" s="367">
        <v>0</v>
      </c>
      <c r="X14" s="367">
        <v>0</v>
      </c>
      <c r="Y14" s="367">
        <v>0</v>
      </c>
      <c r="Z14" s="367">
        <v>0</v>
      </c>
      <c r="AA14" s="367">
        <v>0</v>
      </c>
      <c r="AB14" s="367">
        <v>0</v>
      </c>
      <c r="AC14" s="367">
        <v>0</v>
      </c>
      <c r="AD14" s="367">
        <v>0</v>
      </c>
      <c r="AE14" s="367">
        <v>0</v>
      </c>
      <c r="AF14" s="367">
        <v>0</v>
      </c>
      <c r="AG14" s="367">
        <v>0</v>
      </c>
      <c r="AH14" s="367">
        <v>0</v>
      </c>
      <c r="AI14" s="367">
        <v>0</v>
      </c>
      <c r="AJ14" s="367">
        <v>0</v>
      </c>
      <c r="AK14" s="367">
        <v>0</v>
      </c>
      <c r="AL14" s="367">
        <v>0</v>
      </c>
      <c r="AM14" s="367">
        <v>0</v>
      </c>
      <c r="AN14" s="367">
        <v>0</v>
      </c>
      <c r="AO14" s="367">
        <v>0</v>
      </c>
      <c r="AP14" s="367">
        <v>0</v>
      </c>
      <c r="AQ14" s="367">
        <v>0</v>
      </c>
      <c r="AR14" s="367">
        <v>0</v>
      </c>
      <c r="AS14" s="367">
        <v>0</v>
      </c>
      <c r="AT14" s="367">
        <v>0</v>
      </c>
      <c r="AU14" s="367">
        <v>0</v>
      </c>
      <c r="AV14" s="367">
        <v>0</v>
      </c>
      <c r="AW14" s="367">
        <v>0</v>
      </c>
      <c r="AX14" s="367">
        <v>0</v>
      </c>
      <c r="AY14" s="367">
        <v>0</v>
      </c>
      <c r="AZ14" s="367">
        <v>0</v>
      </c>
      <c r="BA14" s="367">
        <v>0</v>
      </c>
      <c r="BB14" s="367">
        <v>0</v>
      </c>
      <c r="BC14" s="367">
        <v>0</v>
      </c>
      <c r="BD14" s="367">
        <v>0</v>
      </c>
      <c r="BE14" s="367">
        <v>0</v>
      </c>
      <c r="BF14" s="367">
        <v>0</v>
      </c>
      <c r="BG14" s="367">
        <v>0</v>
      </c>
      <c r="BH14" s="367">
        <v>0</v>
      </c>
      <c r="BI14" s="367">
        <v>0</v>
      </c>
      <c r="BJ14" s="367">
        <v>0</v>
      </c>
      <c r="BK14" s="367">
        <v>0</v>
      </c>
      <c r="BL14" s="367">
        <v>0</v>
      </c>
      <c r="BM14" s="367">
        <v>0</v>
      </c>
      <c r="BN14" s="367">
        <v>0</v>
      </c>
      <c r="BO14" s="367">
        <v>0</v>
      </c>
      <c r="BP14" s="367">
        <v>0</v>
      </c>
      <c r="BQ14" s="367">
        <v>0</v>
      </c>
    </row>
    <row r="15" spans="3:69" ht="12.75">
      <c r="C15" s="18">
        <f t="shared" si="3"/>
        <v>4</v>
      </c>
      <c r="D15" s="360" t="s">
        <v>247</v>
      </c>
      <c r="E15" s="361" t="s">
        <v>11</v>
      </c>
      <c r="F15" s="175">
        <v>44197</v>
      </c>
      <c r="G15" s="362">
        <v>44562</v>
      </c>
      <c r="H15" s="66" t="s">
        <v>256</v>
      </c>
      <c r="I15" s="361" t="s">
        <v>230</v>
      </c>
      <c r="J15" s="176">
        <f>INDEX(lookups!$D$12:$D$47,MATCH($H15,lookups!$C$12:$C$47,0),1)</f>
        <v>10</v>
      </c>
      <c r="K15" s="176">
        <f>INDEX(lookups!$E$12:$E$47,MATCH($H15,lookups!$C$12:$C$47,0),1)</f>
        <v>5</v>
      </c>
      <c r="L15" s="364">
        <v>0</v>
      </c>
      <c r="M15" s="177" t="b">
        <v>0</v>
      </c>
      <c r="N15" s="177" t="b">
        <f>IF(AND(OR(H15="Solar",H15=lookups!$C$29),$E15&lt;&gt;"Land"),TRUE,FALSE)</f>
        <v>0</v>
      </c>
      <c r="O15" s="320">
        <f t="shared" si="7" ref="O15:O36">IF(AND(H15="Solar",$E15&lt;&gt;"Land"),20%,1)</f>
        <v>1</v>
      </c>
      <c r="P15" s="14"/>
      <c r="Q15" s="71">
        <f t="shared" si="6"/>
        <v>0</v>
      </c>
      <c r="R15" s="311"/>
      <c r="S15" s="367">
        <v>0</v>
      </c>
      <c r="T15" s="367">
        <v>0</v>
      </c>
      <c r="U15" s="367">
        <v>0</v>
      </c>
      <c r="V15" s="367">
        <v>0</v>
      </c>
      <c r="W15" s="367">
        <v>0</v>
      </c>
      <c r="X15" s="367">
        <v>0</v>
      </c>
      <c r="Y15" s="367">
        <v>0</v>
      </c>
      <c r="Z15" s="367">
        <v>0</v>
      </c>
      <c r="AA15" s="367">
        <v>0</v>
      </c>
      <c r="AB15" s="367">
        <v>0</v>
      </c>
      <c r="AC15" s="367">
        <v>0</v>
      </c>
      <c r="AD15" s="367">
        <v>0</v>
      </c>
      <c r="AE15" s="367">
        <v>0</v>
      </c>
      <c r="AF15" s="367">
        <v>0</v>
      </c>
      <c r="AG15" s="367">
        <v>0</v>
      </c>
      <c r="AH15" s="367">
        <v>0</v>
      </c>
      <c r="AI15" s="367">
        <v>0</v>
      </c>
      <c r="AJ15" s="367">
        <v>0</v>
      </c>
      <c r="AK15" s="367">
        <v>0</v>
      </c>
      <c r="AL15" s="367">
        <v>0</v>
      </c>
      <c r="AM15" s="367">
        <v>0</v>
      </c>
      <c r="AN15" s="367">
        <v>0</v>
      </c>
      <c r="AO15" s="367">
        <v>0</v>
      </c>
      <c r="AP15" s="367">
        <v>0</v>
      </c>
      <c r="AQ15" s="367">
        <v>0</v>
      </c>
      <c r="AR15" s="367">
        <v>0</v>
      </c>
      <c r="AS15" s="367">
        <v>0</v>
      </c>
      <c r="AT15" s="367">
        <v>0</v>
      </c>
      <c r="AU15" s="367">
        <v>0</v>
      </c>
      <c r="AV15" s="367">
        <v>0</v>
      </c>
      <c r="AW15" s="367">
        <v>0</v>
      </c>
      <c r="AX15" s="367">
        <v>0</v>
      </c>
      <c r="AY15" s="367">
        <v>0</v>
      </c>
      <c r="AZ15" s="367">
        <v>0</v>
      </c>
      <c r="BA15" s="367">
        <v>0</v>
      </c>
      <c r="BB15" s="367">
        <v>0</v>
      </c>
      <c r="BC15" s="367">
        <v>0</v>
      </c>
      <c r="BD15" s="367">
        <v>0</v>
      </c>
      <c r="BE15" s="367">
        <v>0</v>
      </c>
      <c r="BF15" s="367">
        <v>0</v>
      </c>
      <c r="BG15" s="367">
        <v>0</v>
      </c>
      <c r="BH15" s="367">
        <v>0</v>
      </c>
      <c r="BI15" s="367">
        <v>0</v>
      </c>
      <c r="BJ15" s="367">
        <v>0</v>
      </c>
      <c r="BK15" s="367">
        <v>0</v>
      </c>
      <c r="BL15" s="367">
        <v>0</v>
      </c>
      <c r="BM15" s="367">
        <v>0</v>
      </c>
      <c r="BN15" s="367">
        <v>0</v>
      </c>
      <c r="BO15" s="367">
        <v>0</v>
      </c>
      <c r="BP15" s="367">
        <v>0</v>
      </c>
      <c r="BQ15" s="367">
        <v>0</v>
      </c>
    </row>
    <row r="16" spans="3:69" ht="12.75">
      <c r="C16" s="18">
        <f t="shared" si="3"/>
        <v>5</v>
      </c>
      <c r="D16" s="360" t="s">
        <v>247</v>
      </c>
      <c r="E16" s="361" t="s">
        <v>155</v>
      </c>
      <c r="F16" s="175">
        <v>44197</v>
      </c>
      <c r="G16" s="362">
        <v>44562</v>
      </c>
      <c r="H16" s="66" t="s">
        <v>256</v>
      </c>
      <c r="I16" s="361" t="s">
        <v>230</v>
      </c>
      <c r="J16" s="176">
        <f>INDEX(lookups!$D$12:$D$47,MATCH($H16,lookups!$C$12:$C$47,0),1)</f>
        <v>10</v>
      </c>
      <c r="K16" s="176">
        <f>INDEX(lookups!$E$12:$E$47,MATCH($H16,lookups!$C$12:$C$47,0),1)</f>
        <v>5</v>
      </c>
      <c r="L16" s="364">
        <v>0</v>
      </c>
      <c r="M16" s="177" t="b">
        <v>0</v>
      </c>
      <c r="N16" s="177" t="b">
        <f>IF(AND(OR(H16="Solar",H16=lookups!$C$29),$E16&lt;&gt;"Land"),TRUE,FALSE)</f>
        <v>0</v>
      </c>
      <c r="O16" s="320">
        <f>IF(AND(H16="Solar",$E16&lt;&gt;"Land"),20%,1)</f>
        <v>1</v>
      </c>
      <c r="P16" s="14"/>
      <c r="Q16" s="71">
        <f t="shared" si="6"/>
        <v>0</v>
      </c>
      <c r="R16" s="311"/>
      <c r="S16" s="367">
        <v>0</v>
      </c>
      <c r="T16" s="367">
        <v>0</v>
      </c>
      <c r="U16" s="367">
        <v>0</v>
      </c>
      <c r="V16" s="367">
        <v>0</v>
      </c>
      <c r="W16" s="367">
        <v>0</v>
      </c>
      <c r="X16" s="367">
        <v>0</v>
      </c>
      <c r="Y16" s="367">
        <v>0</v>
      </c>
      <c r="Z16" s="367">
        <v>0</v>
      </c>
      <c r="AA16" s="367">
        <v>0</v>
      </c>
      <c r="AB16" s="367">
        <v>0</v>
      </c>
      <c r="AC16" s="367">
        <v>0</v>
      </c>
      <c r="AD16" s="367">
        <v>0</v>
      </c>
      <c r="AE16" s="367">
        <v>0</v>
      </c>
      <c r="AF16" s="367">
        <v>0</v>
      </c>
      <c r="AG16" s="367">
        <v>0</v>
      </c>
      <c r="AH16" s="367">
        <v>0</v>
      </c>
      <c r="AI16" s="367">
        <v>0</v>
      </c>
      <c r="AJ16" s="367">
        <v>0</v>
      </c>
      <c r="AK16" s="367">
        <v>0</v>
      </c>
      <c r="AL16" s="367">
        <v>0</v>
      </c>
      <c r="AM16" s="367">
        <v>0</v>
      </c>
      <c r="AN16" s="367">
        <v>0</v>
      </c>
      <c r="AO16" s="367">
        <v>0</v>
      </c>
      <c r="AP16" s="367">
        <v>0</v>
      </c>
      <c r="AQ16" s="367">
        <v>0</v>
      </c>
      <c r="AR16" s="367">
        <v>0</v>
      </c>
      <c r="AS16" s="367">
        <v>0</v>
      </c>
      <c r="AT16" s="367">
        <v>0</v>
      </c>
      <c r="AU16" s="367">
        <v>0</v>
      </c>
      <c r="AV16" s="367">
        <v>0</v>
      </c>
      <c r="AW16" s="367">
        <v>0</v>
      </c>
      <c r="AX16" s="367">
        <v>0</v>
      </c>
      <c r="AY16" s="367">
        <v>0</v>
      </c>
      <c r="AZ16" s="367">
        <v>0</v>
      </c>
      <c r="BA16" s="367">
        <v>0</v>
      </c>
      <c r="BB16" s="367">
        <v>0</v>
      </c>
      <c r="BC16" s="367">
        <v>0</v>
      </c>
      <c r="BD16" s="367">
        <v>0</v>
      </c>
      <c r="BE16" s="367">
        <v>0</v>
      </c>
      <c r="BF16" s="367">
        <v>0</v>
      </c>
      <c r="BG16" s="367">
        <v>0</v>
      </c>
      <c r="BH16" s="367">
        <v>0</v>
      </c>
      <c r="BI16" s="367">
        <v>0</v>
      </c>
      <c r="BJ16" s="367">
        <v>0</v>
      </c>
      <c r="BK16" s="367">
        <v>0</v>
      </c>
      <c r="BL16" s="367">
        <v>0</v>
      </c>
      <c r="BM16" s="367">
        <v>0</v>
      </c>
      <c r="BN16" s="367">
        <v>0</v>
      </c>
      <c r="BO16" s="367">
        <v>0</v>
      </c>
      <c r="BP16" s="367">
        <v>0</v>
      </c>
      <c r="BQ16" s="367">
        <v>0</v>
      </c>
    </row>
    <row r="17" spans="3:69" ht="12.75">
      <c r="C17" s="18">
        <f t="shared" si="3"/>
        <v>6</v>
      </c>
      <c r="D17" s="360" t="s">
        <v>247</v>
      </c>
      <c r="E17" s="361" t="s">
        <v>155</v>
      </c>
      <c r="F17" s="175">
        <v>44197</v>
      </c>
      <c r="G17" s="362">
        <v>44562</v>
      </c>
      <c r="H17" s="66" t="s">
        <v>256</v>
      </c>
      <c r="I17" s="361" t="s">
        <v>230</v>
      </c>
      <c r="J17" s="176">
        <f>INDEX(lookups!$D$12:$D$47,MATCH($H17,lookups!$C$12:$C$47,0),1)</f>
        <v>10</v>
      </c>
      <c r="K17" s="176">
        <f>INDEX(lookups!$E$12:$E$47,MATCH($H17,lookups!$C$12:$C$47,0),1)</f>
        <v>5</v>
      </c>
      <c r="L17" s="364">
        <v>0</v>
      </c>
      <c r="M17" s="177" t="b">
        <v>0</v>
      </c>
      <c r="N17" s="177" t="b">
        <f>IF(AND(OR(H17="Solar",H17=lookups!$C$29),$E17&lt;&gt;"Land"),TRUE,FALSE)</f>
        <v>0</v>
      </c>
      <c r="O17" s="320">
        <f t="shared" si="7"/>
        <v>1</v>
      </c>
      <c r="P17" s="14"/>
      <c r="Q17" s="71">
        <f t="shared" si="6"/>
        <v>0</v>
      </c>
      <c r="R17" s="311"/>
      <c r="S17" s="367">
        <v>0</v>
      </c>
      <c r="T17" s="367">
        <v>0</v>
      </c>
      <c r="U17" s="367">
        <v>0</v>
      </c>
      <c r="V17" s="367">
        <v>0</v>
      </c>
      <c r="W17" s="367">
        <v>0</v>
      </c>
      <c r="X17" s="367">
        <v>0</v>
      </c>
      <c r="Y17" s="367">
        <v>0</v>
      </c>
      <c r="Z17" s="367">
        <v>0</v>
      </c>
      <c r="AA17" s="367">
        <v>0</v>
      </c>
      <c r="AB17" s="367">
        <v>0</v>
      </c>
      <c r="AC17" s="367">
        <v>0</v>
      </c>
      <c r="AD17" s="367">
        <v>0</v>
      </c>
      <c r="AE17" s="367">
        <v>0</v>
      </c>
      <c r="AF17" s="367">
        <v>0</v>
      </c>
      <c r="AG17" s="367">
        <v>0</v>
      </c>
      <c r="AH17" s="367">
        <v>0</v>
      </c>
      <c r="AI17" s="367">
        <v>0</v>
      </c>
      <c r="AJ17" s="367">
        <v>0</v>
      </c>
      <c r="AK17" s="367">
        <v>0</v>
      </c>
      <c r="AL17" s="367">
        <v>0</v>
      </c>
      <c r="AM17" s="367">
        <v>0</v>
      </c>
      <c r="AN17" s="367">
        <v>0</v>
      </c>
      <c r="AO17" s="367">
        <v>0</v>
      </c>
      <c r="AP17" s="367">
        <v>0</v>
      </c>
      <c r="AQ17" s="367">
        <v>0</v>
      </c>
      <c r="AR17" s="367">
        <v>0</v>
      </c>
      <c r="AS17" s="367">
        <v>0</v>
      </c>
      <c r="AT17" s="367">
        <v>0</v>
      </c>
      <c r="AU17" s="367">
        <v>0</v>
      </c>
      <c r="AV17" s="367">
        <v>0</v>
      </c>
      <c r="AW17" s="367">
        <v>0</v>
      </c>
      <c r="AX17" s="367">
        <v>0</v>
      </c>
      <c r="AY17" s="367">
        <v>0</v>
      </c>
      <c r="AZ17" s="367">
        <v>0</v>
      </c>
      <c r="BA17" s="367">
        <v>0</v>
      </c>
      <c r="BB17" s="367">
        <v>0</v>
      </c>
      <c r="BC17" s="367">
        <v>0</v>
      </c>
      <c r="BD17" s="367">
        <v>0</v>
      </c>
      <c r="BE17" s="367">
        <v>0</v>
      </c>
      <c r="BF17" s="367">
        <v>0</v>
      </c>
      <c r="BG17" s="367">
        <v>0</v>
      </c>
      <c r="BH17" s="367">
        <v>0</v>
      </c>
      <c r="BI17" s="367">
        <v>0</v>
      </c>
      <c r="BJ17" s="367">
        <v>0</v>
      </c>
      <c r="BK17" s="367">
        <v>0</v>
      </c>
      <c r="BL17" s="367">
        <v>0</v>
      </c>
      <c r="BM17" s="367">
        <v>0</v>
      </c>
      <c r="BN17" s="367">
        <v>0</v>
      </c>
      <c r="BO17" s="367">
        <v>0</v>
      </c>
      <c r="BP17" s="367">
        <v>0</v>
      </c>
      <c r="BQ17" s="367">
        <v>0</v>
      </c>
    </row>
    <row r="18" spans="3:69" ht="12.75">
      <c r="C18" s="18">
        <f t="shared" si="3"/>
        <v>7</v>
      </c>
      <c r="D18" s="360" t="s">
        <v>247</v>
      </c>
      <c r="E18" s="361" t="s">
        <v>155</v>
      </c>
      <c r="F18" s="175">
        <v>44197</v>
      </c>
      <c r="G18" s="362">
        <v>44562</v>
      </c>
      <c r="H18" s="66" t="s">
        <v>256</v>
      </c>
      <c r="I18" s="361" t="s">
        <v>230</v>
      </c>
      <c r="J18" s="176">
        <f>INDEX(lookups!$D$12:$D$47,MATCH($H18,lookups!$C$12:$C$47,0),1)</f>
        <v>10</v>
      </c>
      <c r="K18" s="176">
        <f>INDEX(lookups!$E$12:$E$47,MATCH($H18,lookups!$C$12:$C$47,0),1)</f>
        <v>5</v>
      </c>
      <c r="L18" s="364">
        <v>0</v>
      </c>
      <c r="M18" s="177" t="b">
        <v>0</v>
      </c>
      <c r="N18" s="177" t="b">
        <f>IF(AND(OR(H18="Solar",H18=lookups!$C$29),$E18&lt;&gt;"Land"),TRUE,FALSE)</f>
        <v>0</v>
      </c>
      <c r="O18" s="320">
        <f t="shared" si="7"/>
        <v>1</v>
      </c>
      <c r="P18" s="14"/>
      <c r="Q18" s="71">
        <f t="shared" si="6"/>
        <v>0</v>
      </c>
      <c r="R18" s="311"/>
      <c r="S18" s="367">
        <v>0</v>
      </c>
      <c r="T18" s="367">
        <v>0</v>
      </c>
      <c r="U18" s="367">
        <v>0</v>
      </c>
      <c r="V18" s="367">
        <v>0</v>
      </c>
      <c r="W18" s="367">
        <v>0</v>
      </c>
      <c r="X18" s="367">
        <v>0</v>
      </c>
      <c r="Y18" s="367">
        <v>0</v>
      </c>
      <c r="Z18" s="367">
        <v>0</v>
      </c>
      <c r="AA18" s="367">
        <v>0</v>
      </c>
      <c r="AB18" s="367">
        <v>0</v>
      </c>
      <c r="AC18" s="367">
        <v>0</v>
      </c>
      <c r="AD18" s="367">
        <v>0</v>
      </c>
      <c r="AE18" s="367">
        <v>0</v>
      </c>
      <c r="AF18" s="367">
        <v>0</v>
      </c>
      <c r="AG18" s="367">
        <v>0</v>
      </c>
      <c r="AH18" s="367">
        <v>0</v>
      </c>
      <c r="AI18" s="367">
        <v>0</v>
      </c>
      <c r="AJ18" s="367">
        <v>0</v>
      </c>
      <c r="AK18" s="367">
        <v>0</v>
      </c>
      <c r="AL18" s="367">
        <v>0</v>
      </c>
      <c r="AM18" s="367">
        <v>0</v>
      </c>
      <c r="AN18" s="367">
        <v>0</v>
      </c>
      <c r="AO18" s="367">
        <v>0</v>
      </c>
      <c r="AP18" s="367">
        <v>0</v>
      </c>
      <c r="AQ18" s="367">
        <v>0</v>
      </c>
      <c r="AR18" s="367">
        <v>0</v>
      </c>
      <c r="AS18" s="367">
        <v>0</v>
      </c>
      <c r="AT18" s="367">
        <v>0</v>
      </c>
      <c r="AU18" s="367">
        <v>0</v>
      </c>
      <c r="AV18" s="367">
        <v>0</v>
      </c>
      <c r="AW18" s="367">
        <v>0</v>
      </c>
      <c r="AX18" s="367">
        <v>0</v>
      </c>
      <c r="AY18" s="367">
        <v>0</v>
      </c>
      <c r="AZ18" s="367">
        <v>0</v>
      </c>
      <c r="BA18" s="367">
        <v>0</v>
      </c>
      <c r="BB18" s="367">
        <v>0</v>
      </c>
      <c r="BC18" s="367">
        <v>0</v>
      </c>
      <c r="BD18" s="367">
        <v>0</v>
      </c>
      <c r="BE18" s="367">
        <v>0</v>
      </c>
      <c r="BF18" s="367">
        <v>0</v>
      </c>
      <c r="BG18" s="367">
        <v>0</v>
      </c>
      <c r="BH18" s="367">
        <v>0</v>
      </c>
      <c r="BI18" s="367">
        <v>0</v>
      </c>
      <c r="BJ18" s="367">
        <v>0</v>
      </c>
      <c r="BK18" s="367">
        <v>0</v>
      </c>
      <c r="BL18" s="367">
        <v>0</v>
      </c>
      <c r="BM18" s="367">
        <v>0</v>
      </c>
      <c r="BN18" s="367">
        <v>0</v>
      </c>
      <c r="BO18" s="367">
        <v>0</v>
      </c>
      <c r="BP18" s="367">
        <v>0</v>
      </c>
      <c r="BQ18" s="367">
        <v>0</v>
      </c>
    </row>
    <row r="19" spans="3:69" ht="12.75">
      <c r="C19" s="18">
        <f t="shared" si="3"/>
        <v>8</v>
      </c>
      <c r="D19" s="360" t="s">
        <v>247</v>
      </c>
      <c r="E19" s="361" t="s">
        <v>155</v>
      </c>
      <c r="F19" s="175">
        <v>44197</v>
      </c>
      <c r="G19" s="362">
        <v>44562</v>
      </c>
      <c r="H19" s="66" t="s">
        <v>256</v>
      </c>
      <c r="I19" s="361" t="s">
        <v>230</v>
      </c>
      <c r="J19" s="176">
        <f>INDEX(lookups!$D$12:$D$47,MATCH($H19,lookups!$C$12:$C$47,0),1)</f>
        <v>10</v>
      </c>
      <c r="K19" s="176">
        <f>INDEX(lookups!$E$12:$E$47,MATCH($H19,lookups!$C$12:$C$47,0),1)</f>
        <v>5</v>
      </c>
      <c r="L19" s="364">
        <v>0</v>
      </c>
      <c r="M19" s="177" t="b">
        <v>0</v>
      </c>
      <c r="N19" s="177" t="b">
        <f>IF(AND(OR(H19="Solar",H19=lookups!$C$29),$E19&lt;&gt;"Land"),TRUE,FALSE)</f>
        <v>0</v>
      </c>
      <c r="O19" s="320">
        <f t="shared" si="7"/>
        <v>1</v>
      </c>
      <c r="P19" s="14"/>
      <c r="Q19" s="71">
        <f t="shared" si="6"/>
        <v>0</v>
      </c>
      <c r="R19" s="311"/>
      <c r="S19" s="367">
        <v>0</v>
      </c>
      <c r="T19" s="367">
        <v>0</v>
      </c>
      <c r="U19" s="367">
        <v>0</v>
      </c>
      <c r="V19" s="367">
        <v>0</v>
      </c>
      <c r="W19" s="367">
        <v>0</v>
      </c>
      <c r="X19" s="367">
        <v>0</v>
      </c>
      <c r="Y19" s="367">
        <v>0</v>
      </c>
      <c r="Z19" s="367">
        <v>0</v>
      </c>
      <c r="AA19" s="367">
        <v>0</v>
      </c>
      <c r="AB19" s="367">
        <v>0</v>
      </c>
      <c r="AC19" s="367">
        <v>0</v>
      </c>
      <c r="AD19" s="367">
        <v>0</v>
      </c>
      <c r="AE19" s="367">
        <v>0</v>
      </c>
      <c r="AF19" s="367">
        <v>0</v>
      </c>
      <c r="AG19" s="367">
        <v>0</v>
      </c>
      <c r="AH19" s="367">
        <v>0</v>
      </c>
      <c r="AI19" s="367">
        <v>0</v>
      </c>
      <c r="AJ19" s="367">
        <v>0</v>
      </c>
      <c r="AK19" s="367">
        <v>0</v>
      </c>
      <c r="AL19" s="367">
        <v>0</v>
      </c>
      <c r="AM19" s="367">
        <v>0</v>
      </c>
      <c r="AN19" s="367">
        <v>0</v>
      </c>
      <c r="AO19" s="367">
        <v>0</v>
      </c>
      <c r="AP19" s="367">
        <v>0</v>
      </c>
      <c r="AQ19" s="367">
        <v>0</v>
      </c>
      <c r="AR19" s="367">
        <v>0</v>
      </c>
      <c r="AS19" s="367">
        <v>0</v>
      </c>
      <c r="AT19" s="367">
        <v>0</v>
      </c>
      <c r="AU19" s="367">
        <v>0</v>
      </c>
      <c r="AV19" s="367">
        <v>0</v>
      </c>
      <c r="AW19" s="367">
        <v>0</v>
      </c>
      <c r="AX19" s="367">
        <v>0</v>
      </c>
      <c r="AY19" s="367">
        <v>0</v>
      </c>
      <c r="AZ19" s="367">
        <v>0</v>
      </c>
      <c r="BA19" s="367">
        <v>0</v>
      </c>
      <c r="BB19" s="367">
        <v>0</v>
      </c>
      <c r="BC19" s="367">
        <v>0</v>
      </c>
      <c r="BD19" s="367">
        <v>0</v>
      </c>
      <c r="BE19" s="367">
        <v>0</v>
      </c>
      <c r="BF19" s="367">
        <v>0</v>
      </c>
      <c r="BG19" s="367">
        <v>0</v>
      </c>
      <c r="BH19" s="367">
        <v>0</v>
      </c>
      <c r="BI19" s="367">
        <v>0</v>
      </c>
      <c r="BJ19" s="367">
        <v>0</v>
      </c>
      <c r="BK19" s="367">
        <v>0</v>
      </c>
      <c r="BL19" s="367">
        <v>0</v>
      </c>
      <c r="BM19" s="367">
        <v>0</v>
      </c>
      <c r="BN19" s="367">
        <v>0</v>
      </c>
      <c r="BO19" s="367">
        <v>0</v>
      </c>
      <c r="BP19" s="367">
        <v>0</v>
      </c>
      <c r="BQ19" s="367">
        <v>0</v>
      </c>
    </row>
    <row r="20" spans="3:69" ht="12.75">
      <c r="C20" s="18">
        <f t="shared" si="3"/>
        <v>9</v>
      </c>
      <c r="D20" s="360" t="s">
        <v>247</v>
      </c>
      <c r="E20" s="361" t="s">
        <v>155</v>
      </c>
      <c r="F20" s="175">
        <v>44197</v>
      </c>
      <c r="G20" s="362">
        <v>44562</v>
      </c>
      <c r="H20" s="66" t="s">
        <v>256</v>
      </c>
      <c r="I20" s="361" t="s">
        <v>230</v>
      </c>
      <c r="J20" s="176">
        <f>INDEX(lookups!$D$12:$D$47,MATCH($H20,lookups!$C$12:$C$47,0),1)</f>
        <v>10</v>
      </c>
      <c r="K20" s="176">
        <f>INDEX(lookups!$E$12:$E$47,MATCH($H20,lookups!$C$12:$C$47,0),1)</f>
        <v>5</v>
      </c>
      <c r="L20" s="364">
        <v>0</v>
      </c>
      <c r="M20" s="177" t="b">
        <v>0</v>
      </c>
      <c r="N20" s="177" t="b">
        <f>IF(AND(OR(H20="Solar",H20=lookups!$C$29),$E20&lt;&gt;"Land"),TRUE,FALSE)</f>
        <v>0</v>
      </c>
      <c r="O20" s="320">
        <f t="shared" si="7"/>
        <v>1</v>
      </c>
      <c r="Q20" s="70">
        <f t="shared" si="5"/>
        <v>0</v>
      </c>
      <c r="S20" s="367">
        <v>0</v>
      </c>
      <c r="T20" s="367">
        <v>0</v>
      </c>
      <c r="U20" s="367">
        <v>0</v>
      </c>
      <c r="V20" s="367">
        <v>0</v>
      </c>
      <c r="W20" s="367">
        <v>0</v>
      </c>
      <c r="X20" s="367">
        <v>0</v>
      </c>
      <c r="Y20" s="367">
        <v>0</v>
      </c>
      <c r="Z20" s="367">
        <v>0</v>
      </c>
      <c r="AA20" s="367">
        <v>0</v>
      </c>
      <c r="AB20" s="367">
        <v>0</v>
      </c>
      <c r="AC20" s="367">
        <v>0</v>
      </c>
      <c r="AD20" s="367">
        <v>0</v>
      </c>
      <c r="AE20" s="367">
        <v>0</v>
      </c>
      <c r="AF20" s="367">
        <v>0</v>
      </c>
      <c r="AG20" s="367">
        <v>0</v>
      </c>
      <c r="AH20" s="367">
        <v>0</v>
      </c>
      <c r="AI20" s="367">
        <v>0</v>
      </c>
      <c r="AJ20" s="367">
        <v>0</v>
      </c>
      <c r="AK20" s="367">
        <v>0</v>
      </c>
      <c r="AL20" s="367">
        <v>0</v>
      </c>
      <c r="AM20" s="367">
        <v>0</v>
      </c>
      <c r="AN20" s="367">
        <v>0</v>
      </c>
      <c r="AO20" s="367">
        <v>0</v>
      </c>
      <c r="AP20" s="367">
        <v>0</v>
      </c>
      <c r="AQ20" s="367">
        <v>0</v>
      </c>
      <c r="AR20" s="367">
        <v>0</v>
      </c>
      <c r="AS20" s="367">
        <v>0</v>
      </c>
      <c r="AT20" s="367">
        <v>0</v>
      </c>
      <c r="AU20" s="367">
        <v>0</v>
      </c>
      <c r="AV20" s="367">
        <v>0</v>
      </c>
      <c r="AW20" s="367">
        <v>0</v>
      </c>
      <c r="AX20" s="367">
        <v>0</v>
      </c>
      <c r="AY20" s="367">
        <v>0</v>
      </c>
      <c r="AZ20" s="367">
        <v>0</v>
      </c>
      <c r="BA20" s="367">
        <v>0</v>
      </c>
      <c r="BB20" s="367">
        <v>0</v>
      </c>
      <c r="BC20" s="367">
        <v>0</v>
      </c>
      <c r="BD20" s="367">
        <v>0</v>
      </c>
      <c r="BE20" s="367">
        <v>0</v>
      </c>
      <c r="BF20" s="367">
        <v>0</v>
      </c>
      <c r="BG20" s="367">
        <v>0</v>
      </c>
      <c r="BH20" s="367">
        <v>0</v>
      </c>
      <c r="BI20" s="367">
        <v>0</v>
      </c>
      <c r="BJ20" s="367">
        <v>0</v>
      </c>
      <c r="BK20" s="367">
        <v>0</v>
      </c>
      <c r="BL20" s="367">
        <v>0</v>
      </c>
      <c r="BM20" s="367">
        <v>0</v>
      </c>
      <c r="BN20" s="367">
        <v>0</v>
      </c>
      <c r="BO20" s="367">
        <v>0</v>
      </c>
      <c r="BP20" s="367">
        <v>0</v>
      </c>
      <c r="BQ20" s="367">
        <v>0</v>
      </c>
    </row>
    <row r="21" spans="3:69" ht="12.75">
      <c r="C21" s="18">
        <f t="shared" si="3"/>
        <v>10</v>
      </c>
      <c r="D21" s="360" t="s">
        <v>247</v>
      </c>
      <c r="E21" s="361" t="s">
        <v>155</v>
      </c>
      <c r="F21" s="175">
        <v>44197</v>
      </c>
      <c r="G21" s="362">
        <v>44562</v>
      </c>
      <c r="H21" s="66" t="s">
        <v>256</v>
      </c>
      <c r="I21" s="361" t="s">
        <v>230</v>
      </c>
      <c r="J21" s="176">
        <f>INDEX(lookups!$D$12:$D$47,MATCH($H21,lookups!$C$12:$C$47,0),1)</f>
        <v>10</v>
      </c>
      <c r="K21" s="176">
        <f>INDEX(lookups!$E$12:$E$47,MATCH($H21,lookups!$C$12:$C$47,0),1)</f>
        <v>5</v>
      </c>
      <c r="L21" s="364">
        <v>0</v>
      </c>
      <c r="M21" s="177" t="b">
        <v>0</v>
      </c>
      <c r="N21" s="177" t="b">
        <f>IF(AND(OR(H21="Solar",H21=lookups!$C$29),$E21&lt;&gt;"Land"),TRUE,FALSE)</f>
        <v>0</v>
      </c>
      <c r="O21" s="320">
        <f t="shared" si="7"/>
        <v>1</v>
      </c>
      <c r="Q21" s="70">
        <f t="shared" si="5"/>
        <v>0</v>
      </c>
      <c r="S21" s="367">
        <v>0</v>
      </c>
      <c r="T21" s="367">
        <v>0</v>
      </c>
      <c r="U21" s="367">
        <v>0</v>
      </c>
      <c r="V21" s="367">
        <v>0</v>
      </c>
      <c r="W21" s="367">
        <v>0</v>
      </c>
      <c r="X21" s="367">
        <v>0</v>
      </c>
      <c r="Y21" s="367">
        <v>0</v>
      </c>
      <c r="Z21" s="367">
        <v>0</v>
      </c>
      <c r="AA21" s="367">
        <v>0</v>
      </c>
      <c r="AB21" s="367">
        <v>0</v>
      </c>
      <c r="AC21" s="367">
        <v>0</v>
      </c>
      <c r="AD21" s="367">
        <v>0</v>
      </c>
      <c r="AE21" s="367">
        <v>0</v>
      </c>
      <c r="AF21" s="367">
        <v>0</v>
      </c>
      <c r="AG21" s="367">
        <v>0</v>
      </c>
      <c r="AH21" s="367">
        <v>0</v>
      </c>
      <c r="AI21" s="367">
        <v>0</v>
      </c>
      <c r="AJ21" s="367">
        <v>0</v>
      </c>
      <c r="AK21" s="367">
        <v>0</v>
      </c>
      <c r="AL21" s="367">
        <v>0</v>
      </c>
      <c r="AM21" s="367">
        <v>0</v>
      </c>
      <c r="AN21" s="367">
        <v>0</v>
      </c>
      <c r="AO21" s="367">
        <v>0</v>
      </c>
      <c r="AP21" s="367">
        <v>0</v>
      </c>
      <c r="AQ21" s="367">
        <v>0</v>
      </c>
      <c r="AR21" s="367">
        <v>0</v>
      </c>
      <c r="AS21" s="367">
        <v>0</v>
      </c>
      <c r="AT21" s="367">
        <v>0</v>
      </c>
      <c r="AU21" s="367">
        <v>0</v>
      </c>
      <c r="AV21" s="367">
        <v>0</v>
      </c>
      <c r="AW21" s="367">
        <v>0</v>
      </c>
      <c r="AX21" s="367">
        <v>0</v>
      </c>
      <c r="AY21" s="367">
        <v>0</v>
      </c>
      <c r="AZ21" s="367">
        <v>0</v>
      </c>
      <c r="BA21" s="367">
        <v>0</v>
      </c>
      <c r="BB21" s="367">
        <v>0</v>
      </c>
      <c r="BC21" s="367">
        <v>0</v>
      </c>
      <c r="BD21" s="367">
        <v>0</v>
      </c>
      <c r="BE21" s="367">
        <v>0</v>
      </c>
      <c r="BF21" s="367">
        <v>0</v>
      </c>
      <c r="BG21" s="367">
        <v>0</v>
      </c>
      <c r="BH21" s="367">
        <v>0</v>
      </c>
      <c r="BI21" s="367">
        <v>0</v>
      </c>
      <c r="BJ21" s="367">
        <v>0</v>
      </c>
      <c r="BK21" s="367">
        <v>0</v>
      </c>
      <c r="BL21" s="367">
        <v>0</v>
      </c>
      <c r="BM21" s="367">
        <v>0</v>
      </c>
      <c r="BN21" s="367">
        <v>0</v>
      </c>
      <c r="BO21" s="367">
        <v>0</v>
      </c>
      <c r="BP21" s="367">
        <v>0</v>
      </c>
      <c r="BQ21" s="367">
        <v>0</v>
      </c>
    </row>
    <row r="22" spans="3:69" ht="12.75">
      <c r="C22" s="18">
        <f t="shared" si="3"/>
        <v>11</v>
      </c>
      <c r="D22" s="360" t="s">
        <v>247</v>
      </c>
      <c r="E22" s="361" t="s">
        <v>155</v>
      </c>
      <c r="F22" s="175">
        <v>44197</v>
      </c>
      <c r="G22" s="362">
        <v>44562</v>
      </c>
      <c r="H22" s="66" t="s">
        <v>256</v>
      </c>
      <c r="I22" s="361" t="s">
        <v>230</v>
      </c>
      <c r="J22" s="176">
        <f>INDEX(lookups!$D$12:$D$47,MATCH($H22,lookups!$C$12:$C$47,0),1)</f>
        <v>10</v>
      </c>
      <c r="K22" s="176">
        <f>INDEX(lookups!$E$12:$E$47,MATCH($H22,lookups!$C$12:$C$47,0),1)</f>
        <v>5</v>
      </c>
      <c r="L22" s="364">
        <v>0</v>
      </c>
      <c r="M22" s="177" t="b">
        <v>0</v>
      </c>
      <c r="N22" s="177" t="b">
        <f>IF(AND(OR(H22="Solar",H22=lookups!$C$29),$E22&lt;&gt;"Land"),TRUE,FALSE)</f>
        <v>0</v>
      </c>
      <c r="O22" s="320">
        <f t="shared" si="7"/>
        <v>1</v>
      </c>
      <c r="Q22" s="70">
        <f t="shared" si="5"/>
        <v>0</v>
      </c>
      <c r="S22" s="367">
        <v>0</v>
      </c>
      <c r="T22" s="367">
        <v>0</v>
      </c>
      <c r="U22" s="367">
        <v>0</v>
      </c>
      <c r="V22" s="367">
        <v>0</v>
      </c>
      <c r="W22" s="367">
        <v>0</v>
      </c>
      <c r="X22" s="367">
        <v>0</v>
      </c>
      <c r="Y22" s="367">
        <v>0</v>
      </c>
      <c r="Z22" s="367">
        <v>0</v>
      </c>
      <c r="AA22" s="367">
        <v>0</v>
      </c>
      <c r="AB22" s="367">
        <v>0</v>
      </c>
      <c r="AC22" s="367">
        <v>0</v>
      </c>
      <c r="AD22" s="367">
        <v>0</v>
      </c>
      <c r="AE22" s="367">
        <v>0</v>
      </c>
      <c r="AF22" s="367">
        <v>0</v>
      </c>
      <c r="AG22" s="367">
        <v>0</v>
      </c>
      <c r="AH22" s="367">
        <v>0</v>
      </c>
      <c r="AI22" s="367">
        <v>0</v>
      </c>
      <c r="AJ22" s="367">
        <v>0</v>
      </c>
      <c r="AK22" s="367">
        <v>0</v>
      </c>
      <c r="AL22" s="367">
        <v>0</v>
      </c>
      <c r="AM22" s="367">
        <v>0</v>
      </c>
      <c r="AN22" s="367">
        <v>0</v>
      </c>
      <c r="AO22" s="367">
        <v>0</v>
      </c>
      <c r="AP22" s="367">
        <v>0</v>
      </c>
      <c r="AQ22" s="367">
        <v>0</v>
      </c>
      <c r="AR22" s="367">
        <v>0</v>
      </c>
      <c r="AS22" s="367">
        <v>0</v>
      </c>
      <c r="AT22" s="367">
        <v>0</v>
      </c>
      <c r="AU22" s="367">
        <v>0</v>
      </c>
      <c r="AV22" s="367">
        <v>0</v>
      </c>
      <c r="AW22" s="367">
        <v>0</v>
      </c>
      <c r="AX22" s="367">
        <v>0</v>
      </c>
      <c r="AY22" s="367">
        <v>0</v>
      </c>
      <c r="AZ22" s="367">
        <v>0</v>
      </c>
      <c r="BA22" s="367">
        <v>0</v>
      </c>
      <c r="BB22" s="367">
        <v>0</v>
      </c>
      <c r="BC22" s="367">
        <v>0</v>
      </c>
      <c r="BD22" s="367">
        <v>0</v>
      </c>
      <c r="BE22" s="367">
        <v>0</v>
      </c>
      <c r="BF22" s="367">
        <v>0</v>
      </c>
      <c r="BG22" s="367">
        <v>0</v>
      </c>
      <c r="BH22" s="367">
        <v>0</v>
      </c>
      <c r="BI22" s="367">
        <v>0</v>
      </c>
      <c r="BJ22" s="367">
        <v>0</v>
      </c>
      <c r="BK22" s="367">
        <v>0</v>
      </c>
      <c r="BL22" s="367">
        <v>0</v>
      </c>
      <c r="BM22" s="367">
        <v>0</v>
      </c>
      <c r="BN22" s="367">
        <v>0</v>
      </c>
      <c r="BO22" s="367">
        <v>0</v>
      </c>
      <c r="BP22" s="367">
        <v>0</v>
      </c>
      <c r="BQ22" s="367">
        <v>0</v>
      </c>
    </row>
    <row r="23" spans="3:69" ht="12.75">
      <c r="C23" s="18">
        <f t="shared" si="3"/>
        <v>12</v>
      </c>
      <c r="D23" s="360" t="s">
        <v>247</v>
      </c>
      <c r="E23" s="361" t="s">
        <v>155</v>
      </c>
      <c r="F23" s="175">
        <v>44197</v>
      </c>
      <c r="G23" s="362">
        <v>44562</v>
      </c>
      <c r="H23" s="66" t="s">
        <v>256</v>
      </c>
      <c r="I23" s="361" t="s">
        <v>230</v>
      </c>
      <c r="J23" s="176">
        <f>INDEX(lookups!$D$12:$D$47,MATCH($H23,lookups!$C$12:$C$47,0),1)</f>
        <v>10</v>
      </c>
      <c r="K23" s="176">
        <f>INDEX(lookups!$E$12:$E$47,MATCH($H23,lookups!$C$12:$C$47,0),1)</f>
        <v>5</v>
      </c>
      <c r="L23" s="364">
        <v>0</v>
      </c>
      <c r="M23" s="177" t="b">
        <v>0</v>
      </c>
      <c r="N23" s="177" t="b">
        <f>IF(AND(OR(H23="Solar",H23=lookups!$C$29),$E23&lt;&gt;"Land"),TRUE,FALSE)</f>
        <v>0</v>
      </c>
      <c r="O23" s="320">
        <f t="shared" si="7"/>
        <v>1</v>
      </c>
      <c r="Q23" s="70">
        <f t="shared" si="5"/>
        <v>0</v>
      </c>
      <c r="S23" s="367">
        <v>0</v>
      </c>
      <c r="T23" s="367">
        <v>0</v>
      </c>
      <c r="U23" s="367">
        <v>0</v>
      </c>
      <c r="V23" s="367">
        <v>0</v>
      </c>
      <c r="W23" s="367">
        <v>0</v>
      </c>
      <c r="X23" s="367">
        <v>0</v>
      </c>
      <c r="Y23" s="367">
        <v>0</v>
      </c>
      <c r="Z23" s="367">
        <v>0</v>
      </c>
      <c r="AA23" s="367">
        <v>0</v>
      </c>
      <c r="AB23" s="367">
        <v>0</v>
      </c>
      <c r="AC23" s="367">
        <v>0</v>
      </c>
      <c r="AD23" s="367">
        <v>0</v>
      </c>
      <c r="AE23" s="367">
        <v>0</v>
      </c>
      <c r="AF23" s="367">
        <v>0</v>
      </c>
      <c r="AG23" s="367">
        <v>0</v>
      </c>
      <c r="AH23" s="367">
        <v>0</v>
      </c>
      <c r="AI23" s="367">
        <v>0</v>
      </c>
      <c r="AJ23" s="367">
        <v>0</v>
      </c>
      <c r="AK23" s="367">
        <v>0</v>
      </c>
      <c r="AL23" s="367">
        <v>0</v>
      </c>
      <c r="AM23" s="367">
        <v>0</v>
      </c>
      <c r="AN23" s="367">
        <v>0</v>
      </c>
      <c r="AO23" s="367">
        <v>0</v>
      </c>
      <c r="AP23" s="367">
        <v>0</v>
      </c>
      <c r="AQ23" s="367">
        <v>0</v>
      </c>
      <c r="AR23" s="367">
        <v>0</v>
      </c>
      <c r="AS23" s="367">
        <v>0</v>
      </c>
      <c r="AT23" s="367">
        <v>0</v>
      </c>
      <c r="AU23" s="367">
        <v>0</v>
      </c>
      <c r="AV23" s="367">
        <v>0</v>
      </c>
      <c r="AW23" s="367">
        <v>0</v>
      </c>
      <c r="AX23" s="367">
        <v>0</v>
      </c>
      <c r="AY23" s="367">
        <v>0</v>
      </c>
      <c r="AZ23" s="367">
        <v>0</v>
      </c>
      <c r="BA23" s="367">
        <v>0</v>
      </c>
      <c r="BB23" s="367">
        <v>0</v>
      </c>
      <c r="BC23" s="367">
        <v>0</v>
      </c>
      <c r="BD23" s="367">
        <v>0</v>
      </c>
      <c r="BE23" s="367">
        <v>0</v>
      </c>
      <c r="BF23" s="367">
        <v>0</v>
      </c>
      <c r="BG23" s="367">
        <v>0</v>
      </c>
      <c r="BH23" s="367">
        <v>0</v>
      </c>
      <c r="BI23" s="367">
        <v>0</v>
      </c>
      <c r="BJ23" s="367">
        <v>0</v>
      </c>
      <c r="BK23" s="367">
        <v>0</v>
      </c>
      <c r="BL23" s="367">
        <v>0</v>
      </c>
      <c r="BM23" s="367">
        <v>0</v>
      </c>
      <c r="BN23" s="367">
        <v>0</v>
      </c>
      <c r="BO23" s="367">
        <v>0</v>
      </c>
      <c r="BP23" s="367">
        <v>0</v>
      </c>
      <c r="BQ23" s="367">
        <v>0</v>
      </c>
    </row>
    <row r="24" spans="3:69" ht="12.75">
      <c r="C24" s="18">
        <f t="shared" si="3"/>
        <v>13</v>
      </c>
      <c r="D24" s="360" t="s">
        <v>247</v>
      </c>
      <c r="E24" s="361" t="s">
        <v>155</v>
      </c>
      <c r="F24" s="175">
        <v>44197</v>
      </c>
      <c r="G24" s="362">
        <v>44562</v>
      </c>
      <c r="H24" s="66" t="s">
        <v>256</v>
      </c>
      <c r="I24" s="361" t="s">
        <v>230</v>
      </c>
      <c r="J24" s="176">
        <f>INDEX(lookups!$D$12:$D$47,MATCH($H24,lookups!$C$12:$C$47,0),1)</f>
        <v>10</v>
      </c>
      <c r="K24" s="176">
        <f>INDEX(lookups!$E$12:$E$47,MATCH($H24,lookups!$C$12:$C$47,0),1)</f>
        <v>5</v>
      </c>
      <c r="L24" s="364">
        <v>0</v>
      </c>
      <c r="M24" s="177" t="b">
        <v>0</v>
      </c>
      <c r="N24" s="177" t="b">
        <f>IF(AND(OR(H24="Solar",H24=lookups!$C$29),$E24&lt;&gt;"Land"),TRUE,FALSE)</f>
        <v>0</v>
      </c>
      <c r="O24" s="320">
        <f t="shared" si="7"/>
        <v>1</v>
      </c>
      <c r="Q24" s="70">
        <f t="shared" si="5"/>
        <v>0</v>
      </c>
      <c r="S24" s="367">
        <v>0</v>
      </c>
      <c r="T24" s="367">
        <v>0</v>
      </c>
      <c r="U24" s="367">
        <v>0</v>
      </c>
      <c r="V24" s="367">
        <v>0</v>
      </c>
      <c r="W24" s="367">
        <v>0</v>
      </c>
      <c r="X24" s="367">
        <v>0</v>
      </c>
      <c r="Y24" s="367">
        <v>0</v>
      </c>
      <c r="Z24" s="367">
        <v>0</v>
      </c>
      <c r="AA24" s="367">
        <v>0</v>
      </c>
      <c r="AB24" s="367">
        <v>0</v>
      </c>
      <c r="AC24" s="367">
        <v>0</v>
      </c>
      <c r="AD24" s="367">
        <v>0</v>
      </c>
      <c r="AE24" s="367">
        <v>0</v>
      </c>
      <c r="AF24" s="367">
        <v>0</v>
      </c>
      <c r="AG24" s="367">
        <v>0</v>
      </c>
      <c r="AH24" s="367">
        <v>0</v>
      </c>
      <c r="AI24" s="367">
        <v>0</v>
      </c>
      <c r="AJ24" s="367">
        <v>0</v>
      </c>
      <c r="AK24" s="367">
        <v>0</v>
      </c>
      <c r="AL24" s="367">
        <v>0</v>
      </c>
      <c r="AM24" s="367">
        <v>0</v>
      </c>
      <c r="AN24" s="367">
        <v>0</v>
      </c>
      <c r="AO24" s="367">
        <v>0</v>
      </c>
      <c r="AP24" s="367">
        <v>0</v>
      </c>
      <c r="AQ24" s="367">
        <v>0</v>
      </c>
      <c r="AR24" s="367">
        <v>0</v>
      </c>
      <c r="AS24" s="367">
        <v>0</v>
      </c>
      <c r="AT24" s="367">
        <v>0</v>
      </c>
      <c r="AU24" s="367">
        <v>0</v>
      </c>
      <c r="AV24" s="367">
        <v>0</v>
      </c>
      <c r="AW24" s="367">
        <v>0</v>
      </c>
      <c r="AX24" s="367">
        <v>0</v>
      </c>
      <c r="AY24" s="367">
        <v>0</v>
      </c>
      <c r="AZ24" s="367">
        <v>0</v>
      </c>
      <c r="BA24" s="367">
        <v>0</v>
      </c>
      <c r="BB24" s="367">
        <v>0</v>
      </c>
      <c r="BC24" s="367">
        <v>0</v>
      </c>
      <c r="BD24" s="367">
        <v>0</v>
      </c>
      <c r="BE24" s="367">
        <v>0</v>
      </c>
      <c r="BF24" s="367">
        <v>0</v>
      </c>
      <c r="BG24" s="367">
        <v>0</v>
      </c>
      <c r="BH24" s="367">
        <v>0</v>
      </c>
      <c r="BI24" s="367">
        <v>0</v>
      </c>
      <c r="BJ24" s="367">
        <v>0</v>
      </c>
      <c r="BK24" s="367">
        <v>0</v>
      </c>
      <c r="BL24" s="367">
        <v>0</v>
      </c>
      <c r="BM24" s="367">
        <v>0</v>
      </c>
      <c r="BN24" s="367">
        <v>0</v>
      </c>
      <c r="BO24" s="367">
        <v>0</v>
      </c>
      <c r="BP24" s="367">
        <v>0</v>
      </c>
      <c r="BQ24" s="367">
        <v>0</v>
      </c>
    </row>
    <row r="25" spans="3:69" ht="12.75">
      <c r="C25" s="18">
        <f t="shared" si="3"/>
        <v>14</v>
      </c>
      <c r="D25" s="360" t="s">
        <v>247</v>
      </c>
      <c r="E25" s="361" t="s">
        <v>155</v>
      </c>
      <c r="F25" s="175">
        <v>44197</v>
      </c>
      <c r="G25" s="362">
        <v>44562</v>
      </c>
      <c r="H25" s="66" t="s">
        <v>256</v>
      </c>
      <c r="I25" s="361" t="s">
        <v>230</v>
      </c>
      <c r="J25" s="176">
        <f>INDEX(lookups!$D$12:$D$47,MATCH($H25,lookups!$C$12:$C$47,0),1)</f>
        <v>10</v>
      </c>
      <c r="K25" s="176">
        <f>INDEX(lookups!$E$12:$E$47,MATCH($H25,lookups!$C$12:$C$47,0),1)</f>
        <v>5</v>
      </c>
      <c r="L25" s="364">
        <v>0</v>
      </c>
      <c r="M25" s="177" t="b">
        <v>0</v>
      </c>
      <c r="N25" s="177" t="b">
        <f>IF(AND(OR(H25="Solar",H25=lookups!$C$29),$E25&lt;&gt;"Land"),TRUE,FALSE)</f>
        <v>0</v>
      </c>
      <c r="O25" s="320">
        <f t="shared" si="7"/>
        <v>1</v>
      </c>
      <c r="Q25" s="70">
        <f t="shared" si="5"/>
        <v>0</v>
      </c>
      <c r="S25" s="367">
        <v>0</v>
      </c>
      <c r="T25" s="367">
        <v>0</v>
      </c>
      <c r="U25" s="367">
        <v>0</v>
      </c>
      <c r="V25" s="367">
        <v>0</v>
      </c>
      <c r="W25" s="367">
        <v>0</v>
      </c>
      <c r="X25" s="367">
        <v>0</v>
      </c>
      <c r="Y25" s="367">
        <v>0</v>
      </c>
      <c r="Z25" s="367">
        <v>0</v>
      </c>
      <c r="AA25" s="367">
        <v>0</v>
      </c>
      <c r="AB25" s="367">
        <v>0</v>
      </c>
      <c r="AC25" s="367">
        <v>0</v>
      </c>
      <c r="AD25" s="367">
        <v>0</v>
      </c>
      <c r="AE25" s="367">
        <v>0</v>
      </c>
      <c r="AF25" s="367">
        <v>0</v>
      </c>
      <c r="AG25" s="367">
        <v>0</v>
      </c>
      <c r="AH25" s="367">
        <v>0</v>
      </c>
      <c r="AI25" s="367">
        <v>0</v>
      </c>
      <c r="AJ25" s="367">
        <v>0</v>
      </c>
      <c r="AK25" s="367">
        <v>0</v>
      </c>
      <c r="AL25" s="367">
        <v>0</v>
      </c>
      <c r="AM25" s="367">
        <v>0</v>
      </c>
      <c r="AN25" s="367">
        <v>0</v>
      </c>
      <c r="AO25" s="367">
        <v>0</v>
      </c>
      <c r="AP25" s="367">
        <v>0</v>
      </c>
      <c r="AQ25" s="367">
        <v>0</v>
      </c>
      <c r="AR25" s="367">
        <v>0</v>
      </c>
      <c r="AS25" s="367">
        <v>0</v>
      </c>
      <c r="AT25" s="367">
        <v>0</v>
      </c>
      <c r="AU25" s="367">
        <v>0</v>
      </c>
      <c r="AV25" s="367">
        <v>0</v>
      </c>
      <c r="AW25" s="367">
        <v>0</v>
      </c>
      <c r="AX25" s="367">
        <v>0</v>
      </c>
      <c r="AY25" s="367">
        <v>0</v>
      </c>
      <c r="AZ25" s="367">
        <v>0</v>
      </c>
      <c r="BA25" s="367">
        <v>0</v>
      </c>
      <c r="BB25" s="367">
        <v>0</v>
      </c>
      <c r="BC25" s="367">
        <v>0</v>
      </c>
      <c r="BD25" s="367">
        <v>0</v>
      </c>
      <c r="BE25" s="367">
        <v>0</v>
      </c>
      <c r="BF25" s="367">
        <v>0</v>
      </c>
      <c r="BG25" s="367">
        <v>0</v>
      </c>
      <c r="BH25" s="367">
        <v>0</v>
      </c>
      <c r="BI25" s="367">
        <v>0</v>
      </c>
      <c r="BJ25" s="367">
        <v>0</v>
      </c>
      <c r="BK25" s="367">
        <v>0</v>
      </c>
      <c r="BL25" s="367">
        <v>0</v>
      </c>
      <c r="BM25" s="367">
        <v>0</v>
      </c>
      <c r="BN25" s="367">
        <v>0</v>
      </c>
      <c r="BO25" s="367">
        <v>0</v>
      </c>
      <c r="BP25" s="367">
        <v>0</v>
      </c>
      <c r="BQ25" s="367">
        <v>0</v>
      </c>
    </row>
    <row r="26" spans="3:69" ht="12.75">
      <c r="C26" s="18">
        <f t="shared" si="3"/>
        <v>15</v>
      </c>
      <c r="D26" s="360" t="s">
        <v>247</v>
      </c>
      <c r="E26" s="361" t="s">
        <v>155</v>
      </c>
      <c r="F26" s="175">
        <v>44197</v>
      </c>
      <c r="G26" s="362">
        <v>44562</v>
      </c>
      <c r="H26" s="66" t="s">
        <v>256</v>
      </c>
      <c r="I26" s="361" t="s">
        <v>230</v>
      </c>
      <c r="J26" s="176">
        <f>INDEX(lookups!$D$12:$D$47,MATCH($H26,lookups!$C$12:$C$47,0),1)</f>
        <v>10</v>
      </c>
      <c r="K26" s="176">
        <f>INDEX(lookups!$E$12:$E$47,MATCH($H26,lookups!$C$12:$C$47,0),1)</f>
        <v>5</v>
      </c>
      <c r="L26" s="364">
        <v>0</v>
      </c>
      <c r="M26" s="177" t="b">
        <v>0</v>
      </c>
      <c r="N26" s="177" t="b">
        <f>IF(AND(OR(H26="Solar",H26=lookups!$C$29),$E26&lt;&gt;"Land"),TRUE,FALSE)</f>
        <v>0</v>
      </c>
      <c r="O26" s="320">
        <f t="shared" si="7"/>
        <v>1</v>
      </c>
      <c r="Q26" s="70">
        <f t="shared" si="5"/>
        <v>0</v>
      </c>
      <c r="S26" s="367">
        <v>0</v>
      </c>
      <c r="T26" s="367">
        <v>0</v>
      </c>
      <c r="U26" s="367">
        <v>0</v>
      </c>
      <c r="V26" s="367">
        <v>0</v>
      </c>
      <c r="W26" s="367">
        <v>0</v>
      </c>
      <c r="X26" s="367">
        <v>0</v>
      </c>
      <c r="Y26" s="367">
        <v>0</v>
      </c>
      <c r="Z26" s="367">
        <v>0</v>
      </c>
      <c r="AA26" s="367">
        <v>0</v>
      </c>
      <c r="AB26" s="367">
        <v>0</v>
      </c>
      <c r="AC26" s="367">
        <v>0</v>
      </c>
      <c r="AD26" s="367">
        <v>0</v>
      </c>
      <c r="AE26" s="367">
        <v>0</v>
      </c>
      <c r="AF26" s="367">
        <v>0</v>
      </c>
      <c r="AG26" s="367">
        <v>0</v>
      </c>
      <c r="AH26" s="367">
        <v>0</v>
      </c>
      <c r="AI26" s="367">
        <v>0</v>
      </c>
      <c r="AJ26" s="367">
        <v>0</v>
      </c>
      <c r="AK26" s="367">
        <v>0</v>
      </c>
      <c r="AL26" s="367">
        <v>0</v>
      </c>
      <c r="AM26" s="367">
        <v>0</v>
      </c>
      <c r="AN26" s="367">
        <v>0</v>
      </c>
      <c r="AO26" s="367">
        <v>0</v>
      </c>
      <c r="AP26" s="367">
        <v>0</v>
      </c>
      <c r="AQ26" s="367">
        <v>0</v>
      </c>
      <c r="AR26" s="367">
        <v>0</v>
      </c>
      <c r="AS26" s="367">
        <v>0</v>
      </c>
      <c r="AT26" s="367">
        <v>0</v>
      </c>
      <c r="AU26" s="367">
        <v>0</v>
      </c>
      <c r="AV26" s="367">
        <v>0</v>
      </c>
      <c r="AW26" s="367">
        <v>0</v>
      </c>
      <c r="AX26" s="367">
        <v>0</v>
      </c>
      <c r="AY26" s="367">
        <v>0</v>
      </c>
      <c r="AZ26" s="367">
        <v>0</v>
      </c>
      <c r="BA26" s="367">
        <v>0</v>
      </c>
      <c r="BB26" s="367">
        <v>0</v>
      </c>
      <c r="BC26" s="367">
        <v>0</v>
      </c>
      <c r="BD26" s="367">
        <v>0</v>
      </c>
      <c r="BE26" s="367">
        <v>0</v>
      </c>
      <c r="BF26" s="367">
        <v>0</v>
      </c>
      <c r="BG26" s="367">
        <v>0</v>
      </c>
      <c r="BH26" s="367">
        <v>0</v>
      </c>
      <c r="BI26" s="367">
        <v>0</v>
      </c>
      <c r="BJ26" s="367">
        <v>0</v>
      </c>
      <c r="BK26" s="367">
        <v>0</v>
      </c>
      <c r="BL26" s="367">
        <v>0</v>
      </c>
      <c r="BM26" s="367">
        <v>0</v>
      </c>
      <c r="BN26" s="367">
        <v>0</v>
      </c>
      <c r="BO26" s="367">
        <v>0</v>
      </c>
      <c r="BP26" s="367">
        <v>0</v>
      </c>
      <c r="BQ26" s="367">
        <v>0</v>
      </c>
    </row>
    <row r="27" spans="3:69" ht="12.75">
      <c r="C27" s="18">
        <f t="shared" si="3"/>
        <v>16</v>
      </c>
      <c r="D27" s="360" t="s">
        <v>247</v>
      </c>
      <c r="E27" s="361" t="s">
        <v>155</v>
      </c>
      <c r="F27" s="175">
        <v>44197</v>
      </c>
      <c r="G27" s="362">
        <v>44562</v>
      </c>
      <c r="H27" s="66" t="s">
        <v>256</v>
      </c>
      <c r="I27" s="361" t="s">
        <v>230</v>
      </c>
      <c r="J27" s="176">
        <f>INDEX(lookups!$D$12:$D$47,MATCH($H27,lookups!$C$12:$C$47,0),1)</f>
        <v>10</v>
      </c>
      <c r="K27" s="176">
        <f>INDEX(lookups!$E$12:$E$47,MATCH($H27,lookups!$C$12:$C$47,0),1)</f>
        <v>5</v>
      </c>
      <c r="L27" s="364">
        <v>0</v>
      </c>
      <c r="M27" s="177" t="b">
        <v>0</v>
      </c>
      <c r="N27" s="177" t="b">
        <f>IF(AND(OR(H27="Solar",H27=lookups!$C$29),$E27&lt;&gt;"Land"),TRUE,FALSE)</f>
        <v>0</v>
      </c>
      <c r="O27" s="320">
        <f t="shared" si="7"/>
        <v>1</v>
      </c>
      <c r="Q27" s="70">
        <f t="shared" si="5"/>
        <v>0</v>
      </c>
      <c r="S27" s="367">
        <v>0</v>
      </c>
      <c r="T27" s="367">
        <v>0</v>
      </c>
      <c r="U27" s="367">
        <v>0</v>
      </c>
      <c r="V27" s="367">
        <v>0</v>
      </c>
      <c r="W27" s="367">
        <v>0</v>
      </c>
      <c r="X27" s="367">
        <v>0</v>
      </c>
      <c r="Y27" s="367">
        <v>0</v>
      </c>
      <c r="Z27" s="367">
        <v>0</v>
      </c>
      <c r="AA27" s="367">
        <v>0</v>
      </c>
      <c r="AB27" s="367">
        <v>0</v>
      </c>
      <c r="AC27" s="367">
        <v>0</v>
      </c>
      <c r="AD27" s="367">
        <v>0</v>
      </c>
      <c r="AE27" s="367">
        <v>0</v>
      </c>
      <c r="AF27" s="367">
        <v>0</v>
      </c>
      <c r="AG27" s="367">
        <v>0</v>
      </c>
      <c r="AH27" s="367">
        <v>0</v>
      </c>
      <c r="AI27" s="367">
        <v>0</v>
      </c>
      <c r="AJ27" s="367">
        <v>0</v>
      </c>
      <c r="AK27" s="367">
        <v>0</v>
      </c>
      <c r="AL27" s="367">
        <v>0</v>
      </c>
      <c r="AM27" s="367">
        <v>0</v>
      </c>
      <c r="AN27" s="367">
        <v>0</v>
      </c>
      <c r="AO27" s="367">
        <v>0</v>
      </c>
      <c r="AP27" s="367">
        <v>0</v>
      </c>
      <c r="AQ27" s="367">
        <v>0</v>
      </c>
      <c r="AR27" s="367">
        <v>0</v>
      </c>
      <c r="AS27" s="367">
        <v>0</v>
      </c>
      <c r="AT27" s="367">
        <v>0</v>
      </c>
      <c r="AU27" s="367">
        <v>0</v>
      </c>
      <c r="AV27" s="367">
        <v>0</v>
      </c>
      <c r="AW27" s="367">
        <v>0</v>
      </c>
      <c r="AX27" s="367">
        <v>0</v>
      </c>
      <c r="AY27" s="367">
        <v>0</v>
      </c>
      <c r="AZ27" s="367">
        <v>0</v>
      </c>
      <c r="BA27" s="367">
        <v>0</v>
      </c>
      <c r="BB27" s="367">
        <v>0</v>
      </c>
      <c r="BC27" s="367">
        <v>0</v>
      </c>
      <c r="BD27" s="367">
        <v>0</v>
      </c>
      <c r="BE27" s="367">
        <v>0</v>
      </c>
      <c r="BF27" s="367">
        <v>0</v>
      </c>
      <c r="BG27" s="367">
        <v>0</v>
      </c>
      <c r="BH27" s="367">
        <v>0</v>
      </c>
      <c r="BI27" s="367">
        <v>0</v>
      </c>
      <c r="BJ27" s="367">
        <v>0</v>
      </c>
      <c r="BK27" s="367">
        <v>0</v>
      </c>
      <c r="BL27" s="367">
        <v>0</v>
      </c>
      <c r="BM27" s="367">
        <v>0</v>
      </c>
      <c r="BN27" s="367">
        <v>0</v>
      </c>
      <c r="BO27" s="367">
        <v>0</v>
      </c>
      <c r="BP27" s="367">
        <v>0</v>
      </c>
      <c r="BQ27" s="367">
        <v>0</v>
      </c>
    </row>
    <row r="28" spans="3:69" ht="12.75">
      <c r="C28" s="18">
        <f t="shared" si="3"/>
        <v>17</v>
      </c>
      <c r="D28" s="360" t="s">
        <v>247</v>
      </c>
      <c r="E28" s="361" t="s">
        <v>155</v>
      </c>
      <c r="F28" s="175">
        <v>44197</v>
      </c>
      <c r="G28" s="362">
        <v>44562</v>
      </c>
      <c r="H28" s="66" t="s">
        <v>256</v>
      </c>
      <c r="I28" s="361" t="s">
        <v>230</v>
      </c>
      <c r="J28" s="176">
        <f>INDEX(lookups!$D$12:$D$47,MATCH($H28,lookups!$C$12:$C$47,0),1)</f>
        <v>10</v>
      </c>
      <c r="K28" s="176">
        <f>INDEX(lookups!$E$12:$E$47,MATCH($H28,lookups!$C$12:$C$47,0),1)</f>
        <v>5</v>
      </c>
      <c r="L28" s="364">
        <v>0</v>
      </c>
      <c r="M28" s="177" t="b">
        <v>0</v>
      </c>
      <c r="N28" s="177" t="b">
        <f>IF(AND(OR(H28="Solar",H28=lookups!$C$29),$E28&lt;&gt;"Land"),TRUE,FALSE)</f>
        <v>0</v>
      </c>
      <c r="O28" s="320">
        <f t="shared" si="7"/>
        <v>1</v>
      </c>
      <c r="Q28" s="70">
        <f t="shared" si="5"/>
        <v>0</v>
      </c>
      <c r="S28" s="367">
        <v>0</v>
      </c>
      <c r="T28" s="367">
        <v>0</v>
      </c>
      <c r="U28" s="367">
        <v>0</v>
      </c>
      <c r="V28" s="367">
        <v>0</v>
      </c>
      <c r="W28" s="367">
        <v>0</v>
      </c>
      <c r="X28" s="367">
        <v>0</v>
      </c>
      <c r="Y28" s="367">
        <v>0</v>
      </c>
      <c r="Z28" s="367">
        <v>0</v>
      </c>
      <c r="AA28" s="367">
        <v>0</v>
      </c>
      <c r="AB28" s="367">
        <v>0</v>
      </c>
      <c r="AC28" s="367">
        <v>0</v>
      </c>
      <c r="AD28" s="367">
        <v>0</v>
      </c>
      <c r="AE28" s="367">
        <v>0</v>
      </c>
      <c r="AF28" s="367">
        <v>0</v>
      </c>
      <c r="AG28" s="367">
        <v>0</v>
      </c>
      <c r="AH28" s="367">
        <v>0</v>
      </c>
      <c r="AI28" s="367">
        <v>0</v>
      </c>
      <c r="AJ28" s="367">
        <v>0</v>
      </c>
      <c r="AK28" s="367">
        <v>0</v>
      </c>
      <c r="AL28" s="367">
        <v>0</v>
      </c>
      <c r="AM28" s="367">
        <v>0</v>
      </c>
      <c r="AN28" s="367">
        <v>0</v>
      </c>
      <c r="AO28" s="367">
        <v>0</v>
      </c>
      <c r="AP28" s="367">
        <v>0</v>
      </c>
      <c r="AQ28" s="367">
        <v>0</v>
      </c>
      <c r="AR28" s="367">
        <v>0</v>
      </c>
      <c r="AS28" s="367">
        <v>0</v>
      </c>
      <c r="AT28" s="367">
        <v>0</v>
      </c>
      <c r="AU28" s="367">
        <v>0</v>
      </c>
      <c r="AV28" s="367">
        <v>0</v>
      </c>
      <c r="AW28" s="367">
        <v>0</v>
      </c>
      <c r="AX28" s="367">
        <v>0</v>
      </c>
      <c r="AY28" s="367">
        <v>0</v>
      </c>
      <c r="AZ28" s="367">
        <v>0</v>
      </c>
      <c r="BA28" s="367">
        <v>0</v>
      </c>
      <c r="BB28" s="367">
        <v>0</v>
      </c>
      <c r="BC28" s="367">
        <v>0</v>
      </c>
      <c r="BD28" s="367">
        <v>0</v>
      </c>
      <c r="BE28" s="367">
        <v>0</v>
      </c>
      <c r="BF28" s="367">
        <v>0</v>
      </c>
      <c r="BG28" s="367">
        <v>0</v>
      </c>
      <c r="BH28" s="367">
        <v>0</v>
      </c>
      <c r="BI28" s="367">
        <v>0</v>
      </c>
      <c r="BJ28" s="367">
        <v>0</v>
      </c>
      <c r="BK28" s="367">
        <v>0</v>
      </c>
      <c r="BL28" s="367">
        <v>0</v>
      </c>
      <c r="BM28" s="367">
        <v>0</v>
      </c>
      <c r="BN28" s="367">
        <v>0</v>
      </c>
      <c r="BO28" s="367">
        <v>0</v>
      </c>
      <c r="BP28" s="367">
        <v>0</v>
      </c>
      <c r="BQ28" s="367">
        <v>0</v>
      </c>
    </row>
    <row r="29" spans="3:69" ht="12.75">
      <c r="C29" s="18">
        <f t="shared" si="3"/>
        <v>18</v>
      </c>
      <c r="D29" s="360" t="s">
        <v>247</v>
      </c>
      <c r="E29" s="361" t="s">
        <v>155</v>
      </c>
      <c r="F29" s="175">
        <v>44197</v>
      </c>
      <c r="G29" s="362">
        <v>44562</v>
      </c>
      <c r="H29" s="66" t="s">
        <v>256</v>
      </c>
      <c r="I29" s="361" t="s">
        <v>230</v>
      </c>
      <c r="J29" s="176">
        <f>INDEX(lookups!$D$12:$D$47,MATCH($H29,lookups!$C$12:$C$47,0),1)</f>
        <v>10</v>
      </c>
      <c r="K29" s="176">
        <f>INDEX(lookups!$E$12:$E$47,MATCH($H29,lookups!$C$12:$C$47,0),1)</f>
        <v>5</v>
      </c>
      <c r="L29" s="364">
        <v>0</v>
      </c>
      <c r="M29" s="177" t="b">
        <v>0</v>
      </c>
      <c r="N29" s="177" t="b">
        <f>IF(AND(OR(H29="Solar",H29=lookups!$C$29),$E29&lt;&gt;"Land"),TRUE,FALSE)</f>
        <v>0</v>
      </c>
      <c r="O29" s="320">
        <f t="shared" si="7"/>
        <v>1</v>
      </c>
      <c r="Q29" s="70">
        <f t="shared" si="5"/>
        <v>0</v>
      </c>
      <c r="S29" s="367">
        <v>0</v>
      </c>
      <c r="T29" s="367">
        <v>0</v>
      </c>
      <c r="U29" s="367">
        <v>0</v>
      </c>
      <c r="V29" s="367">
        <v>0</v>
      </c>
      <c r="W29" s="367">
        <v>0</v>
      </c>
      <c r="X29" s="367">
        <v>0</v>
      </c>
      <c r="Y29" s="367">
        <v>0</v>
      </c>
      <c r="Z29" s="367">
        <v>0</v>
      </c>
      <c r="AA29" s="367">
        <v>0</v>
      </c>
      <c r="AB29" s="367">
        <v>0</v>
      </c>
      <c r="AC29" s="367">
        <v>0</v>
      </c>
      <c r="AD29" s="367">
        <v>0</v>
      </c>
      <c r="AE29" s="367">
        <v>0</v>
      </c>
      <c r="AF29" s="367">
        <v>0</v>
      </c>
      <c r="AG29" s="367">
        <v>0</v>
      </c>
      <c r="AH29" s="367">
        <v>0</v>
      </c>
      <c r="AI29" s="367">
        <v>0</v>
      </c>
      <c r="AJ29" s="367">
        <v>0</v>
      </c>
      <c r="AK29" s="367">
        <v>0</v>
      </c>
      <c r="AL29" s="367">
        <v>0</v>
      </c>
      <c r="AM29" s="367">
        <v>0</v>
      </c>
      <c r="AN29" s="367">
        <v>0</v>
      </c>
      <c r="AO29" s="367">
        <v>0</v>
      </c>
      <c r="AP29" s="367">
        <v>0</v>
      </c>
      <c r="AQ29" s="367">
        <v>0</v>
      </c>
      <c r="AR29" s="367">
        <v>0</v>
      </c>
      <c r="AS29" s="367">
        <v>0</v>
      </c>
      <c r="AT29" s="367">
        <v>0</v>
      </c>
      <c r="AU29" s="367">
        <v>0</v>
      </c>
      <c r="AV29" s="367">
        <v>0</v>
      </c>
      <c r="AW29" s="367">
        <v>0</v>
      </c>
      <c r="AX29" s="367">
        <v>0</v>
      </c>
      <c r="AY29" s="367">
        <v>0</v>
      </c>
      <c r="AZ29" s="367">
        <v>0</v>
      </c>
      <c r="BA29" s="367">
        <v>0</v>
      </c>
      <c r="BB29" s="367">
        <v>0</v>
      </c>
      <c r="BC29" s="367">
        <v>0</v>
      </c>
      <c r="BD29" s="367">
        <v>0</v>
      </c>
      <c r="BE29" s="367">
        <v>0</v>
      </c>
      <c r="BF29" s="367">
        <v>0</v>
      </c>
      <c r="BG29" s="367">
        <v>0</v>
      </c>
      <c r="BH29" s="367">
        <v>0</v>
      </c>
      <c r="BI29" s="367">
        <v>0</v>
      </c>
      <c r="BJ29" s="367">
        <v>0</v>
      </c>
      <c r="BK29" s="367">
        <v>0</v>
      </c>
      <c r="BL29" s="367">
        <v>0</v>
      </c>
      <c r="BM29" s="367">
        <v>0</v>
      </c>
      <c r="BN29" s="367">
        <v>0</v>
      </c>
      <c r="BO29" s="367">
        <v>0</v>
      </c>
      <c r="BP29" s="367">
        <v>0</v>
      </c>
      <c r="BQ29" s="367">
        <v>0</v>
      </c>
    </row>
    <row r="30" spans="3:69" ht="12.75">
      <c r="C30" s="18">
        <f t="shared" si="3"/>
        <v>19</v>
      </c>
      <c r="D30" s="360" t="s">
        <v>247</v>
      </c>
      <c r="E30" s="361" t="s">
        <v>155</v>
      </c>
      <c r="F30" s="175">
        <v>44197</v>
      </c>
      <c r="G30" s="362">
        <v>44562</v>
      </c>
      <c r="H30" s="66" t="s">
        <v>256</v>
      </c>
      <c r="I30" s="361" t="s">
        <v>230</v>
      </c>
      <c r="J30" s="176">
        <f>INDEX(lookups!$D$12:$D$47,MATCH($H30,lookups!$C$12:$C$47,0),1)</f>
        <v>10</v>
      </c>
      <c r="K30" s="176">
        <f>INDEX(lookups!$E$12:$E$47,MATCH($H30,lookups!$C$12:$C$47,0),1)</f>
        <v>5</v>
      </c>
      <c r="L30" s="364">
        <v>0</v>
      </c>
      <c r="M30" s="177" t="b">
        <v>0</v>
      </c>
      <c r="N30" s="177" t="b">
        <f>IF(AND(OR(H30="Solar",H30=lookups!$C$29),$E30&lt;&gt;"Land"),TRUE,FALSE)</f>
        <v>0</v>
      </c>
      <c r="O30" s="320">
        <f t="shared" si="7"/>
        <v>1</v>
      </c>
      <c r="Q30" s="70">
        <f t="shared" si="5"/>
        <v>0</v>
      </c>
      <c r="S30" s="367">
        <v>0</v>
      </c>
      <c r="T30" s="367">
        <v>0</v>
      </c>
      <c r="U30" s="367">
        <v>0</v>
      </c>
      <c r="V30" s="367">
        <v>0</v>
      </c>
      <c r="W30" s="367">
        <v>0</v>
      </c>
      <c r="X30" s="367">
        <v>0</v>
      </c>
      <c r="Y30" s="367">
        <v>0</v>
      </c>
      <c r="Z30" s="367">
        <v>0</v>
      </c>
      <c r="AA30" s="367">
        <v>0</v>
      </c>
      <c r="AB30" s="367">
        <v>0</v>
      </c>
      <c r="AC30" s="367">
        <v>0</v>
      </c>
      <c r="AD30" s="367">
        <v>0</v>
      </c>
      <c r="AE30" s="367">
        <v>0</v>
      </c>
      <c r="AF30" s="367">
        <v>0</v>
      </c>
      <c r="AG30" s="367">
        <v>0</v>
      </c>
      <c r="AH30" s="367">
        <v>0</v>
      </c>
      <c r="AI30" s="367">
        <v>0</v>
      </c>
      <c r="AJ30" s="367">
        <v>0</v>
      </c>
      <c r="AK30" s="367">
        <v>0</v>
      </c>
      <c r="AL30" s="367">
        <v>0</v>
      </c>
      <c r="AM30" s="367">
        <v>0</v>
      </c>
      <c r="AN30" s="367">
        <v>0</v>
      </c>
      <c r="AO30" s="367">
        <v>0</v>
      </c>
      <c r="AP30" s="367">
        <v>0</v>
      </c>
      <c r="AQ30" s="367">
        <v>0</v>
      </c>
      <c r="AR30" s="367">
        <v>0</v>
      </c>
      <c r="AS30" s="367">
        <v>0</v>
      </c>
      <c r="AT30" s="367">
        <v>0</v>
      </c>
      <c r="AU30" s="367">
        <v>0</v>
      </c>
      <c r="AV30" s="367">
        <v>0</v>
      </c>
      <c r="AW30" s="367">
        <v>0</v>
      </c>
      <c r="AX30" s="367">
        <v>0</v>
      </c>
      <c r="AY30" s="367">
        <v>0</v>
      </c>
      <c r="AZ30" s="367">
        <v>0</v>
      </c>
      <c r="BA30" s="367">
        <v>0</v>
      </c>
      <c r="BB30" s="367">
        <v>0</v>
      </c>
      <c r="BC30" s="367">
        <v>0</v>
      </c>
      <c r="BD30" s="367">
        <v>0</v>
      </c>
      <c r="BE30" s="367">
        <v>0</v>
      </c>
      <c r="BF30" s="367">
        <v>0</v>
      </c>
      <c r="BG30" s="367">
        <v>0</v>
      </c>
      <c r="BH30" s="367">
        <v>0</v>
      </c>
      <c r="BI30" s="367">
        <v>0</v>
      </c>
      <c r="BJ30" s="367">
        <v>0</v>
      </c>
      <c r="BK30" s="367">
        <v>0</v>
      </c>
      <c r="BL30" s="367">
        <v>0</v>
      </c>
      <c r="BM30" s="367">
        <v>0</v>
      </c>
      <c r="BN30" s="367">
        <v>0</v>
      </c>
      <c r="BO30" s="367">
        <v>0</v>
      </c>
      <c r="BP30" s="367">
        <v>0</v>
      </c>
      <c r="BQ30" s="367">
        <v>0</v>
      </c>
    </row>
    <row r="31" spans="3:69" ht="12.75">
      <c r="C31" s="18">
        <f t="shared" si="3"/>
        <v>20</v>
      </c>
      <c r="D31" s="360" t="s">
        <v>247</v>
      </c>
      <c r="E31" s="361" t="s">
        <v>155</v>
      </c>
      <c r="F31" s="175">
        <v>44197</v>
      </c>
      <c r="G31" s="362">
        <v>44562</v>
      </c>
      <c r="H31" s="66" t="s">
        <v>256</v>
      </c>
      <c r="I31" s="361" t="s">
        <v>230</v>
      </c>
      <c r="J31" s="176">
        <f>INDEX(lookups!$D$12:$D$47,MATCH($H31,lookups!$C$12:$C$47,0),1)</f>
        <v>10</v>
      </c>
      <c r="K31" s="176">
        <f>INDEX(lookups!$E$12:$E$47,MATCH($H31,lookups!$C$12:$C$47,0),1)</f>
        <v>5</v>
      </c>
      <c r="L31" s="364">
        <v>0</v>
      </c>
      <c r="M31" s="177" t="b">
        <v>0</v>
      </c>
      <c r="N31" s="177" t="b">
        <f>IF(AND(OR(H31="Solar",H31=lookups!$C$29),$E31&lt;&gt;"Land"),TRUE,FALSE)</f>
        <v>0</v>
      </c>
      <c r="O31" s="320">
        <f t="shared" si="7"/>
        <v>1</v>
      </c>
      <c r="Q31" s="70">
        <f t="shared" si="5"/>
        <v>0</v>
      </c>
      <c r="S31" s="367">
        <v>0</v>
      </c>
      <c r="T31" s="367">
        <v>0</v>
      </c>
      <c r="U31" s="367">
        <v>0</v>
      </c>
      <c r="V31" s="367">
        <v>0</v>
      </c>
      <c r="W31" s="367">
        <v>0</v>
      </c>
      <c r="X31" s="367">
        <v>0</v>
      </c>
      <c r="Y31" s="367">
        <v>0</v>
      </c>
      <c r="Z31" s="367">
        <v>0</v>
      </c>
      <c r="AA31" s="367">
        <v>0</v>
      </c>
      <c r="AB31" s="367">
        <v>0</v>
      </c>
      <c r="AC31" s="367">
        <v>0</v>
      </c>
      <c r="AD31" s="367">
        <v>0</v>
      </c>
      <c r="AE31" s="367">
        <v>0</v>
      </c>
      <c r="AF31" s="367">
        <v>0</v>
      </c>
      <c r="AG31" s="367">
        <v>0</v>
      </c>
      <c r="AH31" s="367">
        <v>0</v>
      </c>
      <c r="AI31" s="367">
        <v>0</v>
      </c>
      <c r="AJ31" s="367">
        <v>0</v>
      </c>
      <c r="AK31" s="367">
        <v>0</v>
      </c>
      <c r="AL31" s="367">
        <v>0</v>
      </c>
      <c r="AM31" s="367">
        <v>0</v>
      </c>
      <c r="AN31" s="367">
        <v>0</v>
      </c>
      <c r="AO31" s="367">
        <v>0</v>
      </c>
      <c r="AP31" s="367">
        <v>0</v>
      </c>
      <c r="AQ31" s="367">
        <v>0</v>
      </c>
      <c r="AR31" s="367">
        <v>0</v>
      </c>
      <c r="AS31" s="367">
        <v>0</v>
      </c>
      <c r="AT31" s="367">
        <v>0</v>
      </c>
      <c r="AU31" s="367">
        <v>0</v>
      </c>
      <c r="AV31" s="367">
        <v>0</v>
      </c>
      <c r="AW31" s="367">
        <v>0</v>
      </c>
      <c r="AX31" s="367">
        <v>0</v>
      </c>
      <c r="AY31" s="367">
        <v>0</v>
      </c>
      <c r="AZ31" s="367">
        <v>0</v>
      </c>
      <c r="BA31" s="367">
        <v>0</v>
      </c>
      <c r="BB31" s="367">
        <v>0</v>
      </c>
      <c r="BC31" s="367">
        <v>0</v>
      </c>
      <c r="BD31" s="367">
        <v>0</v>
      </c>
      <c r="BE31" s="367">
        <v>0</v>
      </c>
      <c r="BF31" s="367">
        <v>0</v>
      </c>
      <c r="BG31" s="367">
        <v>0</v>
      </c>
      <c r="BH31" s="367">
        <v>0</v>
      </c>
      <c r="BI31" s="367">
        <v>0</v>
      </c>
      <c r="BJ31" s="367">
        <v>0</v>
      </c>
      <c r="BK31" s="367">
        <v>0</v>
      </c>
      <c r="BL31" s="367">
        <v>0</v>
      </c>
      <c r="BM31" s="367">
        <v>0</v>
      </c>
      <c r="BN31" s="367">
        <v>0</v>
      </c>
      <c r="BO31" s="367">
        <v>0</v>
      </c>
      <c r="BP31" s="367">
        <v>0</v>
      </c>
      <c r="BQ31" s="367">
        <v>0</v>
      </c>
    </row>
    <row r="32" spans="3:69" ht="12.75">
      <c r="C32" s="18">
        <f t="shared" si="3"/>
        <v>21</v>
      </c>
      <c r="D32" s="360" t="s">
        <v>247</v>
      </c>
      <c r="E32" s="361" t="s">
        <v>155</v>
      </c>
      <c r="F32" s="175">
        <v>44197</v>
      </c>
      <c r="G32" s="362">
        <v>44562</v>
      </c>
      <c r="H32" s="66" t="s">
        <v>256</v>
      </c>
      <c r="I32" s="361" t="s">
        <v>230</v>
      </c>
      <c r="J32" s="176">
        <f>INDEX(lookups!$D$12:$D$47,MATCH($H32,lookups!$C$12:$C$47,0),1)</f>
        <v>10</v>
      </c>
      <c r="K32" s="176">
        <f>INDEX(lookups!$E$12:$E$47,MATCH($H32,lookups!$C$12:$C$47,0),1)</f>
        <v>5</v>
      </c>
      <c r="L32" s="364">
        <v>0</v>
      </c>
      <c r="M32" s="177" t="b">
        <v>0</v>
      </c>
      <c r="N32" s="177" t="b">
        <f>IF(AND(OR(H32="Solar",H32=lookups!$C$29),$E32&lt;&gt;"Land"),TRUE,FALSE)</f>
        <v>0</v>
      </c>
      <c r="O32" s="320">
        <f t="shared" si="7"/>
        <v>1</v>
      </c>
      <c r="Q32" s="70">
        <f t="shared" si="5"/>
        <v>0</v>
      </c>
      <c r="S32" s="367">
        <v>0</v>
      </c>
      <c r="T32" s="367">
        <v>0</v>
      </c>
      <c r="U32" s="367">
        <v>0</v>
      </c>
      <c r="V32" s="367">
        <v>0</v>
      </c>
      <c r="W32" s="367">
        <v>0</v>
      </c>
      <c r="X32" s="367">
        <v>0</v>
      </c>
      <c r="Y32" s="367">
        <v>0</v>
      </c>
      <c r="Z32" s="367">
        <v>0</v>
      </c>
      <c r="AA32" s="367">
        <v>0</v>
      </c>
      <c r="AB32" s="367">
        <v>0</v>
      </c>
      <c r="AC32" s="367">
        <v>0</v>
      </c>
      <c r="AD32" s="367">
        <v>0</v>
      </c>
      <c r="AE32" s="367">
        <v>0</v>
      </c>
      <c r="AF32" s="367">
        <v>0</v>
      </c>
      <c r="AG32" s="367">
        <v>0</v>
      </c>
      <c r="AH32" s="367">
        <v>0</v>
      </c>
      <c r="AI32" s="367">
        <v>0</v>
      </c>
      <c r="AJ32" s="367">
        <v>0</v>
      </c>
      <c r="AK32" s="367">
        <v>0</v>
      </c>
      <c r="AL32" s="367">
        <v>0</v>
      </c>
      <c r="AM32" s="367">
        <v>0</v>
      </c>
      <c r="AN32" s="367">
        <v>0</v>
      </c>
      <c r="AO32" s="367">
        <v>0</v>
      </c>
      <c r="AP32" s="367">
        <v>0</v>
      </c>
      <c r="AQ32" s="367">
        <v>0</v>
      </c>
      <c r="AR32" s="367">
        <v>0</v>
      </c>
      <c r="AS32" s="367">
        <v>0</v>
      </c>
      <c r="AT32" s="367">
        <v>0</v>
      </c>
      <c r="AU32" s="367">
        <v>0</v>
      </c>
      <c r="AV32" s="367">
        <v>0</v>
      </c>
      <c r="AW32" s="367">
        <v>0</v>
      </c>
      <c r="AX32" s="367">
        <v>0</v>
      </c>
      <c r="AY32" s="367">
        <v>0</v>
      </c>
      <c r="AZ32" s="367">
        <v>0</v>
      </c>
      <c r="BA32" s="367">
        <v>0</v>
      </c>
      <c r="BB32" s="367">
        <v>0</v>
      </c>
      <c r="BC32" s="367">
        <v>0</v>
      </c>
      <c r="BD32" s="367">
        <v>0</v>
      </c>
      <c r="BE32" s="367">
        <v>0</v>
      </c>
      <c r="BF32" s="367">
        <v>0</v>
      </c>
      <c r="BG32" s="367">
        <v>0</v>
      </c>
      <c r="BH32" s="367">
        <v>0</v>
      </c>
      <c r="BI32" s="367">
        <v>0</v>
      </c>
      <c r="BJ32" s="367">
        <v>0</v>
      </c>
      <c r="BK32" s="367">
        <v>0</v>
      </c>
      <c r="BL32" s="367">
        <v>0</v>
      </c>
      <c r="BM32" s="367">
        <v>0</v>
      </c>
      <c r="BN32" s="367">
        <v>0</v>
      </c>
      <c r="BO32" s="367">
        <v>0</v>
      </c>
      <c r="BP32" s="367">
        <v>0</v>
      </c>
      <c r="BQ32" s="367">
        <v>0</v>
      </c>
    </row>
    <row r="33" spans="3:69" ht="12.75">
      <c r="C33" s="18">
        <f t="shared" si="3"/>
        <v>22</v>
      </c>
      <c r="D33" s="360" t="s">
        <v>247</v>
      </c>
      <c r="E33" s="361" t="s">
        <v>155</v>
      </c>
      <c r="F33" s="175">
        <v>44197</v>
      </c>
      <c r="G33" s="362">
        <v>44562</v>
      </c>
      <c r="H33" s="66" t="s">
        <v>256</v>
      </c>
      <c r="I33" s="361" t="s">
        <v>230</v>
      </c>
      <c r="J33" s="176">
        <f>INDEX(lookups!$D$12:$D$47,MATCH($H33,lookups!$C$12:$C$47,0),1)</f>
        <v>10</v>
      </c>
      <c r="K33" s="176">
        <f>INDEX(lookups!$E$12:$E$47,MATCH($H33,lookups!$C$12:$C$47,0),1)</f>
        <v>5</v>
      </c>
      <c r="L33" s="364">
        <v>0</v>
      </c>
      <c r="M33" s="177" t="b">
        <v>0</v>
      </c>
      <c r="N33" s="177" t="b">
        <f>IF(AND(OR(H33="Solar",H33=lookups!$C$29),$E33&lt;&gt;"Land"),TRUE,FALSE)</f>
        <v>0</v>
      </c>
      <c r="O33" s="320">
        <f t="shared" si="7"/>
        <v>1</v>
      </c>
      <c r="Q33" s="70">
        <f t="shared" si="5"/>
        <v>0</v>
      </c>
      <c r="S33" s="367">
        <v>0</v>
      </c>
      <c r="T33" s="367">
        <v>0</v>
      </c>
      <c r="U33" s="367">
        <v>0</v>
      </c>
      <c r="V33" s="367">
        <v>0</v>
      </c>
      <c r="W33" s="367">
        <v>0</v>
      </c>
      <c r="X33" s="367">
        <v>0</v>
      </c>
      <c r="Y33" s="367">
        <v>0</v>
      </c>
      <c r="Z33" s="367">
        <v>0</v>
      </c>
      <c r="AA33" s="367">
        <v>0</v>
      </c>
      <c r="AB33" s="367">
        <v>0</v>
      </c>
      <c r="AC33" s="367">
        <v>0</v>
      </c>
      <c r="AD33" s="367">
        <v>0</v>
      </c>
      <c r="AE33" s="367">
        <v>0</v>
      </c>
      <c r="AF33" s="367">
        <v>0</v>
      </c>
      <c r="AG33" s="367">
        <v>0</v>
      </c>
      <c r="AH33" s="367">
        <v>0</v>
      </c>
      <c r="AI33" s="367">
        <v>0</v>
      </c>
      <c r="AJ33" s="367">
        <v>0</v>
      </c>
      <c r="AK33" s="367">
        <v>0</v>
      </c>
      <c r="AL33" s="367">
        <v>0</v>
      </c>
      <c r="AM33" s="367">
        <v>0</v>
      </c>
      <c r="AN33" s="367">
        <v>0</v>
      </c>
      <c r="AO33" s="367">
        <v>0</v>
      </c>
      <c r="AP33" s="367">
        <v>0</v>
      </c>
      <c r="AQ33" s="367">
        <v>0</v>
      </c>
      <c r="AR33" s="367">
        <v>0</v>
      </c>
      <c r="AS33" s="367">
        <v>0</v>
      </c>
      <c r="AT33" s="367">
        <v>0</v>
      </c>
      <c r="AU33" s="367">
        <v>0</v>
      </c>
      <c r="AV33" s="367">
        <v>0</v>
      </c>
      <c r="AW33" s="367">
        <v>0</v>
      </c>
      <c r="AX33" s="367">
        <v>0</v>
      </c>
      <c r="AY33" s="367">
        <v>0</v>
      </c>
      <c r="AZ33" s="367">
        <v>0</v>
      </c>
      <c r="BA33" s="367">
        <v>0</v>
      </c>
      <c r="BB33" s="367">
        <v>0</v>
      </c>
      <c r="BC33" s="367">
        <v>0</v>
      </c>
      <c r="BD33" s="367">
        <v>0</v>
      </c>
      <c r="BE33" s="367">
        <v>0</v>
      </c>
      <c r="BF33" s="367">
        <v>0</v>
      </c>
      <c r="BG33" s="367">
        <v>0</v>
      </c>
      <c r="BH33" s="367">
        <v>0</v>
      </c>
      <c r="BI33" s="367">
        <v>0</v>
      </c>
      <c r="BJ33" s="367">
        <v>0</v>
      </c>
      <c r="BK33" s="367">
        <v>0</v>
      </c>
      <c r="BL33" s="367">
        <v>0</v>
      </c>
      <c r="BM33" s="367">
        <v>0</v>
      </c>
      <c r="BN33" s="367">
        <v>0</v>
      </c>
      <c r="BO33" s="367">
        <v>0</v>
      </c>
      <c r="BP33" s="367">
        <v>0</v>
      </c>
      <c r="BQ33" s="367">
        <v>0</v>
      </c>
    </row>
    <row r="34" spans="3:69" ht="12.75">
      <c r="C34" s="18">
        <f t="shared" si="3"/>
        <v>23</v>
      </c>
      <c r="D34" s="360" t="s">
        <v>247</v>
      </c>
      <c r="E34" s="361" t="s">
        <v>155</v>
      </c>
      <c r="F34" s="175">
        <v>44197</v>
      </c>
      <c r="G34" s="362">
        <v>44562</v>
      </c>
      <c r="H34" s="66" t="s">
        <v>256</v>
      </c>
      <c r="I34" s="361" t="s">
        <v>230</v>
      </c>
      <c r="J34" s="176">
        <f>INDEX(lookups!$D$12:$D$47,MATCH($H34,lookups!$C$12:$C$47,0),1)</f>
        <v>10</v>
      </c>
      <c r="K34" s="176">
        <f>INDEX(lookups!$E$12:$E$47,MATCH($H34,lookups!$C$12:$C$47,0),1)</f>
        <v>5</v>
      </c>
      <c r="L34" s="364">
        <v>0</v>
      </c>
      <c r="M34" s="177" t="b">
        <v>0</v>
      </c>
      <c r="N34" s="177" t="b">
        <f>IF(AND(OR(H34="Solar",H34=lookups!$C$29),$E34&lt;&gt;"Land"),TRUE,FALSE)</f>
        <v>0</v>
      </c>
      <c r="O34" s="320">
        <f t="shared" si="7"/>
        <v>1</v>
      </c>
      <c r="Q34" s="70">
        <f t="shared" si="5"/>
        <v>0</v>
      </c>
      <c r="S34" s="367">
        <v>0</v>
      </c>
      <c r="T34" s="367">
        <v>0</v>
      </c>
      <c r="U34" s="367">
        <v>0</v>
      </c>
      <c r="V34" s="367">
        <v>0</v>
      </c>
      <c r="W34" s="367">
        <v>0</v>
      </c>
      <c r="X34" s="367">
        <v>0</v>
      </c>
      <c r="Y34" s="367">
        <v>0</v>
      </c>
      <c r="Z34" s="367">
        <v>0</v>
      </c>
      <c r="AA34" s="367">
        <v>0</v>
      </c>
      <c r="AB34" s="367">
        <v>0</v>
      </c>
      <c r="AC34" s="367">
        <v>0</v>
      </c>
      <c r="AD34" s="367">
        <v>0</v>
      </c>
      <c r="AE34" s="367">
        <v>0</v>
      </c>
      <c r="AF34" s="367">
        <v>0</v>
      </c>
      <c r="AG34" s="367">
        <v>0</v>
      </c>
      <c r="AH34" s="367">
        <v>0</v>
      </c>
      <c r="AI34" s="367">
        <v>0</v>
      </c>
      <c r="AJ34" s="367">
        <v>0</v>
      </c>
      <c r="AK34" s="367">
        <v>0</v>
      </c>
      <c r="AL34" s="367">
        <v>0</v>
      </c>
      <c r="AM34" s="367">
        <v>0</v>
      </c>
      <c r="AN34" s="367">
        <v>0</v>
      </c>
      <c r="AO34" s="367">
        <v>0</v>
      </c>
      <c r="AP34" s="367">
        <v>0</v>
      </c>
      <c r="AQ34" s="367">
        <v>0</v>
      </c>
      <c r="AR34" s="367">
        <v>0</v>
      </c>
      <c r="AS34" s="367">
        <v>0</v>
      </c>
      <c r="AT34" s="367">
        <v>0</v>
      </c>
      <c r="AU34" s="367">
        <v>0</v>
      </c>
      <c r="AV34" s="367">
        <v>0</v>
      </c>
      <c r="AW34" s="367">
        <v>0</v>
      </c>
      <c r="AX34" s="367">
        <v>0</v>
      </c>
      <c r="AY34" s="367">
        <v>0</v>
      </c>
      <c r="AZ34" s="367">
        <v>0</v>
      </c>
      <c r="BA34" s="367">
        <v>0</v>
      </c>
      <c r="BB34" s="367">
        <v>0</v>
      </c>
      <c r="BC34" s="367">
        <v>0</v>
      </c>
      <c r="BD34" s="367">
        <v>0</v>
      </c>
      <c r="BE34" s="367">
        <v>0</v>
      </c>
      <c r="BF34" s="367">
        <v>0</v>
      </c>
      <c r="BG34" s="367">
        <v>0</v>
      </c>
      <c r="BH34" s="367">
        <v>0</v>
      </c>
      <c r="BI34" s="367">
        <v>0</v>
      </c>
      <c r="BJ34" s="367">
        <v>0</v>
      </c>
      <c r="BK34" s="367">
        <v>0</v>
      </c>
      <c r="BL34" s="367">
        <v>0</v>
      </c>
      <c r="BM34" s="367">
        <v>0</v>
      </c>
      <c r="BN34" s="367">
        <v>0</v>
      </c>
      <c r="BO34" s="367">
        <v>0</v>
      </c>
      <c r="BP34" s="367">
        <v>0</v>
      </c>
      <c r="BQ34" s="367">
        <v>0</v>
      </c>
    </row>
    <row r="35" spans="3:69" ht="12.75">
      <c r="C35" s="18">
        <f t="shared" si="3"/>
        <v>24</v>
      </c>
      <c r="D35" s="360" t="s">
        <v>247</v>
      </c>
      <c r="E35" s="361" t="s">
        <v>155</v>
      </c>
      <c r="F35" s="175">
        <v>44197</v>
      </c>
      <c r="G35" s="362">
        <v>44562</v>
      </c>
      <c r="H35" s="66" t="s">
        <v>256</v>
      </c>
      <c r="I35" s="361" t="s">
        <v>230</v>
      </c>
      <c r="J35" s="176">
        <f>INDEX(lookups!$D$12:$D$47,MATCH($H35,lookups!$C$12:$C$47,0),1)</f>
        <v>10</v>
      </c>
      <c r="K35" s="176">
        <f>INDEX(lookups!$E$12:$E$47,MATCH($H35,lookups!$C$12:$C$47,0),1)</f>
        <v>5</v>
      </c>
      <c r="L35" s="364">
        <v>0</v>
      </c>
      <c r="M35" s="177" t="b">
        <v>0</v>
      </c>
      <c r="N35" s="177" t="b">
        <f>IF(AND(OR(H35="Solar",H35=lookups!$C$29),$E35&lt;&gt;"Land"),TRUE,FALSE)</f>
        <v>0</v>
      </c>
      <c r="O35" s="320">
        <f t="shared" si="7"/>
        <v>1</v>
      </c>
      <c r="Q35" s="70">
        <f t="shared" si="5"/>
        <v>0</v>
      </c>
      <c r="S35" s="367">
        <v>0</v>
      </c>
      <c r="T35" s="367">
        <v>0</v>
      </c>
      <c r="U35" s="367">
        <v>0</v>
      </c>
      <c r="V35" s="367">
        <v>0</v>
      </c>
      <c r="W35" s="367">
        <v>0</v>
      </c>
      <c r="X35" s="367">
        <v>0</v>
      </c>
      <c r="Y35" s="367">
        <v>0</v>
      </c>
      <c r="Z35" s="367">
        <v>0</v>
      </c>
      <c r="AA35" s="367">
        <v>0</v>
      </c>
      <c r="AB35" s="367">
        <v>0</v>
      </c>
      <c r="AC35" s="367">
        <v>0</v>
      </c>
      <c r="AD35" s="367">
        <v>0</v>
      </c>
      <c r="AE35" s="367">
        <v>0</v>
      </c>
      <c r="AF35" s="367">
        <v>0</v>
      </c>
      <c r="AG35" s="367">
        <v>0</v>
      </c>
      <c r="AH35" s="367">
        <v>0</v>
      </c>
      <c r="AI35" s="367">
        <v>0</v>
      </c>
      <c r="AJ35" s="367">
        <v>0</v>
      </c>
      <c r="AK35" s="367">
        <v>0</v>
      </c>
      <c r="AL35" s="367">
        <v>0</v>
      </c>
      <c r="AM35" s="367">
        <v>0</v>
      </c>
      <c r="AN35" s="367">
        <v>0</v>
      </c>
      <c r="AO35" s="367">
        <v>0</v>
      </c>
      <c r="AP35" s="367">
        <v>0</v>
      </c>
      <c r="AQ35" s="367">
        <v>0</v>
      </c>
      <c r="AR35" s="367">
        <v>0</v>
      </c>
      <c r="AS35" s="367">
        <v>0</v>
      </c>
      <c r="AT35" s="367">
        <v>0</v>
      </c>
      <c r="AU35" s="367">
        <v>0</v>
      </c>
      <c r="AV35" s="367">
        <v>0</v>
      </c>
      <c r="AW35" s="367">
        <v>0</v>
      </c>
      <c r="AX35" s="367">
        <v>0</v>
      </c>
      <c r="AY35" s="367">
        <v>0</v>
      </c>
      <c r="AZ35" s="367">
        <v>0</v>
      </c>
      <c r="BA35" s="367">
        <v>0</v>
      </c>
      <c r="BB35" s="367">
        <v>0</v>
      </c>
      <c r="BC35" s="367">
        <v>0</v>
      </c>
      <c r="BD35" s="367">
        <v>0</v>
      </c>
      <c r="BE35" s="367">
        <v>0</v>
      </c>
      <c r="BF35" s="367">
        <v>0</v>
      </c>
      <c r="BG35" s="367">
        <v>0</v>
      </c>
      <c r="BH35" s="367">
        <v>0</v>
      </c>
      <c r="BI35" s="367">
        <v>0</v>
      </c>
      <c r="BJ35" s="367">
        <v>0</v>
      </c>
      <c r="BK35" s="367">
        <v>0</v>
      </c>
      <c r="BL35" s="367">
        <v>0</v>
      </c>
      <c r="BM35" s="367">
        <v>0</v>
      </c>
      <c r="BN35" s="367">
        <v>0</v>
      </c>
      <c r="BO35" s="367">
        <v>0</v>
      </c>
      <c r="BP35" s="367">
        <v>0</v>
      </c>
      <c r="BQ35" s="367">
        <v>0</v>
      </c>
    </row>
    <row r="36" spans="3:69" ht="12.75">
      <c r="C36" s="18">
        <f t="shared" si="3"/>
        <v>25</v>
      </c>
      <c r="D36" s="360" t="s">
        <v>247</v>
      </c>
      <c r="E36" s="361" t="s">
        <v>155</v>
      </c>
      <c r="F36" s="175">
        <v>44197</v>
      </c>
      <c r="G36" s="362">
        <v>44562</v>
      </c>
      <c r="H36" s="66" t="s">
        <v>256</v>
      </c>
      <c r="I36" s="361" t="s">
        <v>230</v>
      </c>
      <c r="J36" s="176">
        <f>INDEX(lookups!$D$12:$D$47,MATCH($H36,lookups!$C$12:$C$47,0),1)</f>
        <v>10</v>
      </c>
      <c r="K36" s="176">
        <f>INDEX(lookups!$E$12:$E$47,MATCH($H36,lookups!$C$12:$C$47,0),1)</f>
        <v>5</v>
      </c>
      <c r="L36" s="364">
        <v>0</v>
      </c>
      <c r="M36" s="177" t="b">
        <v>0</v>
      </c>
      <c r="N36" s="177" t="b">
        <f>IF(AND(OR(H36="Solar",H36=lookups!$C$29),$E36&lt;&gt;"Land"),TRUE,FALSE)</f>
        <v>0</v>
      </c>
      <c r="O36" s="320">
        <f t="shared" si="7"/>
        <v>1</v>
      </c>
      <c r="Q36" s="71">
        <f t="shared" si="5"/>
        <v>0</v>
      </c>
      <c r="S36" s="367">
        <v>0</v>
      </c>
      <c r="T36" s="367">
        <v>0</v>
      </c>
      <c r="U36" s="367">
        <v>0</v>
      </c>
      <c r="V36" s="367">
        <v>0</v>
      </c>
      <c r="W36" s="367">
        <v>0</v>
      </c>
      <c r="X36" s="367">
        <v>0</v>
      </c>
      <c r="Y36" s="367">
        <v>0</v>
      </c>
      <c r="Z36" s="367">
        <v>0</v>
      </c>
      <c r="AA36" s="367">
        <v>0</v>
      </c>
      <c r="AB36" s="367">
        <v>0</v>
      </c>
      <c r="AC36" s="367">
        <v>0</v>
      </c>
      <c r="AD36" s="367">
        <v>0</v>
      </c>
      <c r="AE36" s="367">
        <v>0</v>
      </c>
      <c r="AF36" s="367">
        <v>0</v>
      </c>
      <c r="AG36" s="367">
        <v>0</v>
      </c>
      <c r="AH36" s="367">
        <v>0</v>
      </c>
      <c r="AI36" s="367">
        <v>0</v>
      </c>
      <c r="AJ36" s="367">
        <v>0</v>
      </c>
      <c r="AK36" s="367">
        <v>0</v>
      </c>
      <c r="AL36" s="367">
        <v>0</v>
      </c>
      <c r="AM36" s="367">
        <v>0</v>
      </c>
      <c r="AN36" s="367">
        <v>0</v>
      </c>
      <c r="AO36" s="367">
        <v>0</v>
      </c>
      <c r="AP36" s="367">
        <v>0</v>
      </c>
      <c r="AQ36" s="367">
        <v>0</v>
      </c>
      <c r="AR36" s="367">
        <v>0</v>
      </c>
      <c r="AS36" s="367">
        <v>0</v>
      </c>
      <c r="AT36" s="367">
        <v>0</v>
      </c>
      <c r="AU36" s="367">
        <v>0</v>
      </c>
      <c r="AV36" s="367">
        <v>0</v>
      </c>
      <c r="AW36" s="367">
        <v>0</v>
      </c>
      <c r="AX36" s="367">
        <v>0</v>
      </c>
      <c r="AY36" s="367">
        <v>0</v>
      </c>
      <c r="AZ36" s="367">
        <v>0</v>
      </c>
      <c r="BA36" s="367">
        <v>0</v>
      </c>
      <c r="BB36" s="367">
        <v>0</v>
      </c>
      <c r="BC36" s="367">
        <v>0</v>
      </c>
      <c r="BD36" s="367">
        <v>0</v>
      </c>
      <c r="BE36" s="367">
        <v>0</v>
      </c>
      <c r="BF36" s="367">
        <v>0</v>
      </c>
      <c r="BG36" s="367">
        <v>0</v>
      </c>
      <c r="BH36" s="367">
        <v>0</v>
      </c>
      <c r="BI36" s="367">
        <v>0</v>
      </c>
      <c r="BJ36" s="367">
        <v>0</v>
      </c>
      <c r="BK36" s="367">
        <v>0</v>
      </c>
      <c r="BL36" s="367">
        <v>0</v>
      </c>
      <c r="BM36" s="367">
        <v>0</v>
      </c>
      <c r="BN36" s="367">
        <v>0</v>
      </c>
      <c r="BO36" s="367">
        <v>0</v>
      </c>
      <c r="BP36" s="367">
        <v>0</v>
      </c>
      <c r="BQ36" s="367">
        <v>0</v>
      </c>
    </row>
    <row r="37" spans="4:69" ht="12.75">
      <c r="D37" s="17" t="str">
        <f>"Total "&amp;D11</f>
        <v>Total Item Title</v>
      </c>
      <c r="N37" s="317" t="s">
        <v>237</v>
      </c>
      <c r="O37" s="359">
        <f>2018+20</f>
        <v>2038</v>
      </c>
      <c r="Q37" s="72">
        <f t="shared" si="5"/>
        <v>1100000</v>
      </c>
      <c r="S37" s="24">
        <f>SUM(S12:S36)</f>
        <v>1010000</v>
      </c>
      <c r="T37" s="24">
        <f>SUM(T12:T36)</f>
        <v>10000</v>
      </c>
      <c r="U37" s="24">
        <f t="shared" si="8" ref="U37:BQ37">SUM(U12:U36)</f>
        <v>10000</v>
      </c>
      <c r="V37" s="24">
        <f t="shared" si="8"/>
        <v>10000</v>
      </c>
      <c r="W37" s="24">
        <f t="shared" si="8"/>
        <v>10000</v>
      </c>
      <c r="X37" s="24">
        <f t="shared" si="8"/>
        <v>10000</v>
      </c>
      <c r="Y37" s="24">
        <f t="shared" si="8"/>
        <v>10000</v>
      </c>
      <c r="Z37" s="24">
        <f t="shared" si="8"/>
        <v>10000</v>
      </c>
      <c r="AA37" s="24">
        <f t="shared" si="8"/>
        <v>10000</v>
      </c>
      <c r="AB37" s="24">
        <f t="shared" si="8"/>
        <v>10000</v>
      </c>
      <c r="AC37" s="24">
        <f t="shared" si="8"/>
        <v>0</v>
      </c>
      <c r="AD37" s="24">
        <f t="shared" si="8"/>
        <v>0</v>
      </c>
      <c r="AE37" s="24">
        <f t="shared" si="8"/>
        <v>0</v>
      </c>
      <c r="AF37" s="24">
        <f t="shared" si="8"/>
        <v>0</v>
      </c>
      <c r="AG37" s="24">
        <f t="shared" si="8"/>
        <v>0</v>
      </c>
      <c r="AH37" s="24">
        <f t="shared" si="8"/>
        <v>0</v>
      </c>
      <c r="AI37" s="24">
        <f t="shared" si="8"/>
        <v>0</v>
      </c>
      <c r="AJ37" s="24">
        <f t="shared" si="8"/>
        <v>0</v>
      </c>
      <c r="AK37" s="24">
        <f t="shared" si="8"/>
        <v>0</v>
      </c>
      <c r="AL37" s="24">
        <f t="shared" si="8"/>
        <v>0</v>
      </c>
      <c r="AM37" s="24">
        <f t="shared" si="8"/>
        <v>0</v>
      </c>
      <c r="AN37" s="24">
        <f t="shared" si="8"/>
        <v>0</v>
      </c>
      <c r="AO37" s="24">
        <f t="shared" si="8"/>
        <v>0</v>
      </c>
      <c r="AP37" s="24">
        <f t="shared" si="8"/>
        <v>0</v>
      </c>
      <c r="AQ37" s="24">
        <f t="shared" si="8"/>
        <v>0</v>
      </c>
      <c r="AR37" s="24">
        <f t="shared" si="8"/>
        <v>0</v>
      </c>
      <c r="AS37" s="24">
        <f t="shared" si="8"/>
        <v>0</v>
      </c>
      <c r="AT37" s="24">
        <f t="shared" si="8"/>
        <v>0</v>
      </c>
      <c r="AU37" s="24">
        <f t="shared" si="8"/>
        <v>0</v>
      </c>
      <c r="AV37" s="24">
        <f t="shared" si="8"/>
        <v>0</v>
      </c>
      <c r="AW37" s="24">
        <f t="shared" si="8"/>
        <v>0</v>
      </c>
      <c r="AX37" s="24">
        <f t="shared" si="8"/>
        <v>0</v>
      </c>
      <c r="AY37" s="24">
        <f t="shared" si="8"/>
        <v>0</v>
      </c>
      <c r="AZ37" s="24">
        <f t="shared" si="8"/>
        <v>0</v>
      </c>
      <c r="BA37" s="24">
        <f t="shared" si="8"/>
        <v>0</v>
      </c>
      <c r="BB37" s="24">
        <f t="shared" si="8"/>
        <v>0</v>
      </c>
      <c r="BC37" s="24">
        <f t="shared" si="8"/>
        <v>0</v>
      </c>
      <c r="BD37" s="24">
        <f t="shared" si="8"/>
        <v>0</v>
      </c>
      <c r="BE37" s="24">
        <f t="shared" si="8"/>
        <v>0</v>
      </c>
      <c r="BF37" s="24">
        <f t="shared" si="8"/>
        <v>0</v>
      </c>
      <c r="BG37" s="24">
        <f t="shared" si="8"/>
        <v>0</v>
      </c>
      <c r="BH37" s="24">
        <f t="shared" si="8"/>
        <v>0</v>
      </c>
      <c r="BI37" s="24">
        <f t="shared" si="8"/>
        <v>0</v>
      </c>
      <c r="BJ37" s="24">
        <f t="shared" si="8"/>
        <v>0</v>
      </c>
      <c r="BK37" s="24">
        <f t="shared" si="8"/>
        <v>0</v>
      </c>
      <c r="BL37" s="24">
        <f t="shared" si="8"/>
        <v>0</v>
      </c>
      <c r="BM37" s="24">
        <f t="shared" si="8"/>
        <v>0</v>
      </c>
      <c r="BN37" s="24">
        <f t="shared" si="8"/>
        <v>0</v>
      </c>
      <c r="BO37" s="24">
        <f t="shared" si="8"/>
        <v>0</v>
      </c>
      <c r="BP37" s="24">
        <f t="shared" si="8"/>
        <v>0</v>
      </c>
      <c r="BQ37" s="24">
        <f t="shared" si="8"/>
        <v>0</v>
      </c>
    </row>
    <row r="38" spans="15:69" ht="12.75">
      <c r="O38" s="1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7:69" ht="12.75">
      <c r="G39" s="64"/>
      <c r="H39" s="64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</row>
    <row r="40" spans="4:69" ht="12.75">
      <c r="D40" s="133" t="s">
        <v>59</v>
      </c>
      <c r="E40" s="134" t="s">
        <v>60</v>
      </c>
      <c r="F40" s="135"/>
      <c r="G40" s="136" t="s">
        <v>139</v>
      </c>
      <c r="H40" s="64"/>
      <c r="I40" s="22"/>
      <c r="J40" s="22"/>
      <c r="K40" s="22"/>
      <c r="L40" s="305"/>
      <c r="M40" s="304"/>
      <c r="N40" s="283"/>
      <c r="O40" s="283"/>
      <c r="P40" s="283"/>
      <c r="Q40" s="312"/>
      <c r="R40" s="22"/>
      <c r="S40" s="321" t="s">
        <v>228</v>
      </c>
      <c r="T40" s="322"/>
      <c r="U40" s="322"/>
      <c r="V40" s="3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3:69" ht="12.75">
      <c r="C41" s="18">
        <f>C40+1</f>
        <v>1</v>
      </c>
      <c r="D41" s="132" t="str">
        <f>D12</f>
        <v>Capital Costs</v>
      </c>
      <c r="E41" s="132" t="str">
        <f>E12</f>
        <v>Capital</v>
      </c>
      <c r="F41" s="26"/>
      <c r="G41" s="77">
        <f>RevReq!K17</f>
        <v>1099043.5475750857</v>
      </c>
      <c r="H41" s="64"/>
      <c r="I41" s="178"/>
      <c r="P41" s="22"/>
      <c r="Q41" s="22"/>
      <c r="R41" s="22"/>
      <c r="S41" s="323">
        <f>RevReq!O17</f>
        <v>210272.02197925196</v>
      </c>
      <c r="T41" s="323">
        <f>RevReq!P17</f>
        <v>194618.87483673473</v>
      </c>
      <c r="U41" s="323">
        <f>RevReq!Q17</f>
        <v>179065.89553084085</v>
      </c>
      <c r="V41" s="323">
        <f>RevReq!R17</f>
        <v>166077.21284250449</v>
      </c>
      <c r="W41" s="323">
        <f>RevReq!S17</f>
        <v>154050.14138575224</v>
      </c>
      <c r="X41" s="323">
        <f>RevReq!T17</f>
        <v>142744.27835268807</v>
      </c>
      <c r="Y41" s="323">
        <f>RevReq!U17</f>
        <v>132880.83216699999</v>
      </c>
      <c r="Z41" s="323">
        <f>RevReq!V17</f>
        <v>123738.594405</v>
      </c>
      <c r="AA41" s="323">
        <f>RevReq!W17</f>
        <v>114596.35664299999</v>
      </c>
      <c r="AB41" s="323">
        <f>RevReq!X17</f>
        <v>107220.118881</v>
      </c>
      <c r="AC41" s="323">
        <f>RevReq!Y17</f>
        <v>1.0405208329736075E-10</v>
      </c>
      <c r="AD41" s="323">
        <f>RevReq!Z17</f>
        <v>-1.1597707365916542E-11</v>
      </c>
      <c r="AE41" s="323">
        <f>RevReq!AA17</f>
        <v>-1.1597707365916542E-11</v>
      </c>
      <c r="AF41" s="323">
        <f>RevReq!AB17</f>
        <v>-1.1597707365916542E-11</v>
      </c>
      <c r="AG41" s="323">
        <f>RevReq!AC17</f>
        <v>-1.1597707365916542E-11</v>
      </c>
      <c r="AH41" s="323">
        <f>RevReq!AD17</f>
        <v>-1.1597707365916542E-11</v>
      </c>
      <c r="AI41" s="323">
        <f>RevReq!AE17</f>
        <v>-1.1597707365916542E-11</v>
      </c>
      <c r="AJ41" s="323">
        <f>RevReq!AF17</f>
        <v>-1.1597707365916542E-11</v>
      </c>
      <c r="AK41" s="323">
        <f>RevReq!AG17</f>
        <v>-1.1597707365916542E-11</v>
      </c>
      <c r="AL41" s="323">
        <f>RevReq!AH17</f>
        <v>-1.1597707365916542E-11</v>
      </c>
      <c r="AM41" s="323">
        <f>RevReq!AI17</f>
        <v>-1.1597707365916542E-11</v>
      </c>
      <c r="AN41" s="323">
        <f>RevReq!AJ17</f>
        <v>-1.1597707365916542E-11</v>
      </c>
      <c r="AO41" s="323">
        <f>RevReq!AK17</f>
        <v>-1.1597707365916542E-11</v>
      </c>
      <c r="AP41" s="323">
        <f>RevReq!AL17</f>
        <v>-1.1597707365916542E-11</v>
      </c>
      <c r="AQ41" s="323">
        <f>RevReq!AM17</f>
        <v>-1.1597707365916542E-11</v>
      </c>
      <c r="AR41" s="323">
        <f>RevReq!AN17</f>
        <v>-1.1597707365916542E-11</v>
      </c>
      <c r="AS41" s="323">
        <f>RevReq!AO17</f>
        <v>-1.1597707365916542E-11</v>
      </c>
      <c r="AT41" s="323">
        <f>RevReq!AP17</f>
        <v>-1.1597707365916542E-11</v>
      </c>
      <c r="AU41" s="323">
        <f>RevReq!AQ17</f>
        <v>-1.1597707365916542E-11</v>
      </c>
      <c r="AV41" s="323">
        <f>RevReq!AR17</f>
        <v>-1.1597707365916542E-11</v>
      </c>
      <c r="AW41" s="323">
        <f>RevReq!AS17</f>
        <v>-1.1597707365916542E-11</v>
      </c>
      <c r="AX41" s="323">
        <f>RevReq!AT17</f>
        <v>-1.1597707365916542E-11</v>
      </c>
      <c r="AY41" s="323">
        <f>RevReq!AU17</f>
        <v>-1.1597707365916542E-11</v>
      </c>
      <c r="AZ41" s="323">
        <f>RevReq!AV17</f>
        <v>-1.1597707365916542E-11</v>
      </c>
      <c r="BA41" s="323">
        <f>RevReq!AW17</f>
        <v>-1.1597707365916542E-11</v>
      </c>
      <c r="BB41" s="323">
        <f>RevReq!AX17</f>
        <v>-1.1597707365916542E-11</v>
      </c>
      <c r="BC41" s="323">
        <f>RevReq!AY17</f>
        <v>-1.1597707365916542E-11</v>
      </c>
      <c r="BD41" s="323">
        <f>RevReq!AZ17</f>
        <v>-1.1597707365916542E-11</v>
      </c>
      <c r="BE41" s="323">
        <f>RevReq!BA17</f>
        <v>-1.1597707365916542E-11</v>
      </c>
      <c r="BF41" s="323">
        <f>RevReq!BB17</f>
        <v>-1.1597707365916542E-11</v>
      </c>
      <c r="BG41" s="323">
        <f>RevReq!BC17</f>
        <v>-1.1597707365916542E-11</v>
      </c>
      <c r="BH41" s="323">
        <f>RevReq!BD17</f>
        <v>-1.1597707365916542E-11</v>
      </c>
      <c r="BI41" s="323">
        <f>RevReq!BE17</f>
        <v>-1.1597707365916542E-11</v>
      </c>
      <c r="BJ41" s="323">
        <f>RevReq!BF17</f>
        <v>-1.1597707365916542E-11</v>
      </c>
      <c r="BK41" s="323">
        <f>RevReq!BG17</f>
        <v>-1.1597707365916542E-11</v>
      </c>
      <c r="BL41" s="323">
        <f>RevReq!BH17</f>
        <v>-1.1597707365916542E-11</v>
      </c>
      <c r="BM41" s="323">
        <f>RevReq!BI17</f>
        <v>-1.1597707365916542E-11</v>
      </c>
      <c r="BN41" s="323">
        <f>RevReq!BJ17</f>
        <v>-1.1597707365916542E-11</v>
      </c>
      <c r="BO41" s="323">
        <f>RevReq!BK17</f>
        <v>-1.1597707365916542E-11</v>
      </c>
      <c r="BP41" s="323">
        <f>RevReq!BL17</f>
        <v>-1.1597707365916542E-11</v>
      </c>
      <c r="BQ41" s="323">
        <f>RevReq!BM17</f>
        <v>-1.1597707365916542E-11</v>
      </c>
    </row>
    <row r="42" spans="3:69" ht="12.75">
      <c r="C42" s="18">
        <f t="shared" si="9" ref="C42:C65">C41+1</f>
        <v>2</v>
      </c>
      <c r="D42" s="8" t="str">
        <f t="shared" si="10" ref="D42:E65">D13</f>
        <v>O&amp;M</v>
      </c>
      <c r="E42" s="8" t="str">
        <f t="shared" si="10"/>
        <v>Operating Expense</v>
      </c>
      <c r="G42" s="77">
        <f>RevReq!K18</f>
        <v>69030.395998738953</v>
      </c>
      <c r="H42" s="313"/>
      <c r="I42" s="178"/>
      <c r="Q42" s="22"/>
      <c r="R42" s="22"/>
      <c r="S42" s="323">
        <f>RevReq!O18</f>
        <v>10000</v>
      </c>
      <c r="T42" s="323">
        <f>RevReq!P18</f>
        <v>10000</v>
      </c>
      <c r="U42" s="323">
        <f>RevReq!Q18</f>
        <v>10000</v>
      </c>
      <c r="V42" s="323">
        <f>RevReq!R18</f>
        <v>10000</v>
      </c>
      <c r="W42" s="323">
        <f>RevReq!S18</f>
        <v>10000</v>
      </c>
      <c r="X42" s="323">
        <f>RevReq!T18</f>
        <v>10000</v>
      </c>
      <c r="Y42" s="323">
        <f>RevReq!U18</f>
        <v>10000</v>
      </c>
      <c r="Z42" s="323">
        <f>RevReq!V18</f>
        <v>10000</v>
      </c>
      <c r="AA42" s="323">
        <f>RevReq!W18</f>
        <v>10000</v>
      </c>
      <c r="AB42" s="323">
        <f>RevReq!X18</f>
        <v>10000</v>
      </c>
      <c r="AC42" s="323">
        <f>RevReq!Y18</f>
        <v>0</v>
      </c>
      <c r="AD42" s="323">
        <f>RevReq!Z18</f>
        <v>0</v>
      </c>
      <c r="AE42" s="323">
        <f>RevReq!AA18</f>
        <v>0</v>
      </c>
      <c r="AF42" s="323">
        <f>RevReq!AB18</f>
        <v>0</v>
      </c>
      <c r="AG42" s="323">
        <f>RevReq!AC18</f>
        <v>0</v>
      </c>
      <c r="AH42" s="323">
        <f>RevReq!AD18</f>
        <v>0</v>
      </c>
      <c r="AI42" s="323">
        <f>RevReq!AE18</f>
        <v>0</v>
      </c>
      <c r="AJ42" s="323">
        <f>RevReq!AF18</f>
        <v>0</v>
      </c>
      <c r="AK42" s="323">
        <f>RevReq!AG18</f>
        <v>0</v>
      </c>
      <c r="AL42" s="323">
        <f>RevReq!AH18</f>
        <v>0</v>
      </c>
      <c r="AM42" s="323">
        <f>RevReq!AI18</f>
        <v>0</v>
      </c>
      <c r="AN42" s="323">
        <f>RevReq!AJ18</f>
        <v>0</v>
      </c>
      <c r="AO42" s="323">
        <f>RevReq!AK18</f>
        <v>0</v>
      </c>
      <c r="AP42" s="323">
        <f>RevReq!AL18</f>
        <v>0</v>
      </c>
      <c r="AQ42" s="323">
        <f>RevReq!AM18</f>
        <v>0</v>
      </c>
      <c r="AR42" s="323">
        <f>RevReq!AN18</f>
        <v>0</v>
      </c>
      <c r="AS42" s="323">
        <f>RevReq!AO18</f>
        <v>0</v>
      </c>
      <c r="AT42" s="323">
        <f>RevReq!AP18</f>
        <v>0</v>
      </c>
      <c r="AU42" s="323">
        <f>RevReq!AQ18</f>
        <v>0</v>
      </c>
      <c r="AV42" s="323">
        <f>RevReq!AR18</f>
        <v>0</v>
      </c>
      <c r="AW42" s="323">
        <f>RevReq!AS18</f>
        <v>0</v>
      </c>
      <c r="AX42" s="323">
        <f>RevReq!AT18</f>
        <v>0</v>
      </c>
      <c r="AY42" s="323">
        <f>RevReq!AU18</f>
        <v>0</v>
      </c>
      <c r="AZ42" s="323">
        <f>RevReq!AV18</f>
        <v>0</v>
      </c>
      <c r="BA42" s="323">
        <f>RevReq!AW18</f>
        <v>0</v>
      </c>
      <c r="BB42" s="323">
        <f>RevReq!AX18</f>
        <v>0</v>
      </c>
      <c r="BC42" s="323">
        <f>RevReq!AY18</f>
        <v>0</v>
      </c>
      <c r="BD42" s="323">
        <f>RevReq!AZ18</f>
        <v>0</v>
      </c>
      <c r="BE42" s="323">
        <f>RevReq!BA18</f>
        <v>0</v>
      </c>
      <c r="BF42" s="323">
        <f>RevReq!BB18</f>
        <v>0</v>
      </c>
      <c r="BG42" s="323">
        <f>RevReq!BC18</f>
        <v>0</v>
      </c>
      <c r="BH42" s="323">
        <f>RevReq!BD18</f>
        <v>0</v>
      </c>
      <c r="BI42" s="323">
        <f>RevReq!BE18</f>
        <v>0</v>
      </c>
      <c r="BJ42" s="323">
        <f>RevReq!BF18</f>
        <v>0</v>
      </c>
      <c r="BK42" s="323">
        <f>RevReq!BG18</f>
        <v>0</v>
      </c>
      <c r="BL42" s="323">
        <f>RevReq!BH18</f>
        <v>0</v>
      </c>
      <c r="BM42" s="323">
        <f>RevReq!BI18</f>
        <v>0</v>
      </c>
      <c r="BN42" s="323">
        <f>RevReq!BJ18</f>
        <v>0</v>
      </c>
      <c r="BO42" s="323">
        <f>RevReq!BK18</f>
        <v>0</v>
      </c>
      <c r="BP42" s="323">
        <f>RevReq!BL18</f>
        <v>0</v>
      </c>
      <c r="BQ42" s="323">
        <f>RevReq!BM18</f>
        <v>0</v>
      </c>
    </row>
    <row r="43" spans="3:69" ht="12.75">
      <c r="C43" s="18">
        <f t="shared" si="9"/>
        <v>3</v>
      </c>
      <c r="D43" s="8" t="str">
        <f t="shared" si="10"/>
        <v>…</v>
      </c>
      <c r="E43" s="8" t="str">
        <f t="shared" si="10"/>
        <v>Operating Expense</v>
      </c>
      <c r="G43" s="77">
        <f>RevReq!K19</f>
        <v>0</v>
      </c>
      <c r="H43" s="64"/>
      <c r="I43" s="22"/>
      <c r="Q43" s="22"/>
      <c r="R43" s="22"/>
      <c r="S43" s="323">
        <f>RevReq!O19</f>
        <v>0</v>
      </c>
      <c r="T43" s="323">
        <f>RevReq!P19</f>
        <v>0</v>
      </c>
      <c r="U43" s="323">
        <f>RevReq!Q19</f>
        <v>0</v>
      </c>
      <c r="V43" s="323">
        <f>RevReq!R19</f>
        <v>0</v>
      </c>
      <c r="W43" s="323">
        <f>RevReq!S19</f>
        <v>0</v>
      </c>
      <c r="X43" s="323">
        <f>RevReq!T19</f>
        <v>0</v>
      </c>
      <c r="Y43" s="323">
        <f>RevReq!U19</f>
        <v>0</v>
      </c>
      <c r="Z43" s="323">
        <f>RevReq!V19</f>
        <v>0</v>
      </c>
      <c r="AA43" s="323">
        <f>RevReq!W19</f>
        <v>0</v>
      </c>
      <c r="AB43" s="323">
        <f>RevReq!X19</f>
        <v>0</v>
      </c>
      <c r="AC43" s="323">
        <f>RevReq!Y19</f>
        <v>0</v>
      </c>
      <c r="AD43" s="323">
        <f>RevReq!Z19</f>
        <v>0</v>
      </c>
      <c r="AE43" s="323">
        <f>RevReq!AA19</f>
        <v>0</v>
      </c>
      <c r="AF43" s="323">
        <f>RevReq!AB19</f>
        <v>0</v>
      </c>
      <c r="AG43" s="323">
        <f>RevReq!AC19</f>
        <v>0</v>
      </c>
      <c r="AH43" s="323">
        <f>RevReq!AD19</f>
        <v>0</v>
      </c>
      <c r="AI43" s="323">
        <f>RevReq!AE19</f>
        <v>0</v>
      </c>
      <c r="AJ43" s="323">
        <f>RevReq!AF19</f>
        <v>0</v>
      </c>
      <c r="AK43" s="323">
        <f>RevReq!AG19</f>
        <v>0</v>
      </c>
      <c r="AL43" s="323">
        <f>RevReq!AH19</f>
        <v>0</v>
      </c>
      <c r="AM43" s="323">
        <f>RevReq!AI19</f>
        <v>0</v>
      </c>
      <c r="AN43" s="323">
        <f>RevReq!AJ19</f>
        <v>0</v>
      </c>
      <c r="AO43" s="323">
        <f>RevReq!AK19</f>
        <v>0</v>
      </c>
      <c r="AP43" s="323">
        <f>RevReq!AL19</f>
        <v>0</v>
      </c>
      <c r="AQ43" s="323">
        <f>RevReq!AM19</f>
        <v>0</v>
      </c>
      <c r="AR43" s="323">
        <f>RevReq!AN19</f>
        <v>0</v>
      </c>
      <c r="AS43" s="323">
        <f>RevReq!AO19</f>
        <v>0</v>
      </c>
      <c r="AT43" s="323">
        <f>RevReq!AP19</f>
        <v>0</v>
      </c>
      <c r="AU43" s="323">
        <f>RevReq!AQ19</f>
        <v>0</v>
      </c>
      <c r="AV43" s="323">
        <f>RevReq!AR19</f>
        <v>0</v>
      </c>
      <c r="AW43" s="323">
        <f>RevReq!AS19</f>
        <v>0</v>
      </c>
      <c r="AX43" s="323">
        <f>RevReq!AT19</f>
        <v>0</v>
      </c>
      <c r="AY43" s="323">
        <f>RevReq!AU19</f>
        <v>0</v>
      </c>
      <c r="AZ43" s="323">
        <f>RevReq!AV19</f>
        <v>0</v>
      </c>
      <c r="BA43" s="323">
        <f>RevReq!AW19</f>
        <v>0</v>
      </c>
      <c r="BB43" s="323">
        <f>RevReq!AX19</f>
        <v>0</v>
      </c>
      <c r="BC43" s="323">
        <f>RevReq!AY19</f>
        <v>0</v>
      </c>
      <c r="BD43" s="323">
        <f>RevReq!AZ19</f>
        <v>0</v>
      </c>
      <c r="BE43" s="323">
        <f>RevReq!BA19</f>
        <v>0</v>
      </c>
      <c r="BF43" s="323">
        <f>RevReq!BB19</f>
        <v>0</v>
      </c>
      <c r="BG43" s="323">
        <f>RevReq!BC19</f>
        <v>0</v>
      </c>
      <c r="BH43" s="323">
        <f>RevReq!BD19</f>
        <v>0</v>
      </c>
      <c r="BI43" s="323">
        <f>RevReq!BE19</f>
        <v>0</v>
      </c>
      <c r="BJ43" s="323">
        <f>RevReq!BF19</f>
        <v>0</v>
      </c>
      <c r="BK43" s="323">
        <f>RevReq!BG19</f>
        <v>0</v>
      </c>
      <c r="BL43" s="323">
        <f>RevReq!BH19</f>
        <v>0</v>
      </c>
      <c r="BM43" s="323">
        <f>RevReq!BI19</f>
        <v>0</v>
      </c>
      <c r="BN43" s="323">
        <f>RevReq!BJ19</f>
        <v>0</v>
      </c>
      <c r="BO43" s="323">
        <f>RevReq!BK19</f>
        <v>0</v>
      </c>
      <c r="BP43" s="323">
        <f>RevReq!BL19</f>
        <v>0</v>
      </c>
      <c r="BQ43" s="323">
        <f>RevReq!BM19</f>
        <v>0</v>
      </c>
    </row>
    <row r="44" spans="3:69" ht="12.75">
      <c r="C44" s="18">
        <f t="shared" si="9"/>
        <v>4</v>
      </c>
      <c r="D44" s="8" t="str">
        <f t="shared" si="10"/>
        <v>…</v>
      </c>
      <c r="E44" s="8" t="str">
        <f t="shared" si="10"/>
        <v>Operating Savings</v>
      </c>
      <c r="G44" s="77">
        <f>RevReq!K20</f>
        <v>0</v>
      </c>
      <c r="H44" s="64"/>
      <c r="I44" s="22"/>
      <c r="P44" s="22"/>
      <c r="Q44" s="22"/>
      <c r="R44" s="22"/>
      <c r="S44" s="323">
        <f>RevReq!O20</f>
        <v>0</v>
      </c>
      <c r="T44" s="323">
        <f>RevReq!P20</f>
        <v>0</v>
      </c>
      <c r="U44" s="323">
        <f>RevReq!Q20</f>
        <v>0</v>
      </c>
      <c r="V44" s="323">
        <f>RevReq!R20</f>
        <v>0</v>
      </c>
      <c r="W44" s="323">
        <f>RevReq!S20</f>
        <v>0</v>
      </c>
      <c r="X44" s="323">
        <f>RevReq!T20</f>
        <v>0</v>
      </c>
      <c r="Y44" s="323">
        <f>RevReq!U20</f>
        <v>0</v>
      </c>
      <c r="Z44" s="323">
        <f>RevReq!V20</f>
        <v>0</v>
      </c>
      <c r="AA44" s="323">
        <f>RevReq!W20</f>
        <v>0</v>
      </c>
      <c r="AB44" s="323">
        <f>RevReq!X20</f>
        <v>0</v>
      </c>
      <c r="AC44" s="323">
        <f>RevReq!Y20</f>
        <v>0</v>
      </c>
      <c r="AD44" s="323">
        <f>RevReq!Z20</f>
        <v>0</v>
      </c>
      <c r="AE44" s="323">
        <f>RevReq!AA20</f>
        <v>0</v>
      </c>
      <c r="AF44" s="323">
        <f>RevReq!AB20</f>
        <v>0</v>
      </c>
      <c r="AG44" s="323">
        <f>RevReq!AC20</f>
        <v>0</v>
      </c>
      <c r="AH44" s="323">
        <f>RevReq!AD20</f>
        <v>0</v>
      </c>
      <c r="AI44" s="323">
        <f>RevReq!AE20</f>
        <v>0</v>
      </c>
      <c r="AJ44" s="323">
        <f>RevReq!AF20</f>
        <v>0</v>
      </c>
      <c r="AK44" s="323">
        <f>RevReq!AG20</f>
        <v>0</v>
      </c>
      <c r="AL44" s="323">
        <f>RevReq!AH20</f>
        <v>0</v>
      </c>
      <c r="AM44" s="323">
        <f>RevReq!AI20</f>
        <v>0</v>
      </c>
      <c r="AN44" s="323">
        <f>RevReq!AJ20</f>
        <v>0</v>
      </c>
      <c r="AO44" s="323">
        <f>RevReq!AK20</f>
        <v>0</v>
      </c>
      <c r="AP44" s="323">
        <f>RevReq!AL20</f>
        <v>0</v>
      </c>
      <c r="AQ44" s="323">
        <f>RevReq!AM20</f>
        <v>0</v>
      </c>
      <c r="AR44" s="323">
        <f>RevReq!AN20</f>
        <v>0</v>
      </c>
      <c r="AS44" s="323">
        <f>RevReq!AO20</f>
        <v>0</v>
      </c>
      <c r="AT44" s="323">
        <f>RevReq!AP20</f>
        <v>0</v>
      </c>
      <c r="AU44" s="323">
        <f>RevReq!AQ20</f>
        <v>0</v>
      </c>
      <c r="AV44" s="323">
        <f>RevReq!AR20</f>
        <v>0</v>
      </c>
      <c r="AW44" s="323">
        <f>RevReq!AS20</f>
        <v>0</v>
      </c>
      <c r="AX44" s="323">
        <f>RevReq!AT20</f>
        <v>0</v>
      </c>
      <c r="AY44" s="323">
        <f>RevReq!AU20</f>
        <v>0</v>
      </c>
      <c r="AZ44" s="323">
        <f>RevReq!AV20</f>
        <v>0</v>
      </c>
      <c r="BA44" s="323">
        <f>RevReq!AW20</f>
        <v>0</v>
      </c>
      <c r="BB44" s="323">
        <f>RevReq!AX20</f>
        <v>0</v>
      </c>
      <c r="BC44" s="323">
        <f>RevReq!AY20</f>
        <v>0</v>
      </c>
      <c r="BD44" s="323">
        <f>RevReq!AZ20</f>
        <v>0</v>
      </c>
      <c r="BE44" s="323">
        <f>RevReq!BA20</f>
        <v>0</v>
      </c>
      <c r="BF44" s="323">
        <f>RevReq!BB20</f>
        <v>0</v>
      </c>
      <c r="BG44" s="323">
        <f>RevReq!BC20</f>
        <v>0</v>
      </c>
      <c r="BH44" s="323">
        <f>RevReq!BD20</f>
        <v>0</v>
      </c>
      <c r="BI44" s="323">
        <f>RevReq!BE20</f>
        <v>0</v>
      </c>
      <c r="BJ44" s="323">
        <f>RevReq!BF20</f>
        <v>0</v>
      </c>
      <c r="BK44" s="323">
        <f>RevReq!BG20</f>
        <v>0</v>
      </c>
      <c r="BL44" s="323">
        <f>RevReq!BH20</f>
        <v>0</v>
      </c>
      <c r="BM44" s="323">
        <f>RevReq!BI20</f>
        <v>0</v>
      </c>
      <c r="BN44" s="323">
        <f>RevReq!BJ20</f>
        <v>0</v>
      </c>
      <c r="BO44" s="323">
        <f>RevReq!BK20</f>
        <v>0</v>
      </c>
      <c r="BP44" s="323">
        <f>RevReq!BL20</f>
        <v>0</v>
      </c>
      <c r="BQ44" s="323">
        <f>RevReq!BM20</f>
        <v>0</v>
      </c>
    </row>
    <row r="45" spans="3:69" ht="12.75">
      <c r="C45" s="18">
        <f t="shared" si="9"/>
        <v>5</v>
      </c>
      <c r="D45" s="8" t="str">
        <f t="shared" si="10"/>
        <v>…</v>
      </c>
      <c r="E45" s="8" t="str">
        <f t="shared" si="10"/>
        <v>Operating Expense</v>
      </c>
      <c r="G45" s="77">
        <f>RevReq!K21</f>
        <v>0</v>
      </c>
      <c r="H45" s="64"/>
      <c r="P45" s="22"/>
      <c r="Q45" s="22"/>
      <c r="R45" s="22"/>
      <c r="S45" s="323">
        <f>RevReq!O21</f>
        <v>0</v>
      </c>
      <c r="T45" s="323">
        <f>RevReq!P21</f>
        <v>0</v>
      </c>
      <c r="U45" s="323">
        <f>RevReq!Q21</f>
        <v>0</v>
      </c>
      <c r="V45" s="323">
        <f>RevReq!R21</f>
        <v>0</v>
      </c>
      <c r="W45" s="323">
        <f>RevReq!S21</f>
        <v>0</v>
      </c>
      <c r="X45" s="323">
        <f>RevReq!T21</f>
        <v>0</v>
      </c>
      <c r="Y45" s="323">
        <f>RevReq!U21</f>
        <v>0</v>
      </c>
      <c r="Z45" s="323">
        <f>RevReq!V21</f>
        <v>0</v>
      </c>
      <c r="AA45" s="323">
        <f>RevReq!W21</f>
        <v>0</v>
      </c>
      <c r="AB45" s="323">
        <f>RevReq!X21</f>
        <v>0</v>
      </c>
      <c r="AC45" s="323">
        <f>RevReq!Y21</f>
        <v>0</v>
      </c>
      <c r="AD45" s="323">
        <f>RevReq!Z21</f>
        <v>0</v>
      </c>
      <c r="AE45" s="323">
        <f>RevReq!AA21</f>
        <v>0</v>
      </c>
      <c r="AF45" s="323">
        <f>RevReq!AB21</f>
        <v>0</v>
      </c>
      <c r="AG45" s="323">
        <f>RevReq!AC21</f>
        <v>0</v>
      </c>
      <c r="AH45" s="323">
        <f>RevReq!AD21</f>
        <v>0</v>
      </c>
      <c r="AI45" s="323">
        <f>RevReq!AE21</f>
        <v>0</v>
      </c>
      <c r="AJ45" s="323">
        <f>RevReq!AF21</f>
        <v>0</v>
      </c>
      <c r="AK45" s="323">
        <f>RevReq!AG21</f>
        <v>0</v>
      </c>
      <c r="AL45" s="323">
        <f>RevReq!AH21</f>
        <v>0</v>
      </c>
      <c r="AM45" s="323">
        <f>RevReq!AI21</f>
        <v>0</v>
      </c>
      <c r="AN45" s="323">
        <f>RevReq!AJ21</f>
        <v>0</v>
      </c>
      <c r="AO45" s="323">
        <f>RevReq!AK21</f>
        <v>0</v>
      </c>
      <c r="AP45" s="323">
        <f>RevReq!AL21</f>
        <v>0</v>
      </c>
      <c r="AQ45" s="323">
        <f>RevReq!AM21</f>
        <v>0</v>
      </c>
      <c r="AR45" s="323">
        <f>RevReq!AN21</f>
        <v>0</v>
      </c>
      <c r="AS45" s="323">
        <f>RevReq!AO21</f>
        <v>0</v>
      </c>
      <c r="AT45" s="323">
        <f>RevReq!AP21</f>
        <v>0</v>
      </c>
      <c r="AU45" s="323">
        <f>RevReq!AQ21</f>
        <v>0</v>
      </c>
      <c r="AV45" s="323">
        <f>RevReq!AR21</f>
        <v>0</v>
      </c>
      <c r="AW45" s="323">
        <f>RevReq!AS21</f>
        <v>0</v>
      </c>
      <c r="AX45" s="323">
        <f>RevReq!AT21</f>
        <v>0</v>
      </c>
      <c r="AY45" s="323">
        <f>RevReq!AU21</f>
        <v>0</v>
      </c>
      <c r="AZ45" s="323">
        <f>RevReq!AV21</f>
        <v>0</v>
      </c>
      <c r="BA45" s="323">
        <f>RevReq!AW21</f>
        <v>0</v>
      </c>
      <c r="BB45" s="323">
        <f>RevReq!AX21</f>
        <v>0</v>
      </c>
      <c r="BC45" s="323">
        <f>RevReq!AY21</f>
        <v>0</v>
      </c>
      <c r="BD45" s="323">
        <f>RevReq!AZ21</f>
        <v>0</v>
      </c>
      <c r="BE45" s="323">
        <f>RevReq!BA21</f>
        <v>0</v>
      </c>
      <c r="BF45" s="323">
        <f>RevReq!BB21</f>
        <v>0</v>
      </c>
      <c r="BG45" s="323">
        <f>RevReq!BC21</f>
        <v>0</v>
      </c>
      <c r="BH45" s="323">
        <f>RevReq!BD21</f>
        <v>0</v>
      </c>
      <c r="BI45" s="323">
        <f>RevReq!BE21</f>
        <v>0</v>
      </c>
      <c r="BJ45" s="323">
        <f>RevReq!BF21</f>
        <v>0</v>
      </c>
      <c r="BK45" s="323">
        <f>RevReq!BG21</f>
        <v>0</v>
      </c>
      <c r="BL45" s="323">
        <f>RevReq!BH21</f>
        <v>0</v>
      </c>
      <c r="BM45" s="323">
        <f>RevReq!BI21</f>
        <v>0</v>
      </c>
      <c r="BN45" s="323">
        <f>RevReq!BJ21</f>
        <v>0</v>
      </c>
      <c r="BO45" s="323">
        <f>RevReq!BK21</f>
        <v>0</v>
      </c>
      <c r="BP45" s="323">
        <f>RevReq!BL21</f>
        <v>0</v>
      </c>
      <c r="BQ45" s="323">
        <f>RevReq!BM21</f>
        <v>0</v>
      </c>
    </row>
    <row r="46" spans="3:69" ht="12.75">
      <c r="C46" s="18">
        <f t="shared" si="9"/>
        <v>6</v>
      </c>
      <c r="D46" s="8" t="str">
        <f t="shared" si="10"/>
        <v>…</v>
      </c>
      <c r="E46" s="8" t="str">
        <f t="shared" si="10"/>
        <v>Operating Expense</v>
      </c>
      <c r="G46" s="77">
        <f>RevReq!K22</f>
        <v>0</v>
      </c>
      <c r="H46" s="64"/>
      <c r="I46" s="22"/>
      <c r="P46" s="22"/>
      <c r="Q46" s="22"/>
      <c r="R46" s="22"/>
      <c r="S46" s="323">
        <f>RevReq!O22</f>
        <v>0</v>
      </c>
      <c r="T46" s="323">
        <f>RevReq!P22</f>
        <v>0</v>
      </c>
      <c r="U46" s="323">
        <f>RevReq!Q22</f>
        <v>0</v>
      </c>
      <c r="V46" s="323">
        <f>RevReq!R22</f>
        <v>0</v>
      </c>
      <c r="W46" s="323">
        <f>RevReq!S22</f>
        <v>0</v>
      </c>
      <c r="X46" s="323">
        <f>RevReq!T22</f>
        <v>0</v>
      </c>
      <c r="Y46" s="323">
        <f>RevReq!U22</f>
        <v>0</v>
      </c>
      <c r="Z46" s="323">
        <f>RevReq!V22</f>
        <v>0</v>
      </c>
      <c r="AA46" s="323">
        <f>RevReq!W22</f>
        <v>0</v>
      </c>
      <c r="AB46" s="323">
        <f>RevReq!X22</f>
        <v>0</v>
      </c>
      <c r="AC46" s="323">
        <f>RevReq!Y22</f>
        <v>0</v>
      </c>
      <c r="AD46" s="323">
        <f>RevReq!Z22</f>
        <v>0</v>
      </c>
      <c r="AE46" s="323">
        <f>RevReq!AA22</f>
        <v>0</v>
      </c>
      <c r="AF46" s="323">
        <f>RevReq!AB22</f>
        <v>0</v>
      </c>
      <c r="AG46" s="323">
        <f>RevReq!AC22</f>
        <v>0</v>
      </c>
      <c r="AH46" s="323">
        <f>RevReq!AD22</f>
        <v>0</v>
      </c>
      <c r="AI46" s="323">
        <f>RevReq!AE22</f>
        <v>0</v>
      </c>
      <c r="AJ46" s="323">
        <f>RevReq!AF22</f>
        <v>0</v>
      </c>
      <c r="AK46" s="323">
        <f>RevReq!AG22</f>
        <v>0</v>
      </c>
      <c r="AL46" s="323">
        <f>RevReq!AH22</f>
        <v>0</v>
      </c>
      <c r="AM46" s="323">
        <f>RevReq!AI22</f>
        <v>0</v>
      </c>
      <c r="AN46" s="323">
        <f>RevReq!AJ22</f>
        <v>0</v>
      </c>
      <c r="AO46" s="323">
        <f>RevReq!AK22</f>
        <v>0</v>
      </c>
      <c r="AP46" s="323">
        <f>RevReq!AL22</f>
        <v>0</v>
      </c>
      <c r="AQ46" s="323">
        <f>RevReq!AM22</f>
        <v>0</v>
      </c>
      <c r="AR46" s="323">
        <f>RevReq!AN22</f>
        <v>0</v>
      </c>
      <c r="AS46" s="323">
        <f>RevReq!AO22</f>
        <v>0</v>
      </c>
      <c r="AT46" s="323">
        <f>RevReq!AP22</f>
        <v>0</v>
      </c>
      <c r="AU46" s="323">
        <f>RevReq!AQ22</f>
        <v>0</v>
      </c>
      <c r="AV46" s="323">
        <f>RevReq!AR22</f>
        <v>0</v>
      </c>
      <c r="AW46" s="323">
        <f>RevReq!AS22</f>
        <v>0</v>
      </c>
      <c r="AX46" s="323">
        <f>RevReq!AT22</f>
        <v>0</v>
      </c>
      <c r="AY46" s="323">
        <f>RevReq!AU22</f>
        <v>0</v>
      </c>
      <c r="AZ46" s="323">
        <f>RevReq!AV22</f>
        <v>0</v>
      </c>
      <c r="BA46" s="323">
        <f>RevReq!AW22</f>
        <v>0</v>
      </c>
      <c r="BB46" s="323">
        <f>RevReq!AX22</f>
        <v>0</v>
      </c>
      <c r="BC46" s="323">
        <f>RevReq!AY22</f>
        <v>0</v>
      </c>
      <c r="BD46" s="323">
        <f>RevReq!AZ22</f>
        <v>0</v>
      </c>
      <c r="BE46" s="323">
        <f>RevReq!BA22</f>
        <v>0</v>
      </c>
      <c r="BF46" s="323">
        <f>RevReq!BB22</f>
        <v>0</v>
      </c>
      <c r="BG46" s="323">
        <f>RevReq!BC22</f>
        <v>0</v>
      </c>
      <c r="BH46" s="323">
        <f>RevReq!BD22</f>
        <v>0</v>
      </c>
      <c r="BI46" s="323">
        <f>RevReq!BE22</f>
        <v>0</v>
      </c>
      <c r="BJ46" s="323">
        <f>RevReq!BF22</f>
        <v>0</v>
      </c>
      <c r="BK46" s="323">
        <f>RevReq!BG22</f>
        <v>0</v>
      </c>
      <c r="BL46" s="323">
        <f>RevReq!BH22</f>
        <v>0</v>
      </c>
      <c r="BM46" s="323">
        <f>RevReq!BI22</f>
        <v>0</v>
      </c>
      <c r="BN46" s="323">
        <f>RevReq!BJ22</f>
        <v>0</v>
      </c>
      <c r="BO46" s="323">
        <f>RevReq!BK22</f>
        <v>0</v>
      </c>
      <c r="BP46" s="323">
        <f>RevReq!BL22</f>
        <v>0</v>
      </c>
      <c r="BQ46" s="323">
        <f>RevReq!BM22</f>
        <v>0</v>
      </c>
    </row>
    <row r="47" spans="3:69" ht="12.75">
      <c r="C47" s="18">
        <f t="shared" si="9"/>
        <v>7</v>
      </c>
      <c r="D47" s="8" t="str">
        <f t="shared" si="10"/>
        <v>…</v>
      </c>
      <c r="E47" s="8" t="str">
        <f t="shared" si="10"/>
        <v>Operating Expense</v>
      </c>
      <c r="G47" s="77">
        <f>RevReq!K23</f>
        <v>0</v>
      </c>
      <c r="H47" s="64"/>
      <c r="I47" s="22"/>
      <c r="P47" s="22"/>
      <c r="Q47" s="22"/>
      <c r="R47" s="22"/>
      <c r="S47" s="323">
        <f>RevReq!O23</f>
        <v>0</v>
      </c>
      <c r="T47" s="323">
        <f>RevReq!P23</f>
        <v>0</v>
      </c>
      <c r="U47" s="323">
        <f>RevReq!Q23</f>
        <v>0</v>
      </c>
      <c r="V47" s="323">
        <f>RevReq!R23</f>
        <v>0</v>
      </c>
      <c r="W47" s="323">
        <f>RevReq!S23</f>
        <v>0</v>
      </c>
      <c r="X47" s="323">
        <f>RevReq!T23</f>
        <v>0</v>
      </c>
      <c r="Y47" s="323">
        <f>RevReq!U23</f>
        <v>0</v>
      </c>
      <c r="Z47" s="323">
        <f>RevReq!V23</f>
        <v>0</v>
      </c>
      <c r="AA47" s="323">
        <f>RevReq!W23</f>
        <v>0</v>
      </c>
      <c r="AB47" s="323">
        <f>RevReq!X23</f>
        <v>0</v>
      </c>
      <c r="AC47" s="323">
        <f>RevReq!Y23</f>
        <v>0</v>
      </c>
      <c r="AD47" s="323">
        <f>RevReq!Z23</f>
        <v>0</v>
      </c>
      <c r="AE47" s="323">
        <f>RevReq!AA23</f>
        <v>0</v>
      </c>
      <c r="AF47" s="323">
        <f>RevReq!AB23</f>
        <v>0</v>
      </c>
      <c r="AG47" s="323">
        <f>RevReq!AC23</f>
        <v>0</v>
      </c>
      <c r="AH47" s="323">
        <f>RevReq!AD23</f>
        <v>0</v>
      </c>
      <c r="AI47" s="323">
        <f>RevReq!AE23</f>
        <v>0</v>
      </c>
      <c r="AJ47" s="323">
        <f>RevReq!AF23</f>
        <v>0</v>
      </c>
      <c r="AK47" s="323">
        <f>RevReq!AG23</f>
        <v>0</v>
      </c>
      <c r="AL47" s="323">
        <f>RevReq!AH23</f>
        <v>0</v>
      </c>
      <c r="AM47" s="323">
        <f>RevReq!AI23</f>
        <v>0</v>
      </c>
      <c r="AN47" s="323">
        <f>RevReq!AJ23</f>
        <v>0</v>
      </c>
      <c r="AO47" s="323">
        <f>RevReq!AK23</f>
        <v>0</v>
      </c>
      <c r="AP47" s="323">
        <f>RevReq!AL23</f>
        <v>0</v>
      </c>
      <c r="AQ47" s="323">
        <f>RevReq!AM23</f>
        <v>0</v>
      </c>
      <c r="AR47" s="323">
        <f>RevReq!AN23</f>
        <v>0</v>
      </c>
      <c r="AS47" s="323">
        <f>RevReq!AO23</f>
        <v>0</v>
      </c>
      <c r="AT47" s="323">
        <f>RevReq!AP23</f>
        <v>0</v>
      </c>
      <c r="AU47" s="323">
        <f>RevReq!AQ23</f>
        <v>0</v>
      </c>
      <c r="AV47" s="323">
        <f>RevReq!AR23</f>
        <v>0</v>
      </c>
      <c r="AW47" s="323">
        <f>RevReq!AS23</f>
        <v>0</v>
      </c>
      <c r="AX47" s="323">
        <f>RevReq!AT23</f>
        <v>0</v>
      </c>
      <c r="AY47" s="323">
        <f>RevReq!AU23</f>
        <v>0</v>
      </c>
      <c r="AZ47" s="323">
        <f>RevReq!AV23</f>
        <v>0</v>
      </c>
      <c r="BA47" s="323">
        <f>RevReq!AW23</f>
        <v>0</v>
      </c>
      <c r="BB47" s="323">
        <f>RevReq!AX23</f>
        <v>0</v>
      </c>
      <c r="BC47" s="323">
        <f>RevReq!AY23</f>
        <v>0</v>
      </c>
      <c r="BD47" s="323">
        <f>RevReq!AZ23</f>
        <v>0</v>
      </c>
      <c r="BE47" s="323">
        <f>RevReq!BA23</f>
        <v>0</v>
      </c>
      <c r="BF47" s="323">
        <f>RevReq!BB23</f>
        <v>0</v>
      </c>
      <c r="BG47" s="323">
        <f>RevReq!BC23</f>
        <v>0</v>
      </c>
      <c r="BH47" s="323">
        <f>RevReq!BD23</f>
        <v>0</v>
      </c>
      <c r="BI47" s="323">
        <f>RevReq!BE23</f>
        <v>0</v>
      </c>
      <c r="BJ47" s="323">
        <f>RevReq!BF23</f>
        <v>0</v>
      </c>
      <c r="BK47" s="323">
        <f>RevReq!BG23</f>
        <v>0</v>
      </c>
      <c r="BL47" s="323">
        <f>RevReq!BH23</f>
        <v>0</v>
      </c>
      <c r="BM47" s="323">
        <f>RevReq!BI23</f>
        <v>0</v>
      </c>
      <c r="BN47" s="323">
        <f>RevReq!BJ23</f>
        <v>0</v>
      </c>
      <c r="BO47" s="323">
        <f>RevReq!BK23</f>
        <v>0</v>
      </c>
      <c r="BP47" s="323">
        <f>RevReq!BL23</f>
        <v>0</v>
      </c>
      <c r="BQ47" s="323">
        <f>RevReq!BM23</f>
        <v>0</v>
      </c>
    </row>
    <row r="48" spans="3:69" ht="12.75">
      <c r="C48" s="18">
        <f t="shared" si="9"/>
        <v>8</v>
      </c>
      <c r="D48" s="8" t="str">
        <f t="shared" si="10"/>
        <v>…</v>
      </c>
      <c r="E48" s="8" t="str">
        <f t="shared" si="10"/>
        <v>Operating Expense</v>
      </c>
      <c r="G48" s="77">
        <f>RevReq!K24</f>
        <v>0</v>
      </c>
      <c r="H48" s="64"/>
      <c r="I48" s="22"/>
      <c r="P48" s="22"/>
      <c r="Q48" s="22"/>
      <c r="R48" s="22"/>
      <c r="S48" s="323">
        <f>RevReq!O24</f>
        <v>0</v>
      </c>
      <c r="T48" s="323">
        <f>RevReq!P24</f>
        <v>0</v>
      </c>
      <c r="U48" s="323">
        <f>RevReq!Q24</f>
        <v>0</v>
      </c>
      <c r="V48" s="323">
        <f>RevReq!R24</f>
        <v>0</v>
      </c>
      <c r="W48" s="323">
        <f>RevReq!S24</f>
        <v>0</v>
      </c>
      <c r="X48" s="323">
        <f>RevReq!T24</f>
        <v>0</v>
      </c>
      <c r="Y48" s="323">
        <f>RevReq!U24</f>
        <v>0</v>
      </c>
      <c r="Z48" s="323">
        <f>RevReq!V24</f>
        <v>0</v>
      </c>
      <c r="AA48" s="323">
        <f>RevReq!W24</f>
        <v>0</v>
      </c>
      <c r="AB48" s="323">
        <f>RevReq!X24</f>
        <v>0</v>
      </c>
      <c r="AC48" s="323">
        <f>RevReq!Y24</f>
        <v>0</v>
      </c>
      <c r="AD48" s="323">
        <f>RevReq!Z24</f>
        <v>0</v>
      </c>
      <c r="AE48" s="323">
        <f>RevReq!AA24</f>
        <v>0</v>
      </c>
      <c r="AF48" s="323">
        <f>RevReq!AB24</f>
        <v>0</v>
      </c>
      <c r="AG48" s="323">
        <f>RevReq!AC24</f>
        <v>0</v>
      </c>
      <c r="AH48" s="323">
        <f>RevReq!AD24</f>
        <v>0</v>
      </c>
      <c r="AI48" s="323">
        <f>RevReq!AE24</f>
        <v>0</v>
      </c>
      <c r="AJ48" s="323">
        <f>RevReq!AF24</f>
        <v>0</v>
      </c>
      <c r="AK48" s="323">
        <f>RevReq!AG24</f>
        <v>0</v>
      </c>
      <c r="AL48" s="323">
        <f>RevReq!AH24</f>
        <v>0</v>
      </c>
      <c r="AM48" s="323">
        <f>RevReq!AI24</f>
        <v>0</v>
      </c>
      <c r="AN48" s="323">
        <f>RevReq!AJ24</f>
        <v>0</v>
      </c>
      <c r="AO48" s="323">
        <f>RevReq!AK24</f>
        <v>0</v>
      </c>
      <c r="AP48" s="323">
        <f>RevReq!AL24</f>
        <v>0</v>
      </c>
      <c r="AQ48" s="323">
        <f>RevReq!AM24</f>
        <v>0</v>
      </c>
      <c r="AR48" s="323">
        <f>RevReq!AN24</f>
        <v>0</v>
      </c>
      <c r="AS48" s="323">
        <f>RevReq!AO24</f>
        <v>0</v>
      </c>
      <c r="AT48" s="323">
        <f>RevReq!AP24</f>
        <v>0</v>
      </c>
      <c r="AU48" s="323">
        <f>RevReq!AQ24</f>
        <v>0</v>
      </c>
      <c r="AV48" s="323">
        <f>RevReq!AR24</f>
        <v>0</v>
      </c>
      <c r="AW48" s="323">
        <f>RevReq!AS24</f>
        <v>0</v>
      </c>
      <c r="AX48" s="323">
        <f>RevReq!AT24</f>
        <v>0</v>
      </c>
      <c r="AY48" s="323">
        <f>RevReq!AU24</f>
        <v>0</v>
      </c>
      <c r="AZ48" s="323">
        <f>RevReq!AV24</f>
        <v>0</v>
      </c>
      <c r="BA48" s="323">
        <f>RevReq!AW24</f>
        <v>0</v>
      </c>
      <c r="BB48" s="323">
        <f>RevReq!AX24</f>
        <v>0</v>
      </c>
      <c r="BC48" s="323">
        <f>RevReq!AY24</f>
        <v>0</v>
      </c>
      <c r="BD48" s="323">
        <f>RevReq!AZ24</f>
        <v>0</v>
      </c>
      <c r="BE48" s="323">
        <f>RevReq!BA24</f>
        <v>0</v>
      </c>
      <c r="BF48" s="323">
        <f>RevReq!BB24</f>
        <v>0</v>
      </c>
      <c r="BG48" s="323">
        <f>RevReq!BC24</f>
        <v>0</v>
      </c>
      <c r="BH48" s="323">
        <f>RevReq!BD24</f>
        <v>0</v>
      </c>
      <c r="BI48" s="323">
        <f>RevReq!BE24</f>
        <v>0</v>
      </c>
      <c r="BJ48" s="323">
        <f>RevReq!BF24</f>
        <v>0</v>
      </c>
      <c r="BK48" s="323">
        <f>RevReq!BG24</f>
        <v>0</v>
      </c>
      <c r="BL48" s="323">
        <f>RevReq!BH24</f>
        <v>0</v>
      </c>
      <c r="BM48" s="323">
        <f>RevReq!BI24</f>
        <v>0</v>
      </c>
      <c r="BN48" s="323">
        <f>RevReq!BJ24</f>
        <v>0</v>
      </c>
      <c r="BO48" s="323">
        <f>RevReq!BK24</f>
        <v>0</v>
      </c>
      <c r="BP48" s="323">
        <f>RevReq!BL24</f>
        <v>0</v>
      </c>
      <c r="BQ48" s="323">
        <f>RevReq!BM24</f>
        <v>0</v>
      </c>
    </row>
    <row r="49" spans="3:69" ht="12.75">
      <c r="C49" s="18">
        <f t="shared" si="9"/>
        <v>9</v>
      </c>
      <c r="D49" s="8" t="str">
        <f t="shared" si="10"/>
        <v>…</v>
      </c>
      <c r="E49" s="8" t="str">
        <f t="shared" si="10"/>
        <v>Operating Expense</v>
      </c>
      <c r="G49" s="77">
        <f>RevReq!K25</f>
        <v>0</v>
      </c>
      <c r="H49" s="64"/>
      <c r="I49" s="22"/>
      <c r="P49" s="22"/>
      <c r="Q49" s="22"/>
      <c r="R49" s="22"/>
      <c r="S49" s="323">
        <f>RevReq!O25</f>
        <v>0</v>
      </c>
      <c r="T49" s="323">
        <f>RevReq!P25</f>
        <v>0</v>
      </c>
      <c r="U49" s="323">
        <f>RevReq!Q25</f>
        <v>0</v>
      </c>
      <c r="V49" s="323">
        <f>RevReq!R25</f>
        <v>0</v>
      </c>
      <c r="W49" s="323">
        <f>RevReq!S25</f>
        <v>0</v>
      </c>
      <c r="X49" s="323">
        <f>RevReq!T25</f>
        <v>0</v>
      </c>
      <c r="Y49" s="323">
        <f>RevReq!U25</f>
        <v>0</v>
      </c>
      <c r="Z49" s="323">
        <f>RevReq!V25</f>
        <v>0</v>
      </c>
      <c r="AA49" s="323">
        <f>RevReq!W25</f>
        <v>0</v>
      </c>
      <c r="AB49" s="323">
        <f>RevReq!X25</f>
        <v>0</v>
      </c>
      <c r="AC49" s="323">
        <f>RevReq!Y25</f>
        <v>0</v>
      </c>
      <c r="AD49" s="323">
        <f>RevReq!Z25</f>
        <v>0</v>
      </c>
      <c r="AE49" s="323">
        <f>RevReq!AA25</f>
        <v>0</v>
      </c>
      <c r="AF49" s="323">
        <f>RevReq!AB25</f>
        <v>0</v>
      </c>
      <c r="AG49" s="323">
        <f>RevReq!AC25</f>
        <v>0</v>
      </c>
      <c r="AH49" s="323">
        <f>RevReq!AD25</f>
        <v>0</v>
      </c>
      <c r="AI49" s="323">
        <f>RevReq!AE25</f>
        <v>0</v>
      </c>
      <c r="AJ49" s="323">
        <f>RevReq!AF25</f>
        <v>0</v>
      </c>
      <c r="AK49" s="323">
        <f>RevReq!AG25</f>
        <v>0</v>
      </c>
      <c r="AL49" s="323">
        <f>RevReq!AH25</f>
        <v>0</v>
      </c>
      <c r="AM49" s="323">
        <f>RevReq!AI25</f>
        <v>0</v>
      </c>
      <c r="AN49" s="323">
        <f>RevReq!AJ25</f>
        <v>0</v>
      </c>
      <c r="AO49" s="323">
        <f>RevReq!AK25</f>
        <v>0</v>
      </c>
      <c r="AP49" s="323">
        <f>RevReq!AL25</f>
        <v>0</v>
      </c>
      <c r="AQ49" s="323">
        <f>RevReq!AM25</f>
        <v>0</v>
      </c>
      <c r="AR49" s="323">
        <f>RevReq!AN25</f>
        <v>0</v>
      </c>
      <c r="AS49" s="323">
        <f>RevReq!AO25</f>
        <v>0</v>
      </c>
      <c r="AT49" s="323">
        <f>RevReq!AP25</f>
        <v>0</v>
      </c>
      <c r="AU49" s="323">
        <f>RevReq!AQ25</f>
        <v>0</v>
      </c>
      <c r="AV49" s="323">
        <f>RevReq!AR25</f>
        <v>0</v>
      </c>
      <c r="AW49" s="323">
        <f>RevReq!AS25</f>
        <v>0</v>
      </c>
      <c r="AX49" s="323">
        <f>RevReq!AT25</f>
        <v>0</v>
      </c>
      <c r="AY49" s="323">
        <f>RevReq!AU25</f>
        <v>0</v>
      </c>
      <c r="AZ49" s="323">
        <f>RevReq!AV25</f>
        <v>0</v>
      </c>
      <c r="BA49" s="323">
        <f>RevReq!AW25</f>
        <v>0</v>
      </c>
      <c r="BB49" s="323">
        <f>RevReq!AX25</f>
        <v>0</v>
      </c>
      <c r="BC49" s="323">
        <f>RevReq!AY25</f>
        <v>0</v>
      </c>
      <c r="BD49" s="323">
        <f>RevReq!AZ25</f>
        <v>0</v>
      </c>
      <c r="BE49" s="323">
        <f>RevReq!BA25</f>
        <v>0</v>
      </c>
      <c r="BF49" s="323">
        <f>RevReq!BB25</f>
        <v>0</v>
      </c>
      <c r="BG49" s="323">
        <f>RevReq!BC25</f>
        <v>0</v>
      </c>
      <c r="BH49" s="323">
        <f>RevReq!BD25</f>
        <v>0</v>
      </c>
      <c r="BI49" s="323">
        <f>RevReq!BE25</f>
        <v>0</v>
      </c>
      <c r="BJ49" s="323">
        <f>RevReq!BF25</f>
        <v>0</v>
      </c>
      <c r="BK49" s="323">
        <f>RevReq!BG25</f>
        <v>0</v>
      </c>
      <c r="BL49" s="323">
        <f>RevReq!BH25</f>
        <v>0</v>
      </c>
      <c r="BM49" s="323">
        <f>RevReq!BI25</f>
        <v>0</v>
      </c>
      <c r="BN49" s="323">
        <f>RevReq!BJ25</f>
        <v>0</v>
      </c>
      <c r="BO49" s="323">
        <f>RevReq!BK25</f>
        <v>0</v>
      </c>
      <c r="BP49" s="323">
        <f>RevReq!BL25</f>
        <v>0</v>
      </c>
      <c r="BQ49" s="323">
        <f>RevReq!BM25</f>
        <v>0</v>
      </c>
    </row>
    <row r="50" spans="3:69" ht="12.75">
      <c r="C50" s="18">
        <f t="shared" si="9"/>
        <v>10</v>
      </c>
      <c r="D50" s="8" t="str">
        <f t="shared" si="10"/>
        <v>…</v>
      </c>
      <c r="E50" s="8" t="str">
        <f t="shared" si="10"/>
        <v>Operating Expense</v>
      </c>
      <c r="G50" s="77">
        <f>RevReq!K26</f>
        <v>0</v>
      </c>
      <c r="H50" s="64"/>
      <c r="I50" s="22"/>
      <c r="P50" s="22"/>
      <c r="Q50" s="22"/>
      <c r="R50" s="22"/>
      <c r="S50" s="323">
        <f>RevReq!O26</f>
        <v>0</v>
      </c>
      <c r="T50" s="323">
        <f>RevReq!P26</f>
        <v>0</v>
      </c>
      <c r="U50" s="323">
        <f>RevReq!Q26</f>
        <v>0</v>
      </c>
      <c r="V50" s="323">
        <f>RevReq!R26</f>
        <v>0</v>
      </c>
      <c r="W50" s="323">
        <f>RevReq!S26</f>
        <v>0</v>
      </c>
      <c r="X50" s="323">
        <f>RevReq!T26</f>
        <v>0</v>
      </c>
      <c r="Y50" s="323">
        <f>RevReq!U26</f>
        <v>0</v>
      </c>
      <c r="Z50" s="323">
        <f>RevReq!V26</f>
        <v>0</v>
      </c>
      <c r="AA50" s="323">
        <f>RevReq!W26</f>
        <v>0</v>
      </c>
      <c r="AB50" s="323">
        <f>RevReq!X26</f>
        <v>0</v>
      </c>
      <c r="AC50" s="323">
        <f>RevReq!Y26</f>
        <v>0</v>
      </c>
      <c r="AD50" s="323">
        <f>RevReq!Z26</f>
        <v>0</v>
      </c>
      <c r="AE50" s="323">
        <f>RevReq!AA26</f>
        <v>0</v>
      </c>
      <c r="AF50" s="323">
        <f>RevReq!AB26</f>
        <v>0</v>
      </c>
      <c r="AG50" s="323">
        <f>RevReq!AC26</f>
        <v>0</v>
      </c>
      <c r="AH50" s="323">
        <f>RevReq!AD26</f>
        <v>0</v>
      </c>
      <c r="AI50" s="323">
        <f>RevReq!AE26</f>
        <v>0</v>
      </c>
      <c r="AJ50" s="323">
        <f>RevReq!AF26</f>
        <v>0</v>
      </c>
      <c r="AK50" s="323">
        <f>RevReq!AG26</f>
        <v>0</v>
      </c>
      <c r="AL50" s="323">
        <f>RevReq!AH26</f>
        <v>0</v>
      </c>
      <c r="AM50" s="323">
        <f>RevReq!AI26</f>
        <v>0</v>
      </c>
      <c r="AN50" s="323">
        <f>RevReq!AJ26</f>
        <v>0</v>
      </c>
      <c r="AO50" s="323">
        <f>RevReq!AK26</f>
        <v>0</v>
      </c>
      <c r="AP50" s="323">
        <f>RevReq!AL26</f>
        <v>0</v>
      </c>
      <c r="AQ50" s="323">
        <f>RevReq!AM26</f>
        <v>0</v>
      </c>
      <c r="AR50" s="323">
        <f>RevReq!AN26</f>
        <v>0</v>
      </c>
      <c r="AS50" s="323">
        <f>RevReq!AO26</f>
        <v>0</v>
      </c>
      <c r="AT50" s="323">
        <f>RevReq!AP26</f>
        <v>0</v>
      </c>
      <c r="AU50" s="323">
        <f>RevReq!AQ26</f>
        <v>0</v>
      </c>
      <c r="AV50" s="323">
        <f>RevReq!AR26</f>
        <v>0</v>
      </c>
      <c r="AW50" s="323">
        <f>RevReq!AS26</f>
        <v>0</v>
      </c>
      <c r="AX50" s="323">
        <f>RevReq!AT26</f>
        <v>0</v>
      </c>
      <c r="AY50" s="323">
        <f>RevReq!AU26</f>
        <v>0</v>
      </c>
      <c r="AZ50" s="323">
        <f>RevReq!AV26</f>
        <v>0</v>
      </c>
      <c r="BA50" s="323">
        <f>RevReq!AW26</f>
        <v>0</v>
      </c>
      <c r="BB50" s="323">
        <f>RevReq!AX26</f>
        <v>0</v>
      </c>
      <c r="BC50" s="323">
        <f>RevReq!AY26</f>
        <v>0</v>
      </c>
      <c r="BD50" s="323">
        <f>RevReq!AZ26</f>
        <v>0</v>
      </c>
      <c r="BE50" s="323">
        <f>RevReq!BA26</f>
        <v>0</v>
      </c>
      <c r="BF50" s="323">
        <f>RevReq!BB26</f>
        <v>0</v>
      </c>
      <c r="BG50" s="323">
        <f>RevReq!BC26</f>
        <v>0</v>
      </c>
      <c r="BH50" s="323">
        <f>RevReq!BD26</f>
        <v>0</v>
      </c>
      <c r="BI50" s="323">
        <f>RevReq!BE26</f>
        <v>0</v>
      </c>
      <c r="BJ50" s="323">
        <f>RevReq!BF26</f>
        <v>0</v>
      </c>
      <c r="BK50" s="323">
        <f>RevReq!BG26</f>
        <v>0</v>
      </c>
      <c r="BL50" s="323">
        <f>RevReq!BH26</f>
        <v>0</v>
      </c>
      <c r="BM50" s="323">
        <f>RevReq!BI26</f>
        <v>0</v>
      </c>
      <c r="BN50" s="323">
        <f>RevReq!BJ26</f>
        <v>0</v>
      </c>
      <c r="BO50" s="323">
        <f>RevReq!BK26</f>
        <v>0</v>
      </c>
      <c r="BP50" s="323">
        <f>RevReq!BL26</f>
        <v>0</v>
      </c>
      <c r="BQ50" s="323">
        <f>RevReq!BM26</f>
        <v>0</v>
      </c>
    </row>
    <row r="51" spans="3:69" ht="12.75">
      <c r="C51" s="18">
        <f t="shared" si="9"/>
        <v>11</v>
      </c>
      <c r="D51" s="8" t="str">
        <f t="shared" si="10"/>
        <v>…</v>
      </c>
      <c r="E51" s="8" t="str">
        <f t="shared" si="10"/>
        <v>Operating Expense</v>
      </c>
      <c r="G51" s="77">
        <f>RevReq!K27</f>
        <v>0</v>
      </c>
      <c r="H51" s="64"/>
      <c r="I51" s="22"/>
      <c r="P51" s="22"/>
      <c r="Q51" s="22"/>
      <c r="R51" s="22"/>
      <c r="S51" s="323">
        <f>RevReq!O27</f>
        <v>0</v>
      </c>
      <c r="T51" s="323">
        <f>RevReq!P27</f>
        <v>0</v>
      </c>
      <c r="U51" s="323">
        <f>RevReq!Q27</f>
        <v>0</v>
      </c>
      <c r="V51" s="323">
        <f>RevReq!R27</f>
        <v>0</v>
      </c>
      <c r="W51" s="323">
        <f>RevReq!S27</f>
        <v>0</v>
      </c>
      <c r="X51" s="323">
        <f>RevReq!T27</f>
        <v>0</v>
      </c>
      <c r="Y51" s="323">
        <f>RevReq!U27</f>
        <v>0</v>
      </c>
      <c r="Z51" s="323">
        <f>RevReq!V27</f>
        <v>0</v>
      </c>
      <c r="AA51" s="323">
        <f>RevReq!W27</f>
        <v>0</v>
      </c>
      <c r="AB51" s="323">
        <f>RevReq!X27</f>
        <v>0</v>
      </c>
      <c r="AC51" s="323">
        <f>RevReq!Y27</f>
        <v>0</v>
      </c>
      <c r="AD51" s="323">
        <f>RevReq!Z27</f>
        <v>0</v>
      </c>
      <c r="AE51" s="323">
        <f>RevReq!AA27</f>
        <v>0</v>
      </c>
      <c r="AF51" s="323">
        <f>RevReq!AB27</f>
        <v>0</v>
      </c>
      <c r="AG51" s="323">
        <f>RevReq!AC27</f>
        <v>0</v>
      </c>
      <c r="AH51" s="323">
        <f>RevReq!AD27</f>
        <v>0</v>
      </c>
      <c r="AI51" s="323">
        <f>RevReq!AE27</f>
        <v>0</v>
      </c>
      <c r="AJ51" s="323">
        <f>RevReq!AF27</f>
        <v>0</v>
      </c>
      <c r="AK51" s="323">
        <f>RevReq!AG27</f>
        <v>0</v>
      </c>
      <c r="AL51" s="323">
        <f>RevReq!AH27</f>
        <v>0</v>
      </c>
      <c r="AM51" s="323">
        <f>RevReq!AI27</f>
        <v>0</v>
      </c>
      <c r="AN51" s="323">
        <f>RevReq!AJ27</f>
        <v>0</v>
      </c>
      <c r="AO51" s="323">
        <f>RevReq!AK27</f>
        <v>0</v>
      </c>
      <c r="AP51" s="323">
        <f>RevReq!AL27</f>
        <v>0</v>
      </c>
      <c r="AQ51" s="323">
        <f>RevReq!AM27</f>
        <v>0</v>
      </c>
      <c r="AR51" s="323">
        <f>RevReq!AN27</f>
        <v>0</v>
      </c>
      <c r="AS51" s="323">
        <f>RevReq!AO27</f>
        <v>0</v>
      </c>
      <c r="AT51" s="323">
        <f>RevReq!AP27</f>
        <v>0</v>
      </c>
      <c r="AU51" s="323">
        <f>RevReq!AQ27</f>
        <v>0</v>
      </c>
      <c r="AV51" s="323">
        <f>RevReq!AR27</f>
        <v>0</v>
      </c>
      <c r="AW51" s="323">
        <f>RevReq!AS27</f>
        <v>0</v>
      </c>
      <c r="AX51" s="323">
        <f>RevReq!AT27</f>
        <v>0</v>
      </c>
      <c r="AY51" s="323">
        <f>RevReq!AU27</f>
        <v>0</v>
      </c>
      <c r="AZ51" s="323">
        <f>RevReq!AV27</f>
        <v>0</v>
      </c>
      <c r="BA51" s="323">
        <f>RevReq!AW27</f>
        <v>0</v>
      </c>
      <c r="BB51" s="323">
        <f>RevReq!AX27</f>
        <v>0</v>
      </c>
      <c r="BC51" s="323">
        <f>RevReq!AY27</f>
        <v>0</v>
      </c>
      <c r="BD51" s="323">
        <f>RevReq!AZ27</f>
        <v>0</v>
      </c>
      <c r="BE51" s="323">
        <f>RevReq!BA27</f>
        <v>0</v>
      </c>
      <c r="BF51" s="323">
        <f>RevReq!BB27</f>
        <v>0</v>
      </c>
      <c r="BG51" s="323">
        <f>RevReq!BC27</f>
        <v>0</v>
      </c>
      <c r="BH51" s="323">
        <f>RevReq!BD27</f>
        <v>0</v>
      </c>
      <c r="BI51" s="323">
        <f>RevReq!BE27</f>
        <v>0</v>
      </c>
      <c r="BJ51" s="323">
        <f>RevReq!BF27</f>
        <v>0</v>
      </c>
      <c r="BK51" s="323">
        <f>RevReq!BG27</f>
        <v>0</v>
      </c>
      <c r="BL51" s="323">
        <f>RevReq!BH27</f>
        <v>0</v>
      </c>
      <c r="BM51" s="323">
        <f>RevReq!BI27</f>
        <v>0</v>
      </c>
      <c r="BN51" s="323">
        <f>RevReq!BJ27</f>
        <v>0</v>
      </c>
      <c r="BO51" s="323">
        <f>RevReq!BK27</f>
        <v>0</v>
      </c>
      <c r="BP51" s="323">
        <f>RevReq!BL27</f>
        <v>0</v>
      </c>
      <c r="BQ51" s="323">
        <f>RevReq!BM27</f>
        <v>0</v>
      </c>
    </row>
    <row r="52" spans="3:69" ht="12.75">
      <c r="C52" s="18">
        <f t="shared" si="9"/>
        <v>12</v>
      </c>
      <c r="D52" s="8" t="str">
        <f t="shared" si="10"/>
        <v>…</v>
      </c>
      <c r="E52" s="8" t="str">
        <f t="shared" si="10"/>
        <v>Operating Expense</v>
      </c>
      <c r="G52" s="77">
        <f>RevReq!K28</f>
        <v>0</v>
      </c>
      <c r="H52" s="64"/>
      <c r="I52" s="22"/>
      <c r="P52" s="22"/>
      <c r="Q52" s="22"/>
      <c r="R52" s="22"/>
      <c r="S52" s="323">
        <f>RevReq!O28</f>
        <v>0</v>
      </c>
      <c r="T52" s="323">
        <f>RevReq!P28</f>
        <v>0</v>
      </c>
      <c r="U52" s="323">
        <f>RevReq!Q28</f>
        <v>0</v>
      </c>
      <c r="V52" s="323">
        <f>RevReq!R28</f>
        <v>0</v>
      </c>
      <c r="W52" s="323">
        <f>RevReq!S28</f>
        <v>0</v>
      </c>
      <c r="X52" s="323">
        <f>RevReq!T28</f>
        <v>0</v>
      </c>
      <c r="Y52" s="323">
        <f>RevReq!U28</f>
        <v>0</v>
      </c>
      <c r="Z52" s="323">
        <f>RevReq!V28</f>
        <v>0</v>
      </c>
      <c r="AA52" s="323">
        <f>RevReq!W28</f>
        <v>0</v>
      </c>
      <c r="AB52" s="323">
        <f>RevReq!X28</f>
        <v>0</v>
      </c>
      <c r="AC52" s="323">
        <f>RevReq!Y28</f>
        <v>0</v>
      </c>
      <c r="AD52" s="323">
        <f>RevReq!Z28</f>
        <v>0</v>
      </c>
      <c r="AE52" s="323">
        <f>RevReq!AA28</f>
        <v>0</v>
      </c>
      <c r="AF52" s="323">
        <f>RevReq!AB28</f>
        <v>0</v>
      </c>
      <c r="AG52" s="323">
        <f>RevReq!AC28</f>
        <v>0</v>
      </c>
      <c r="AH52" s="323">
        <f>RevReq!AD28</f>
        <v>0</v>
      </c>
      <c r="AI52" s="323">
        <f>RevReq!AE28</f>
        <v>0</v>
      </c>
      <c r="AJ52" s="323">
        <f>RevReq!AF28</f>
        <v>0</v>
      </c>
      <c r="AK52" s="323">
        <f>RevReq!AG28</f>
        <v>0</v>
      </c>
      <c r="AL52" s="323">
        <f>RevReq!AH28</f>
        <v>0</v>
      </c>
      <c r="AM52" s="323">
        <f>RevReq!AI28</f>
        <v>0</v>
      </c>
      <c r="AN52" s="323">
        <f>RevReq!AJ28</f>
        <v>0</v>
      </c>
      <c r="AO52" s="323">
        <f>RevReq!AK28</f>
        <v>0</v>
      </c>
      <c r="AP52" s="323">
        <f>RevReq!AL28</f>
        <v>0</v>
      </c>
      <c r="AQ52" s="323">
        <f>RevReq!AM28</f>
        <v>0</v>
      </c>
      <c r="AR52" s="323">
        <f>RevReq!AN28</f>
        <v>0</v>
      </c>
      <c r="AS52" s="323">
        <f>RevReq!AO28</f>
        <v>0</v>
      </c>
      <c r="AT52" s="323">
        <f>RevReq!AP28</f>
        <v>0</v>
      </c>
      <c r="AU52" s="323">
        <f>RevReq!AQ28</f>
        <v>0</v>
      </c>
      <c r="AV52" s="323">
        <f>RevReq!AR28</f>
        <v>0</v>
      </c>
      <c r="AW52" s="323">
        <f>RevReq!AS28</f>
        <v>0</v>
      </c>
      <c r="AX52" s="323">
        <f>RevReq!AT28</f>
        <v>0</v>
      </c>
      <c r="AY52" s="323">
        <f>RevReq!AU28</f>
        <v>0</v>
      </c>
      <c r="AZ52" s="323">
        <f>RevReq!AV28</f>
        <v>0</v>
      </c>
      <c r="BA52" s="323">
        <f>RevReq!AW28</f>
        <v>0</v>
      </c>
      <c r="BB52" s="323">
        <f>RevReq!AX28</f>
        <v>0</v>
      </c>
      <c r="BC52" s="323">
        <f>RevReq!AY28</f>
        <v>0</v>
      </c>
      <c r="BD52" s="323">
        <f>RevReq!AZ28</f>
        <v>0</v>
      </c>
      <c r="BE52" s="323">
        <f>RevReq!BA28</f>
        <v>0</v>
      </c>
      <c r="BF52" s="323">
        <f>RevReq!BB28</f>
        <v>0</v>
      </c>
      <c r="BG52" s="323">
        <f>RevReq!BC28</f>
        <v>0</v>
      </c>
      <c r="BH52" s="323">
        <f>RevReq!BD28</f>
        <v>0</v>
      </c>
      <c r="BI52" s="323">
        <f>RevReq!BE28</f>
        <v>0</v>
      </c>
      <c r="BJ52" s="323">
        <f>RevReq!BF28</f>
        <v>0</v>
      </c>
      <c r="BK52" s="323">
        <f>RevReq!BG28</f>
        <v>0</v>
      </c>
      <c r="BL52" s="323">
        <f>RevReq!BH28</f>
        <v>0</v>
      </c>
      <c r="BM52" s="323">
        <f>RevReq!BI28</f>
        <v>0</v>
      </c>
      <c r="BN52" s="323">
        <f>RevReq!BJ28</f>
        <v>0</v>
      </c>
      <c r="BO52" s="323">
        <f>RevReq!BK28</f>
        <v>0</v>
      </c>
      <c r="BP52" s="323">
        <f>RevReq!BL28</f>
        <v>0</v>
      </c>
      <c r="BQ52" s="323">
        <f>RevReq!BM28</f>
        <v>0</v>
      </c>
    </row>
    <row r="53" spans="3:69" ht="12.75">
      <c r="C53" s="18">
        <f t="shared" si="9"/>
        <v>13</v>
      </c>
      <c r="D53" s="8" t="str">
        <f t="shared" si="10"/>
        <v>…</v>
      </c>
      <c r="E53" s="8" t="str">
        <f t="shared" si="10"/>
        <v>Operating Expense</v>
      </c>
      <c r="G53" s="77">
        <f>RevReq!K29</f>
        <v>0</v>
      </c>
      <c r="H53" s="64"/>
      <c r="I53" s="22"/>
      <c r="P53" s="22"/>
      <c r="Q53" s="22"/>
      <c r="R53" s="22"/>
      <c r="S53" s="323">
        <f>RevReq!O29</f>
        <v>0</v>
      </c>
      <c r="T53" s="323">
        <f>RevReq!P29</f>
        <v>0</v>
      </c>
      <c r="U53" s="323">
        <f>RevReq!Q29</f>
        <v>0</v>
      </c>
      <c r="V53" s="323">
        <f>RevReq!R29</f>
        <v>0</v>
      </c>
      <c r="W53" s="323">
        <f>RevReq!S29</f>
        <v>0</v>
      </c>
      <c r="X53" s="323">
        <f>RevReq!T29</f>
        <v>0</v>
      </c>
      <c r="Y53" s="323">
        <f>RevReq!U29</f>
        <v>0</v>
      </c>
      <c r="Z53" s="323">
        <f>RevReq!V29</f>
        <v>0</v>
      </c>
      <c r="AA53" s="323">
        <f>RevReq!W29</f>
        <v>0</v>
      </c>
      <c r="AB53" s="323">
        <f>RevReq!X29</f>
        <v>0</v>
      </c>
      <c r="AC53" s="323">
        <f>RevReq!Y29</f>
        <v>0</v>
      </c>
      <c r="AD53" s="323">
        <f>RevReq!Z29</f>
        <v>0</v>
      </c>
      <c r="AE53" s="323">
        <f>RevReq!AA29</f>
        <v>0</v>
      </c>
      <c r="AF53" s="323">
        <f>RevReq!AB29</f>
        <v>0</v>
      </c>
      <c r="AG53" s="323">
        <f>RevReq!AC29</f>
        <v>0</v>
      </c>
      <c r="AH53" s="323">
        <f>RevReq!AD29</f>
        <v>0</v>
      </c>
      <c r="AI53" s="323">
        <f>RevReq!AE29</f>
        <v>0</v>
      </c>
      <c r="AJ53" s="323">
        <f>RevReq!AF29</f>
        <v>0</v>
      </c>
      <c r="AK53" s="323">
        <f>RevReq!AG29</f>
        <v>0</v>
      </c>
      <c r="AL53" s="323">
        <f>RevReq!AH29</f>
        <v>0</v>
      </c>
      <c r="AM53" s="323">
        <f>RevReq!AI29</f>
        <v>0</v>
      </c>
      <c r="AN53" s="323">
        <f>RevReq!AJ29</f>
        <v>0</v>
      </c>
      <c r="AO53" s="323">
        <f>RevReq!AK29</f>
        <v>0</v>
      </c>
      <c r="AP53" s="323">
        <f>RevReq!AL29</f>
        <v>0</v>
      </c>
      <c r="AQ53" s="323">
        <f>RevReq!AM29</f>
        <v>0</v>
      </c>
      <c r="AR53" s="323">
        <f>RevReq!AN29</f>
        <v>0</v>
      </c>
      <c r="AS53" s="323">
        <f>RevReq!AO29</f>
        <v>0</v>
      </c>
      <c r="AT53" s="323">
        <f>RevReq!AP29</f>
        <v>0</v>
      </c>
      <c r="AU53" s="323">
        <f>RevReq!AQ29</f>
        <v>0</v>
      </c>
      <c r="AV53" s="323">
        <f>RevReq!AR29</f>
        <v>0</v>
      </c>
      <c r="AW53" s="323">
        <f>RevReq!AS29</f>
        <v>0</v>
      </c>
      <c r="AX53" s="323">
        <f>RevReq!AT29</f>
        <v>0</v>
      </c>
      <c r="AY53" s="323">
        <f>RevReq!AU29</f>
        <v>0</v>
      </c>
      <c r="AZ53" s="323">
        <f>RevReq!AV29</f>
        <v>0</v>
      </c>
      <c r="BA53" s="323">
        <f>RevReq!AW29</f>
        <v>0</v>
      </c>
      <c r="BB53" s="323">
        <f>RevReq!AX29</f>
        <v>0</v>
      </c>
      <c r="BC53" s="323">
        <f>RevReq!AY29</f>
        <v>0</v>
      </c>
      <c r="BD53" s="323">
        <f>RevReq!AZ29</f>
        <v>0</v>
      </c>
      <c r="BE53" s="323">
        <f>RevReq!BA29</f>
        <v>0</v>
      </c>
      <c r="BF53" s="323">
        <f>RevReq!BB29</f>
        <v>0</v>
      </c>
      <c r="BG53" s="323">
        <f>RevReq!BC29</f>
        <v>0</v>
      </c>
      <c r="BH53" s="323">
        <f>RevReq!BD29</f>
        <v>0</v>
      </c>
      <c r="BI53" s="323">
        <f>RevReq!BE29</f>
        <v>0</v>
      </c>
      <c r="BJ53" s="323">
        <f>RevReq!BF29</f>
        <v>0</v>
      </c>
      <c r="BK53" s="323">
        <f>RevReq!BG29</f>
        <v>0</v>
      </c>
      <c r="BL53" s="323">
        <f>RevReq!BH29</f>
        <v>0</v>
      </c>
      <c r="BM53" s="323">
        <f>RevReq!BI29</f>
        <v>0</v>
      </c>
      <c r="BN53" s="323">
        <f>RevReq!BJ29</f>
        <v>0</v>
      </c>
      <c r="BO53" s="323">
        <f>RevReq!BK29</f>
        <v>0</v>
      </c>
      <c r="BP53" s="323">
        <f>RevReq!BL29</f>
        <v>0</v>
      </c>
      <c r="BQ53" s="323">
        <f>RevReq!BM29</f>
        <v>0</v>
      </c>
    </row>
    <row r="54" spans="3:69" ht="12.75">
      <c r="C54" s="18">
        <f t="shared" si="9"/>
        <v>14</v>
      </c>
      <c r="D54" s="8" t="str">
        <f t="shared" si="10"/>
        <v>…</v>
      </c>
      <c r="E54" s="8" t="str">
        <f t="shared" si="10"/>
        <v>Operating Expense</v>
      </c>
      <c r="G54" s="77">
        <f>RevReq!K30</f>
        <v>0</v>
      </c>
      <c r="H54" s="64"/>
      <c r="I54" s="22"/>
      <c r="P54" s="22"/>
      <c r="Q54" s="22"/>
      <c r="R54" s="22"/>
      <c r="S54" s="323">
        <f>RevReq!O30</f>
        <v>0</v>
      </c>
      <c r="T54" s="323">
        <f>RevReq!P30</f>
        <v>0</v>
      </c>
      <c r="U54" s="323">
        <f>RevReq!Q30</f>
        <v>0</v>
      </c>
      <c r="V54" s="323">
        <f>RevReq!R30</f>
        <v>0</v>
      </c>
      <c r="W54" s="323">
        <f>RevReq!S30</f>
        <v>0</v>
      </c>
      <c r="X54" s="323">
        <f>RevReq!T30</f>
        <v>0</v>
      </c>
      <c r="Y54" s="323">
        <f>RevReq!U30</f>
        <v>0</v>
      </c>
      <c r="Z54" s="323">
        <f>RevReq!V30</f>
        <v>0</v>
      </c>
      <c r="AA54" s="323">
        <f>RevReq!W30</f>
        <v>0</v>
      </c>
      <c r="AB54" s="323">
        <f>RevReq!X30</f>
        <v>0</v>
      </c>
      <c r="AC54" s="323">
        <f>RevReq!Y30</f>
        <v>0</v>
      </c>
      <c r="AD54" s="323">
        <f>RevReq!Z30</f>
        <v>0</v>
      </c>
      <c r="AE54" s="323">
        <f>RevReq!AA30</f>
        <v>0</v>
      </c>
      <c r="AF54" s="323">
        <f>RevReq!AB30</f>
        <v>0</v>
      </c>
      <c r="AG54" s="323">
        <f>RevReq!AC30</f>
        <v>0</v>
      </c>
      <c r="AH54" s="323">
        <f>RevReq!AD30</f>
        <v>0</v>
      </c>
      <c r="AI54" s="323">
        <f>RevReq!AE30</f>
        <v>0</v>
      </c>
      <c r="AJ54" s="323">
        <f>RevReq!AF30</f>
        <v>0</v>
      </c>
      <c r="AK54" s="323">
        <f>RevReq!AG30</f>
        <v>0</v>
      </c>
      <c r="AL54" s="323">
        <f>RevReq!AH30</f>
        <v>0</v>
      </c>
      <c r="AM54" s="323">
        <f>RevReq!AI30</f>
        <v>0</v>
      </c>
      <c r="AN54" s="323">
        <f>RevReq!AJ30</f>
        <v>0</v>
      </c>
      <c r="AO54" s="323">
        <f>RevReq!AK30</f>
        <v>0</v>
      </c>
      <c r="AP54" s="323">
        <f>RevReq!AL30</f>
        <v>0</v>
      </c>
      <c r="AQ54" s="323">
        <f>RevReq!AM30</f>
        <v>0</v>
      </c>
      <c r="AR54" s="323">
        <f>RevReq!AN30</f>
        <v>0</v>
      </c>
      <c r="AS54" s="323">
        <f>RevReq!AO30</f>
        <v>0</v>
      </c>
      <c r="AT54" s="323">
        <f>RevReq!AP30</f>
        <v>0</v>
      </c>
      <c r="AU54" s="323">
        <f>RevReq!AQ30</f>
        <v>0</v>
      </c>
      <c r="AV54" s="323">
        <f>RevReq!AR30</f>
        <v>0</v>
      </c>
      <c r="AW54" s="323">
        <f>RevReq!AS30</f>
        <v>0</v>
      </c>
      <c r="AX54" s="323">
        <f>RevReq!AT30</f>
        <v>0</v>
      </c>
      <c r="AY54" s="323">
        <f>RevReq!AU30</f>
        <v>0</v>
      </c>
      <c r="AZ54" s="323">
        <f>RevReq!AV30</f>
        <v>0</v>
      </c>
      <c r="BA54" s="323">
        <f>RevReq!AW30</f>
        <v>0</v>
      </c>
      <c r="BB54" s="323">
        <f>RevReq!AX30</f>
        <v>0</v>
      </c>
      <c r="BC54" s="323">
        <f>RevReq!AY30</f>
        <v>0</v>
      </c>
      <c r="BD54" s="323">
        <f>RevReq!AZ30</f>
        <v>0</v>
      </c>
      <c r="BE54" s="323">
        <f>RevReq!BA30</f>
        <v>0</v>
      </c>
      <c r="BF54" s="323">
        <f>RevReq!BB30</f>
        <v>0</v>
      </c>
      <c r="BG54" s="323">
        <f>RevReq!BC30</f>
        <v>0</v>
      </c>
      <c r="BH54" s="323">
        <f>RevReq!BD30</f>
        <v>0</v>
      </c>
      <c r="BI54" s="323">
        <f>RevReq!BE30</f>
        <v>0</v>
      </c>
      <c r="BJ54" s="323">
        <f>RevReq!BF30</f>
        <v>0</v>
      </c>
      <c r="BK54" s="323">
        <f>RevReq!BG30</f>
        <v>0</v>
      </c>
      <c r="BL54" s="323">
        <f>RevReq!BH30</f>
        <v>0</v>
      </c>
      <c r="BM54" s="323">
        <f>RevReq!BI30</f>
        <v>0</v>
      </c>
      <c r="BN54" s="323">
        <f>RevReq!BJ30</f>
        <v>0</v>
      </c>
      <c r="BO54" s="323">
        <f>RevReq!BK30</f>
        <v>0</v>
      </c>
      <c r="BP54" s="323">
        <f>RevReq!BL30</f>
        <v>0</v>
      </c>
      <c r="BQ54" s="323">
        <f>RevReq!BM30</f>
        <v>0</v>
      </c>
    </row>
    <row r="55" spans="3:69" ht="12.75">
      <c r="C55" s="18">
        <f t="shared" si="9"/>
        <v>15</v>
      </c>
      <c r="D55" s="8" t="str">
        <f t="shared" si="10"/>
        <v>…</v>
      </c>
      <c r="E55" s="8" t="str">
        <f t="shared" si="10"/>
        <v>Operating Expense</v>
      </c>
      <c r="G55" s="77">
        <f>RevReq!K31</f>
        <v>0</v>
      </c>
      <c r="H55" s="64"/>
      <c r="I55" s="22"/>
      <c r="P55" s="22"/>
      <c r="Q55" s="22"/>
      <c r="R55" s="22"/>
      <c r="S55" s="323">
        <f>RevReq!O31</f>
        <v>0</v>
      </c>
      <c r="T55" s="323">
        <f>RevReq!P31</f>
        <v>0</v>
      </c>
      <c r="U55" s="323">
        <f>RevReq!Q31</f>
        <v>0</v>
      </c>
      <c r="V55" s="323">
        <f>RevReq!R31</f>
        <v>0</v>
      </c>
      <c r="W55" s="323">
        <f>RevReq!S31</f>
        <v>0</v>
      </c>
      <c r="X55" s="323">
        <f>RevReq!T31</f>
        <v>0</v>
      </c>
      <c r="Y55" s="323">
        <f>RevReq!U31</f>
        <v>0</v>
      </c>
      <c r="Z55" s="323">
        <f>RevReq!V31</f>
        <v>0</v>
      </c>
      <c r="AA55" s="323">
        <f>RevReq!W31</f>
        <v>0</v>
      </c>
      <c r="AB55" s="323">
        <f>RevReq!X31</f>
        <v>0</v>
      </c>
      <c r="AC55" s="323">
        <f>RevReq!Y31</f>
        <v>0</v>
      </c>
      <c r="AD55" s="323">
        <f>RevReq!Z31</f>
        <v>0</v>
      </c>
      <c r="AE55" s="323">
        <f>RevReq!AA31</f>
        <v>0</v>
      </c>
      <c r="AF55" s="323">
        <f>RevReq!AB31</f>
        <v>0</v>
      </c>
      <c r="AG55" s="323">
        <f>RevReq!AC31</f>
        <v>0</v>
      </c>
      <c r="AH55" s="323">
        <f>RevReq!AD31</f>
        <v>0</v>
      </c>
      <c r="AI55" s="323">
        <f>RevReq!AE31</f>
        <v>0</v>
      </c>
      <c r="AJ55" s="323">
        <f>RevReq!AF31</f>
        <v>0</v>
      </c>
      <c r="AK55" s="323">
        <f>RevReq!AG31</f>
        <v>0</v>
      </c>
      <c r="AL55" s="323">
        <f>RevReq!AH31</f>
        <v>0</v>
      </c>
      <c r="AM55" s="323">
        <f>RevReq!AI31</f>
        <v>0</v>
      </c>
      <c r="AN55" s="323">
        <f>RevReq!AJ31</f>
        <v>0</v>
      </c>
      <c r="AO55" s="323">
        <f>RevReq!AK31</f>
        <v>0</v>
      </c>
      <c r="AP55" s="323">
        <f>RevReq!AL31</f>
        <v>0</v>
      </c>
      <c r="AQ55" s="323">
        <f>RevReq!AM31</f>
        <v>0</v>
      </c>
      <c r="AR55" s="323">
        <f>RevReq!AN31</f>
        <v>0</v>
      </c>
      <c r="AS55" s="323">
        <f>RevReq!AO31</f>
        <v>0</v>
      </c>
      <c r="AT55" s="323">
        <f>RevReq!AP31</f>
        <v>0</v>
      </c>
      <c r="AU55" s="323">
        <f>RevReq!AQ31</f>
        <v>0</v>
      </c>
      <c r="AV55" s="323">
        <f>RevReq!AR31</f>
        <v>0</v>
      </c>
      <c r="AW55" s="323">
        <f>RevReq!AS31</f>
        <v>0</v>
      </c>
      <c r="AX55" s="323">
        <f>RevReq!AT31</f>
        <v>0</v>
      </c>
      <c r="AY55" s="323">
        <f>RevReq!AU31</f>
        <v>0</v>
      </c>
      <c r="AZ55" s="323">
        <f>RevReq!AV31</f>
        <v>0</v>
      </c>
      <c r="BA55" s="323">
        <f>RevReq!AW31</f>
        <v>0</v>
      </c>
      <c r="BB55" s="323">
        <f>RevReq!AX31</f>
        <v>0</v>
      </c>
      <c r="BC55" s="323">
        <f>RevReq!AY31</f>
        <v>0</v>
      </c>
      <c r="BD55" s="323">
        <f>RevReq!AZ31</f>
        <v>0</v>
      </c>
      <c r="BE55" s="323">
        <f>RevReq!BA31</f>
        <v>0</v>
      </c>
      <c r="BF55" s="323">
        <f>RevReq!BB31</f>
        <v>0</v>
      </c>
      <c r="BG55" s="323">
        <f>RevReq!BC31</f>
        <v>0</v>
      </c>
      <c r="BH55" s="323">
        <f>RevReq!BD31</f>
        <v>0</v>
      </c>
      <c r="BI55" s="323">
        <f>RevReq!BE31</f>
        <v>0</v>
      </c>
      <c r="BJ55" s="323">
        <f>RevReq!BF31</f>
        <v>0</v>
      </c>
      <c r="BK55" s="323">
        <f>RevReq!BG31</f>
        <v>0</v>
      </c>
      <c r="BL55" s="323">
        <f>RevReq!BH31</f>
        <v>0</v>
      </c>
      <c r="BM55" s="323">
        <f>RevReq!BI31</f>
        <v>0</v>
      </c>
      <c r="BN55" s="323">
        <f>RevReq!BJ31</f>
        <v>0</v>
      </c>
      <c r="BO55" s="323">
        <f>RevReq!BK31</f>
        <v>0</v>
      </c>
      <c r="BP55" s="323">
        <f>RevReq!BL31</f>
        <v>0</v>
      </c>
      <c r="BQ55" s="323">
        <f>RevReq!BM31</f>
        <v>0</v>
      </c>
    </row>
    <row r="56" spans="3:69" ht="12.75">
      <c r="C56" s="18">
        <f t="shared" si="9"/>
        <v>16</v>
      </c>
      <c r="D56" s="8" t="str">
        <f t="shared" si="10"/>
        <v>…</v>
      </c>
      <c r="E56" s="8" t="str">
        <f t="shared" si="10"/>
        <v>Operating Expense</v>
      </c>
      <c r="G56" s="77">
        <f>RevReq!K32</f>
        <v>0</v>
      </c>
      <c r="H56" s="64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323">
        <f>RevReq!O32</f>
        <v>0</v>
      </c>
      <c r="T56" s="323">
        <f>RevReq!P32</f>
        <v>0</v>
      </c>
      <c r="U56" s="323">
        <f>RevReq!Q32</f>
        <v>0</v>
      </c>
      <c r="V56" s="323">
        <f>RevReq!R32</f>
        <v>0</v>
      </c>
      <c r="W56" s="323">
        <f>RevReq!S32</f>
        <v>0</v>
      </c>
      <c r="X56" s="323">
        <f>RevReq!T32</f>
        <v>0</v>
      </c>
      <c r="Y56" s="323">
        <f>RevReq!U32</f>
        <v>0</v>
      </c>
      <c r="Z56" s="323">
        <f>RevReq!V32</f>
        <v>0</v>
      </c>
      <c r="AA56" s="323">
        <f>RevReq!W32</f>
        <v>0</v>
      </c>
      <c r="AB56" s="323">
        <f>RevReq!X32</f>
        <v>0</v>
      </c>
      <c r="AC56" s="323">
        <f>RevReq!Y32</f>
        <v>0</v>
      </c>
      <c r="AD56" s="323">
        <f>RevReq!Z32</f>
        <v>0</v>
      </c>
      <c r="AE56" s="323">
        <f>RevReq!AA32</f>
        <v>0</v>
      </c>
      <c r="AF56" s="323">
        <f>RevReq!AB32</f>
        <v>0</v>
      </c>
      <c r="AG56" s="323">
        <f>RevReq!AC32</f>
        <v>0</v>
      </c>
      <c r="AH56" s="323">
        <f>RevReq!AD32</f>
        <v>0</v>
      </c>
      <c r="AI56" s="323">
        <f>RevReq!AE32</f>
        <v>0</v>
      </c>
      <c r="AJ56" s="323">
        <f>RevReq!AF32</f>
        <v>0</v>
      </c>
      <c r="AK56" s="323">
        <f>RevReq!AG32</f>
        <v>0</v>
      </c>
      <c r="AL56" s="323">
        <f>RevReq!AH32</f>
        <v>0</v>
      </c>
      <c r="AM56" s="323">
        <f>RevReq!AI32</f>
        <v>0</v>
      </c>
      <c r="AN56" s="323">
        <f>RevReq!AJ32</f>
        <v>0</v>
      </c>
      <c r="AO56" s="323">
        <f>RevReq!AK32</f>
        <v>0</v>
      </c>
      <c r="AP56" s="323">
        <f>RevReq!AL32</f>
        <v>0</v>
      </c>
      <c r="AQ56" s="323">
        <f>RevReq!AM32</f>
        <v>0</v>
      </c>
      <c r="AR56" s="323">
        <f>RevReq!AN32</f>
        <v>0</v>
      </c>
      <c r="AS56" s="323">
        <f>RevReq!AO32</f>
        <v>0</v>
      </c>
      <c r="AT56" s="323">
        <f>RevReq!AP32</f>
        <v>0</v>
      </c>
      <c r="AU56" s="323">
        <f>RevReq!AQ32</f>
        <v>0</v>
      </c>
      <c r="AV56" s="323">
        <f>RevReq!AR32</f>
        <v>0</v>
      </c>
      <c r="AW56" s="323">
        <f>RevReq!AS32</f>
        <v>0</v>
      </c>
      <c r="AX56" s="323">
        <f>RevReq!AT32</f>
        <v>0</v>
      </c>
      <c r="AY56" s="323">
        <f>RevReq!AU32</f>
        <v>0</v>
      </c>
      <c r="AZ56" s="323">
        <f>RevReq!AV32</f>
        <v>0</v>
      </c>
      <c r="BA56" s="323">
        <f>RevReq!AW32</f>
        <v>0</v>
      </c>
      <c r="BB56" s="323">
        <f>RevReq!AX32</f>
        <v>0</v>
      </c>
      <c r="BC56" s="323">
        <f>RevReq!AY32</f>
        <v>0</v>
      </c>
      <c r="BD56" s="323">
        <f>RevReq!AZ32</f>
        <v>0</v>
      </c>
      <c r="BE56" s="323">
        <f>RevReq!BA32</f>
        <v>0</v>
      </c>
      <c r="BF56" s="323">
        <f>RevReq!BB32</f>
        <v>0</v>
      </c>
      <c r="BG56" s="323">
        <f>RevReq!BC32</f>
        <v>0</v>
      </c>
      <c r="BH56" s="323">
        <f>RevReq!BD32</f>
        <v>0</v>
      </c>
      <c r="BI56" s="323">
        <f>RevReq!BE32</f>
        <v>0</v>
      </c>
      <c r="BJ56" s="323">
        <f>RevReq!BF32</f>
        <v>0</v>
      </c>
      <c r="BK56" s="323">
        <f>RevReq!BG32</f>
        <v>0</v>
      </c>
      <c r="BL56" s="323">
        <f>RevReq!BH32</f>
        <v>0</v>
      </c>
      <c r="BM56" s="323">
        <f>RevReq!BI32</f>
        <v>0</v>
      </c>
      <c r="BN56" s="323">
        <f>RevReq!BJ32</f>
        <v>0</v>
      </c>
      <c r="BO56" s="323">
        <f>RevReq!BK32</f>
        <v>0</v>
      </c>
      <c r="BP56" s="323">
        <f>RevReq!BL32</f>
        <v>0</v>
      </c>
      <c r="BQ56" s="323">
        <f>RevReq!BM32</f>
        <v>0</v>
      </c>
    </row>
    <row r="57" spans="3:69" ht="12.75">
      <c r="C57" s="18">
        <f t="shared" si="9"/>
        <v>17</v>
      </c>
      <c r="D57" s="8" t="str">
        <f t="shared" si="10"/>
        <v>…</v>
      </c>
      <c r="E57" s="8" t="str">
        <f t="shared" si="10"/>
        <v>Operating Expense</v>
      </c>
      <c r="G57" s="77">
        <f>RevReq!K33</f>
        <v>0</v>
      </c>
      <c r="H57" s="64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23">
        <f>RevReq!O33</f>
        <v>0</v>
      </c>
      <c r="T57" s="323">
        <f>RevReq!P33</f>
        <v>0</v>
      </c>
      <c r="U57" s="323">
        <f>RevReq!Q33</f>
        <v>0</v>
      </c>
      <c r="V57" s="323">
        <f>RevReq!R33</f>
        <v>0</v>
      </c>
      <c r="W57" s="323">
        <f>RevReq!S33</f>
        <v>0</v>
      </c>
      <c r="X57" s="323">
        <f>RevReq!T33</f>
        <v>0</v>
      </c>
      <c r="Y57" s="323">
        <f>RevReq!U33</f>
        <v>0</v>
      </c>
      <c r="Z57" s="323">
        <f>RevReq!V33</f>
        <v>0</v>
      </c>
      <c r="AA57" s="323">
        <f>RevReq!W33</f>
        <v>0</v>
      </c>
      <c r="AB57" s="323">
        <f>RevReq!X33</f>
        <v>0</v>
      </c>
      <c r="AC57" s="323">
        <f>RevReq!Y33</f>
        <v>0</v>
      </c>
      <c r="AD57" s="323">
        <f>RevReq!Z33</f>
        <v>0</v>
      </c>
      <c r="AE57" s="323">
        <f>RevReq!AA33</f>
        <v>0</v>
      </c>
      <c r="AF57" s="323">
        <f>RevReq!AB33</f>
        <v>0</v>
      </c>
      <c r="AG57" s="323">
        <f>RevReq!AC33</f>
        <v>0</v>
      </c>
      <c r="AH57" s="323">
        <f>RevReq!AD33</f>
        <v>0</v>
      </c>
      <c r="AI57" s="323">
        <f>RevReq!AE33</f>
        <v>0</v>
      </c>
      <c r="AJ57" s="323">
        <f>RevReq!AF33</f>
        <v>0</v>
      </c>
      <c r="AK57" s="323">
        <f>RevReq!AG33</f>
        <v>0</v>
      </c>
      <c r="AL57" s="323">
        <f>RevReq!AH33</f>
        <v>0</v>
      </c>
      <c r="AM57" s="323">
        <f>RevReq!AI33</f>
        <v>0</v>
      </c>
      <c r="AN57" s="323">
        <f>RevReq!AJ33</f>
        <v>0</v>
      </c>
      <c r="AO57" s="323">
        <f>RevReq!AK33</f>
        <v>0</v>
      </c>
      <c r="AP57" s="323">
        <f>RevReq!AL33</f>
        <v>0</v>
      </c>
      <c r="AQ57" s="323">
        <f>RevReq!AM33</f>
        <v>0</v>
      </c>
      <c r="AR57" s="323">
        <f>RevReq!AN33</f>
        <v>0</v>
      </c>
      <c r="AS57" s="323">
        <f>RevReq!AO33</f>
        <v>0</v>
      </c>
      <c r="AT57" s="323">
        <f>RevReq!AP33</f>
        <v>0</v>
      </c>
      <c r="AU57" s="323">
        <f>RevReq!AQ33</f>
        <v>0</v>
      </c>
      <c r="AV57" s="323">
        <f>RevReq!AR33</f>
        <v>0</v>
      </c>
      <c r="AW57" s="323">
        <f>RevReq!AS33</f>
        <v>0</v>
      </c>
      <c r="AX57" s="323">
        <f>RevReq!AT33</f>
        <v>0</v>
      </c>
      <c r="AY57" s="323">
        <f>RevReq!AU33</f>
        <v>0</v>
      </c>
      <c r="AZ57" s="323">
        <f>RevReq!AV33</f>
        <v>0</v>
      </c>
      <c r="BA57" s="323">
        <f>RevReq!AW33</f>
        <v>0</v>
      </c>
      <c r="BB57" s="323">
        <f>RevReq!AX33</f>
        <v>0</v>
      </c>
      <c r="BC57" s="323">
        <f>RevReq!AY33</f>
        <v>0</v>
      </c>
      <c r="BD57" s="323">
        <f>RevReq!AZ33</f>
        <v>0</v>
      </c>
      <c r="BE57" s="323">
        <f>RevReq!BA33</f>
        <v>0</v>
      </c>
      <c r="BF57" s="323">
        <f>RevReq!BB33</f>
        <v>0</v>
      </c>
      <c r="BG57" s="323">
        <f>RevReq!BC33</f>
        <v>0</v>
      </c>
      <c r="BH57" s="323">
        <f>RevReq!BD33</f>
        <v>0</v>
      </c>
      <c r="BI57" s="323">
        <f>RevReq!BE33</f>
        <v>0</v>
      </c>
      <c r="BJ57" s="323">
        <f>RevReq!BF33</f>
        <v>0</v>
      </c>
      <c r="BK57" s="323">
        <f>RevReq!BG33</f>
        <v>0</v>
      </c>
      <c r="BL57" s="323">
        <f>RevReq!BH33</f>
        <v>0</v>
      </c>
      <c r="BM57" s="323">
        <f>RevReq!BI33</f>
        <v>0</v>
      </c>
      <c r="BN57" s="323">
        <f>RevReq!BJ33</f>
        <v>0</v>
      </c>
      <c r="BO57" s="323">
        <f>RevReq!BK33</f>
        <v>0</v>
      </c>
      <c r="BP57" s="323">
        <f>RevReq!BL33</f>
        <v>0</v>
      </c>
      <c r="BQ57" s="323">
        <f>RevReq!BM33</f>
        <v>0</v>
      </c>
    </row>
    <row r="58" spans="3:69" ht="12.75">
      <c r="C58" s="18">
        <f t="shared" si="9"/>
        <v>18</v>
      </c>
      <c r="D58" s="8" t="str">
        <f t="shared" si="10"/>
        <v>…</v>
      </c>
      <c r="E58" s="8" t="str">
        <f t="shared" si="10"/>
        <v>Operating Expense</v>
      </c>
      <c r="G58" s="77">
        <f>RevReq!K34</f>
        <v>0</v>
      </c>
      <c r="H58" s="64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323">
        <f>RevReq!O34</f>
        <v>0</v>
      </c>
      <c r="T58" s="323">
        <f>RevReq!P34</f>
        <v>0</v>
      </c>
      <c r="U58" s="323">
        <f>RevReq!Q34</f>
        <v>0</v>
      </c>
      <c r="V58" s="323">
        <f>RevReq!R34</f>
        <v>0</v>
      </c>
      <c r="W58" s="323">
        <f>RevReq!S34</f>
        <v>0</v>
      </c>
      <c r="X58" s="323">
        <f>RevReq!T34</f>
        <v>0</v>
      </c>
      <c r="Y58" s="323">
        <f>RevReq!U34</f>
        <v>0</v>
      </c>
      <c r="Z58" s="323">
        <f>RevReq!V34</f>
        <v>0</v>
      </c>
      <c r="AA58" s="323">
        <f>RevReq!W34</f>
        <v>0</v>
      </c>
      <c r="AB58" s="323">
        <f>RevReq!X34</f>
        <v>0</v>
      </c>
      <c r="AC58" s="323">
        <f>RevReq!Y34</f>
        <v>0</v>
      </c>
      <c r="AD58" s="323">
        <f>RevReq!Z34</f>
        <v>0</v>
      </c>
      <c r="AE58" s="323">
        <f>RevReq!AA34</f>
        <v>0</v>
      </c>
      <c r="AF58" s="323">
        <f>RevReq!AB34</f>
        <v>0</v>
      </c>
      <c r="AG58" s="323">
        <f>RevReq!AC34</f>
        <v>0</v>
      </c>
      <c r="AH58" s="323">
        <f>RevReq!AD34</f>
        <v>0</v>
      </c>
      <c r="AI58" s="323">
        <f>RevReq!AE34</f>
        <v>0</v>
      </c>
      <c r="AJ58" s="323">
        <f>RevReq!AF34</f>
        <v>0</v>
      </c>
      <c r="AK58" s="323">
        <f>RevReq!AG34</f>
        <v>0</v>
      </c>
      <c r="AL58" s="323">
        <f>RevReq!AH34</f>
        <v>0</v>
      </c>
      <c r="AM58" s="323">
        <f>RevReq!AI34</f>
        <v>0</v>
      </c>
      <c r="AN58" s="323">
        <f>RevReq!AJ34</f>
        <v>0</v>
      </c>
      <c r="AO58" s="323">
        <f>RevReq!AK34</f>
        <v>0</v>
      </c>
      <c r="AP58" s="323">
        <f>RevReq!AL34</f>
        <v>0</v>
      </c>
      <c r="AQ58" s="323">
        <f>RevReq!AM34</f>
        <v>0</v>
      </c>
      <c r="AR58" s="323">
        <f>RevReq!AN34</f>
        <v>0</v>
      </c>
      <c r="AS58" s="323">
        <f>RevReq!AO34</f>
        <v>0</v>
      </c>
      <c r="AT58" s="323">
        <f>RevReq!AP34</f>
        <v>0</v>
      </c>
      <c r="AU58" s="323">
        <f>RevReq!AQ34</f>
        <v>0</v>
      </c>
      <c r="AV58" s="323">
        <f>RevReq!AR34</f>
        <v>0</v>
      </c>
      <c r="AW58" s="323">
        <f>RevReq!AS34</f>
        <v>0</v>
      </c>
      <c r="AX58" s="323">
        <f>RevReq!AT34</f>
        <v>0</v>
      </c>
      <c r="AY58" s="323">
        <f>RevReq!AU34</f>
        <v>0</v>
      </c>
      <c r="AZ58" s="323">
        <f>RevReq!AV34</f>
        <v>0</v>
      </c>
      <c r="BA58" s="323">
        <f>RevReq!AW34</f>
        <v>0</v>
      </c>
      <c r="BB58" s="323">
        <f>RevReq!AX34</f>
        <v>0</v>
      </c>
      <c r="BC58" s="323">
        <f>RevReq!AY34</f>
        <v>0</v>
      </c>
      <c r="BD58" s="323">
        <f>RevReq!AZ34</f>
        <v>0</v>
      </c>
      <c r="BE58" s="323">
        <f>RevReq!BA34</f>
        <v>0</v>
      </c>
      <c r="BF58" s="323">
        <f>RevReq!BB34</f>
        <v>0</v>
      </c>
      <c r="BG58" s="323">
        <f>RevReq!BC34</f>
        <v>0</v>
      </c>
      <c r="BH58" s="323">
        <f>RevReq!BD34</f>
        <v>0</v>
      </c>
      <c r="BI58" s="323">
        <f>RevReq!BE34</f>
        <v>0</v>
      </c>
      <c r="BJ58" s="323">
        <f>RevReq!BF34</f>
        <v>0</v>
      </c>
      <c r="BK58" s="323">
        <f>RevReq!BG34</f>
        <v>0</v>
      </c>
      <c r="BL58" s="323">
        <f>RevReq!BH34</f>
        <v>0</v>
      </c>
      <c r="BM58" s="323">
        <f>RevReq!BI34</f>
        <v>0</v>
      </c>
      <c r="BN58" s="323">
        <f>RevReq!BJ34</f>
        <v>0</v>
      </c>
      <c r="BO58" s="323">
        <f>RevReq!BK34</f>
        <v>0</v>
      </c>
      <c r="BP58" s="323">
        <f>RevReq!BL34</f>
        <v>0</v>
      </c>
      <c r="BQ58" s="323">
        <f>RevReq!BM34</f>
        <v>0</v>
      </c>
    </row>
    <row r="59" spans="3:69" ht="12.75">
      <c r="C59" s="18">
        <f t="shared" si="9"/>
        <v>19</v>
      </c>
      <c r="D59" s="8" t="str">
        <f t="shared" si="10"/>
        <v>…</v>
      </c>
      <c r="E59" s="8" t="str">
        <f t="shared" si="10"/>
        <v>Operating Expense</v>
      </c>
      <c r="G59" s="77">
        <f>RevReq!K35</f>
        <v>0</v>
      </c>
      <c r="H59" s="64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323">
        <f>RevReq!O35</f>
        <v>0</v>
      </c>
      <c r="T59" s="323">
        <f>RevReq!P35</f>
        <v>0</v>
      </c>
      <c r="U59" s="323">
        <f>RevReq!Q35</f>
        <v>0</v>
      </c>
      <c r="V59" s="323">
        <f>RevReq!R35</f>
        <v>0</v>
      </c>
      <c r="W59" s="323">
        <f>RevReq!S35</f>
        <v>0</v>
      </c>
      <c r="X59" s="323">
        <f>RevReq!T35</f>
        <v>0</v>
      </c>
      <c r="Y59" s="323">
        <f>RevReq!U35</f>
        <v>0</v>
      </c>
      <c r="Z59" s="323">
        <f>RevReq!V35</f>
        <v>0</v>
      </c>
      <c r="AA59" s="323">
        <f>RevReq!W35</f>
        <v>0</v>
      </c>
      <c r="AB59" s="323">
        <f>RevReq!X35</f>
        <v>0</v>
      </c>
      <c r="AC59" s="323">
        <f>RevReq!Y35</f>
        <v>0</v>
      </c>
      <c r="AD59" s="323">
        <f>RevReq!Z35</f>
        <v>0</v>
      </c>
      <c r="AE59" s="323">
        <f>RevReq!AA35</f>
        <v>0</v>
      </c>
      <c r="AF59" s="323">
        <f>RevReq!AB35</f>
        <v>0</v>
      </c>
      <c r="AG59" s="323">
        <f>RevReq!AC35</f>
        <v>0</v>
      </c>
      <c r="AH59" s="323">
        <f>RevReq!AD35</f>
        <v>0</v>
      </c>
      <c r="AI59" s="323">
        <f>RevReq!AE35</f>
        <v>0</v>
      </c>
      <c r="AJ59" s="323">
        <f>RevReq!AF35</f>
        <v>0</v>
      </c>
      <c r="AK59" s="323">
        <f>RevReq!AG35</f>
        <v>0</v>
      </c>
      <c r="AL59" s="323">
        <f>RevReq!AH35</f>
        <v>0</v>
      </c>
      <c r="AM59" s="323">
        <f>RevReq!AI35</f>
        <v>0</v>
      </c>
      <c r="AN59" s="323">
        <f>RevReq!AJ35</f>
        <v>0</v>
      </c>
      <c r="AO59" s="323">
        <f>RevReq!AK35</f>
        <v>0</v>
      </c>
      <c r="AP59" s="323">
        <f>RevReq!AL35</f>
        <v>0</v>
      </c>
      <c r="AQ59" s="323">
        <f>RevReq!AM35</f>
        <v>0</v>
      </c>
      <c r="AR59" s="323">
        <f>RevReq!AN35</f>
        <v>0</v>
      </c>
      <c r="AS59" s="323">
        <f>RevReq!AO35</f>
        <v>0</v>
      </c>
      <c r="AT59" s="323">
        <f>RevReq!AP35</f>
        <v>0</v>
      </c>
      <c r="AU59" s="323">
        <f>RevReq!AQ35</f>
        <v>0</v>
      </c>
      <c r="AV59" s="323">
        <f>RevReq!AR35</f>
        <v>0</v>
      </c>
      <c r="AW59" s="323">
        <f>RevReq!AS35</f>
        <v>0</v>
      </c>
      <c r="AX59" s="323">
        <f>RevReq!AT35</f>
        <v>0</v>
      </c>
      <c r="AY59" s="323">
        <f>RevReq!AU35</f>
        <v>0</v>
      </c>
      <c r="AZ59" s="323">
        <f>RevReq!AV35</f>
        <v>0</v>
      </c>
      <c r="BA59" s="323">
        <f>RevReq!AW35</f>
        <v>0</v>
      </c>
      <c r="BB59" s="323">
        <f>RevReq!AX35</f>
        <v>0</v>
      </c>
      <c r="BC59" s="323">
        <f>RevReq!AY35</f>
        <v>0</v>
      </c>
      <c r="BD59" s="323">
        <f>RevReq!AZ35</f>
        <v>0</v>
      </c>
      <c r="BE59" s="323">
        <f>RevReq!BA35</f>
        <v>0</v>
      </c>
      <c r="BF59" s="323">
        <f>RevReq!BB35</f>
        <v>0</v>
      </c>
      <c r="BG59" s="323">
        <f>RevReq!BC35</f>
        <v>0</v>
      </c>
      <c r="BH59" s="323">
        <f>RevReq!BD35</f>
        <v>0</v>
      </c>
      <c r="BI59" s="323">
        <f>RevReq!BE35</f>
        <v>0</v>
      </c>
      <c r="BJ59" s="323">
        <f>RevReq!BF35</f>
        <v>0</v>
      </c>
      <c r="BK59" s="323">
        <f>RevReq!BG35</f>
        <v>0</v>
      </c>
      <c r="BL59" s="323">
        <f>RevReq!BH35</f>
        <v>0</v>
      </c>
      <c r="BM59" s="323">
        <f>RevReq!BI35</f>
        <v>0</v>
      </c>
      <c r="BN59" s="323">
        <f>RevReq!BJ35</f>
        <v>0</v>
      </c>
      <c r="BO59" s="323">
        <f>RevReq!BK35</f>
        <v>0</v>
      </c>
      <c r="BP59" s="323">
        <f>RevReq!BL35</f>
        <v>0</v>
      </c>
      <c r="BQ59" s="323">
        <f>RevReq!BM35</f>
        <v>0</v>
      </c>
    </row>
    <row r="60" spans="3:69" ht="12.75">
      <c r="C60" s="18">
        <f t="shared" si="9"/>
        <v>20</v>
      </c>
      <c r="D60" s="8" t="str">
        <f t="shared" si="10"/>
        <v>…</v>
      </c>
      <c r="E60" s="8" t="str">
        <f t="shared" si="10"/>
        <v>Operating Expense</v>
      </c>
      <c r="G60" s="77">
        <f>RevReq!K36</f>
        <v>0</v>
      </c>
      <c r="H60" s="64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323">
        <f>RevReq!O36</f>
        <v>0</v>
      </c>
      <c r="T60" s="323">
        <f>RevReq!P36</f>
        <v>0</v>
      </c>
      <c r="U60" s="323">
        <f>RevReq!Q36</f>
        <v>0</v>
      </c>
      <c r="V60" s="323">
        <f>RevReq!R36</f>
        <v>0</v>
      </c>
      <c r="W60" s="323">
        <f>RevReq!S36</f>
        <v>0</v>
      </c>
      <c r="X60" s="323">
        <f>RevReq!T36</f>
        <v>0</v>
      </c>
      <c r="Y60" s="323">
        <f>RevReq!U36</f>
        <v>0</v>
      </c>
      <c r="Z60" s="323">
        <f>RevReq!V36</f>
        <v>0</v>
      </c>
      <c r="AA60" s="323">
        <f>RevReq!W36</f>
        <v>0</v>
      </c>
      <c r="AB60" s="323">
        <f>RevReq!X36</f>
        <v>0</v>
      </c>
      <c r="AC60" s="323">
        <f>RevReq!Y36</f>
        <v>0</v>
      </c>
      <c r="AD60" s="323">
        <f>RevReq!Z36</f>
        <v>0</v>
      </c>
      <c r="AE60" s="323">
        <f>RevReq!AA36</f>
        <v>0</v>
      </c>
      <c r="AF60" s="323">
        <f>RevReq!AB36</f>
        <v>0</v>
      </c>
      <c r="AG60" s="323">
        <f>RevReq!AC36</f>
        <v>0</v>
      </c>
      <c r="AH60" s="323">
        <f>RevReq!AD36</f>
        <v>0</v>
      </c>
      <c r="AI60" s="323">
        <f>RevReq!AE36</f>
        <v>0</v>
      </c>
      <c r="AJ60" s="323">
        <f>RevReq!AF36</f>
        <v>0</v>
      </c>
      <c r="AK60" s="323">
        <f>RevReq!AG36</f>
        <v>0</v>
      </c>
      <c r="AL60" s="323">
        <f>RevReq!AH36</f>
        <v>0</v>
      </c>
      <c r="AM60" s="323">
        <f>RevReq!AI36</f>
        <v>0</v>
      </c>
      <c r="AN60" s="323">
        <f>RevReq!AJ36</f>
        <v>0</v>
      </c>
      <c r="AO60" s="323">
        <f>RevReq!AK36</f>
        <v>0</v>
      </c>
      <c r="AP60" s="323">
        <f>RevReq!AL36</f>
        <v>0</v>
      </c>
      <c r="AQ60" s="323">
        <f>RevReq!AM36</f>
        <v>0</v>
      </c>
      <c r="AR60" s="323">
        <f>RevReq!AN36</f>
        <v>0</v>
      </c>
      <c r="AS60" s="323">
        <f>RevReq!AO36</f>
        <v>0</v>
      </c>
      <c r="AT60" s="323">
        <f>RevReq!AP36</f>
        <v>0</v>
      </c>
      <c r="AU60" s="323">
        <f>RevReq!AQ36</f>
        <v>0</v>
      </c>
      <c r="AV60" s="323">
        <f>RevReq!AR36</f>
        <v>0</v>
      </c>
      <c r="AW60" s="323">
        <f>RevReq!AS36</f>
        <v>0</v>
      </c>
      <c r="AX60" s="323">
        <f>RevReq!AT36</f>
        <v>0</v>
      </c>
      <c r="AY60" s="323">
        <f>RevReq!AU36</f>
        <v>0</v>
      </c>
      <c r="AZ60" s="323">
        <f>RevReq!AV36</f>
        <v>0</v>
      </c>
      <c r="BA60" s="323">
        <f>RevReq!AW36</f>
        <v>0</v>
      </c>
      <c r="BB60" s="323">
        <f>RevReq!AX36</f>
        <v>0</v>
      </c>
      <c r="BC60" s="323">
        <f>RevReq!AY36</f>
        <v>0</v>
      </c>
      <c r="BD60" s="323">
        <f>RevReq!AZ36</f>
        <v>0</v>
      </c>
      <c r="BE60" s="323">
        <f>RevReq!BA36</f>
        <v>0</v>
      </c>
      <c r="BF60" s="323">
        <f>RevReq!BB36</f>
        <v>0</v>
      </c>
      <c r="BG60" s="323">
        <f>RevReq!BC36</f>
        <v>0</v>
      </c>
      <c r="BH60" s="323">
        <f>RevReq!BD36</f>
        <v>0</v>
      </c>
      <c r="BI60" s="323">
        <f>RevReq!BE36</f>
        <v>0</v>
      </c>
      <c r="BJ60" s="323">
        <f>RevReq!BF36</f>
        <v>0</v>
      </c>
      <c r="BK60" s="323">
        <f>RevReq!BG36</f>
        <v>0</v>
      </c>
      <c r="BL60" s="323">
        <f>RevReq!BH36</f>
        <v>0</v>
      </c>
      <c r="BM60" s="323">
        <f>RevReq!BI36</f>
        <v>0</v>
      </c>
      <c r="BN60" s="323">
        <f>RevReq!BJ36</f>
        <v>0</v>
      </c>
      <c r="BO60" s="323">
        <f>RevReq!BK36</f>
        <v>0</v>
      </c>
      <c r="BP60" s="323">
        <f>RevReq!BL36</f>
        <v>0</v>
      </c>
      <c r="BQ60" s="323">
        <f>RevReq!BM36</f>
        <v>0</v>
      </c>
    </row>
    <row r="61" spans="3:69" ht="12.75">
      <c r="C61" s="18">
        <f t="shared" si="9"/>
        <v>21</v>
      </c>
      <c r="D61" s="8" t="str">
        <f t="shared" si="10"/>
        <v>…</v>
      </c>
      <c r="E61" s="8" t="str">
        <f t="shared" si="10"/>
        <v>Operating Expense</v>
      </c>
      <c r="G61" s="77">
        <f>RevReq!K37</f>
        <v>0</v>
      </c>
      <c r="H61" s="64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323">
        <f>RevReq!O37</f>
        <v>0</v>
      </c>
      <c r="T61" s="323">
        <f>RevReq!P37</f>
        <v>0</v>
      </c>
      <c r="U61" s="323">
        <f>RevReq!Q37</f>
        <v>0</v>
      </c>
      <c r="V61" s="323">
        <f>RevReq!R37</f>
        <v>0</v>
      </c>
      <c r="W61" s="323">
        <f>RevReq!S37</f>
        <v>0</v>
      </c>
      <c r="X61" s="323">
        <f>RevReq!T37</f>
        <v>0</v>
      </c>
      <c r="Y61" s="323">
        <f>RevReq!U37</f>
        <v>0</v>
      </c>
      <c r="Z61" s="323">
        <f>RevReq!V37</f>
        <v>0</v>
      </c>
      <c r="AA61" s="323">
        <f>RevReq!W37</f>
        <v>0</v>
      </c>
      <c r="AB61" s="323">
        <f>RevReq!X37</f>
        <v>0</v>
      </c>
      <c r="AC61" s="323">
        <f>RevReq!Y37</f>
        <v>0</v>
      </c>
      <c r="AD61" s="323">
        <f>RevReq!Z37</f>
        <v>0</v>
      </c>
      <c r="AE61" s="323">
        <f>RevReq!AA37</f>
        <v>0</v>
      </c>
      <c r="AF61" s="323">
        <f>RevReq!AB37</f>
        <v>0</v>
      </c>
      <c r="AG61" s="323">
        <f>RevReq!AC37</f>
        <v>0</v>
      </c>
      <c r="AH61" s="323">
        <f>RevReq!AD37</f>
        <v>0</v>
      </c>
      <c r="AI61" s="323">
        <f>RevReq!AE37</f>
        <v>0</v>
      </c>
      <c r="AJ61" s="323">
        <f>RevReq!AF37</f>
        <v>0</v>
      </c>
      <c r="AK61" s="323">
        <f>RevReq!AG37</f>
        <v>0</v>
      </c>
      <c r="AL61" s="323">
        <f>RevReq!AH37</f>
        <v>0</v>
      </c>
      <c r="AM61" s="323">
        <f>RevReq!AI37</f>
        <v>0</v>
      </c>
      <c r="AN61" s="323">
        <f>RevReq!AJ37</f>
        <v>0</v>
      </c>
      <c r="AO61" s="323">
        <f>RevReq!AK37</f>
        <v>0</v>
      </c>
      <c r="AP61" s="323">
        <f>RevReq!AL37</f>
        <v>0</v>
      </c>
      <c r="AQ61" s="323">
        <f>RevReq!AM37</f>
        <v>0</v>
      </c>
      <c r="AR61" s="323">
        <f>RevReq!AN37</f>
        <v>0</v>
      </c>
      <c r="AS61" s="323">
        <f>RevReq!AO37</f>
        <v>0</v>
      </c>
      <c r="AT61" s="323">
        <f>RevReq!AP37</f>
        <v>0</v>
      </c>
      <c r="AU61" s="323">
        <f>RevReq!AQ37</f>
        <v>0</v>
      </c>
      <c r="AV61" s="323">
        <f>RevReq!AR37</f>
        <v>0</v>
      </c>
      <c r="AW61" s="323">
        <f>RevReq!AS37</f>
        <v>0</v>
      </c>
      <c r="AX61" s="323">
        <f>RevReq!AT37</f>
        <v>0</v>
      </c>
      <c r="AY61" s="323">
        <f>RevReq!AU37</f>
        <v>0</v>
      </c>
      <c r="AZ61" s="323">
        <f>RevReq!AV37</f>
        <v>0</v>
      </c>
      <c r="BA61" s="323">
        <f>RevReq!AW37</f>
        <v>0</v>
      </c>
      <c r="BB61" s="323">
        <f>RevReq!AX37</f>
        <v>0</v>
      </c>
      <c r="BC61" s="323">
        <f>RevReq!AY37</f>
        <v>0</v>
      </c>
      <c r="BD61" s="323">
        <f>RevReq!AZ37</f>
        <v>0</v>
      </c>
      <c r="BE61" s="323">
        <f>RevReq!BA37</f>
        <v>0</v>
      </c>
      <c r="BF61" s="323">
        <f>RevReq!BB37</f>
        <v>0</v>
      </c>
      <c r="BG61" s="323">
        <f>RevReq!BC37</f>
        <v>0</v>
      </c>
      <c r="BH61" s="323">
        <f>RevReq!BD37</f>
        <v>0</v>
      </c>
      <c r="BI61" s="323">
        <f>RevReq!BE37</f>
        <v>0</v>
      </c>
      <c r="BJ61" s="323">
        <f>RevReq!BF37</f>
        <v>0</v>
      </c>
      <c r="BK61" s="323">
        <f>RevReq!BG37</f>
        <v>0</v>
      </c>
      <c r="BL61" s="323">
        <f>RevReq!BH37</f>
        <v>0</v>
      </c>
      <c r="BM61" s="323">
        <f>RevReq!BI37</f>
        <v>0</v>
      </c>
      <c r="BN61" s="323">
        <f>RevReq!BJ37</f>
        <v>0</v>
      </c>
      <c r="BO61" s="323">
        <f>RevReq!BK37</f>
        <v>0</v>
      </c>
      <c r="BP61" s="323">
        <f>RevReq!BL37</f>
        <v>0</v>
      </c>
      <c r="BQ61" s="323">
        <f>RevReq!BM37</f>
        <v>0</v>
      </c>
    </row>
    <row r="62" spans="3:69" ht="12.75">
      <c r="C62" s="18">
        <f t="shared" si="9"/>
        <v>22</v>
      </c>
      <c r="D62" s="8" t="str">
        <f t="shared" si="10"/>
        <v>…</v>
      </c>
      <c r="E62" s="8" t="str">
        <f t="shared" si="10"/>
        <v>Operating Expense</v>
      </c>
      <c r="G62" s="77">
        <f>RevReq!K38</f>
        <v>0</v>
      </c>
      <c r="H62" s="64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323">
        <f>RevReq!O38</f>
        <v>0</v>
      </c>
      <c r="T62" s="323">
        <f>RevReq!P38</f>
        <v>0</v>
      </c>
      <c r="U62" s="323">
        <f>RevReq!Q38</f>
        <v>0</v>
      </c>
      <c r="V62" s="323">
        <f>RevReq!R38</f>
        <v>0</v>
      </c>
      <c r="W62" s="323">
        <f>RevReq!S38</f>
        <v>0</v>
      </c>
      <c r="X62" s="323">
        <f>RevReq!T38</f>
        <v>0</v>
      </c>
      <c r="Y62" s="323">
        <f>RevReq!U38</f>
        <v>0</v>
      </c>
      <c r="Z62" s="323">
        <f>RevReq!V38</f>
        <v>0</v>
      </c>
      <c r="AA62" s="323">
        <f>RevReq!W38</f>
        <v>0</v>
      </c>
      <c r="AB62" s="323">
        <f>RevReq!X38</f>
        <v>0</v>
      </c>
      <c r="AC62" s="323">
        <f>RevReq!Y38</f>
        <v>0</v>
      </c>
      <c r="AD62" s="323">
        <f>RevReq!Z38</f>
        <v>0</v>
      </c>
      <c r="AE62" s="323">
        <f>RevReq!AA38</f>
        <v>0</v>
      </c>
      <c r="AF62" s="323">
        <f>RevReq!AB38</f>
        <v>0</v>
      </c>
      <c r="AG62" s="323">
        <f>RevReq!AC38</f>
        <v>0</v>
      </c>
      <c r="AH62" s="323">
        <f>RevReq!AD38</f>
        <v>0</v>
      </c>
      <c r="AI62" s="323">
        <f>RevReq!AE38</f>
        <v>0</v>
      </c>
      <c r="AJ62" s="323">
        <f>RevReq!AF38</f>
        <v>0</v>
      </c>
      <c r="AK62" s="323">
        <f>RevReq!AG38</f>
        <v>0</v>
      </c>
      <c r="AL62" s="323">
        <f>RevReq!AH38</f>
        <v>0</v>
      </c>
      <c r="AM62" s="323">
        <f>RevReq!AI38</f>
        <v>0</v>
      </c>
      <c r="AN62" s="323">
        <f>RevReq!AJ38</f>
        <v>0</v>
      </c>
      <c r="AO62" s="323">
        <f>RevReq!AK38</f>
        <v>0</v>
      </c>
      <c r="AP62" s="323">
        <f>RevReq!AL38</f>
        <v>0</v>
      </c>
      <c r="AQ62" s="323">
        <f>RevReq!AM38</f>
        <v>0</v>
      </c>
      <c r="AR62" s="323">
        <f>RevReq!AN38</f>
        <v>0</v>
      </c>
      <c r="AS62" s="323">
        <f>RevReq!AO38</f>
        <v>0</v>
      </c>
      <c r="AT62" s="323">
        <f>RevReq!AP38</f>
        <v>0</v>
      </c>
      <c r="AU62" s="323">
        <f>RevReq!AQ38</f>
        <v>0</v>
      </c>
      <c r="AV62" s="323">
        <f>RevReq!AR38</f>
        <v>0</v>
      </c>
      <c r="AW62" s="323">
        <f>RevReq!AS38</f>
        <v>0</v>
      </c>
      <c r="AX62" s="323">
        <f>RevReq!AT38</f>
        <v>0</v>
      </c>
      <c r="AY62" s="323">
        <f>RevReq!AU38</f>
        <v>0</v>
      </c>
      <c r="AZ62" s="323">
        <f>RevReq!AV38</f>
        <v>0</v>
      </c>
      <c r="BA62" s="323">
        <f>RevReq!AW38</f>
        <v>0</v>
      </c>
      <c r="BB62" s="323">
        <f>RevReq!AX38</f>
        <v>0</v>
      </c>
      <c r="BC62" s="323">
        <f>RevReq!AY38</f>
        <v>0</v>
      </c>
      <c r="BD62" s="323">
        <f>RevReq!AZ38</f>
        <v>0</v>
      </c>
      <c r="BE62" s="323">
        <f>RevReq!BA38</f>
        <v>0</v>
      </c>
      <c r="BF62" s="323">
        <f>RevReq!BB38</f>
        <v>0</v>
      </c>
      <c r="BG62" s="323">
        <f>RevReq!BC38</f>
        <v>0</v>
      </c>
      <c r="BH62" s="323">
        <f>RevReq!BD38</f>
        <v>0</v>
      </c>
      <c r="BI62" s="323">
        <f>RevReq!BE38</f>
        <v>0</v>
      </c>
      <c r="BJ62" s="323">
        <f>RevReq!BF38</f>
        <v>0</v>
      </c>
      <c r="BK62" s="323">
        <f>RevReq!BG38</f>
        <v>0</v>
      </c>
      <c r="BL62" s="323">
        <f>RevReq!BH38</f>
        <v>0</v>
      </c>
      <c r="BM62" s="323">
        <f>RevReq!BI38</f>
        <v>0</v>
      </c>
      <c r="BN62" s="323">
        <f>RevReq!BJ38</f>
        <v>0</v>
      </c>
      <c r="BO62" s="323">
        <f>RevReq!BK38</f>
        <v>0</v>
      </c>
      <c r="BP62" s="323">
        <f>RevReq!BL38</f>
        <v>0</v>
      </c>
      <c r="BQ62" s="323">
        <f>RevReq!BM38</f>
        <v>0</v>
      </c>
    </row>
    <row r="63" spans="3:69" ht="12.75">
      <c r="C63" s="18">
        <f t="shared" si="9"/>
        <v>23</v>
      </c>
      <c r="D63" s="8" t="str">
        <f t="shared" si="10"/>
        <v>…</v>
      </c>
      <c r="E63" s="8" t="str">
        <f t="shared" si="10"/>
        <v>Operating Expense</v>
      </c>
      <c r="G63" s="77">
        <f>RevReq!K39</f>
        <v>0</v>
      </c>
      <c r="H63" s="64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323">
        <f>RevReq!O39</f>
        <v>0</v>
      </c>
      <c r="T63" s="323">
        <f>RevReq!P39</f>
        <v>0</v>
      </c>
      <c r="U63" s="323">
        <f>RevReq!Q39</f>
        <v>0</v>
      </c>
      <c r="V63" s="323">
        <f>RevReq!R39</f>
        <v>0</v>
      </c>
      <c r="W63" s="323">
        <f>RevReq!S39</f>
        <v>0</v>
      </c>
      <c r="X63" s="323">
        <f>RevReq!T39</f>
        <v>0</v>
      </c>
      <c r="Y63" s="323">
        <f>RevReq!U39</f>
        <v>0</v>
      </c>
      <c r="Z63" s="323">
        <f>RevReq!V39</f>
        <v>0</v>
      </c>
      <c r="AA63" s="323">
        <f>RevReq!W39</f>
        <v>0</v>
      </c>
      <c r="AB63" s="323">
        <f>RevReq!X39</f>
        <v>0</v>
      </c>
      <c r="AC63" s="323">
        <f>RevReq!Y39</f>
        <v>0</v>
      </c>
      <c r="AD63" s="323">
        <f>RevReq!Z39</f>
        <v>0</v>
      </c>
      <c r="AE63" s="323">
        <f>RevReq!AA39</f>
        <v>0</v>
      </c>
      <c r="AF63" s="323">
        <f>RevReq!AB39</f>
        <v>0</v>
      </c>
      <c r="AG63" s="323">
        <f>RevReq!AC39</f>
        <v>0</v>
      </c>
      <c r="AH63" s="323">
        <f>RevReq!AD39</f>
        <v>0</v>
      </c>
      <c r="AI63" s="323">
        <f>RevReq!AE39</f>
        <v>0</v>
      </c>
      <c r="AJ63" s="323">
        <f>RevReq!AF39</f>
        <v>0</v>
      </c>
      <c r="AK63" s="323">
        <f>RevReq!AG39</f>
        <v>0</v>
      </c>
      <c r="AL63" s="323">
        <f>RevReq!AH39</f>
        <v>0</v>
      </c>
      <c r="AM63" s="323">
        <f>RevReq!AI39</f>
        <v>0</v>
      </c>
      <c r="AN63" s="323">
        <f>RevReq!AJ39</f>
        <v>0</v>
      </c>
      <c r="AO63" s="323">
        <f>RevReq!AK39</f>
        <v>0</v>
      </c>
      <c r="AP63" s="323">
        <f>RevReq!AL39</f>
        <v>0</v>
      </c>
      <c r="AQ63" s="323">
        <f>RevReq!AM39</f>
        <v>0</v>
      </c>
      <c r="AR63" s="323">
        <f>RevReq!AN39</f>
        <v>0</v>
      </c>
      <c r="AS63" s="323">
        <f>RevReq!AO39</f>
        <v>0</v>
      </c>
      <c r="AT63" s="323">
        <f>RevReq!AP39</f>
        <v>0</v>
      </c>
      <c r="AU63" s="323">
        <f>RevReq!AQ39</f>
        <v>0</v>
      </c>
      <c r="AV63" s="323">
        <f>RevReq!AR39</f>
        <v>0</v>
      </c>
      <c r="AW63" s="323">
        <f>RevReq!AS39</f>
        <v>0</v>
      </c>
      <c r="AX63" s="323">
        <f>RevReq!AT39</f>
        <v>0</v>
      </c>
      <c r="AY63" s="323">
        <f>RevReq!AU39</f>
        <v>0</v>
      </c>
      <c r="AZ63" s="323">
        <f>RevReq!AV39</f>
        <v>0</v>
      </c>
      <c r="BA63" s="323">
        <f>RevReq!AW39</f>
        <v>0</v>
      </c>
      <c r="BB63" s="323">
        <f>RevReq!AX39</f>
        <v>0</v>
      </c>
      <c r="BC63" s="323">
        <f>RevReq!AY39</f>
        <v>0</v>
      </c>
      <c r="BD63" s="323">
        <f>RevReq!AZ39</f>
        <v>0</v>
      </c>
      <c r="BE63" s="323">
        <f>RevReq!BA39</f>
        <v>0</v>
      </c>
      <c r="BF63" s="323">
        <f>RevReq!BB39</f>
        <v>0</v>
      </c>
      <c r="BG63" s="323">
        <f>RevReq!BC39</f>
        <v>0</v>
      </c>
      <c r="BH63" s="323">
        <f>RevReq!BD39</f>
        <v>0</v>
      </c>
      <c r="BI63" s="323">
        <f>RevReq!BE39</f>
        <v>0</v>
      </c>
      <c r="BJ63" s="323">
        <f>RevReq!BF39</f>
        <v>0</v>
      </c>
      <c r="BK63" s="323">
        <f>RevReq!BG39</f>
        <v>0</v>
      </c>
      <c r="BL63" s="323">
        <f>RevReq!BH39</f>
        <v>0</v>
      </c>
      <c r="BM63" s="323">
        <f>RevReq!BI39</f>
        <v>0</v>
      </c>
      <c r="BN63" s="323">
        <f>RevReq!BJ39</f>
        <v>0</v>
      </c>
      <c r="BO63" s="323">
        <f>RevReq!BK39</f>
        <v>0</v>
      </c>
      <c r="BP63" s="323">
        <f>RevReq!BL39</f>
        <v>0</v>
      </c>
      <c r="BQ63" s="323">
        <f>RevReq!BM39</f>
        <v>0</v>
      </c>
    </row>
    <row r="64" spans="3:69" ht="12.75">
      <c r="C64" s="18">
        <f t="shared" si="9"/>
        <v>24</v>
      </c>
      <c r="D64" s="8" t="str">
        <f t="shared" si="10"/>
        <v>…</v>
      </c>
      <c r="E64" s="8" t="str">
        <f t="shared" si="10"/>
        <v>Operating Expense</v>
      </c>
      <c r="G64" s="77">
        <f>RevReq!K40</f>
        <v>0</v>
      </c>
      <c r="H64" s="64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323">
        <f>RevReq!O40</f>
        <v>0</v>
      </c>
      <c r="T64" s="323">
        <f>RevReq!P40</f>
        <v>0</v>
      </c>
      <c r="U64" s="323">
        <f>RevReq!Q40</f>
        <v>0</v>
      </c>
      <c r="V64" s="323">
        <f>RevReq!R40</f>
        <v>0</v>
      </c>
      <c r="W64" s="323">
        <f>RevReq!S40</f>
        <v>0</v>
      </c>
      <c r="X64" s="323">
        <f>RevReq!T40</f>
        <v>0</v>
      </c>
      <c r="Y64" s="323">
        <f>RevReq!U40</f>
        <v>0</v>
      </c>
      <c r="Z64" s="323">
        <f>RevReq!V40</f>
        <v>0</v>
      </c>
      <c r="AA64" s="323">
        <f>RevReq!W40</f>
        <v>0</v>
      </c>
      <c r="AB64" s="323">
        <f>RevReq!X40</f>
        <v>0</v>
      </c>
      <c r="AC64" s="323">
        <f>RevReq!Y40</f>
        <v>0</v>
      </c>
      <c r="AD64" s="323">
        <f>RevReq!Z40</f>
        <v>0</v>
      </c>
      <c r="AE64" s="323">
        <f>RevReq!AA40</f>
        <v>0</v>
      </c>
      <c r="AF64" s="323">
        <f>RevReq!AB40</f>
        <v>0</v>
      </c>
      <c r="AG64" s="323">
        <f>RevReq!AC40</f>
        <v>0</v>
      </c>
      <c r="AH64" s="323">
        <f>RevReq!AD40</f>
        <v>0</v>
      </c>
      <c r="AI64" s="323">
        <f>RevReq!AE40</f>
        <v>0</v>
      </c>
      <c r="AJ64" s="323">
        <f>RevReq!AF40</f>
        <v>0</v>
      </c>
      <c r="AK64" s="323">
        <f>RevReq!AG40</f>
        <v>0</v>
      </c>
      <c r="AL64" s="323">
        <f>RevReq!AH40</f>
        <v>0</v>
      </c>
      <c r="AM64" s="323">
        <f>RevReq!AI40</f>
        <v>0</v>
      </c>
      <c r="AN64" s="323">
        <f>RevReq!AJ40</f>
        <v>0</v>
      </c>
      <c r="AO64" s="323">
        <f>RevReq!AK40</f>
        <v>0</v>
      </c>
      <c r="AP64" s="323">
        <f>RevReq!AL40</f>
        <v>0</v>
      </c>
      <c r="AQ64" s="323">
        <f>RevReq!AM40</f>
        <v>0</v>
      </c>
      <c r="AR64" s="323">
        <f>RevReq!AN40</f>
        <v>0</v>
      </c>
      <c r="AS64" s="323">
        <f>RevReq!AO40</f>
        <v>0</v>
      </c>
      <c r="AT64" s="323">
        <f>RevReq!AP40</f>
        <v>0</v>
      </c>
      <c r="AU64" s="323">
        <f>RevReq!AQ40</f>
        <v>0</v>
      </c>
      <c r="AV64" s="323">
        <f>RevReq!AR40</f>
        <v>0</v>
      </c>
      <c r="AW64" s="323">
        <f>RevReq!AS40</f>
        <v>0</v>
      </c>
      <c r="AX64" s="323">
        <f>RevReq!AT40</f>
        <v>0</v>
      </c>
      <c r="AY64" s="323">
        <f>RevReq!AU40</f>
        <v>0</v>
      </c>
      <c r="AZ64" s="323">
        <f>RevReq!AV40</f>
        <v>0</v>
      </c>
      <c r="BA64" s="323">
        <f>RevReq!AW40</f>
        <v>0</v>
      </c>
      <c r="BB64" s="323">
        <f>RevReq!AX40</f>
        <v>0</v>
      </c>
      <c r="BC64" s="323">
        <f>RevReq!AY40</f>
        <v>0</v>
      </c>
      <c r="BD64" s="323">
        <f>RevReq!AZ40</f>
        <v>0</v>
      </c>
      <c r="BE64" s="323">
        <f>RevReq!BA40</f>
        <v>0</v>
      </c>
      <c r="BF64" s="323">
        <f>RevReq!BB40</f>
        <v>0</v>
      </c>
      <c r="BG64" s="323">
        <f>RevReq!BC40</f>
        <v>0</v>
      </c>
      <c r="BH64" s="323">
        <f>RevReq!BD40</f>
        <v>0</v>
      </c>
      <c r="BI64" s="323">
        <f>RevReq!BE40</f>
        <v>0</v>
      </c>
      <c r="BJ64" s="323">
        <f>RevReq!BF40</f>
        <v>0</v>
      </c>
      <c r="BK64" s="323">
        <f>RevReq!BG40</f>
        <v>0</v>
      </c>
      <c r="BL64" s="323">
        <f>RevReq!BH40</f>
        <v>0</v>
      </c>
      <c r="BM64" s="323">
        <f>RevReq!BI40</f>
        <v>0</v>
      </c>
      <c r="BN64" s="323">
        <f>RevReq!BJ40</f>
        <v>0</v>
      </c>
      <c r="BO64" s="323">
        <f>RevReq!BK40</f>
        <v>0</v>
      </c>
      <c r="BP64" s="323">
        <f>RevReq!BL40</f>
        <v>0</v>
      </c>
      <c r="BQ64" s="323">
        <f>RevReq!BM40</f>
        <v>0</v>
      </c>
    </row>
    <row r="65" spans="3:69" ht="12.75">
      <c r="C65" s="18">
        <f t="shared" si="9"/>
        <v>25</v>
      </c>
      <c r="D65" s="132" t="str">
        <f t="shared" si="10"/>
        <v>…</v>
      </c>
      <c r="E65" s="132" t="str">
        <f t="shared" si="10"/>
        <v>Operating Expense</v>
      </c>
      <c r="F65" s="26"/>
      <c r="G65" s="77">
        <f>RevReq!K41</f>
        <v>0</v>
      </c>
      <c r="H65" s="64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323">
        <f>RevReq!O41</f>
        <v>0</v>
      </c>
      <c r="T65" s="323">
        <f>RevReq!P41</f>
        <v>0</v>
      </c>
      <c r="U65" s="323">
        <f>RevReq!Q41</f>
        <v>0</v>
      </c>
      <c r="V65" s="323">
        <f>RevReq!R41</f>
        <v>0</v>
      </c>
      <c r="W65" s="323">
        <f>RevReq!S41</f>
        <v>0</v>
      </c>
      <c r="X65" s="323">
        <f>RevReq!T41</f>
        <v>0</v>
      </c>
      <c r="Y65" s="323">
        <f>RevReq!U41</f>
        <v>0</v>
      </c>
      <c r="Z65" s="323">
        <f>RevReq!V41</f>
        <v>0</v>
      </c>
      <c r="AA65" s="323">
        <f>RevReq!W41</f>
        <v>0</v>
      </c>
      <c r="AB65" s="323">
        <f>RevReq!X41</f>
        <v>0</v>
      </c>
      <c r="AC65" s="323">
        <f>RevReq!Y41</f>
        <v>0</v>
      </c>
      <c r="AD65" s="323">
        <f>RevReq!Z41</f>
        <v>0</v>
      </c>
      <c r="AE65" s="323">
        <f>RevReq!AA41</f>
        <v>0</v>
      </c>
      <c r="AF65" s="323">
        <f>RevReq!AB41</f>
        <v>0</v>
      </c>
      <c r="AG65" s="323">
        <f>RevReq!AC41</f>
        <v>0</v>
      </c>
      <c r="AH65" s="323">
        <f>RevReq!AD41</f>
        <v>0</v>
      </c>
      <c r="AI65" s="323">
        <f>RevReq!AE41</f>
        <v>0</v>
      </c>
      <c r="AJ65" s="323">
        <f>RevReq!AF41</f>
        <v>0</v>
      </c>
      <c r="AK65" s="323">
        <f>RevReq!AG41</f>
        <v>0</v>
      </c>
      <c r="AL65" s="323">
        <f>RevReq!AH41</f>
        <v>0</v>
      </c>
      <c r="AM65" s="323">
        <f>RevReq!AI41</f>
        <v>0</v>
      </c>
      <c r="AN65" s="323">
        <f>RevReq!AJ41</f>
        <v>0</v>
      </c>
      <c r="AO65" s="323">
        <f>RevReq!AK41</f>
        <v>0</v>
      </c>
      <c r="AP65" s="323">
        <f>RevReq!AL41</f>
        <v>0</v>
      </c>
      <c r="AQ65" s="323">
        <f>RevReq!AM41</f>
        <v>0</v>
      </c>
      <c r="AR65" s="323">
        <f>RevReq!AN41</f>
        <v>0</v>
      </c>
      <c r="AS65" s="323">
        <f>RevReq!AO41</f>
        <v>0</v>
      </c>
      <c r="AT65" s="323">
        <f>RevReq!AP41</f>
        <v>0</v>
      </c>
      <c r="AU65" s="323">
        <f>RevReq!AQ41</f>
        <v>0</v>
      </c>
      <c r="AV65" s="323">
        <f>RevReq!AR41</f>
        <v>0</v>
      </c>
      <c r="AW65" s="323">
        <f>RevReq!AS41</f>
        <v>0</v>
      </c>
      <c r="AX65" s="323">
        <f>RevReq!AT41</f>
        <v>0</v>
      </c>
      <c r="AY65" s="323">
        <f>RevReq!AU41</f>
        <v>0</v>
      </c>
      <c r="AZ65" s="323">
        <f>RevReq!AV41</f>
        <v>0</v>
      </c>
      <c r="BA65" s="323">
        <f>RevReq!AW41</f>
        <v>0</v>
      </c>
      <c r="BB65" s="323">
        <f>RevReq!AX41</f>
        <v>0</v>
      </c>
      <c r="BC65" s="323">
        <f>RevReq!AY41</f>
        <v>0</v>
      </c>
      <c r="BD65" s="323">
        <f>RevReq!AZ41</f>
        <v>0</v>
      </c>
      <c r="BE65" s="323">
        <f>RevReq!BA41</f>
        <v>0</v>
      </c>
      <c r="BF65" s="323">
        <f>RevReq!BB41</f>
        <v>0</v>
      </c>
      <c r="BG65" s="323">
        <f>RevReq!BC41</f>
        <v>0</v>
      </c>
      <c r="BH65" s="323">
        <f>RevReq!BD41</f>
        <v>0</v>
      </c>
      <c r="BI65" s="323">
        <f>RevReq!BE41</f>
        <v>0</v>
      </c>
      <c r="BJ65" s="323">
        <f>RevReq!BF41</f>
        <v>0</v>
      </c>
      <c r="BK65" s="323">
        <f>RevReq!BG41</f>
        <v>0</v>
      </c>
      <c r="BL65" s="323">
        <f>RevReq!BH41</f>
        <v>0</v>
      </c>
      <c r="BM65" s="323">
        <f>RevReq!BI41</f>
        <v>0</v>
      </c>
      <c r="BN65" s="323">
        <f>RevReq!BJ41</f>
        <v>0</v>
      </c>
      <c r="BO65" s="323">
        <f>RevReq!BK41</f>
        <v>0</v>
      </c>
      <c r="BP65" s="323">
        <f>RevReq!BL41</f>
        <v>0</v>
      </c>
      <c r="BQ65" s="323">
        <f>RevReq!BM41</f>
        <v>0</v>
      </c>
    </row>
    <row r="66" spans="4:69" ht="12.75">
      <c r="D66" s="137" t="s">
        <v>57</v>
      </c>
      <c r="E66" s="99"/>
      <c r="F66" s="138"/>
      <c r="G66" s="75">
        <f>SUM(G41:G65)</f>
        <v>1168073.9435738246</v>
      </c>
      <c r="H66" s="64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324">
        <f t="shared" si="11" ref="S66:AX66">SUM(S41:S65)</f>
        <v>220272.02197925196</v>
      </c>
      <c r="T66" s="324">
        <f t="shared" si="11"/>
        <v>204618.87483673473</v>
      </c>
      <c r="U66" s="324">
        <f t="shared" si="11"/>
        <v>189065.89553084085</v>
      </c>
      <c r="V66" s="324">
        <f t="shared" si="11"/>
        <v>176077.21284250449</v>
      </c>
      <c r="W66" s="324">
        <f t="shared" si="11"/>
        <v>164050.14138575224</v>
      </c>
      <c r="X66" s="324">
        <f t="shared" si="11"/>
        <v>152744.27835268807</v>
      </c>
      <c r="Y66" s="324">
        <f t="shared" si="11"/>
        <v>142880.83216699999</v>
      </c>
      <c r="Z66" s="324">
        <f t="shared" si="11"/>
        <v>133738.59440499998</v>
      </c>
      <c r="AA66" s="324">
        <f t="shared" si="11"/>
        <v>124596.35664299999</v>
      </c>
      <c r="AB66" s="324">
        <f t="shared" si="11"/>
        <v>117220.118881</v>
      </c>
      <c r="AC66" s="324">
        <f t="shared" si="11"/>
        <v>1.0405208329736075E-10</v>
      </c>
      <c r="AD66" s="324">
        <f t="shared" si="11"/>
        <v>-1.1597707365916542E-11</v>
      </c>
      <c r="AE66" s="324">
        <f t="shared" si="11"/>
        <v>-1.1597707365916542E-11</v>
      </c>
      <c r="AF66" s="324">
        <f t="shared" si="11"/>
        <v>-1.1597707365916542E-11</v>
      </c>
      <c r="AG66" s="324">
        <f t="shared" si="11"/>
        <v>-1.1597707365916542E-11</v>
      </c>
      <c r="AH66" s="324">
        <f t="shared" si="11"/>
        <v>-1.1597707365916542E-11</v>
      </c>
      <c r="AI66" s="324">
        <f t="shared" si="11"/>
        <v>-1.1597707365916542E-11</v>
      </c>
      <c r="AJ66" s="324">
        <f t="shared" si="11"/>
        <v>-1.1597707365916542E-11</v>
      </c>
      <c r="AK66" s="324">
        <f t="shared" si="11"/>
        <v>-1.1597707365916542E-11</v>
      </c>
      <c r="AL66" s="324">
        <f t="shared" si="11"/>
        <v>-1.1597707365916542E-11</v>
      </c>
      <c r="AM66" s="324">
        <f t="shared" si="11"/>
        <v>-1.1597707365916542E-11</v>
      </c>
      <c r="AN66" s="324">
        <f t="shared" si="11"/>
        <v>-1.1597707365916542E-11</v>
      </c>
      <c r="AO66" s="324">
        <f t="shared" si="11"/>
        <v>-1.1597707365916542E-11</v>
      </c>
      <c r="AP66" s="324">
        <f t="shared" si="11"/>
        <v>-1.1597707365916542E-11</v>
      </c>
      <c r="AQ66" s="324">
        <f t="shared" si="11"/>
        <v>-1.1597707365916542E-11</v>
      </c>
      <c r="AR66" s="324">
        <f t="shared" si="11"/>
        <v>-1.1597707365916542E-11</v>
      </c>
      <c r="AS66" s="324">
        <f t="shared" si="11"/>
        <v>-1.1597707365916542E-11</v>
      </c>
      <c r="AT66" s="324">
        <f t="shared" si="11"/>
        <v>-1.1597707365916542E-11</v>
      </c>
      <c r="AU66" s="324">
        <f t="shared" si="11"/>
        <v>-1.1597707365916542E-11</v>
      </c>
      <c r="AV66" s="324">
        <f t="shared" si="11"/>
        <v>-1.1597707365916542E-11</v>
      </c>
      <c r="AW66" s="324">
        <f t="shared" si="11"/>
        <v>-1.1597707365916542E-11</v>
      </c>
      <c r="AX66" s="324">
        <f t="shared" si="11"/>
        <v>-1.1597707365916542E-11</v>
      </c>
      <c r="AY66" s="324">
        <f t="shared" si="12" ref="AY66:BQ66">SUM(AY41:AY65)</f>
        <v>-1.1597707365916542E-11</v>
      </c>
      <c r="AZ66" s="324">
        <f t="shared" si="12"/>
        <v>-1.1597707365916542E-11</v>
      </c>
      <c r="BA66" s="324">
        <f t="shared" si="12"/>
        <v>-1.1597707365916542E-11</v>
      </c>
      <c r="BB66" s="324">
        <f t="shared" si="12"/>
        <v>-1.1597707365916542E-11</v>
      </c>
      <c r="BC66" s="324">
        <f t="shared" si="12"/>
        <v>-1.1597707365916542E-11</v>
      </c>
      <c r="BD66" s="324">
        <f t="shared" si="12"/>
        <v>-1.1597707365916542E-11</v>
      </c>
      <c r="BE66" s="324">
        <f t="shared" si="12"/>
        <v>-1.1597707365916542E-11</v>
      </c>
      <c r="BF66" s="324">
        <f t="shared" si="12"/>
        <v>-1.1597707365916542E-11</v>
      </c>
      <c r="BG66" s="324">
        <f t="shared" si="12"/>
        <v>-1.1597707365916542E-11</v>
      </c>
      <c r="BH66" s="324">
        <f t="shared" si="12"/>
        <v>-1.1597707365916542E-11</v>
      </c>
      <c r="BI66" s="324">
        <f t="shared" si="12"/>
        <v>-1.1597707365916542E-11</v>
      </c>
      <c r="BJ66" s="324">
        <f t="shared" si="12"/>
        <v>-1.1597707365916542E-11</v>
      </c>
      <c r="BK66" s="324">
        <f t="shared" si="12"/>
        <v>-1.1597707365916542E-11</v>
      </c>
      <c r="BL66" s="324">
        <f t="shared" si="12"/>
        <v>-1.1597707365916542E-11</v>
      </c>
      <c r="BM66" s="324">
        <f t="shared" si="12"/>
        <v>-1.1597707365916542E-11</v>
      </c>
      <c r="BN66" s="324">
        <f t="shared" si="12"/>
        <v>-1.1597707365916542E-11</v>
      </c>
      <c r="BO66" s="324">
        <f t="shared" si="12"/>
        <v>-1.1597707365916542E-11</v>
      </c>
      <c r="BP66" s="324">
        <f t="shared" si="12"/>
        <v>-1.1597707365916542E-11</v>
      </c>
      <c r="BQ66" s="324">
        <f t="shared" si="12"/>
        <v>-1.1597707365916542E-11</v>
      </c>
    </row>
    <row r="67" spans="4:69" ht="12.75">
      <c r="D67" s="108"/>
      <c r="E67" s="22"/>
      <c r="F67" s="284"/>
      <c r="G67" s="284"/>
      <c r="H67" s="284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</row>
    <row r="68" spans="4:69" ht="12.75">
      <c r="D68" s="108"/>
      <c r="E68" s="22"/>
      <c r="F68" s="284"/>
      <c r="G68" s="284"/>
      <c r="H68" s="284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</row>
    <row r="69" spans="4:69" ht="12.75">
      <c r="D69" s="108"/>
      <c r="E69" s="22"/>
      <c r="F69" s="284"/>
      <c r="G69" s="284"/>
      <c r="H69" s="284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</row>
    <row r="70" spans="4:69" ht="12.75">
      <c r="D70" s="108"/>
      <c r="E70" s="22"/>
      <c r="F70" s="284"/>
      <c r="G70" s="284"/>
      <c r="H70" s="284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</row>
    <row r="71" spans="4:69" ht="12.75">
      <c r="D71" s="108"/>
      <c r="E71" s="22"/>
      <c r="F71" s="284"/>
      <c r="G71" s="284"/>
      <c r="H71" s="284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178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3"/>
      <c r="BO71" s="313"/>
      <c r="BP71" s="313"/>
      <c r="BQ71" s="313"/>
    </row>
    <row r="72" spans="4:69" ht="12.75">
      <c r="D72" s="108"/>
      <c r="E72" s="22"/>
      <c r="F72" s="284"/>
      <c r="G72" s="284"/>
      <c r="H72" s="284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</row>
    <row r="73" spans="1:15" s="111" customFormat="1" ht="15.75">
      <c r="A73" s="109"/>
      <c r="B73" s="109"/>
      <c r="D73" s="116" t="s">
        <v>183</v>
      </c>
      <c r="F73" s="117"/>
      <c r="G73" s="118"/>
      <c r="H73" s="112"/>
      <c r="M73" s="113"/>
      <c r="N73" s="114"/>
      <c r="O73" s="114"/>
    </row>
  </sheetData>
  <conditionalFormatting sqref="F17:F36 F12:F15">
    <cfRule type="expression" priority="25" dxfId="1">
      <formula>AND($E12&lt;&gt;"AFUDC Capital",$E12&lt;&gt;"CWIP Capital")</formula>
    </cfRule>
  </conditionalFormatting>
  <conditionalFormatting sqref="F13">
    <cfRule type="expression" priority="19" dxfId="1">
      <formula>AND($E13&lt;&gt;"AFUDC Capital",$E13&lt;&gt;"CWIP Capital")</formula>
    </cfRule>
  </conditionalFormatting>
  <conditionalFormatting sqref="F16">
    <cfRule type="expression" priority="16" dxfId="1">
      <formula>AND($E16&lt;&gt;"AFUDC Capital",$E16&lt;&gt;"CWIP Capital")</formula>
    </cfRule>
  </conditionalFormatting>
  <conditionalFormatting sqref="F12:F36">
    <cfRule type="expression" priority="12" dxfId="1">
      <formula>AND($E12&lt;&gt;"AFUDC Capital",$E12&lt;&gt;"CWIP Capital")</formula>
    </cfRule>
  </conditionalFormatting>
  <conditionalFormatting sqref="F12:F36">
    <cfRule type="expression" priority="10" dxfId="1">
      <formula>AND($E12&lt;&gt;"AFUDC Capital",$E12&lt;&gt;"CWIP Capital")</formula>
    </cfRule>
  </conditionalFormatting>
  <conditionalFormatting sqref="F12">
    <cfRule type="expression" priority="7" dxfId="1">
      <formula>AND($E12&lt;&gt;"AFUDC Capital",$E12&lt;&gt;"CWIP Capital")</formula>
    </cfRule>
  </conditionalFormatting>
  <conditionalFormatting sqref="F12">
    <cfRule type="expression" priority="5" dxfId="1">
      <formula>AND($E12&lt;&gt;"AFUDC Capital",$E12&lt;&gt;"CWIP Capital")</formula>
    </cfRule>
  </conditionalFormatting>
  <conditionalFormatting sqref="F12">
    <cfRule type="expression" priority="4" dxfId="1">
      <formula>AND($E12&lt;&gt;"AFUDC Capital",$E12&lt;&gt;"CWIP Capital")</formula>
    </cfRule>
  </conditionalFormatting>
  <conditionalFormatting sqref="F12">
    <cfRule type="expression" priority="3" dxfId="1">
      <formula>AND($E12&lt;&gt;"AFUDC Capital",$E12&lt;&gt;"CWIP Capital")</formula>
    </cfRule>
  </conditionalFormatting>
  <conditionalFormatting sqref="O37 K17:K36 K12:K15 M12:O36">
    <cfRule type="expression" priority="39" dxfId="1">
      <formula>MATCH($E12,lookups!$C$97:$C$102,0)&lt;=3</formula>
    </cfRule>
  </conditionalFormatting>
  <conditionalFormatting sqref="J12:J36 H12:H36">
    <cfRule type="expression" priority="38" dxfId="1">
      <formula>MATCH($E12,lookups!$C$97:$C$102,0)&lt;=2</formula>
    </cfRule>
  </conditionalFormatting>
  <conditionalFormatting sqref="O37">
    <cfRule type="expression" priority="24" dxfId="1">
      <formula>MATCH($E37,lookups!$C$97:$C$102,0)&lt;=3</formula>
    </cfRule>
  </conditionalFormatting>
  <conditionalFormatting sqref="J12:J15">
    <cfRule type="expression" priority="23" dxfId="1">
      <formula>MATCH($E12,lookups!$C$97:$C$102,0)&lt;=2</formula>
    </cfRule>
  </conditionalFormatting>
  <conditionalFormatting sqref="K16">
    <cfRule type="expression" priority="18" dxfId="1">
      <formula>MATCH($E16,lookups!$C$97:$C$102,0)&lt;=3</formula>
    </cfRule>
  </conditionalFormatting>
  <conditionalFormatting sqref="H16">
    <cfRule type="expression" priority="17" dxfId="1">
      <formula>MATCH($E16,lookups!$C$97:$C$102,0)&lt;=2</formula>
    </cfRule>
  </conditionalFormatting>
  <conditionalFormatting sqref="J16">
    <cfRule type="expression" priority="15" dxfId="1">
      <formula>MATCH($E16,lookups!$C$97:$C$102,0)&lt;=2</formula>
    </cfRule>
  </conditionalFormatting>
  <conditionalFormatting sqref="K12">
    <cfRule type="expression" priority="9" dxfId="1">
      <formula>MATCH($E12,lookups!$C$97:$C$102,0)&lt;=3</formula>
    </cfRule>
  </conditionalFormatting>
  <conditionalFormatting sqref="J12">
    <cfRule type="expression" priority="8" dxfId="1">
      <formula>MATCH($E12,lookups!$C$97:$C$102,0)&lt;=2</formula>
    </cfRule>
  </conditionalFormatting>
  <conditionalFormatting sqref="J12">
    <cfRule type="expression" priority="6" dxfId="1">
      <formula>MATCH($E12,lookups!$C$97:$C$102,0)&lt;=2</formula>
    </cfRule>
  </conditionalFormatting>
  <conditionalFormatting sqref="O12">
    <cfRule type="expression" priority="1" dxfId="1">
      <formula>MATCH($E12,lookups!$C$97:$C$102,0)&lt;=3</formula>
    </cfRule>
  </conditionalFormatting>
  <dataValidations count="7">
    <dataValidation type="list" allowBlank="1" showInputMessage="1" showErrorMessage="1" sqref="M12:N36">
      <formula1>"TRUE,FALSE"</formula1>
    </dataValidation>
    <dataValidation type="list" allowBlank="1" showInputMessage="1" showErrorMessage="1" sqref="I12:I36">
      <formula1>"Base,Clause"</formula1>
    </dataValidation>
    <dataValidation type="list" allowBlank="1" showInputMessage="1" showErrorMessage="1" sqref="F9">
      <formula1>lookups!$C$107:$C$110</formula1>
    </dataValidation>
    <dataValidation type="list" allowBlank="1" showInputMessage="1" showErrorMessage="1" sqref="H12:H36">
      <formula1>lookups!$C$12:$C$47</formula1>
    </dataValidation>
    <dataValidation type="list" allowBlank="1" showInputMessage="1" showErrorMessage="1" sqref="E12:E36">
      <formula1>lookups!$C$97:$C$102</formula1>
    </dataValidation>
    <dataValidation type="list" allowBlank="1" showInputMessage="1" showErrorMessage="1" sqref="K12:K36">
      <formula1>lookups!$C$54:$C$71</formula1>
    </dataValidation>
    <dataValidation type="list" allowBlank="1" sqref="L12:L36">
      <formula1>lookups!$C$77:$C$87</formula1>
    </dataValidation>
  </dataValidations>
  <pageMargins left="0.2" right="0.2" top="0.25" bottom="0.5" header="0.3" footer="0.3"/>
  <pageSetup fitToWidth="0" orientation="landscape" scale="1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3"/>
    <pageSetUpPr fitToPage="1"/>
  </sheetPr>
  <dimension ref="A1:BM1349"/>
  <sheetViews>
    <sheetView showGridLines="0" zoomScale="85" zoomScaleNormal="85" zoomScalePageLayoutView="80" workbookViewId="0" topLeftCell="A1">
      <pane xSplit="9" ySplit="13" topLeftCell="L14" activePane="bottomRight" state="frozen"/>
      <selection pane="topLeft" activeCell="F4" sqref="F4"/>
      <selection pane="bottomLeft" activeCell="F4" sqref="F4"/>
      <selection pane="topRight" activeCell="F4" sqref="F4"/>
      <selection pane="bottomRight" activeCell="A6" sqref="A6"/>
    </sheetView>
  </sheetViews>
  <sheetFormatPr defaultColWidth="8.85546875" defaultRowHeight="12.75" outlineLevelRow="1" outlineLevelCol="1"/>
  <cols>
    <col min="1" max="1" width="4.14285714285714" style="197" customWidth="1"/>
    <col min="2" max="2" width="2.14285714285714" style="197" customWidth="1"/>
    <col min="3" max="3" width="3.85714285714286" style="197" bestFit="1" customWidth="1"/>
    <col min="4" max="4" width="32.4285714285714" style="198" bestFit="1" customWidth="1"/>
    <col min="5" max="5" width="19.7142857142857" style="197" customWidth="1"/>
    <col min="6" max="6" width="4.71428571428571" style="200" customWidth="1" outlineLevel="1"/>
    <col min="7" max="7" width="4.42857142857143" style="200" customWidth="1"/>
    <col min="8" max="8" width="14.1428571428571" style="197" customWidth="1"/>
    <col min="9" max="9" width="15.4285714285714" style="197" customWidth="1"/>
    <col min="10" max="10" width="17.7142857142857" style="197" bestFit="1" customWidth="1"/>
    <col min="11" max="11" width="15.7142857142857" style="197" bestFit="1" customWidth="1"/>
    <col min="12" max="12" width="16.2857142857143" style="197" bestFit="1" customWidth="1"/>
    <col min="13" max="13" width="3.42857142857143" style="197" customWidth="1"/>
    <col min="14" max="14" width="2" style="197" customWidth="1"/>
    <col min="15" max="16" width="13.8571428571429" style="197" customWidth="1"/>
    <col min="17" max="17" width="13.7142857142857" style="197" customWidth="1"/>
    <col min="18" max="18" width="13.8571428571429" style="197" customWidth="1"/>
    <col min="19" max="26" width="13.8571428571429" style="197" bestFit="1" customWidth="1"/>
    <col min="27" max="65" width="15.7142857142857" style="197" bestFit="1" customWidth="1"/>
    <col min="66" max="16384" width="8.85714285714286" style="197"/>
  </cols>
  <sheetData>
    <row r="1" ht="12.75">
      <c r="A1" s="388" t="s">
        <v>257</v>
      </c>
    </row>
    <row r="2" ht="12.75">
      <c r="A2" s="388" t="s">
        <v>258</v>
      </c>
    </row>
    <row r="3" ht="12.75">
      <c r="A3" s="388" t="s">
        <v>260</v>
      </c>
    </row>
    <row r="4" ht="12.75">
      <c r="A4" s="388" t="s">
        <v>261</v>
      </c>
    </row>
    <row r="5" ht="12.75">
      <c r="A5" s="388" t="s">
        <v>259</v>
      </c>
    </row>
    <row r="6" ht="12.75">
      <c r="A6" s="388" t="s">
        <v>265</v>
      </c>
    </row>
    <row r="8" spans="1:11" s="191" customFormat="1" ht="15.75">
      <c r="A8" s="190"/>
      <c r="B8" s="190"/>
      <c r="D8" s="192" t="s">
        <v>104</v>
      </c>
      <c r="E8" s="193" t="str">
        <f>Input!$F$9</f>
        <v>$ dollars</v>
      </c>
      <c r="F8" s="194"/>
      <c r="G8" s="194"/>
      <c r="J8" s="195"/>
      <c r="K8" s="196">
        <f>K42</f>
        <v>1168073.9435738246</v>
      </c>
    </row>
    <row r="9" spans="4:65" ht="15">
      <c r="D9" s="198" t="s">
        <v>1</v>
      </c>
      <c r="E9" s="199" t="s">
        <v>9</v>
      </c>
      <c r="H9" s="201" t="s">
        <v>2</v>
      </c>
      <c r="I9" s="201" t="s">
        <v>2</v>
      </c>
      <c r="J9" s="202"/>
      <c r="K9" s="201" t="s">
        <v>3</v>
      </c>
      <c r="L9" s="201" t="s">
        <v>4</v>
      </c>
      <c r="M9" s="201"/>
      <c r="O9" s="203">
        <v>1</v>
      </c>
      <c r="P9" s="197">
        <f>O9+1</f>
        <v>2</v>
      </c>
      <c r="Q9" s="197">
        <f t="shared" si="0" ref="Q9:AF10">P9+1</f>
        <v>3</v>
      </c>
      <c r="R9" s="197">
        <f t="shared" si="0"/>
        <v>4</v>
      </c>
      <c r="S9" s="197">
        <f t="shared" si="0"/>
        <v>5</v>
      </c>
      <c r="T9" s="197">
        <f t="shared" si="0"/>
        <v>6</v>
      </c>
      <c r="U9" s="197">
        <f t="shared" si="0"/>
        <v>7</v>
      </c>
      <c r="V9" s="197">
        <f t="shared" si="0"/>
        <v>8</v>
      </c>
      <c r="W9" s="197">
        <f t="shared" si="0"/>
        <v>9</v>
      </c>
      <c r="X9" s="197">
        <f t="shared" si="0"/>
        <v>10</v>
      </c>
      <c r="Y9" s="197">
        <f t="shared" si="0"/>
        <v>11</v>
      </c>
      <c r="Z9" s="197">
        <f t="shared" si="0"/>
        <v>12</v>
      </c>
      <c r="AA9" s="197">
        <f t="shared" si="0"/>
        <v>13</v>
      </c>
      <c r="AB9" s="197">
        <f t="shared" si="0"/>
        <v>14</v>
      </c>
      <c r="AC9" s="197">
        <f t="shared" si="0"/>
        <v>15</v>
      </c>
      <c r="AD9" s="197">
        <f t="shared" si="0"/>
        <v>16</v>
      </c>
      <c r="AE9" s="197">
        <f t="shared" si="0"/>
        <v>17</v>
      </c>
      <c r="AF9" s="197">
        <f t="shared" si="0"/>
        <v>18</v>
      </c>
      <c r="AG9" s="197">
        <f t="shared" si="1" ref="AG9:AV10">AF9+1</f>
        <v>19</v>
      </c>
      <c r="AH9" s="197">
        <f t="shared" si="1"/>
        <v>20</v>
      </c>
      <c r="AI9" s="197">
        <f t="shared" si="1"/>
        <v>21</v>
      </c>
      <c r="AJ9" s="197">
        <f t="shared" si="1"/>
        <v>22</v>
      </c>
      <c r="AK9" s="197">
        <f t="shared" si="1"/>
        <v>23</v>
      </c>
      <c r="AL9" s="197">
        <f t="shared" si="1"/>
        <v>24</v>
      </c>
      <c r="AM9" s="197">
        <f t="shared" si="1"/>
        <v>25</v>
      </c>
      <c r="AN9" s="197">
        <f t="shared" si="1"/>
        <v>26</v>
      </c>
      <c r="AO9" s="197">
        <f t="shared" si="1"/>
        <v>27</v>
      </c>
      <c r="AP9" s="197">
        <f t="shared" si="1"/>
        <v>28</v>
      </c>
      <c r="AQ9" s="197">
        <f t="shared" si="1"/>
        <v>29</v>
      </c>
      <c r="AR9" s="197">
        <f t="shared" si="1"/>
        <v>30</v>
      </c>
      <c r="AS9" s="197">
        <f t="shared" si="1"/>
        <v>31</v>
      </c>
      <c r="AT9" s="197">
        <f t="shared" si="1"/>
        <v>32</v>
      </c>
      <c r="AU9" s="197">
        <f t="shared" si="1"/>
        <v>33</v>
      </c>
      <c r="AV9" s="197">
        <f t="shared" si="1"/>
        <v>34</v>
      </c>
      <c r="AW9" s="197">
        <f t="shared" si="2" ref="AW9:BL10">AV9+1</f>
        <v>35</v>
      </c>
      <c r="AX9" s="197">
        <f t="shared" si="2"/>
        <v>36</v>
      </c>
      <c r="AY9" s="197">
        <f t="shared" si="2"/>
        <v>37</v>
      </c>
      <c r="AZ9" s="197">
        <f t="shared" si="2"/>
        <v>38</v>
      </c>
      <c r="BA9" s="197">
        <f t="shared" si="2"/>
        <v>39</v>
      </c>
      <c r="BB9" s="197">
        <f t="shared" si="2"/>
        <v>40</v>
      </c>
      <c r="BC9" s="197">
        <f t="shared" si="2"/>
        <v>41</v>
      </c>
      <c r="BD9" s="197">
        <f t="shared" si="2"/>
        <v>42</v>
      </c>
      <c r="BE9" s="197">
        <f t="shared" si="2"/>
        <v>43</v>
      </c>
      <c r="BF9" s="197">
        <f t="shared" si="2"/>
        <v>44</v>
      </c>
      <c r="BG9" s="197">
        <f t="shared" si="2"/>
        <v>45</v>
      </c>
      <c r="BH9" s="197">
        <f t="shared" si="2"/>
        <v>46</v>
      </c>
      <c r="BI9" s="197">
        <f t="shared" si="2"/>
        <v>47</v>
      </c>
      <c r="BJ9" s="197">
        <f t="shared" si="2"/>
        <v>48</v>
      </c>
      <c r="BK9" s="197">
        <f t="shared" si="2"/>
        <v>49</v>
      </c>
      <c r="BL9" s="197">
        <f t="shared" si="2"/>
        <v>50</v>
      </c>
      <c r="BM9" s="197">
        <f>BL9+1</f>
        <v>51</v>
      </c>
    </row>
    <row r="10" spans="4:65" ht="12.75">
      <c r="D10" s="198" t="s">
        <v>5</v>
      </c>
      <c r="O10" s="204">
        <f>Input!S9</f>
        <v>2022</v>
      </c>
      <c r="P10" s="197">
        <f>O10+1</f>
        <v>2023</v>
      </c>
      <c r="Q10" s="197">
        <f t="shared" si="0"/>
        <v>2024</v>
      </c>
      <c r="R10" s="197">
        <f t="shared" si="0"/>
        <v>2025</v>
      </c>
      <c r="S10" s="197">
        <f t="shared" si="0"/>
        <v>2026</v>
      </c>
      <c r="T10" s="197">
        <f t="shared" si="0"/>
        <v>2027</v>
      </c>
      <c r="U10" s="197">
        <f t="shared" si="0"/>
        <v>2028</v>
      </c>
      <c r="V10" s="197">
        <f t="shared" si="0"/>
        <v>2029</v>
      </c>
      <c r="W10" s="197">
        <f t="shared" si="0"/>
        <v>2030</v>
      </c>
      <c r="X10" s="197">
        <f t="shared" si="0"/>
        <v>2031</v>
      </c>
      <c r="Y10" s="197">
        <f t="shared" si="0"/>
        <v>2032</v>
      </c>
      <c r="Z10" s="197">
        <f t="shared" si="0"/>
        <v>2033</v>
      </c>
      <c r="AA10" s="197">
        <f t="shared" si="0"/>
        <v>2034</v>
      </c>
      <c r="AB10" s="197">
        <f t="shared" si="0"/>
        <v>2035</v>
      </c>
      <c r="AC10" s="197">
        <f t="shared" si="0"/>
        <v>2036</v>
      </c>
      <c r="AD10" s="197">
        <f t="shared" si="0"/>
        <v>2037</v>
      </c>
      <c r="AE10" s="197">
        <f t="shared" si="0"/>
        <v>2038</v>
      </c>
      <c r="AF10" s="197">
        <f t="shared" si="0"/>
        <v>2039</v>
      </c>
      <c r="AG10" s="197">
        <f t="shared" si="1"/>
        <v>2040</v>
      </c>
      <c r="AH10" s="197">
        <f t="shared" si="1"/>
        <v>2041</v>
      </c>
      <c r="AI10" s="197">
        <f t="shared" si="1"/>
        <v>2042</v>
      </c>
      <c r="AJ10" s="197">
        <f t="shared" si="1"/>
        <v>2043</v>
      </c>
      <c r="AK10" s="197">
        <f t="shared" si="1"/>
        <v>2044</v>
      </c>
      <c r="AL10" s="197">
        <f t="shared" si="1"/>
        <v>2045</v>
      </c>
      <c r="AM10" s="197">
        <f t="shared" si="1"/>
        <v>2046</v>
      </c>
      <c r="AN10" s="197">
        <f t="shared" si="1"/>
        <v>2047</v>
      </c>
      <c r="AO10" s="197">
        <f t="shared" si="1"/>
        <v>2048</v>
      </c>
      <c r="AP10" s="197">
        <f t="shared" si="1"/>
        <v>2049</v>
      </c>
      <c r="AQ10" s="197">
        <f t="shared" si="1"/>
        <v>2050</v>
      </c>
      <c r="AR10" s="197">
        <f t="shared" si="1"/>
        <v>2051</v>
      </c>
      <c r="AS10" s="197">
        <f t="shared" si="1"/>
        <v>2052</v>
      </c>
      <c r="AT10" s="197">
        <f t="shared" si="1"/>
        <v>2053</v>
      </c>
      <c r="AU10" s="197">
        <f t="shared" si="1"/>
        <v>2054</v>
      </c>
      <c r="AV10" s="197">
        <f t="shared" si="1"/>
        <v>2055</v>
      </c>
      <c r="AW10" s="197">
        <f t="shared" si="2"/>
        <v>2056</v>
      </c>
      <c r="AX10" s="197">
        <f t="shared" si="2"/>
        <v>2057</v>
      </c>
      <c r="AY10" s="197">
        <f t="shared" si="2"/>
        <v>2058</v>
      </c>
      <c r="AZ10" s="197">
        <f t="shared" si="2"/>
        <v>2059</v>
      </c>
      <c r="BA10" s="197">
        <f t="shared" si="2"/>
        <v>2060</v>
      </c>
      <c r="BB10" s="197">
        <f t="shared" si="2"/>
        <v>2061</v>
      </c>
      <c r="BC10" s="197">
        <f t="shared" si="2"/>
        <v>2062</v>
      </c>
      <c r="BD10" s="197">
        <f t="shared" si="2"/>
        <v>2063</v>
      </c>
      <c r="BE10" s="197">
        <f t="shared" si="2"/>
        <v>2064</v>
      </c>
      <c r="BF10" s="197">
        <f t="shared" si="2"/>
        <v>2065</v>
      </c>
      <c r="BG10" s="197">
        <f t="shared" si="2"/>
        <v>2066</v>
      </c>
      <c r="BH10" s="197">
        <f t="shared" si="2"/>
        <v>2067</v>
      </c>
      <c r="BI10" s="197">
        <f t="shared" si="2"/>
        <v>2068</v>
      </c>
      <c r="BJ10" s="197">
        <f t="shared" si="2"/>
        <v>2069</v>
      </c>
      <c r="BK10" s="197">
        <f t="shared" si="2"/>
        <v>2070</v>
      </c>
      <c r="BL10" s="197">
        <f t="shared" si="2"/>
        <v>2071</v>
      </c>
      <c r="BM10" s="197">
        <f>BL10+1</f>
        <v>2072</v>
      </c>
    </row>
    <row r="11" spans="4:65" ht="12.75">
      <c r="D11" s="198" t="s">
        <v>6</v>
      </c>
      <c r="H11" s="205">
        <f>Assumptions!$D$15</f>
        <v>44562</v>
      </c>
      <c r="O11" s="206">
        <f>DATE(O$10,12,31)</f>
        <v>44926</v>
      </c>
      <c r="P11" s="206">
        <f t="shared" si="3" ref="P11:BM11">DATE(P$10,12,31)</f>
        <v>45291</v>
      </c>
      <c r="Q11" s="206">
        <f t="shared" si="3"/>
        <v>45657</v>
      </c>
      <c r="R11" s="206">
        <f t="shared" si="3"/>
        <v>46022</v>
      </c>
      <c r="S11" s="206">
        <f t="shared" si="3"/>
        <v>46387</v>
      </c>
      <c r="T11" s="206">
        <f t="shared" si="3"/>
        <v>46752</v>
      </c>
      <c r="U11" s="206">
        <f t="shared" si="3"/>
        <v>47118</v>
      </c>
      <c r="V11" s="206">
        <f t="shared" si="3"/>
        <v>47483</v>
      </c>
      <c r="W11" s="206">
        <f t="shared" si="3"/>
        <v>47848</v>
      </c>
      <c r="X11" s="206">
        <f t="shared" si="3"/>
        <v>48213</v>
      </c>
      <c r="Y11" s="206">
        <f t="shared" si="3"/>
        <v>48579</v>
      </c>
      <c r="Z11" s="206">
        <f t="shared" si="3"/>
        <v>48944</v>
      </c>
      <c r="AA11" s="206">
        <f t="shared" si="3"/>
        <v>49309</v>
      </c>
      <c r="AB11" s="206">
        <f t="shared" si="3"/>
        <v>49674</v>
      </c>
      <c r="AC11" s="206">
        <f t="shared" si="3"/>
        <v>50040</v>
      </c>
      <c r="AD11" s="206">
        <f t="shared" si="3"/>
        <v>50405</v>
      </c>
      <c r="AE11" s="206">
        <f t="shared" si="3"/>
        <v>50770</v>
      </c>
      <c r="AF11" s="206">
        <f t="shared" si="3"/>
        <v>51135</v>
      </c>
      <c r="AG11" s="206">
        <f t="shared" si="3"/>
        <v>51501</v>
      </c>
      <c r="AH11" s="206">
        <f t="shared" si="3"/>
        <v>51866</v>
      </c>
      <c r="AI11" s="206">
        <f t="shared" si="3"/>
        <v>52231</v>
      </c>
      <c r="AJ11" s="206">
        <f t="shared" si="3"/>
        <v>52596</v>
      </c>
      <c r="AK11" s="206">
        <f t="shared" si="3"/>
        <v>52962</v>
      </c>
      <c r="AL11" s="206">
        <f t="shared" si="3"/>
        <v>53327</v>
      </c>
      <c r="AM11" s="206">
        <f t="shared" si="3"/>
        <v>53692</v>
      </c>
      <c r="AN11" s="206">
        <f t="shared" si="3"/>
        <v>54057</v>
      </c>
      <c r="AO11" s="206">
        <f t="shared" si="3"/>
        <v>54423</v>
      </c>
      <c r="AP11" s="206">
        <f t="shared" si="3"/>
        <v>54788</v>
      </c>
      <c r="AQ11" s="206">
        <f t="shared" si="3"/>
        <v>55153</v>
      </c>
      <c r="AR11" s="206">
        <f t="shared" si="3"/>
        <v>55518</v>
      </c>
      <c r="AS11" s="206">
        <f t="shared" si="3"/>
        <v>55884</v>
      </c>
      <c r="AT11" s="206">
        <f t="shared" si="3"/>
        <v>56249</v>
      </c>
      <c r="AU11" s="206">
        <f t="shared" si="3"/>
        <v>56614</v>
      </c>
      <c r="AV11" s="206">
        <f t="shared" si="3"/>
        <v>56979</v>
      </c>
      <c r="AW11" s="206">
        <f t="shared" si="3"/>
        <v>57345</v>
      </c>
      <c r="AX11" s="206">
        <f t="shared" si="3"/>
        <v>57710</v>
      </c>
      <c r="AY11" s="206">
        <f t="shared" si="3"/>
        <v>58075</v>
      </c>
      <c r="AZ11" s="206">
        <f t="shared" si="3"/>
        <v>58440</v>
      </c>
      <c r="BA11" s="206">
        <f t="shared" si="3"/>
        <v>58806</v>
      </c>
      <c r="BB11" s="206">
        <f t="shared" si="3"/>
        <v>59171</v>
      </c>
      <c r="BC11" s="206">
        <f t="shared" si="3"/>
        <v>59536</v>
      </c>
      <c r="BD11" s="206">
        <f t="shared" si="3"/>
        <v>59901</v>
      </c>
      <c r="BE11" s="206">
        <f t="shared" si="3"/>
        <v>60267</v>
      </c>
      <c r="BF11" s="206">
        <f t="shared" si="3"/>
        <v>60632</v>
      </c>
      <c r="BG11" s="206">
        <f t="shared" si="3"/>
        <v>60997</v>
      </c>
      <c r="BH11" s="206">
        <f t="shared" si="3"/>
        <v>61362</v>
      </c>
      <c r="BI11" s="206">
        <f t="shared" si="3"/>
        <v>61728</v>
      </c>
      <c r="BJ11" s="206">
        <f t="shared" si="3"/>
        <v>62093</v>
      </c>
      <c r="BK11" s="206">
        <f t="shared" si="3"/>
        <v>62458</v>
      </c>
      <c r="BL11" s="206">
        <f t="shared" si="3"/>
        <v>62823</v>
      </c>
      <c r="BM11" s="206">
        <f t="shared" si="3"/>
        <v>63189</v>
      </c>
    </row>
    <row r="12" spans="4:65" ht="12.75">
      <c r="D12" s="198" t="s">
        <v>7</v>
      </c>
      <c r="F12" s="200" t="s">
        <v>152</v>
      </c>
      <c r="H12" s="207">
        <f>Assumptions!$E$33</f>
        <v>0.07376237762</v>
      </c>
      <c r="O12" s="208">
        <f>(1+$H12)^-O9</f>
        <v>0.93130474753316028</v>
      </c>
      <c r="P12" s="208">
        <f t="shared" si="4" ref="P12:BM12">(1+$H12)^-P9</f>
        <v>0.86732853277780331</v>
      </c>
      <c r="Q12" s="208">
        <f t="shared" si="4"/>
        <v>0.80774718024693837</v>
      </c>
      <c r="R12" s="208">
        <f t="shared" si="4"/>
        <v>0.75225878377049704</v>
      </c>
      <c r="S12" s="208">
        <f t="shared" si="4"/>
        <v>0.70058217669898482</v>
      </c>
      <c r="T12" s="208">
        <f t="shared" si="4"/>
        <v>0.65245550719688006</v>
      </c>
      <c r="U12" s="208">
        <f t="shared" si="4"/>
        <v>0.6076349114066103</v>
      </c>
      <c r="V12" s="208">
        <f t="shared" si="4"/>
        <v>0.56589327775986742</v>
      </c>
      <c r="W12" s="208">
        <f t="shared" si="4"/>
        <v>0.52701909617486586</v>
      </c>
      <c r="X12" s="208">
        <f t="shared" si="4"/>
        <v>0.49081538630828775</v>
      </c>
      <c r="Y12" s="208">
        <f t="shared" si="4"/>
        <v>0.45709869943123033</v>
      </c>
      <c r="Z12" s="208">
        <f t="shared" si="4"/>
        <v>0.42569818887153787</v>
      </c>
      <c r="AA12" s="208">
        <f t="shared" si="4"/>
        <v>0.39645474431233113</v>
      </c>
      <c r="AB12" s="208">
        <f t="shared" si="4"/>
        <v>0.36922018556011921</v>
      </c>
      <c r="AC12" s="208">
        <f t="shared" si="4"/>
        <v>0.34385651169721332</v>
      </c>
      <c r="AD12" s="208">
        <f t="shared" si="4"/>
        <v>0.32023520181380644</v>
      </c>
      <c r="AE12" s="208">
        <f t="shared" si="4"/>
        <v>0.29823656377643759</v>
      </c>
      <c r="AF12" s="208">
        <f t="shared" si="4"/>
        <v>0.2777491277329725</v>
      </c>
      <c r="AG12" s="208">
        <f t="shared" si="4"/>
        <v>0.25866908128091137</v>
      </c>
      <c r="AH12" s="208">
        <f t="shared" si="4"/>
        <v>0.24089974343695372</v>
      </c>
      <c r="AI12" s="208">
        <f t="shared" si="4"/>
        <v>0.22435107474235522</v>
      </c>
      <c r="AJ12" s="208">
        <f t="shared" si="4"/>
        <v>0.2089392210217223</v>
      </c>
      <c r="AK12" s="208">
        <f t="shared" si="4"/>
        <v>0.19458608848341025</v>
      </c>
      <c r="AL12" s="208">
        <f t="shared" si="4"/>
        <v>0.18121894800850757</v>
      </c>
      <c r="AM12" s="208">
        <f t="shared" si="4"/>
        <v>0.16877006662328803</v>
      </c>
      <c r="AN12" s="208">
        <f t="shared" si="4"/>
        <v>0.15717636428775589</v>
      </c>
      <c r="AO12" s="208">
        <f t="shared" si="4"/>
        <v>0.14637909426118848</v>
      </c>
      <c r="AP12" s="208">
        <f t="shared" si="4"/>
        <v>0.13632354542504882</v>
      </c>
      <c r="AQ12" s="208">
        <f t="shared" si="4"/>
        <v>0.12695876505490039</v>
      </c>
      <c r="AR12" s="208">
        <f t="shared" si="4"/>
        <v>0.11823730063657584</v>
      </c>
      <c r="AS12" s="208">
        <f t="shared" si="4"/>
        <v>0.11011495941834859</v>
      </c>
      <c r="AT12" s="208">
        <f t="shared" si="4"/>
        <v>0.10255058448072932</v>
      </c>
      <c r="AU12" s="208">
        <f t="shared" si="4"/>
        <v>0.095505846189203644</v>
      </c>
      <c r="AV12" s="208">
        <f t="shared" si="4"/>
        <v>0.088945047973177135</v>
      </c>
      <c r="AW12" s="208">
        <f t="shared" si="4"/>
        <v>0.082834945446984554</v>
      </c>
      <c r="AX12" s="208">
        <f t="shared" si="4"/>
        <v>0.077144577956427041</v>
      </c>
      <c r="AY12" s="208">
        <f t="shared" si="4"/>
        <v>0.071845111697262487</v>
      </c>
      <c r="AZ12" s="208">
        <f t="shared" si="4"/>
        <v>0.066909693610710738</v>
      </c>
      <c r="BA12" s="208">
        <f t="shared" si="4"/>
        <v>0.062313315315644068</v>
      </c>
      <c r="BB12" s="208">
        <f t="shared" si="4"/>
        <v>0.058032686387990105</v>
      </c>
      <c r="BC12" s="208">
        <f t="shared" si="4"/>
        <v>0.054046116345238183</v>
      </c>
      <c r="BD12" s="208">
        <f t="shared" si="4"/>
        <v>0.050333404738049856</v>
      </c>
      <c r="BE12" s="208">
        <f t="shared" si="4"/>
        <v>0.046875738792053888</v>
      </c>
      <c r="BF12" s="208">
        <f t="shared" si="4"/>
        <v>0.043655598081164114</v>
      </c>
      <c r="BG12" s="208">
        <f t="shared" si="4"/>
        <v>0.040656665749387658</v>
      </c>
      <c r="BH12" s="208">
        <f t="shared" si="4"/>
        <v>0.037863745831273561</v>
      </c>
      <c r="BI12" s="208">
        <f t="shared" si="4"/>
        <v>0.035262686252053969</v>
      </c>
      <c r="BJ12" s="208">
        <f t="shared" si="4"/>
        <v>0.032840307117310161</v>
      </c>
      <c r="BK12" s="208">
        <f t="shared" si="4"/>
        <v>0.030584333928797978</v>
      </c>
      <c r="BL12" s="208">
        <f t="shared" si="4"/>
        <v>0.028483335388029076</v>
      </c>
      <c r="BM12" s="208">
        <f t="shared" si="4"/>
        <v>0.026526665472450743</v>
      </c>
    </row>
    <row r="13" ht="12.75">
      <c r="D13" s="209"/>
    </row>
    <row r="14" spans="4:18" s="210" customFormat="1" ht="15.75">
      <c r="D14" s="192" t="s">
        <v>185</v>
      </c>
      <c r="F14" s="211"/>
      <c r="G14" s="211"/>
      <c r="O14" s="212"/>
      <c r="P14" s="212"/>
      <c r="Q14" s="212"/>
      <c r="R14" s="212"/>
    </row>
    <row r="15" spans="4:65" s="213" customFormat="1" ht="12.75">
      <c r="D15" s="214"/>
      <c r="F15" s="215"/>
      <c r="G15" s="215"/>
      <c r="H15" s="69"/>
      <c r="I15" s="69"/>
      <c r="J15" s="69"/>
      <c r="K15" s="216"/>
      <c r="L15" s="216"/>
      <c r="M15" s="216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</row>
    <row r="16" spans="4:65" ht="15">
      <c r="D16" s="218" t="s">
        <v>184</v>
      </c>
      <c r="E16" s="213"/>
      <c r="F16" s="186"/>
      <c r="G16" s="186"/>
      <c r="H16" s="22"/>
      <c r="I16" s="22"/>
      <c r="J16" s="22"/>
      <c r="K16" s="219" t="s">
        <v>139</v>
      </c>
      <c r="L16" s="219" t="s">
        <v>4</v>
      </c>
      <c r="M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</row>
    <row r="17" spans="3:65" ht="12.75">
      <c r="C17" s="220">
        <f>C16+1</f>
        <v>1</v>
      </c>
      <c r="D17" s="198" t="str">
        <f t="shared" si="5" ref="D17:E41">INDEX(D$64:D$88,$C17,1)</f>
        <v>Capital Costs</v>
      </c>
      <c r="E17" s="198" t="str">
        <f t="shared" si="5"/>
        <v>Capital</v>
      </c>
      <c r="F17" s="215">
        <f>MATCH(E17,lookups!$C$97:$C$102,0)</f>
        <v>4</v>
      </c>
      <c r="G17" s="215"/>
      <c r="H17" s="325" t="str">
        <f>Input!I12</f>
        <v>Base</v>
      </c>
      <c r="I17" s="22"/>
      <c r="J17" s="22"/>
      <c r="K17" s="221">
        <f>SUMPRODUCT(O17:BM17,$O$12:$BM$12)</f>
        <v>1099043.5475750857</v>
      </c>
      <c r="L17" s="222">
        <f>SUM(O17:BM17)</f>
        <v>1525264.3270237723</v>
      </c>
      <c r="O17" s="223">
        <f t="shared" si="6" ref="O17:AT17">O152+O241+O534+O1324+O921+O1175</f>
        <v>210272.02197925196</v>
      </c>
      <c r="P17" s="223">
        <f t="shared" si="6"/>
        <v>194618.87483673473</v>
      </c>
      <c r="Q17" s="223">
        <f t="shared" si="6"/>
        <v>179065.89553084085</v>
      </c>
      <c r="R17" s="223">
        <f t="shared" si="6"/>
        <v>166077.21284250449</v>
      </c>
      <c r="S17" s="223">
        <f t="shared" si="6"/>
        <v>154050.14138575224</v>
      </c>
      <c r="T17" s="223">
        <f t="shared" si="6"/>
        <v>142744.27835268807</v>
      </c>
      <c r="U17" s="223">
        <f t="shared" si="6"/>
        <v>132880.83216699999</v>
      </c>
      <c r="V17" s="223">
        <f t="shared" si="6"/>
        <v>123738.594405</v>
      </c>
      <c r="W17" s="223">
        <f t="shared" si="6"/>
        <v>114596.35664299999</v>
      </c>
      <c r="X17" s="223">
        <f t="shared" si="6"/>
        <v>107220.118881</v>
      </c>
      <c r="Y17" s="223">
        <f t="shared" si="6"/>
        <v>1.0405208329736075E-10</v>
      </c>
      <c r="Z17" s="223">
        <f t="shared" si="6"/>
        <v>-1.1597707365916542E-11</v>
      </c>
      <c r="AA17" s="223">
        <f t="shared" si="6"/>
        <v>-1.1597707365916542E-11</v>
      </c>
      <c r="AB17" s="223">
        <f t="shared" si="6"/>
        <v>-1.1597707365916542E-11</v>
      </c>
      <c r="AC17" s="223">
        <f t="shared" si="6"/>
        <v>-1.1597707365916542E-11</v>
      </c>
      <c r="AD17" s="223">
        <f t="shared" si="6"/>
        <v>-1.1597707365916542E-11</v>
      </c>
      <c r="AE17" s="223">
        <f t="shared" si="6"/>
        <v>-1.1597707365916542E-11</v>
      </c>
      <c r="AF17" s="223">
        <f t="shared" si="6"/>
        <v>-1.1597707365916542E-11</v>
      </c>
      <c r="AG17" s="223">
        <f t="shared" si="6"/>
        <v>-1.1597707365916542E-11</v>
      </c>
      <c r="AH17" s="223">
        <f t="shared" si="6"/>
        <v>-1.1597707365916542E-11</v>
      </c>
      <c r="AI17" s="223">
        <f t="shared" si="6"/>
        <v>-1.1597707365916542E-11</v>
      </c>
      <c r="AJ17" s="223">
        <f t="shared" si="6"/>
        <v>-1.1597707365916542E-11</v>
      </c>
      <c r="AK17" s="223">
        <f t="shared" si="6"/>
        <v>-1.1597707365916542E-11</v>
      </c>
      <c r="AL17" s="223">
        <f t="shared" si="6"/>
        <v>-1.1597707365916542E-11</v>
      </c>
      <c r="AM17" s="223">
        <f t="shared" si="6"/>
        <v>-1.1597707365916542E-11</v>
      </c>
      <c r="AN17" s="223">
        <f t="shared" si="6"/>
        <v>-1.1597707365916542E-11</v>
      </c>
      <c r="AO17" s="223">
        <f t="shared" si="6"/>
        <v>-1.1597707365916542E-11</v>
      </c>
      <c r="AP17" s="223">
        <f t="shared" si="6"/>
        <v>-1.1597707365916542E-11</v>
      </c>
      <c r="AQ17" s="223">
        <f t="shared" si="6"/>
        <v>-1.1597707365916542E-11</v>
      </c>
      <c r="AR17" s="223">
        <f t="shared" si="6"/>
        <v>-1.1597707365916542E-11</v>
      </c>
      <c r="AS17" s="223">
        <f t="shared" si="6"/>
        <v>-1.1597707365916542E-11</v>
      </c>
      <c r="AT17" s="223">
        <f t="shared" si="6"/>
        <v>-1.1597707365916542E-11</v>
      </c>
      <c r="AU17" s="223">
        <f t="shared" si="7" ref="AU17:BM17">AU152+AU241+AU534+AU1324+AU921+AU1175</f>
        <v>-1.1597707365916542E-11</v>
      </c>
      <c r="AV17" s="223">
        <f t="shared" si="7"/>
        <v>-1.1597707365916542E-11</v>
      </c>
      <c r="AW17" s="223">
        <f t="shared" si="7"/>
        <v>-1.1597707365916542E-11</v>
      </c>
      <c r="AX17" s="223">
        <f t="shared" si="7"/>
        <v>-1.1597707365916542E-11</v>
      </c>
      <c r="AY17" s="223">
        <f t="shared" si="7"/>
        <v>-1.1597707365916542E-11</v>
      </c>
      <c r="AZ17" s="223">
        <f t="shared" si="7"/>
        <v>-1.1597707365916542E-11</v>
      </c>
      <c r="BA17" s="223">
        <f t="shared" si="7"/>
        <v>-1.1597707365916542E-11</v>
      </c>
      <c r="BB17" s="223">
        <f t="shared" si="7"/>
        <v>-1.1597707365916542E-11</v>
      </c>
      <c r="BC17" s="223">
        <f t="shared" si="7"/>
        <v>-1.1597707365916542E-11</v>
      </c>
      <c r="BD17" s="223">
        <f t="shared" si="7"/>
        <v>-1.1597707365916542E-11</v>
      </c>
      <c r="BE17" s="223">
        <f t="shared" si="7"/>
        <v>-1.1597707365916542E-11</v>
      </c>
      <c r="BF17" s="223">
        <f t="shared" si="7"/>
        <v>-1.1597707365916542E-11</v>
      </c>
      <c r="BG17" s="223">
        <f t="shared" si="7"/>
        <v>-1.1597707365916542E-11</v>
      </c>
      <c r="BH17" s="223">
        <f t="shared" si="7"/>
        <v>-1.1597707365916542E-11</v>
      </c>
      <c r="BI17" s="223">
        <f t="shared" si="7"/>
        <v>-1.1597707365916542E-11</v>
      </c>
      <c r="BJ17" s="223">
        <f t="shared" si="7"/>
        <v>-1.1597707365916542E-11</v>
      </c>
      <c r="BK17" s="223">
        <f t="shared" si="7"/>
        <v>-1.1597707365916542E-11</v>
      </c>
      <c r="BL17" s="223">
        <f t="shared" si="7"/>
        <v>-1.1597707365916542E-11</v>
      </c>
      <c r="BM17" s="223">
        <f t="shared" si="7"/>
        <v>-1.1597707365916542E-11</v>
      </c>
    </row>
    <row r="18" spans="3:65" ht="12.75">
      <c r="C18" s="220">
        <f t="shared" si="8" ref="C18:C41">C17+1</f>
        <v>2</v>
      </c>
      <c r="D18" s="198" t="str">
        <f t="shared" si="5"/>
        <v>O&amp;M</v>
      </c>
      <c r="E18" s="198" t="str">
        <f t="shared" si="5"/>
        <v>Operating Expense</v>
      </c>
      <c r="F18" s="215">
        <f>MATCH(E18,lookups!$C$97:$C$102,0)</f>
        <v>2</v>
      </c>
      <c r="G18" s="215"/>
      <c r="H18" s="325" t="str">
        <f>Input!I13</f>
        <v>Base</v>
      </c>
      <c r="I18" s="22"/>
      <c r="J18" s="22"/>
      <c r="K18" s="221">
        <f t="shared" si="9" ref="K18:K42">SUMPRODUCT(O18:BM18,$O$12:$BM$12)</f>
        <v>69030.395998738953</v>
      </c>
      <c r="L18" s="222">
        <f t="shared" si="10" ref="L18:L42">SUM(O18:BM18)</f>
        <v>100000</v>
      </c>
      <c r="O18" s="223">
        <f t="shared" si="11" ref="O18:AT18">O153+O242+O535+O1325+O922+O1176</f>
        <v>10000</v>
      </c>
      <c r="P18" s="223">
        <f t="shared" si="11"/>
        <v>10000</v>
      </c>
      <c r="Q18" s="223">
        <f t="shared" si="11"/>
        <v>10000</v>
      </c>
      <c r="R18" s="223">
        <f t="shared" si="11"/>
        <v>10000</v>
      </c>
      <c r="S18" s="223">
        <f t="shared" si="11"/>
        <v>10000</v>
      </c>
      <c r="T18" s="223">
        <f t="shared" si="11"/>
        <v>10000</v>
      </c>
      <c r="U18" s="223">
        <f t="shared" si="11"/>
        <v>10000</v>
      </c>
      <c r="V18" s="223">
        <f t="shared" si="11"/>
        <v>10000</v>
      </c>
      <c r="W18" s="223">
        <f t="shared" si="11"/>
        <v>10000</v>
      </c>
      <c r="X18" s="223">
        <f t="shared" si="11"/>
        <v>10000</v>
      </c>
      <c r="Y18" s="223">
        <f t="shared" si="11"/>
        <v>0</v>
      </c>
      <c r="Z18" s="223">
        <f t="shared" si="11"/>
        <v>0</v>
      </c>
      <c r="AA18" s="223">
        <f t="shared" si="11"/>
        <v>0</v>
      </c>
      <c r="AB18" s="223">
        <f t="shared" si="11"/>
        <v>0</v>
      </c>
      <c r="AC18" s="223">
        <f t="shared" si="11"/>
        <v>0</v>
      </c>
      <c r="AD18" s="223">
        <f t="shared" si="11"/>
        <v>0</v>
      </c>
      <c r="AE18" s="223">
        <f t="shared" si="11"/>
        <v>0</v>
      </c>
      <c r="AF18" s="223">
        <f t="shared" si="11"/>
        <v>0</v>
      </c>
      <c r="AG18" s="223">
        <f t="shared" si="11"/>
        <v>0</v>
      </c>
      <c r="AH18" s="223">
        <f t="shared" si="11"/>
        <v>0</v>
      </c>
      <c r="AI18" s="223">
        <f t="shared" si="11"/>
        <v>0</v>
      </c>
      <c r="AJ18" s="223">
        <f t="shared" si="11"/>
        <v>0</v>
      </c>
      <c r="AK18" s="223">
        <f t="shared" si="11"/>
        <v>0</v>
      </c>
      <c r="AL18" s="223">
        <f t="shared" si="11"/>
        <v>0</v>
      </c>
      <c r="AM18" s="223">
        <f t="shared" si="11"/>
        <v>0</v>
      </c>
      <c r="AN18" s="223">
        <f t="shared" si="11"/>
        <v>0</v>
      </c>
      <c r="AO18" s="223">
        <f t="shared" si="11"/>
        <v>0</v>
      </c>
      <c r="AP18" s="223">
        <f t="shared" si="11"/>
        <v>0</v>
      </c>
      <c r="AQ18" s="223">
        <f t="shared" si="11"/>
        <v>0</v>
      </c>
      <c r="AR18" s="223">
        <f t="shared" si="11"/>
        <v>0</v>
      </c>
      <c r="AS18" s="223">
        <f t="shared" si="11"/>
        <v>0</v>
      </c>
      <c r="AT18" s="223">
        <f t="shared" si="11"/>
        <v>0</v>
      </c>
      <c r="AU18" s="223">
        <f t="shared" si="12" ref="AU18:BM18">AU153+AU242+AU535+AU1325+AU922+AU1176</f>
        <v>0</v>
      </c>
      <c r="AV18" s="223">
        <f t="shared" si="12"/>
        <v>0</v>
      </c>
      <c r="AW18" s="223">
        <f t="shared" si="12"/>
        <v>0</v>
      </c>
      <c r="AX18" s="223">
        <f t="shared" si="12"/>
        <v>0</v>
      </c>
      <c r="AY18" s="223">
        <f t="shared" si="12"/>
        <v>0</v>
      </c>
      <c r="AZ18" s="223">
        <f t="shared" si="12"/>
        <v>0</v>
      </c>
      <c r="BA18" s="223">
        <f t="shared" si="12"/>
        <v>0</v>
      </c>
      <c r="BB18" s="223">
        <f t="shared" si="12"/>
        <v>0</v>
      </c>
      <c r="BC18" s="223">
        <f t="shared" si="12"/>
        <v>0</v>
      </c>
      <c r="BD18" s="223">
        <f t="shared" si="12"/>
        <v>0</v>
      </c>
      <c r="BE18" s="223">
        <f t="shared" si="12"/>
        <v>0</v>
      </c>
      <c r="BF18" s="223">
        <f t="shared" si="12"/>
        <v>0</v>
      </c>
      <c r="BG18" s="223">
        <f t="shared" si="12"/>
        <v>0</v>
      </c>
      <c r="BH18" s="223">
        <f t="shared" si="12"/>
        <v>0</v>
      </c>
      <c r="BI18" s="223">
        <f t="shared" si="12"/>
        <v>0</v>
      </c>
      <c r="BJ18" s="223">
        <f t="shared" si="12"/>
        <v>0</v>
      </c>
      <c r="BK18" s="223">
        <f t="shared" si="12"/>
        <v>0</v>
      </c>
      <c r="BL18" s="223">
        <f t="shared" si="12"/>
        <v>0</v>
      </c>
      <c r="BM18" s="223">
        <f t="shared" si="12"/>
        <v>0</v>
      </c>
    </row>
    <row r="19" spans="3:65" ht="12.75">
      <c r="C19" s="220">
        <f t="shared" si="8"/>
        <v>3</v>
      </c>
      <c r="D19" s="198" t="str">
        <f t="shared" si="5"/>
        <v>…</v>
      </c>
      <c r="E19" s="198" t="str">
        <f t="shared" si="5"/>
        <v>Operating Expense</v>
      </c>
      <c r="F19" s="215">
        <f>MATCH(E19,lookups!$C$97:$C$102,0)</f>
        <v>2</v>
      </c>
      <c r="G19" s="215"/>
      <c r="H19" s="325" t="str">
        <f>Input!I14</f>
        <v>Base</v>
      </c>
      <c r="I19" s="22"/>
      <c r="J19" s="22"/>
      <c r="K19" s="221">
        <f t="shared" si="9"/>
        <v>0</v>
      </c>
      <c r="L19" s="222">
        <f t="shared" si="10"/>
        <v>0</v>
      </c>
      <c r="O19" s="223">
        <f t="shared" si="13" ref="O19:AT19">O154+O243+O536+O1326+O923+O1177</f>
        <v>0</v>
      </c>
      <c r="P19" s="223">
        <f t="shared" si="13"/>
        <v>0</v>
      </c>
      <c r="Q19" s="223">
        <f t="shared" si="13"/>
        <v>0</v>
      </c>
      <c r="R19" s="223">
        <f t="shared" si="13"/>
        <v>0</v>
      </c>
      <c r="S19" s="223">
        <f t="shared" si="13"/>
        <v>0</v>
      </c>
      <c r="T19" s="223">
        <f t="shared" si="13"/>
        <v>0</v>
      </c>
      <c r="U19" s="223">
        <f t="shared" si="13"/>
        <v>0</v>
      </c>
      <c r="V19" s="223">
        <f t="shared" si="13"/>
        <v>0</v>
      </c>
      <c r="W19" s="223">
        <f t="shared" si="13"/>
        <v>0</v>
      </c>
      <c r="X19" s="223">
        <f t="shared" si="13"/>
        <v>0</v>
      </c>
      <c r="Y19" s="223">
        <f t="shared" si="13"/>
        <v>0</v>
      </c>
      <c r="Z19" s="223">
        <f t="shared" si="13"/>
        <v>0</v>
      </c>
      <c r="AA19" s="223">
        <f t="shared" si="13"/>
        <v>0</v>
      </c>
      <c r="AB19" s="223">
        <f t="shared" si="13"/>
        <v>0</v>
      </c>
      <c r="AC19" s="223">
        <f t="shared" si="13"/>
        <v>0</v>
      </c>
      <c r="AD19" s="223">
        <f t="shared" si="13"/>
        <v>0</v>
      </c>
      <c r="AE19" s="223">
        <f t="shared" si="13"/>
        <v>0</v>
      </c>
      <c r="AF19" s="223">
        <f t="shared" si="13"/>
        <v>0</v>
      </c>
      <c r="AG19" s="223">
        <f t="shared" si="13"/>
        <v>0</v>
      </c>
      <c r="AH19" s="223">
        <f t="shared" si="13"/>
        <v>0</v>
      </c>
      <c r="AI19" s="223">
        <f t="shared" si="13"/>
        <v>0</v>
      </c>
      <c r="AJ19" s="223">
        <f t="shared" si="13"/>
        <v>0</v>
      </c>
      <c r="AK19" s="223">
        <f t="shared" si="13"/>
        <v>0</v>
      </c>
      <c r="AL19" s="223">
        <f t="shared" si="13"/>
        <v>0</v>
      </c>
      <c r="AM19" s="223">
        <f t="shared" si="13"/>
        <v>0</v>
      </c>
      <c r="AN19" s="223">
        <f t="shared" si="13"/>
        <v>0</v>
      </c>
      <c r="AO19" s="223">
        <f t="shared" si="13"/>
        <v>0</v>
      </c>
      <c r="AP19" s="223">
        <f t="shared" si="13"/>
        <v>0</v>
      </c>
      <c r="AQ19" s="223">
        <f t="shared" si="13"/>
        <v>0</v>
      </c>
      <c r="AR19" s="223">
        <f t="shared" si="13"/>
        <v>0</v>
      </c>
      <c r="AS19" s="223">
        <f t="shared" si="13"/>
        <v>0</v>
      </c>
      <c r="AT19" s="223">
        <f t="shared" si="13"/>
        <v>0</v>
      </c>
      <c r="AU19" s="223">
        <f t="shared" si="14" ref="AU19:BM19">AU154+AU243+AU536+AU1326+AU923+AU1177</f>
        <v>0</v>
      </c>
      <c r="AV19" s="223">
        <f t="shared" si="14"/>
        <v>0</v>
      </c>
      <c r="AW19" s="223">
        <f t="shared" si="14"/>
        <v>0</v>
      </c>
      <c r="AX19" s="223">
        <f t="shared" si="14"/>
        <v>0</v>
      </c>
      <c r="AY19" s="223">
        <f t="shared" si="14"/>
        <v>0</v>
      </c>
      <c r="AZ19" s="223">
        <f t="shared" si="14"/>
        <v>0</v>
      </c>
      <c r="BA19" s="223">
        <f t="shared" si="14"/>
        <v>0</v>
      </c>
      <c r="BB19" s="223">
        <f t="shared" si="14"/>
        <v>0</v>
      </c>
      <c r="BC19" s="223">
        <f t="shared" si="14"/>
        <v>0</v>
      </c>
      <c r="BD19" s="223">
        <f t="shared" si="14"/>
        <v>0</v>
      </c>
      <c r="BE19" s="223">
        <f t="shared" si="14"/>
        <v>0</v>
      </c>
      <c r="BF19" s="223">
        <f t="shared" si="14"/>
        <v>0</v>
      </c>
      <c r="BG19" s="223">
        <f t="shared" si="14"/>
        <v>0</v>
      </c>
      <c r="BH19" s="223">
        <f t="shared" si="14"/>
        <v>0</v>
      </c>
      <c r="BI19" s="223">
        <f t="shared" si="14"/>
        <v>0</v>
      </c>
      <c r="BJ19" s="223">
        <f t="shared" si="14"/>
        <v>0</v>
      </c>
      <c r="BK19" s="223">
        <f t="shared" si="14"/>
        <v>0</v>
      </c>
      <c r="BL19" s="223">
        <f t="shared" si="14"/>
        <v>0</v>
      </c>
      <c r="BM19" s="223">
        <f t="shared" si="14"/>
        <v>0</v>
      </c>
    </row>
    <row r="20" spans="3:65" ht="12.75">
      <c r="C20" s="220">
        <f t="shared" si="8"/>
        <v>4</v>
      </c>
      <c r="D20" s="198" t="str">
        <f t="shared" si="5"/>
        <v>…</v>
      </c>
      <c r="E20" s="198" t="str">
        <f t="shared" si="5"/>
        <v>Operating Savings</v>
      </c>
      <c r="F20" s="215">
        <f>MATCH(E20,lookups!$C$97:$C$102,0)</f>
        <v>1</v>
      </c>
      <c r="G20" s="215"/>
      <c r="H20" s="325" t="str">
        <f>Input!I15</f>
        <v>Base</v>
      </c>
      <c r="I20" s="22"/>
      <c r="J20" s="22"/>
      <c r="K20" s="221">
        <f t="shared" si="9"/>
        <v>0</v>
      </c>
      <c r="L20" s="222">
        <f t="shared" si="10"/>
        <v>0</v>
      </c>
      <c r="O20" s="223">
        <f t="shared" si="15" ref="O20:AT20">O155+O244+O537+O1327+O924+O1178</f>
        <v>0</v>
      </c>
      <c r="P20" s="223">
        <f t="shared" si="15"/>
        <v>0</v>
      </c>
      <c r="Q20" s="223">
        <f t="shared" si="15"/>
        <v>0</v>
      </c>
      <c r="R20" s="223">
        <f t="shared" si="15"/>
        <v>0</v>
      </c>
      <c r="S20" s="223">
        <f t="shared" si="15"/>
        <v>0</v>
      </c>
      <c r="T20" s="223">
        <f t="shared" si="15"/>
        <v>0</v>
      </c>
      <c r="U20" s="223">
        <f t="shared" si="15"/>
        <v>0</v>
      </c>
      <c r="V20" s="223">
        <f t="shared" si="15"/>
        <v>0</v>
      </c>
      <c r="W20" s="223">
        <f t="shared" si="15"/>
        <v>0</v>
      </c>
      <c r="X20" s="223">
        <f t="shared" si="15"/>
        <v>0</v>
      </c>
      <c r="Y20" s="223">
        <f t="shared" si="15"/>
        <v>0</v>
      </c>
      <c r="Z20" s="223">
        <f t="shared" si="15"/>
        <v>0</v>
      </c>
      <c r="AA20" s="223">
        <f t="shared" si="15"/>
        <v>0</v>
      </c>
      <c r="AB20" s="223">
        <f t="shared" si="15"/>
        <v>0</v>
      </c>
      <c r="AC20" s="223">
        <f t="shared" si="15"/>
        <v>0</v>
      </c>
      <c r="AD20" s="223">
        <f t="shared" si="15"/>
        <v>0</v>
      </c>
      <c r="AE20" s="223">
        <f t="shared" si="15"/>
        <v>0</v>
      </c>
      <c r="AF20" s="223">
        <f t="shared" si="15"/>
        <v>0</v>
      </c>
      <c r="AG20" s="223">
        <f t="shared" si="15"/>
        <v>0</v>
      </c>
      <c r="AH20" s="223">
        <f t="shared" si="15"/>
        <v>0</v>
      </c>
      <c r="AI20" s="223">
        <f t="shared" si="15"/>
        <v>0</v>
      </c>
      <c r="AJ20" s="223">
        <f t="shared" si="15"/>
        <v>0</v>
      </c>
      <c r="AK20" s="223">
        <f t="shared" si="15"/>
        <v>0</v>
      </c>
      <c r="AL20" s="223">
        <f t="shared" si="15"/>
        <v>0</v>
      </c>
      <c r="AM20" s="223">
        <f t="shared" si="15"/>
        <v>0</v>
      </c>
      <c r="AN20" s="223">
        <f t="shared" si="15"/>
        <v>0</v>
      </c>
      <c r="AO20" s="223">
        <f t="shared" si="15"/>
        <v>0</v>
      </c>
      <c r="AP20" s="223">
        <f t="shared" si="15"/>
        <v>0</v>
      </c>
      <c r="AQ20" s="223">
        <f t="shared" si="15"/>
        <v>0</v>
      </c>
      <c r="AR20" s="223">
        <f t="shared" si="15"/>
        <v>0</v>
      </c>
      <c r="AS20" s="223">
        <f t="shared" si="15"/>
        <v>0</v>
      </c>
      <c r="AT20" s="223">
        <f t="shared" si="15"/>
        <v>0</v>
      </c>
      <c r="AU20" s="223">
        <f t="shared" si="16" ref="AU20:BM20">AU155+AU244+AU537+AU1327+AU924+AU1178</f>
        <v>0</v>
      </c>
      <c r="AV20" s="223">
        <f t="shared" si="16"/>
        <v>0</v>
      </c>
      <c r="AW20" s="223">
        <f t="shared" si="16"/>
        <v>0</v>
      </c>
      <c r="AX20" s="223">
        <f t="shared" si="16"/>
        <v>0</v>
      </c>
      <c r="AY20" s="223">
        <f t="shared" si="16"/>
        <v>0</v>
      </c>
      <c r="AZ20" s="223">
        <f t="shared" si="16"/>
        <v>0</v>
      </c>
      <c r="BA20" s="223">
        <f t="shared" si="16"/>
        <v>0</v>
      </c>
      <c r="BB20" s="223">
        <f t="shared" si="16"/>
        <v>0</v>
      </c>
      <c r="BC20" s="223">
        <f t="shared" si="16"/>
        <v>0</v>
      </c>
      <c r="BD20" s="223">
        <f t="shared" si="16"/>
        <v>0</v>
      </c>
      <c r="BE20" s="223">
        <f t="shared" si="16"/>
        <v>0</v>
      </c>
      <c r="BF20" s="223">
        <f t="shared" si="16"/>
        <v>0</v>
      </c>
      <c r="BG20" s="223">
        <f t="shared" si="16"/>
        <v>0</v>
      </c>
      <c r="BH20" s="223">
        <f t="shared" si="16"/>
        <v>0</v>
      </c>
      <c r="BI20" s="223">
        <f t="shared" si="16"/>
        <v>0</v>
      </c>
      <c r="BJ20" s="223">
        <f t="shared" si="16"/>
        <v>0</v>
      </c>
      <c r="BK20" s="223">
        <f t="shared" si="16"/>
        <v>0</v>
      </c>
      <c r="BL20" s="223">
        <f t="shared" si="16"/>
        <v>0</v>
      </c>
      <c r="BM20" s="223">
        <f t="shared" si="16"/>
        <v>0</v>
      </c>
    </row>
    <row r="21" spans="3:65" ht="12.75">
      <c r="C21" s="220">
        <f t="shared" si="8"/>
        <v>5</v>
      </c>
      <c r="D21" s="198" t="str">
        <f t="shared" si="5"/>
        <v>…</v>
      </c>
      <c r="E21" s="198" t="str">
        <f t="shared" si="5"/>
        <v>Operating Expense</v>
      </c>
      <c r="F21" s="215">
        <f>MATCH(E21,lookups!$C$97:$C$102,0)</f>
        <v>2</v>
      </c>
      <c r="G21" s="215"/>
      <c r="H21" s="325" t="str">
        <f>Input!I16</f>
        <v>Base</v>
      </c>
      <c r="I21" s="22"/>
      <c r="J21" s="22"/>
      <c r="K21" s="221">
        <f t="shared" si="9"/>
        <v>0</v>
      </c>
      <c r="L21" s="222">
        <f t="shared" si="10"/>
        <v>0</v>
      </c>
      <c r="O21" s="223">
        <f t="shared" si="17" ref="O21:AT21">O156+O245+O538+O1328+O925+O1179</f>
        <v>0</v>
      </c>
      <c r="P21" s="223">
        <f t="shared" si="17"/>
        <v>0</v>
      </c>
      <c r="Q21" s="223">
        <f t="shared" si="17"/>
        <v>0</v>
      </c>
      <c r="R21" s="223">
        <f t="shared" si="17"/>
        <v>0</v>
      </c>
      <c r="S21" s="223">
        <f t="shared" si="17"/>
        <v>0</v>
      </c>
      <c r="T21" s="223">
        <f t="shared" si="17"/>
        <v>0</v>
      </c>
      <c r="U21" s="223">
        <f t="shared" si="17"/>
        <v>0</v>
      </c>
      <c r="V21" s="223">
        <f t="shared" si="17"/>
        <v>0</v>
      </c>
      <c r="W21" s="223">
        <f t="shared" si="17"/>
        <v>0</v>
      </c>
      <c r="X21" s="223">
        <f t="shared" si="17"/>
        <v>0</v>
      </c>
      <c r="Y21" s="223">
        <f t="shared" si="17"/>
        <v>0</v>
      </c>
      <c r="Z21" s="223">
        <f t="shared" si="17"/>
        <v>0</v>
      </c>
      <c r="AA21" s="223">
        <f t="shared" si="17"/>
        <v>0</v>
      </c>
      <c r="AB21" s="223">
        <f t="shared" si="17"/>
        <v>0</v>
      </c>
      <c r="AC21" s="223">
        <f t="shared" si="17"/>
        <v>0</v>
      </c>
      <c r="AD21" s="223">
        <f t="shared" si="17"/>
        <v>0</v>
      </c>
      <c r="AE21" s="223">
        <f t="shared" si="17"/>
        <v>0</v>
      </c>
      <c r="AF21" s="223">
        <f t="shared" si="17"/>
        <v>0</v>
      </c>
      <c r="AG21" s="223">
        <f t="shared" si="17"/>
        <v>0</v>
      </c>
      <c r="AH21" s="223">
        <f t="shared" si="17"/>
        <v>0</v>
      </c>
      <c r="AI21" s="223">
        <f t="shared" si="17"/>
        <v>0</v>
      </c>
      <c r="AJ21" s="223">
        <f t="shared" si="17"/>
        <v>0</v>
      </c>
      <c r="AK21" s="223">
        <f t="shared" si="17"/>
        <v>0</v>
      </c>
      <c r="AL21" s="223">
        <f t="shared" si="17"/>
        <v>0</v>
      </c>
      <c r="AM21" s="223">
        <f t="shared" si="17"/>
        <v>0</v>
      </c>
      <c r="AN21" s="223">
        <f t="shared" si="17"/>
        <v>0</v>
      </c>
      <c r="AO21" s="223">
        <f t="shared" si="17"/>
        <v>0</v>
      </c>
      <c r="AP21" s="223">
        <f t="shared" si="17"/>
        <v>0</v>
      </c>
      <c r="AQ21" s="223">
        <f t="shared" si="17"/>
        <v>0</v>
      </c>
      <c r="AR21" s="223">
        <f t="shared" si="17"/>
        <v>0</v>
      </c>
      <c r="AS21" s="223">
        <f t="shared" si="17"/>
        <v>0</v>
      </c>
      <c r="AT21" s="223">
        <f t="shared" si="17"/>
        <v>0</v>
      </c>
      <c r="AU21" s="223">
        <f t="shared" si="18" ref="AU21:BM21">AU156+AU245+AU538+AU1328+AU925+AU1179</f>
        <v>0</v>
      </c>
      <c r="AV21" s="223">
        <f t="shared" si="18"/>
        <v>0</v>
      </c>
      <c r="AW21" s="223">
        <f t="shared" si="18"/>
        <v>0</v>
      </c>
      <c r="AX21" s="223">
        <f t="shared" si="18"/>
        <v>0</v>
      </c>
      <c r="AY21" s="223">
        <f t="shared" si="18"/>
        <v>0</v>
      </c>
      <c r="AZ21" s="223">
        <f t="shared" si="18"/>
        <v>0</v>
      </c>
      <c r="BA21" s="223">
        <f t="shared" si="18"/>
        <v>0</v>
      </c>
      <c r="BB21" s="223">
        <f t="shared" si="18"/>
        <v>0</v>
      </c>
      <c r="BC21" s="223">
        <f t="shared" si="18"/>
        <v>0</v>
      </c>
      <c r="BD21" s="223">
        <f t="shared" si="18"/>
        <v>0</v>
      </c>
      <c r="BE21" s="223">
        <f t="shared" si="18"/>
        <v>0</v>
      </c>
      <c r="BF21" s="223">
        <f t="shared" si="18"/>
        <v>0</v>
      </c>
      <c r="BG21" s="223">
        <f t="shared" si="18"/>
        <v>0</v>
      </c>
      <c r="BH21" s="223">
        <f t="shared" si="18"/>
        <v>0</v>
      </c>
      <c r="BI21" s="223">
        <f t="shared" si="18"/>
        <v>0</v>
      </c>
      <c r="BJ21" s="223">
        <f t="shared" si="18"/>
        <v>0</v>
      </c>
      <c r="BK21" s="223">
        <f t="shared" si="18"/>
        <v>0</v>
      </c>
      <c r="BL21" s="223">
        <f t="shared" si="18"/>
        <v>0</v>
      </c>
      <c r="BM21" s="223">
        <f t="shared" si="18"/>
        <v>0</v>
      </c>
    </row>
    <row r="22" spans="3:65" ht="12.75">
      <c r="C22" s="220">
        <f t="shared" si="8"/>
        <v>6</v>
      </c>
      <c r="D22" s="198" t="str">
        <f t="shared" si="5"/>
        <v>…</v>
      </c>
      <c r="E22" s="198" t="str">
        <f t="shared" si="5"/>
        <v>Operating Expense</v>
      </c>
      <c r="F22" s="215">
        <f>MATCH(E22,lookups!$C$97:$C$102,0)</f>
        <v>2</v>
      </c>
      <c r="G22" s="215"/>
      <c r="H22" s="325" t="str">
        <f>Input!I17</f>
        <v>Base</v>
      </c>
      <c r="I22" s="22"/>
      <c r="J22" s="22"/>
      <c r="K22" s="221">
        <f t="shared" si="9"/>
        <v>0</v>
      </c>
      <c r="L22" s="222">
        <f t="shared" si="10"/>
        <v>0</v>
      </c>
      <c r="O22" s="223">
        <f t="shared" si="19" ref="O22:AT22">O157+O246+O539+O1329+O926+O1180</f>
        <v>0</v>
      </c>
      <c r="P22" s="223">
        <f t="shared" si="19"/>
        <v>0</v>
      </c>
      <c r="Q22" s="223">
        <f t="shared" si="19"/>
        <v>0</v>
      </c>
      <c r="R22" s="223">
        <f t="shared" si="19"/>
        <v>0</v>
      </c>
      <c r="S22" s="223">
        <f t="shared" si="19"/>
        <v>0</v>
      </c>
      <c r="T22" s="223">
        <f t="shared" si="19"/>
        <v>0</v>
      </c>
      <c r="U22" s="223">
        <f t="shared" si="19"/>
        <v>0</v>
      </c>
      <c r="V22" s="223">
        <f t="shared" si="19"/>
        <v>0</v>
      </c>
      <c r="W22" s="223">
        <f t="shared" si="19"/>
        <v>0</v>
      </c>
      <c r="X22" s="223">
        <f t="shared" si="19"/>
        <v>0</v>
      </c>
      <c r="Y22" s="223">
        <f t="shared" si="19"/>
        <v>0</v>
      </c>
      <c r="Z22" s="223">
        <f t="shared" si="19"/>
        <v>0</v>
      </c>
      <c r="AA22" s="223">
        <f t="shared" si="19"/>
        <v>0</v>
      </c>
      <c r="AB22" s="223">
        <f t="shared" si="19"/>
        <v>0</v>
      </c>
      <c r="AC22" s="223">
        <f t="shared" si="19"/>
        <v>0</v>
      </c>
      <c r="AD22" s="223">
        <f t="shared" si="19"/>
        <v>0</v>
      </c>
      <c r="AE22" s="223">
        <f t="shared" si="19"/>
        <v>0</v>
      </c>
      <c r="AF22" s="223">
        <f t="shared" si="19"/>
        <v>0</v>
      </c>
      <c r="AG22" s="223">
        <f t="shared" si="19"/>
        <v>0</v>
      </c>
      <c r="AH22" s="223">
        <f t="shared" si="19"/>
        <v>0</v>
      </c>
      <c r="AI22" s="223">
        <f t="shared" si="19"/>
        <v>0</v>
      </c>
      <c r="AJ22" s="223">
        <f t="shared" si="19"/>
        <v>0</v>
      </c>
      <c r="AK22" s="223">
        <f t="shared" si="19"/>
        <v>0</v>
      </c>
      <c r="AL22" s="223">
        <f t="shared" si="19"/>
        <v>0</v>
      </c>
      <c r="AM22" s="223">
        <f t="shared" si="19"/>
        <v>0</v>
      </c>
      <c r="AN22" s="223">
        <f t="shared" si="19"/>
        <v>0</v>
      </c>
      <c r="AO22" s="223">
        <f t="shared" si="19"/>
        <v>0</v>
      </c>
      <c r="AP22" s="223">
        <f t="shared" si="19"/>
        <v>0</v>
      </c>
      <c r="AQ22" s="223">
        <f t="shared" si="19"/>
        <v>0</v>
      </c>
      <c r="AR22" s="223">
        <f t="shared" si="19"/>
        <v>0</v>
      </c>
      <c r="AS22" s="223">
        <f t="shared" si="19"/>
        <v>0</v>
      </c>
      <c r="AT22" s="223">
        <f t="shared" si="19"/>
        <v>0</v>
      </c>
      <c r="AU22" s="223">
        <f t="shared" si="20" ref="AU22:BM22">AU157+AU246+AU539+AU1329+AU926+AU1180</f>
        <v>0</v>
      </c>
      <c r="AV22" s="223">
        <f t="shared" si="20"/>
        <v>0</v>
      </c>
      <c r="AW22" s="223">
        <f t="shared" si="20"/>
        <v>0</v>
      </c>
      <c r="AX22" s="223">
        <f t="shared" si="20"/>
        <v>0</v>
      </c>
      <c r="AY22" s="223">
        <f t="shared" si="20"/>
        <v>0</v>
      </c>
      <c r="AZ22" s="223">
        <f t="shared" si="20"/>
        <v>0</v>
      </c>
      <c r="BA22" s="223">
        <f t="shared" si="20"/>
        <v>0</v>
      </c>
      <c r="BB22" s="223">
        <f t="shared" si="20"/>
        <v>0</v>
      </c>
      <c r="BC22" s="223">
        <f t="shared" si="20"/>
        <v>0</v>
      </c>
      <c r="BD22" s="223">
        <f t="shared" si="20"/>
        <v>0</v>
      </c>
      <c r="BE22" s="223">
        <f t="shared" si="20"/>
        <v>0</v>
      </c>
      <c r="BF22" s="223">
        <f t="shared" si="20"/>
        <v>0</v>
      </c>
      <c r="BG22" s="223">
        <f t="shared" si="20"/>
        <v>0</v>
      </c>
      <c r="BH22" s="223">
        <f t="shared" si="20"/>
        <v>0</v>
      </c>
      <c r="BI22" s="223">
        <f t="shared" si="20"/>
        <v>0</v>
      </c>
      <c r="BJ22" s="223">
        <f t="shared" si="20"/>
        <v>0</v>
      </c>
      <c r="BK22" s="223">
        <f t="shared" si="20"/>
        <v>0</v>
      </c>
      <c r="BL22" s="223">
        <f t="shared" si="20"/>
        <v>0</v>
      </c>
      <c r="BM22" s="223">
        <f t="shared" si="20"/>
        <v>0</v>
      </c>
    </row>
    <row r="23" spans="3:65" ht="12.75">
      <c r="C23" s="220">
        <f t="shared" si="8"/>
        <v>7</v>
      </c>
      <c r="D23" s="198" t="str">
        <f t="shared" si="5"/>
        <v>…</v>
      </c>
      <c r="E23" s="198" t="str">
        <f t="shared" si="5"/>
        <v>Operating Expense</v>
      </c>
      <c r="F23" s="215">
        <f>MATCH(E23,lookups!$C$97:$C$102,0)</f>
        <v>2</v>
      </c>
      <c r="G23" s="215"/>
      <c r="H23" s="325" t="str">
        <f>Input!I18</f>
        <v>Base</v>
      </c>
      <c r="I23" s="22"/>
      <c r="J23" s="22"/>
      <c r="K23" s="221">
        <f t="shared" si="9"/>
        <v>0</v>
      </c>
      <c r="L23" s="222">
        <f t="shared" si="10"/>
        <v>0</v>
      </c>
      <c r="O23" s="223">
        <f t="shared" si="21" ref="O23:AT23">O158+O247+O540+O1330+O927+O1181</f>
        <v>0</v>
      </c>
      <c r="P23" s="223">
        <f t="shared" si="21"/>
        <v>0</v>
      </c>
      <c r="Q23" s="223">
        <f t="shared" si="21"/>
        <v>0</v>
      </c>
      <c r="R23" s="223">
        <f t="shared" si="21"/>
        <v>0</v>
      </c>
      <c r="S23" s="223">
        <f t="shared" si="21"/>
        <v>0</v>
      </c>
      <c r="T23" s="223">
        <f t="shared" si="21"/>
        <v>0</v>
      </c>
      <c r="U23" s="223">
        <f t="shared" si="21"/>
        <v>0</v>
      </c>
      <c r="V23" s="223">
        <f t="shared" si="21"/>
        <v>0</v>
      </c>
      <c r="W23" s="223">
        <f t="shared" si="21"/>
        <v>0</v>
      </c>
      <c r="X23" s="223">
        <f t="shared" si="21"/>
        <v>0</v>
      </c>
      <c r="Y23" s="223">
        <f t="shared" si="21"/>
        <v>0</v>
      </c>
      <c r="Z23" s="223">
        <f t="shared" si="21"/>
        <v>0</v>
      </c>
      <c r="AA23" s="223">
        <f t="shared" si="21"/>
        <v>0</v>
      </c>
      <c r="AB23" s="223">
        <f t="shared" si="21"/>
        <v>0</v>
      </c>
      <c r="AC23" s="223">
        <f t="shared" si="21"/>
        <v>0</v>
      </c>
      <c r="AD23" s="223">
        <f t="shared" si="21"/>
        <v>0</v>
      </c>
      <c r="AE23" s="223">
        <f t="shared" si="21"/>
        <v>0</v>
      </c>
      <c r="AF23" s="223">
        <f t="shared" si="21"/>
        <v>0</v>
      </c>
      <c r="AG23" s="223">
        <f t="shared" si="21"/>
        <v>0</v>
      </c>
      <c r="AH23" s="223">
        <f t="shared" si="21"/>
        <v>0</v>
      </c>
      <c r="AI23" s="223">
        <f t="shared" si="21"/>
        <v>0</v>
      </c>
      <c r="AJ23" s="223">
        <f t="shared" si="21"/>
        <v>0</v>
      </c>
      <c r="AK23" s="223">
        <f t="shared" si="21"/>
        <v>0</v>
      </c>
      <c r="AL23" s="223">
        <f t="shared" si="21"/>
        <v>0</v>
      </c>
      <c r="AM23" s="223">
        <f t="shared" si="21"/>
        <v>0</v>
      </c>
      <c r="AN23" s="223">
        <f t="shared" si="21"/>
        <v>0</v>
      </c>
      <c r="AO23" s="223">
        <f t="shared" si="21"/>
        <v>0</v>
      </c>
      <c r="AP23" s="223">
        <f t="shared" si="21"/>
        <v>0</v>
      </c>
      <c r="AQ23" s="223">
        <f t="shared" si="21"/>
        <v>0</v>
      </c>
      <c r="AR23" s="223">
        <f t="shared" si="21"/>
        <v>0</v>
      </c>
      <c r="AS23" s="223">
        <f t="shared" si="21"/>
        <v>0</v>
      </c>
      <c r="AT23" s="223">
        <f t="shared" si="21"/>
        <v>0</v>
      </c>
      <c r="AU23" s="223">
        <f t="shared" si="22" ref="AU23:BM23">AU158+AU247+AU540+AU1330+AU927+AU1181</f>
        <v>0</v>
      </c>
      <c r="AV23" s="223">
        <f t="shared" si="22"/>
        <v>0</v>
      </c>
      <c r="AW23" s="223">
        <f t="shared" si="22"/>
        <v>0</v>
      </c>
      <c r="AX23" s="223">
        <f t="shared" si="22"/>
        <v>0</v>
      </c>
      <c r="AY23" s="223">
        <f t="shared" si="22"/>
        <v>0</v>
      </c>
      <c r="AZ23" s="223">
        <f t="shared" si="22"/>
        <v>0</v>
      </c>
      <c r="BA23" s="223">
        <f t="shared" si="22"/>
        <v>0</v>
      </c>
      <c r="BB23" s="223">
        <f t="shared" si="22"/>
        <v>0</v>
      </c>
      <c r="BC23" s="223">
        <f t="shared" si="22"/>
        <v>0</v>
      </c>
      <c r="BD23" s="223">
        <f t="shared" si="22"/>
        <v>0</v>
      </c>
      <c r="BE23" s="223">
        <f t="shared" si="22"/>
        <v>0</v>
      </c>
      <c r="BF23" s="223">
        <f t="shared" si="22"/>
        <v>0</v>
      </c>
      <c r="BG23" s="223">
        <f t="shared" si="22"/>
        <v>0</v>
      </c>
      <c r="BH23" s="223">
        <f t="shared" si="22"/>
        <v>0</v>
      </c>
      <c r="BI23" s="223">
        <f t="shared" si="22"/>
        <v>0</v>
      </c>
      <c r="BJ23" s="223">
        <f t="shared" si="22"/>
        <v>0</v>
      </c>
      <c r="BK23" s="223">
        <f t="shared" si="22"/>
        <v>0</v>
      </c>
      <c r="BL23" s="223">
        <f t="shared" si="22"/>
        <v>0</v>
      </c>
      <c r="BM23" s="223">
        <f t="shared" si="22"/>
        <v>0</v>
      </c>
    </row>
    <row r="24" spans="3:65" ht="12.75">
      <c r="C24" s="220">
        <f t="shared" si="8"/>
        <v>8</v>
      </c>
      <c r="D24" s="198" t="str">
        <f t="shared" si="5"/>
        <v>…</v>
      </c>
      <c r="E24" s="198" t="str">
        <f t="shared" si="5"/>
        <v>Operating Expense</v>
      </c>
      <c r="F24" s="215">
        <f>MATCH(E24,lookups!$C$97:$C$102,0)</f>
        <v>2</v>
      </c>
      <c r="G24" s="215"/>
      <c r="H24" s="325" t="str">
        <f>Input!I19</f>
        <v>Base</v>
      </c>
      <c r="I24" s="22"/>
      <c r="J24" s="22"/>
      <c r="K24" s="221">
        <f t="shared" si="9"/>
        <v>0</v>
      </c>
      <c r="L24" s="222">
        <f t="shared" si="10"/>
        <v>0</v>
      </c>
      <c r="O24" s="223">
        <f t="shared" si="23" ref="O24:AT24">O159+O248+O541+O1331+O928+O1182</f>
        <v>0</v>
      </c>
      <c r="P24" s="223">
        <f t="shared" si="23"/>
        <v>0</v>
      </c>
      <c r="Q24" s="223">
        <f t="shared" si="23"/>
        <v>0</v>
      </c>
      <c r="R24" s="223">
        <f t="shared" si="23"/>
        <v>0</v>
      </c>
      <c r="S24" s="223">
        <f t="shared" si="23"/>
        <v>0</v>
      </c>
      <c r="T24" s="223">
        <f t="shared" si="23"/>
        <v>0</v>
      </c>
      <c r="U24" s="223">
        <f t="shared" si="23"/>
        <v>0</v>
      </c>
      <c r="V24" s="223">
        <f t="shared" si="23"/>
        <v>0</v>
      </c>
      <c r="W24" s="223">
        <f t="shared" si="23"/>
        <v>0</v>
      </c>
      <c r="X24" s="223">
        <f t="shared" si="23"/>
        <v>0</v>
      </c>
      <c r="Y24" s="223">
        <f t="shared" si="23"/>
        <v>0</v>
      </c>
      <c r="Z24" s="223">
        <f t="shared" si="23"/>
        <v>0</v>
      </c>
      <c r="AA24" s="223">
        <f t="shared" si="23"/>
        <v>0</v>
      </c>
      <c r="AB24" s="223">
        <f t="shared" si="23"/>
        <v>0</v>
      </c>
      <c r="AC24" s="223">
        <f t="shared" si="23"/>
        <v>0</v>
      </c>
      <c r="AD24" s="223">
        <f t="shared" si="23"/>
        <v>0</v>
      </c>
      <c r="AE24" s="223">
        <f t="shared" si="23"/>
        <v>0</v>
      </c>
      <c r="AF24" s="223">
        <f t="shared" si="23"/>
        <v>0</v>
      </c>
      <c r="AG24" s="223">
        <f t="shared" si="23"/>
        <v>0</v>
      </c>
      <c r="AH24" s="223">
        <f t="shared" si="23"/>
        <v>0</v>
      </c>
      <c r="AI24" s="223">
        <f t="shared" si="23"/>
        <v>0</v>
      </c>
      <c r="AJ24" s="223">
        <f t="shared" si="23"/>
        <v>0</v>
      </c>
      <c r="AK24" s="223">
        <f t="shared" si="23"/>
        <v>0</v>
      </c>
      <c r="AL24" s="223">
        <f t="shared" si="23"/>
        <v>0</v>
      </c>
      <c r="AM24" s="223">
        <f t="shared" si="23"/>
        <v>0</v>
      </c>
      <c r="AN24" s="223">
        <f t="shared" si="23"/>
        <v>0</v>
      </c>
      <c r="AO24" s="223">
        <f t="shared" si="23"/>
        <v>0</v>
      </c>
      <c r="AP24" s="223">
        <f t="shared" si="23"/>
        <v>0</v>
      </c>
      <c r="AQ24" s="223">
        <f t="shared" si="23"/>
        <v>0</v>
      </c>
      <c r="AR24" s="223">
        <f t="shared" si="23"/>
        <v>0</v>
      </c>
      <c r="AS24" s="223">
        <f t="shared" si="23"/>
        <v>0</v>
      </c>
      <c r="AT24" s="223">
        <f t="shared" si="23"/>
        <v>0</v>
      </c>
      <c r="AU24" s="223">
        <f t="shared" si="24" ref="AU24:BM24">AU159+AU248+AU541+AU1331+AU928+AU1182</f>
        <v>0</v>
      </c>
      <c r="AV24" s="223">
        <f t="shared" si="24"/>
        <v>0</v>
      </c>
      <c r="AW24" s="223">
        <f t="shared" si="24"/>
        <v>0</v>
      </c>
      <c r="AX24" s="223">
        <f t="shared" si="24"/>
        <v>0</v>
      </c>
      <c r="AY24" s="223">
        <f t="shared" si="24"/>
        <v>0</v>
      </c>
      <c r="AZ24" s="223">
        <f t="shared" si="24"/>
        <v>0</v>
      </c>
      <c r="BA24" s="223">
        <f t="shared" si="24"/>
        <v>0</v>
      </c>
      <c r="BB24" s="223">
        <f t="shared" si="24"/>
        <v>0</v>
      </c>
      <c r="BC24" s="223">
        <f t="shared" si="24"/>
        <v>0</v>
      </c>
      <c r="BD24" s="223">
        <f t="shared" si="24"/>
        <v>0</v>
      </c>
      <c r="BE24" s="223">
        <f t="shared" si="24"/>
        <v>0</v>
      </c>
      <c r="BF24" s="223">
        <f t="shared" si="24"/>
        <v>0</v>
      </c>
      <c r="BG24" s="223">
        <f t="shared" si="24"/>
        <v>0</v>
      </c>
      <c r="BH24" s="223">
        <f t="shared" si="24"/>
        <v>0</v>
      </c>
      <c r="BI24" s="223">
        <f t="shared" si="24"/>
        <v>0</v>
      </c>
      <c r="BJ24" s="223">
        <f t="shared" si="24"/>
        <v>0</v>
      </c>
      <c r="BK24" s="223">
        <f t="shared" si="24"/>
        <v>0</v>
      </c>
      <c r="BL24" s="223">
        <f t="shared" si="24"/>
        <v>0</v>
      </c>
      <c r="BM24" s="223">
        <f t="shared" si="24"/>
        <v>0</v>
      </c>
    </row>
    <row r="25" spans="3:65" ht="12.75">
      <c r="C25" s="220">
        <f t="shared" si="8"/>
        <v>9</v>
      </c>
      <c r="D25" s="198" t="str">
        <f t="shared" si="5"/>
        <v>…</v>
      </c>
      <c r="E25" s="198" t="str">
        <f t="shared" si="5"/>
        <v>Operating Expense</v>
      </c>
      <c r="F25" s="215">
        <f>MATCH(E25,lookups!$C$97:$C$102,0)</f>
        <v>2</v>
      </c>
      <c r="G25" s="215"/>
      <c r="H25" s="325" t="str">
        <f>Input!I20</f>
        <v>Base</v>
      </c>
      <c r="I25" s="22"/>
      <c r="J25" s="22"/>
      <c r="K25" s="221">
        <f t="shared" si="9"/>
        <v>0</v>
      </c>
      <c r="L25" s="222">
        <f t="shared" si="10"/>
        <v>0</v>
      </c>
      <c r="O25" s="223">
        <f t="shared" si="25" ref="O25:AT25">O160+O249+O542+O1332+O929+O1183</f>
        <v>0</v>
      </c>
      <c r="P25" s="223">
        <f t="shared" si="25"/>
        <v>0</v>
      </c>
      <c r="Q25" s="223">
        <f t="shared" si="25"/>
        <v>0</v>
      </c>
      <c r="R25" s="223">
        <f t="shared" si="25"/>
        <v>0</v>
      </c>
      <c r="S25" s="223">
        <f t="shared" si="25"/>
        <v>0</v>
      </c>
      <c r="T25" s="223">
        <f t="shared" si="25"/>
        <v>0</v>
      </c>
      <c r="U25" s="223">
        <f t="shared" si="25"/>
        <v>0</v>
      </c>
      <c r="V25" s="223">
        <f t="shared" si="25"/>
        <v>0</v>
      </c>
      <c r="W25" s="223">
        <f t="shared" si="25"/>
        <v>0</v>
      </c>
      <c r="X25" s="223">
        <f t="shared" si="25"/>
        <v>0</v>
      </c>
      <c r="Y25" s="223">
        <f t="shared" si="25"/>
        <v>0</v>
      </c>
      <c r="Z25" s="223">
        <f t="shared" si="25"/>
        <v>0</v>
      </c>
      <c r="AA25" s="223">
        <f t="shared" si="25"/>
        <v>0</v>
      </c>
      <c r="AB25" s="223">
        <f t="shared" si="25"/>
        <v>0</v>
      </c>
      <c r="AC25" s="223">
        <f t="shared" si="25"/>
        <v>0</v>
      </c>
      <c r="AD25" s="223">
        <f t="shared" si="25"/>
        <v>0</v>
      </c>
      <c r="AE25" s="223">
        <f t="shared" si="25"/>
        <v>0</v>
      </c>
      <c r="AF25" s="223">
        <f t="shared" si="25"/>
        <v>0</v>
      </c>
      <c r="AG25" s="223">
        <f t="shared" si="25"/>
        <v>0</v>
      </c>
      <c r="AH25" s="223">
        <f t="shared" si="25"/>
        <v>0</v>
      </c>
      <c r="AI25" s="223">
        <f t="shared" si="25"/>
        <v>0</v>
      </c>
      <c r="AJ25" s="223">
        <f t="shared" si="25"/>
        <v>0</v>
      </c>
      <c r="AK25" s="223">
        <f t="shared" si="25"/>
        <v>0</v>
      </c>
      <c r="AL25" s="223">
        <f t="shared" si="25"/>
        <v>0</v>
      </c>
      <c r="AM25" s="223">
        <f t="shared" si="25"/>
        <v>0</v>
      </c>
      <c r="AN25" s="223">
        <f t="shared" si="25"/>
        <v>0</v>
      </c>
      <c r="AO25" s="223">
        <f t="shared" si="25"/>
        <v>0</v>
      </c>
      <c r="AP25" s="223">
        <f t="shared" si="25"/>
        <v>0</v>
      </c>
      <c r="AQ25" s="223">
        <f t="shared" si="25"/>
        <v>0</v>
      </c>
      <c r="AR25" s="223">
        <f t="shared" si="25"/>
        <v>0</v>
      </c>
      <c r="AS25" s="223">
        <f t="shared" si="25"/>
        <v>0</v>
      </c>
      <c r="AT25" s="223">
        <f t="shared" si="25"/>
        <v>0</v>
      </c>
      <c r="AU25" s="223">
        <f t="shared" si="26" ref="AU25:BM25">AU160+AU249+AU542+AU1332+AU929+AU1183</f>
        <v>0</v>
      </c>
      <c r="AV25" s="223">
        <f t="shared" si="26"/>
        <v>0</v>
      </c>
      <c r="AW25" s="223">
        <f t="shared" si="26"/>
        <v>0</v>
      </c>
      <c r="AX25" s="223">
        <f t="shared" si="26"/>
        <v>0</v>
      </c>
      <c r="AY25" s="223">
        <f t="shared" si="26"/>
        <v>0</v>
      </c>
      <c r="AZ25" s="223">
        <f t="shared" si="26"/>
        <v>0</v>
      </c>
      <c r="BA25" s="223">
        <f t="shared" si="26"/>
        <v>0</v>
      </c>
      <c r="BB25" s="223">
        <f t="shared" si="26"/>
        <v>0</v>
      </c>
      <c r="BC25" s="223">
        <f t="shared" si="26"/>
        <v>0</v>
      </c>
      <c r="BD25" s="223">
        <f t="shared" si="26"/>
        <v>0</v>
      </c>
      <c r="BE25" s="223">
        <f t="shared" si="26"/>
        <v>0</v>
      </c>
      <c r="BF25" s="223">
        <f t="shared" si="26"/>
        <v>0</v>
      </c>
      <c r="BG25" s="223">
        <f t="shared" si="26"/>
        <v>0</v>
      </c>
      <c r="BH25" s="223">
        <f t="shared" si="26"/>
        <v>0</v>
      </c>
      <c r="BI25" s="223">
        <f t="shared" si="26"/>
        <v>0</v>
      </c>
      <c r="BJ25" s="223">
        <f t="shared" si="26"/>
        <v>0</v>
      </c>
      <c r="BK25" s="223">
        <f t="shared" si="26"/>
        <v>0</v>
      </c>
      <c r="BL25" s="223">
        <f t="shared" si="26"/>
        <v>0</v>
      </c>
      <c r="BM25" s="223">
        <f t="shared" si="26"/>
        <v>0</v>
      </c>
    </row>
    <row r="26" spans="3:65" ht="12.75">
      <c r="C26" s="220">
        <f t="shared" si="8"/>
        <v>10</v>
      </c>
      <c r="D26" s="198" t="str">
        <f t="shared" si="5"/>
        <v>…</v>
      </c>
      <c r="E26" s="198" t="str">
        <f t="shared" si="5"/>
        <v>Operating Expense</v>
      </c>
      <c r="F26" s="215">
        <f>MATCH(E26,lookups!$C$97:$C$102,0)</f>
        <v>2</v>
      </c>
      <c r="G26" s="215"/>
      <c r="H26" s="325" t="str">
        <f>Input!I21</f>
        <v>Base</v>
      </c>
      <c r="I26" s="22"/>
      <c r="J26" s="22"/>
      <c r="K26" s="221">
        <f t="shared" si="9"/>
        <v>0</v>
      </c>
      <c r="L26" s="222">
        <f t="shared" si="10"/>
        <v>0</v>
      </c>
      <c r="O26" s="223">
        <f t="shared" si="27" ref="O26:AT26">O161+O250+O543+O1333+O930+O1184</f>
        <v>0</v>
      </c>
      <c r="P26" s="223">
        <f t="shared" si="27"/>
        <v>0</v>
      </c>
      <c r="Q26" s="223">
        <f t="shared" si="27"/>
        <v>0</v>
      </c>
      <c r="R26" s="223">
        <f t="shared" si="27"/>
        <v>0</v>
      </c>
      <c r="S26" s="223">
        <f t="shared" si="27"/>
        <v>0</v>
      </c>
      <c r="T26" s="223">
        <f t="shared" si="27"/>
        <v>0</v>
      </c>
      <c r="U26" s="223">
        <f t="shared" si="27"/>
        <v>0</v>
      </c>
      <c r="V26" s="223">
        <f t="shared" si="27"/>
        <v>0</v>
      </c>
      <c r="W26" s="223">
        <f t="shared" si="27"/>
        <v>0</v>
      </c>
      <c r="X26" s="223">
        <f t="shared" si="27"/>
        <v>0</v>
      </c>
      <c r="Y26" s="223">
        <f t="shared" si="27"/>
        <v>0</v>
      </c>
      <c r="Z26" s="223">
        <f t="shared" si="27"/>
        <v>0</v>
      </c>
      <c r="AA26" s="223">
        <f t="shared" si="27"/>
        <v>0</v>
      </c>
      <c r="AB26" s="223">
        <f t="shared" si="27"/>
        <v>0</v>
      </c>
      <c r="AC26" s="223">
        <f t="shared" si="27"/>
        <v>0</v>
      </c>
      <c r="AD26" s="223">
        <f t="shared" si="27"/>
        <v>0</v>
      </c>
      <c r="AE26" s="223">
        <f t="shared" si="27"/>
        <v>0</v>
      </c>
      <c r="AF26" s="223">
        <f t="shared" si="27"/>
        <v>0</v>
      </c>
      <c r="AG26" s="223">
        <f t="shared" si="27"/>
        <v>0</v>
      </c>
      <c r="AH26" s="223">
        <f t="shared" si="27"/>
        <v>0</v>
      </c>
      <c r="AI26" s="223">
        <f t="shared" si="27"/>
        <v>0</v>
      </c>
      <c r="AJ26" s="223">
        <f t="shared" si="27"/>
        <v>0</v>
      </c>
      <c r="AK26" s="223">
        <f t="shared" si="27"/>
        <v>0</v>
      </c>
      <c r="AL26" s="223">
        <f t="shared" si="27"/>
        <v>0</v>
      </c>
      <c r="AM26" s="223">
        <f t="shared" si="27"/>
        <v>0</v>
      </c>
      <c r="AN26" s="223">
        <f t="shared" si="27"/>
        <v>0</v>
      </c>
      <c r="AO26" s="223">
        <f t="shared" si="27"/>
        <v>0</v>
      </c>
      <c r="AP26" s="223">
        <f t="shared" si="27"/>
        <v>0</v>
      </c>
      <c r="AQ26" s="223">
        <f t="shared" si="27"/>
        <v>0</v>
      </c>
      <c r="AR26" s="223">
        <f t="shared" si="27"/>
        <v>0</v>
      </c>
      <c r="AS26" s="223">
        <f t="shared" si="27"/>
        <v>0</v>
      </c>
      <c r="AT26" s="223">
        <f t="shared" si="27"/>
        <v>0</v>
      </c>
      <c r="AU26" s="223">
        <f t="shared" si="28" ref="AU26:BM26">AU161+AU250+AU543+AU1333+AU930+AU1184</f>
        <v>0</v>
      </c>
      <c r="AV26" s="223">
        <f t="shared" si="28"/>
        <v>0</v>
      </c>
      <c r="AW26" s="223">
        <f t="shared" si="28"/>
        <v>0</v>
      </c>
      <c r="AX26" s="223">
        <f t="shared" si="28"/>
        <v>0</v>
      </c>
      <c r="AY26" s="223">
        <f t="shared" si="28"/>
        <v>0</v>
      </c>
      <c r="AZ26" s="223">
        <f t="shared" si="28"/>
        <v>0</v>
      </c>
      <c r="BA26" s="223">
        <f t="shared" si="28"/>
        <v>0</v>
      </c>
      <c r="BB26" s="223">
        <f t="shared" si="28"/>
        <v>0</v>
      </c>
      <c r="BC26" s="223">
        <f t="shared" si="28"/>
        <v>0</v>
      </c>
      <c r="BD26" s="223">
        <f t="shared" si="28"/>
        <v>0</v>
      </c>
      <c r="BE26" s="223">
        <f t="shared" si="28"/>
        <v>0</v>
      </c>
      <c r="BF26" s="223">
        <f t="shared" si="28"/>
        <v>0</v>
      </c>
      <c r="BG26" s="223">
        <f t="shared" si="28"/>
        <v>0</v>
      </c>
      <c r="BH26" s="223">
        <f t="shared" si="28"/>
        <v>0</v>
      </c>
      <c r="BI26" s="223">
        <f t="shared" si="28"/>
        <v>0</v>
      </c>
      <c r="BJ26" s="223">
        <f t="shared" si="28"/>
        <v>0</v>
      </c>
      <c r="BK26" s="223">
        <f t="shared" si="28"/>
        <v>0</v>
      </c>
      <c r="BL26" s="223">
        <f t="shared" si="28"/>
        <v>0</v>
      </c>
      <c r="BM26" s="223">
        <f t="shared" si="28"/>
        <v>0</v>
      </c>
    </row>
    <row r="27" spans="3:65" ht="12.75">
      <c r="C27" s="220">
        <f t="shared" si="8"/>
        <v>11</v>
      </c>
      <c r="D27" s="198" t="str">
        <f t="shared" si="5"/>
        <v>…</v>
      </c>
      <c r="E27" s="198" t="str">
        <f t="shared" si="5"/>
        <v>Operating Expense</v>
      </c>
      <c r="F27" s="215">
        <f>MATCH(E27,lookups!$C$97:$C$102,0)</f>
        <v>2</v>
      </c>
      <c r="G27" s="215"/>
      <c r="H27" s="325" t="str">
        <f>Input!I22</f>
        <v>Base</v>
      </c>
      <c r="I27" s="22"/>
      <c r="J27" s="22"/>
      <c r="K27" s="221">
        <f t="shared" si="9"/>
        <v>0</v>
      </c>
      <c r="L27" s="222">
        <f t="shared" si="10"/>
        <v>0</v>
      </c>
      <c r="O27" s="223">
        <f t="shared" si="29" ref="O27:AT27">O162+O251+O544+O1334+O931+O1185</f>
        <v>0</v>
      </c>
      <c r="P27" s="223">
        <f t="shared" si="29"/>
        <v>0</v>
      </c>
      <c r="Q27" s="223">
        <f t="shared" si="29"/>
        <v>0</v>
      </c>
      <c r="R27" s="223">
        <f t="shared" si="29"/>
        <v>0</v>
      </c>
      <c r="S27" s="223">
        <f t="shared" si="29"/>
        <v>0</v>
      </c>
      <c r="T27" s="223">
        <f t="shared" si="29"/>
        <v>0</v>
      </c>
      <c r="U27" s="223">
        <f t="shared" si="29"/>
        <v>0</v>
      </c>
      <c r="V27" s="223">
        <f t="shared" si="29"/>
        <v>0</v>
      </c>
      <c r="W27" s="223">
        <f t="shared" si="29"/>
        <v>0</v>
      </c>
      <c r="X27" s="223">
        <f t="shared" si="29"/>
        <v>0</v>
      </c>
      <c r="Y27" s="223">
        <f t="shared" si="29"/>
        <v>0</v>
      </c>
      <c r="Z27" s="223">
        <f t="shared" si="29"/>
        <v>0</v>
      </c>
      <c r="AA27" s="223">
        <f t="shared" si="29"/>
        <v>0</v>
      </c>
      <c r="AB27" s="223">
        <f t="shared" si="29"/>
        <v>0</v>
      </c>
      <c r="AC27" s="223">
        <f t="shared" si="29"/>
        <v>0</v>
      </c>
      <c r="AD27" s="223">
        <f t="shared" si="29"/>
        <v>0</v>
      </c>
      <c r="AE27" s="223">
        <f t="shared" si="29"/>
        <v>0</v>
      </c>
      <c r="AF27" s="223">
        <f t="shared" si="29"/>
        <v>0</v>
      </c>
      <c r="AG27" s="223">
        <f t="shared" si="29"/>
        <v>0</v>
      </c>
      <c r="AH27" s="223">
        <f t="shared" si="29"/>
        <v>0</v>
      </c>
      <c r="AI27" s="223">
        <f t="shared" si="29"/>
        <v>0</v>
      </c>
      <c r="AJ27" s="223">
        <f t="shared" si="29"/>
        <v>0</v>
      </c>
      <c r="AK27" s="223">
        <f t="shared" si="29"/>
        <v>0</v>
      </c>
      <c r="AL27" s="223">
        <f t="shared" si="29"/>
        <v>0</v>
      </c>
      <c r="AM27" s="223">
        <f t="shared" si="29"/>
        <v>0</v>
      </c>
      <c r="AN27" s="223">
        <f t="shared" si="29"/>
        <v>0</v>
      </c>
      <c r="AO27" s="223">
        <f t="shared" si="29"/>
        <v>0</v>
      </c>
      <c r="AP27" s="223">
        <f t="shared" si="29"/>
        <v>0</v>
      </c>
      <c r="AQ27" s="223">
        <f t="shared" si="29"/>
        <v>0</v>
      </c>
      <c r="AR27" s="223">
        <f t="shared" si="29"/>
        <v>0</v>
      </c>
      <c r="AS27" s="223">
        <f t="shared" si="29"/>
        <v>0</v>
      </c>
      <c r="AT27" s="223">
        <f t="shared" si="29"/>
        <v>0</v>
      </c>
      <c r="AU27" s="223">
        <f t="shared" si="30" ref="AU27:BM27">AU162+AU251+AU544+AU1334+AU931+AU1185</f>
        <v>0</v>
      </c>
      <c r="AV27" s="223">
        <f t="shared" si="30"/>
        <v>0</v>
      </c>
      <c r="AW27" s="223">
        <f t="shared" si="30"/>
        <v>0</v>
      </c>
      <c r="AX27" s="223">
        <f t="shared" si="30"/>
        <v>0</v>
      </c>
      <c r="AY27" s="223">
        <f t="shared" si="30"/>
        <v>0</v>
      </c>
      <c r="AZ27" s="223">
        <f t="shared" si="30"/>
        <v>0</v>
      </c>
      <c r="BA27" s="223">
        <f t="shared" si="30"/>
        <v>0</v>
      </c>
      <c r="BB27" s="223">
        <f t="shared" si="30"/>
        <v>0</v>
      </c>
      <c r="BC27" s="223">
        <f t="shared" si="30"/>
        <v>0</v>
      </c>
      <c r="BD27" s="223">
        <f t="shared" si="30"/>
        <v>0</v>
      </c>
      <c r="BE27" s="223">
        <f t="shared" si="30"/>
        <v>0</v>
      </c>
      <c r="BF27" s="223">
        <f t="shared" si="30"/>
        <v>0</v>
      </c>
      <c r="BG27" s="223">
        <f t="shared" si="30"/>
        <v>0</v>
      </c>
      <c r="BH27" s="223">
        <f t="shared" si="30"/>
        <v>0</v>
      </c>
      <c r="BI27" s="223">
        <f t="shared" si="30"/>
        <v>0</v>
      </c>
      <c r="BJ27" s="223">
        <f t="shared" si="30"/>
        <v>0</v>
      </c>
      <c r="BK27" s="223">
        <f t="shared" si="30"/>
        <v>0</v>
      </c>
      <c r="BL27" s="223">
        <f t="shared" si="30"/>
        <v>0</v>
      </c>
      <c r="BM27" s="223">
        <f t="shared" si="30"/>
        <v>0</v>
      </c>
    </row>
    <row r="28" spans="3:65" ht="12.75">
      <c r="C28" s="220">
        <f t="shared" si="8"/>
        <v>12</v>
      </c>
      <c r="D28" s="198" t="str">
        <f t="shared" si="5"/>
        <v>…</v>
      </c>
      <c r="E28" s="198" t="str">
        <f t="shared" si="5"/>
        <v>Operating Expense</v>
      </c>
      <c r="F28" s="215">
        <f>MATCH(E28,lookups!$C$97:$C$102,0)</f>
        <v>2</v>
      </c>
      <c r="G28" s="215"/>
      <c r="H28" s="325" t="str">
        <f>Input!I23</f>
        <v>Base</v>
      </c>
      <c r="I28" s="22"/>
      <c r="J28" s="22"/>
      <c r="K28" s="221">
        <f t="shared" si="9"/>
        <v>0</v>
      </c>
      <c r="L28" s="222">
        <f t="shared" si="10"/>
        <v>0</v>
      </c>
      <c r="O28" s="223">
        <f t="shared" si="31" ref="O28:AT28">O163+O252+O545+O1335+O932+O1186</f>
        <v>0</v>
      </c>
      <c r="P28" s="223">
        <f t="shared" si="31"/>
        <v>0</v>
      </c>
      <c r="Q28" s="223">
        <f t="shared" si="31"/>
        <v>0</v>
      </c>
      <c r="R28" s="223">
        <f t="shared" si="31"/>
        <v>0</v>
      </c>
      <c r="S28" s="223">
        <f t="shared" si="31"/>
        <v>0</v>
      </c>
      <c r="T28" s="223">
        <f t="shared" si="31"/>
        <v>0</v>
      </c>
      <c r="U28" s="223">
        <f t="shared" si="31"/>
        <v>0</v>
      </c>
      <c r="V28" s="223">
        <f t="shared" si="31"/>
        <v>0</v>
      </c>
      <c r="W28" s="223">
        <f t="shared" si="31"/>
        <v>0</v>
      </c>
      <c r="X28" s="223">
        <f t="shared" si="31"/>
        <v>0</v>
      </c>
      <c r="Y28" s="223">
        <f t="shared" si="31"/>
        <v>0</v>
      </c>
      <c r="Z28" s="223">
        <f t="shared" si="31"/>
        <v>0</v>
      </c>
      <c r="AA28" s="223">
        <f t="shared" si="31"/>
        <v>0</v>
      </c>
      <c r="AB28" s="223">
        <f t="shared" si="31"/>
        <v>0</v>
      </c>
      <c r="AC28" s="223">
        <f t="shared" si="31"/>
        <v>0</v>
      </c>
      <c r="AD28" s="223">
        <f t="shared" si="31"/>
        <v>0</v>
      </c>
      <c r="AE28" s="223">
        <f t="shared" si="31"/>
        <v>0</v>
      </c>
      <c r="AF28" s="223">
        <f t="shared" si="31"/>
        <v>0</v>
      </c>
      <c r="AG28" s="223">
        <f t="shared" si="31"/>
        <v>0</v>
      </c>
      <c r="AH28" s="223">
        <f t="shared" si="31"/>
        <v>0</v>
      </c>
      <c r="AI28" s="223">
        <f t="shared" si="31"/>
        <v>0</v>
      </c>
      <c r="AJ28" s="223">
        <f t="shared" si="31"/>
        <v>0</v>
      </c>
      <c r="AK28" s="223">
        <f t="shared" si="31"/>
        <v>0</v>
      </c>
      <c r="AL28" s="223">
        <f t="shared" si="31"/>
        <v>0</v>
      </c>
      <c r="AM28" s="223">
        <f t="shared" si="31"/>
        <v>0</v>
      </c>
      <c r="AN28" s="223">
        <f t="shared" si="31"/>
        <v>0</v>
      </c>
      <c r="AO28" s="223">
        <f t="shared" si="31"/>
        <v>0</v>
      </c>
      <c r="AP28" s="223">
        <f t="shared" si="31"/>
        <v>0</v>
      </c>
      <c r="AQ28" s="223">
        <f t="shared" si="31"/>
        <v>0</v>
      </c>
      <c r="AR28" s="223">
        <f t="shared" si="31"/>
        <v>0</v>
      </c>
      <c r="AS28" s="223">
        <f t="shared" si="31"/>
        <v>0</v>
      </c>
      <c r="AT28" s="223">
        <f t="shared" si="31"/>
        <v>0</v>
      </c>
      <c r="AU28" s="223">
        <f t="shared" si="32" ref="AU28:BM28">AU163+AU252+AU545+AU1335+AU932+AU1186</f>
        <v>0</v>
      </c>
      <c r="AV28" s="223">
        <f t="shared" si="32"/>
        <v>0</v>
      </c>
      <c r="AW28" s="223">
        <f t="shared" si="32"/>
        <v>0</v>
      </c>
      <c r="AX28" s="223">
        <f t="shared" si="32"/>
        <v>0</v>
      </c>
      <c r="AY28" s="223">
        <f t="shared" si="32"/>
        <v>0</v>
      </c>
      <c r="AZ28" s="223">
        <f t="shared" si="32"/>
        <v>0</v>
      </c>
      <c r="BA28" s="223">
        <f t="shared" si="32"/>
        <v>0</v>
      </c>
      <c r="BB28" s="223">
        <f t="shared" si="32"/>
        <v>0</v>
      </c>
      <c r="BC28" s="223">
        <f t="shared" si="32"/>
        <v>0</v>
      </c>
      <c r="BD28" s="223">
        <f t="shared" si="32"/>
        <v>0</v>
      </c>
      <c r="BE28" s="223">
        <f t="shared" si="32"/>
        <v>0</v>
      </c>
      <c r="BF28" s="223">
        <f t="shared" si="32"/>
        <v>0</v>
      </c>
      <c r="BG28" s="223">
        <f t="shared" si="32"/>
        <v>0</v>
      </c>
      <c r="BH28" s="223">
        <f t="shared" si="32"/>
        <v>0</v>
      </c>
      <c r="BI28" s="223">
        <f t="shared" si="32"/>
        <v>0</v>
      </c>
      <c r="BJ28" s="223">
        <f t="shared" si="32"/>
        <v>0</v>
      </c>
      <c r="BK28" s="223">
        <f t="shared" si="32"/>
        <v>0</v>
      </c>
      <c r="BL28" s="223">
        <f t="shared" si="32"/>
        <v>0</v>
      </c>
      <c r="BM28" s="223">
        <f t="shared" si="32"/>
        <v>0</v>
      </c>
    </row>
    <row r="29" spans="3:65" ht="12.75">
      <c r="C29" s="220">
        <f t="shared" si="8"/>
        <v>13</v>
      </c>
      <c r="D29" s="198" t="str">
        <f t="shared" si="5"/>
        <v>…</v>
      </c>
      <c r="E29" s="198" t="str">
        <f t="shared" si="5"/>
        <v>Operating Expense</v>
      </c>
      <c r="F29" s="215">
        <f>MATCH(E29,lookups!$C$97:$C$102,0)</f>
        <v>2</v>
      </c>
      <c r="G29" s="215"/>
      <c r="H29" s="325" t="str">
        <f>Input!I24</f>
        <v>Base</v>
      </c>
      <c r="I29" s="22"/>
      <c r="J29" s="22"/>
      <c r="K29" s="221">
        <f t="shared" si="9"/>
        <v>0</v>
      </c>
      <c r="L29" s="222">
        <f t="shared" si="10"/>
        <v>0</v>
      </c>
      <c r="O29" s="223">
        <f t="shared" si="33" ref="O29:AT29">O164+O253+O546+O1336+O933+O1187</f>
        <v>0</v>
      </c>
      <c r="P29" s="223">
        <f t="shared" si="33"/>
        <v>0</v>
      </c>
      <c r="Q29" s="223">
        <f t="shared" si="33"/>
        <v>0</v>
      </c>
      <c r="R29" s="223">
        <f t="shared" si="33"/>
        <v>0</v>
      </c>
      <c r="S29" s="223">
        <f t="shared" si="33"/>
        <v>0</v>
      </c>
      <c r="T29" s="223">
        <f t="shared" si="33"/>
        <v>0</v>
      </c>
      <c r="U29" s="223">
        <f t="shared" si="33"/>
        <v>0</v>
      </c>
      <c r="V29" s="223">
        <f t="shared" si="33"/>
        <v>0</v>
      </c>
      <c r="W29" s="223">
        <f t="shared" si="33"/>
        <v>0</v>
      </c>
      <c r="X29" s="223">
        <f t="shared" si="33"/>
        <v>0</v>
      </c>
      <c r="Y29" s="223">
        <f t="shared" si="33"/>
        <v>0</v>
      </c>
      <c r="Z29" s="223">
        <f t="shared" si="33"/>
        <v>0</v>
      </c>
      <c r="AA29" s="223">
        <f t="shared" si="33"/>
        <v>0</v>
      </c>
      <c r="AB29" s="223">
        <f t="shared" si="33"/>
        <v>0</v>
      </c>
      <c r="AC29" s="223">
        <f t="shared" si="33"/>
        <v>0</v>
      </c>
      <c r="AD29" s="223">
        <f t="shared" si="33"/>
        <v>0</v>
      </c>
      <c r="AE29" s="223">
        <f t="shared" si="33"/>
        <v>0</v>
      </c>
      <c r="AF29" s="223">
        <f t="shared" si="33"/>
        <v>0</v>
      </c>
      <c r="AG29" s="223">
        <f t="shared" si="33"/>
        <v>0</v>
      </c>
      <c r="AH29" s="223">
        <f t="shared" si="33"/>
        <v>0</v>
      </c>
      <c r="AI29" s="223">
        <f t="shared" si="33"/>
        <v>0</v>
      </c>
      <c r="AJ29" s="223">
        <f t="shared" si="33"/>
        <v>0</v>
      </c>
      <c r="AK29" s="223">
        <f t="shared" si="33"/>
        <v>0</v>
      </c>
      <c r="AL29" s="223">
        <f t="shared" si="33"/>
        <v>0</v>
      </c>
      <c r="AM29" s="223">
        <f t="shared" si="33"/>
        <v>0</v>
      </c>
      <c r="AN29" s="223">
        <f t="shared" si="33"/>
        <v>0</v>
      </c>
      <c r="AO29" s="223">
        <f t="shared" si="33"/>
        <v>0</v>
      </c>
      <c r="AP29" s="223">
        <f t="shared" si="33"/>
        <v>0</v>
      </c>
      <c r="AQ29" s="223">
        <f t="shared" si="33"/>
        <v>0</v>
      </c>
      <c r="AR29" s="223">
        <f t="shared" si="33"/>
        <v>0</v>
      </c>
      <c r="AS29" s="223">
        <f t="shared" si="33"/>
        <v>0</v>
      </c>
      <c r="AT29" s="223">
        <f t="shared" si="33"/>
        <v>0</v>
      </c>
      <c r="AU29" s="223">
        <f t="shared" si="34" ref="AU29:BM29">AU164+AU253+AU546+AU1336+AU933+AU1187</f>
        <v>0</v>
      </c>
      <c r="AV29" s="223">
        <f t="shared" si="34"/>
        <v>0</v>
      </c>
      <c r="AW29" s="223">
        <f t="shared" si="34"/>
        <v>0</v>
      </c>
      <c r="AX29" s="223">
        <f t="shared" si="34"/>
        <v>0</v>
      </c>
      <c r="AY29" s="223">
        <f t="shared" si="34"/>
        <v>0</v>
      </c>
      <c r="AZ29" s="223">
        <f t="shared" si="34"/>
        <v>0</v>
      </c>
      <c r="BA29" s="223">
        <f t="shared" si="34"/>
        <v>0</v>
      </c>
      <c r="BB29" s="223">
        <f t="shared" si="34"/>
        <v>0</v>
      </c>
      <c r="BC29" s="223">
        <f t="shared" si="34"/>
        <v>0</v>
      </c>
      <c r="BD29" s="223">
        <f t="shared" si="34"/>
        <v>0</v>
      </c>
      <c r="BE29" s="223">
        <f t="shared" si="34"/>
        <v>0</v>
      </c>
      <c r="BF29" s="223">
        <f t="shared" si="34"/>
        <v>0</v>
      </c>
      <c r="BG29" s="223">
        <f t="shared" si="34"/>
        <v>0</v>
      </c>
      <c r="BH29" s="223">
        <f t="shared" si="34"/>
        <v>0</v>
      </c>
      <c r="BI29" s="223">
        <f t="shared" si="34"/>
        <v>0</v>
      </c>
      <c r="BJ29" s="223">
        <f t="shared" si="34"/>
        <v>0</v>
      </c>
      <c r="BK29" s="223">
        <f t="shared" si="34"/>
        <v>0</v>
      </c>
      <c r="BL29" s="223">
        <f t="shared" si="34"/>
        <v>0</v>
      </c>
      <c r="BM29" s="223">
        <f t="shared" si="34"/>
        <v>0</v>
      </c>
    </row>
    <row r="30" spans="3:65" ht="12.75">
      <c r="C30" s="220">
        <f t="shared" si="8"/>
        <v>14</v>
      </c>
      <c r="D30" s="198" t="str">
        <f t="shared" si="5"/>
        <v>…</v>
      </c>
      <c r="E30" s="198" t="str">
        <f t="shared" si="5"/>
        <v>Operating Expense</v>
      </c>
      <c r="F30" s="215">
        <f>MATCH(E30,lookups!$C$97:$C$102,0)</f>
        <v>2</v>
      </c>
      <c r="G30" s="215"/>
      <c r="H30" s="325" t="str">
        <f>Input!I25</f>
        <v>Base</v>
      </c>
      <c r="I30" s="22"/>
      <c r="J30" s="22"/>
      <c r="K30" s="221">
        <f t="shared" si="9"/>
        <v>0</v>
      </c>
      <c r="L30" s="222">
        <f t="shared" si="10"/>
        <v>0</v>
      </c>
      <c r="O30" s="223">
        <f t="shared" si="35" ref="O30:AT30">O165+O254+O547+O1337+O934+O1188</f>
        <v>0</v>
      </c>
      <c r="P30" s="223">
        <f t="shared" si="35"/>
        <v>0</v>
      </c>
      <c r="Q30" s="223">
        <f t="shared" si="35"/>
        <v>0</v>
      </c>
      <c r="R30" s="223">
        <f t="shared" si="35"/>
        <v>0</v>
      </c>
      <c r="S30" s="223">
        <f t="shared" si="35"/>
        <v>0</v>
      </c>
      <c r="T30" s="223">
        <f t="shared" si="35"/>
        <v>0</v>
      </c>
      <c r="U30" s="223">
        <f t="shared" si="35"/>
        <v>0</v>
      </c>
      <c r="V30" s="223">
        <f t="shared" si="35"/>
        <v>0</v>
      </c>
      <c r="W30" s="223">
        <f t="shared" si="35"/>
        <v>0</v>
      </c>
      <c r="X30" s="223">
        <f t="shared" si="35"/>
        <v>0</v>
      </c>
      <c r="Y30" s="223">
        <f t="shared" si="35"/>
        <v>0</v>
      </c>
      <c r="Z30" s="223">
        <f t="shared" si="35"/>
        <v>0</v>
      </c>
      <c r="AA30" s="223">
        <f t="shared" si="35"/>
        <v>0</v>
      </c>
      <c r="AB30" s="223">
        <f t="shared" si="35"/>
        <v>0</v>
      </c>
      <c r="AC30" s="223">
        <f t="shared" si="35"/>
        <v>0</v>
      </c>
      <c r="AD30" s="223">
        <f t="shared" si="35"/>
        <v>0</v>
      </c>
      <c r="AE30" s="223">
        <f t="shared" si="35"/>
        <v>0</v>
      </c>
      <c r="AF30" s="223">
        <f t="shared" si="35"/>
        <v>0</v>
      </c>
      <c r="AG30" s="223">
        <f t="shared" si="35"/>
        <v>0</v>
      </c>
      <c r="AH30" s="223">
        <f t="shared" si="35"/>
        <v>0</v>
      </c>
      <c r="AI30" s="223">
        <f t="shared" si="35"/>
        <v>0</v>
      </c>
      <c r="AJ30" s="223">
        <f t="shared" si="35"/>
        <v>0</v>
      </c>
      <c r="AK30" s="223">
        <f t="shared" si="35"/>
        <v>0</v>
      </c>
      <c r="AL30" s="223">
        <f t="shared" si="35"/>
        <v>0</v>
      </c>
      <c r="AM30" s="223">
        <f t="shared" si="35"/>
        <v>0</v>
      </c>
      <c r="AN30" s="223">
        <f t="shared" si="35"/>
        <v>0</v>
      </c>
      <c r="AO30" s="223">
        <f t="shared" si="35"/>
        <v>0</v>
      </c>
      <c r="AP30" s="223">
        <f t="shared" si="35"/>
        <v>0</v>
      </c>
      <c r="AQ30" s="223">
        <f t="shared" si="35"/>
        <v>0</v>
      </c>
      <c r="AR30" s="223">
        <f t="shared" si="35"/>
        <v>0</v>
      </c>
      <c r="AS30" s="223">
        <f t="shared" si="35"/>
        <v>0</v>
      </c>
      <c r="AT30" s="223">
        <f t="shared" si="35"/>
        <v>0</v>
      </c>
      <c r="AU30" s="223">
        <f t="shared" si="36" ref="AU30:BM30">AU165+AU254+AU547+AU1337+AU934+AU1188</f>
        <v>0</v>
      </c>
      <c r="AV30" s="223">
        <f t="shared" si="36"/>
        <v>0</v>
      </c>
      <c r="AW30" s="223">
        <f t="shared" si="36"/>
        <v>0</v>
      </c>
      <c r="AX30" s="223">
        <f t="shared" si="36"/>
        <v>0</v>
      </c>
      <c r="AY30" s="223">
        <f t="shared" si="36"/>
        <v>0</v>
      </c>
      <c r="AZ30" s="223">
        <f t="shared" si="36"/>
        <v>0</v>
      </c>
      <c r="BA30" s="223">
        <f t="shared" si="36"/>
        <v>0</v>
      </c>
      <c r="BB30" s="223">
        <f t="shared" si="36"/>
        <v>0</v>
      </c>
      <c r="BC30" s="223">
        <f t="shared" si="36"/>
        <v>0</v>
      </c>
      <c r="BD30" s="223">
        <f t="shared" si="36"/>
        <v>0</v>
      </c>
      <c r="BE30" s="223">
        <f t="shared" si="36"/>
        <v>0</v>
      </c>
      <c r="BF30" s="223">
        <f t="shared" si="36"/>
        <v>0</v>
      </c>
      <c r="BG30" s="223">
        <f t="shared" si="36"/>
        <v>0</v>
      </c>
      <c r="BH30" s="223">
        <f t="shared" si="36"/>
        <v>0</v>
      </c>
      <c r="BI30" s="223">
        <f t="shared" si="36"/>
        <v>0</v>
      </c>
      <c r="BJ30" s="223">
        <f t="shared" si="36"/>
        <v>0</v>
      </c>
      <c r="BK30" s="223">
        <f t="shared" si="36"/>
        <v>0</v>
      </c>
      <c r="BL30" s="223">
        <f t="shared" si="36"/>
        <v>0</v>
      </c>
      <c r="BM30" s="223">
        <f t="shared" si="36"/>
        <v>0</v>
      </c>
    </row>
    <row r="31" spans="3:65" ht="12.75">
      <c r="C31" s="220">
        <f t="shared" si="8"/>
        <v>15</v>
      </c>
      <c r="D31" s="198" t="str">
        <f t="shared" si="5"/>
        <v>…</v>
      </c>
      <c r="E31" s="198" t="str">
        <f t="shared" si="5"/>
        <v>Operating Expense</v>
      </c>
      <c r="F31" s="215">
        <f>MATCH(E31,lookups!$C$97:$C$102,0)</f>
        <v>2</v>
      </c>
      <c r="G31" s="215"/>
      <c r="H31" s="325" t="str">
        <f>Input!I26</f>
        <v>Base</v>
      </c>
      <c r="I31" s="22"/>
      <c r="J31" s="22"/>
      <c r="K31" s="221">
        <f t="shared" si="9"/>
        <v>0</v>
      </c>
      <c r="L31" s="222">
        <f t="shared" si="10"/>
        <v>0</v>
      </c>
      <c r="O31" s="223">
        <f t="shared" si="37" ref="O31:AT31">O166+O255+O548+O1338+O935+O1189</f>
        <v>0</v>
      </c>
      <c r="P31" s="223">
        <f t="shared" si="37"/>
        <v>0</v>
      </c>
      <c r="Q31" s="223">
        <f t="shared" si="37"/>
        <v>0</v>
      </c>
      <c r="R31" s="223">
        <f t="shared" si="37"/>
        <v>0</v>
      </c>
      <c r="S31" s="223">
        <f t="shared" si="37"/>
        <v>0</v>
      </c>
      <c r="T31" s="223">
        <f t="shared" si="37"/>
        <v>0</v>
      </c>
      <c r="U31" s="223">
        <f t="shared" si="37"/>
        <v>0</v>
      </c>
      <c r="V31" s="223">
        <f t="shared" si="37"/>
        <v>0</v>
      </c>
      <c r="W31" s="223">
        <f t="shared" si="37"/>
        <v>0</v>
      </c>
      <c r="X31" s="223">
        <f t="shared" si="37"/>
        <v>0</v>
      </c>
      <c r="Y31" s="223">
        <f t="shared" si="37"/>
        <v>0</v>
      </c>
      <c r="Z31" s="223">
        <f t="shared" si="37"/>
        <v>0</v>
      </c>
      <c r="AA31" s="223">
        <f t="shared" si="37"/>
        <v>0</v>
      </c>
      <c r="AB31" s="223">
        <f t="shared" si="37"/>
        <v>0</v>
      </c>
      <c r="AC31" s="223">
        <f t="shared" si="37"/>
        <v>0</v>
      </c>
      <c r="AD31" s="223">
        <f t="shared" si="37"/>
        <v>0</v>
      </c>
      <c r="AE31" s="223">
        <f t="shared" si="37"/>
        <v>0</v>
      </c>
      <c r="AF31" s="223">
        <f t="shared" si="37"/>
        <v>0</v>
      </c>
      <c r="AG31" s="223">
        <f t="shared" si="37"/>
        <v>0</v>
      </c>
      <c r="AH31" s="223">
        <f t="shared" si="37"/>
        <v>0</v>
      </c>
      <c r="AI31" s="223">
        <f t="shared" si="37"/>
        <v>0</v>
      </c>
      <c r="AJ31" s="223">
        <f t="shared" si="37"/>
        <v>0</v>
      </c>
      <c r="AK31" s="223">
        <f t="shared" si="37"/>
        <v>0</v>
      </c>
      <c r="AL31" s="223">
        <f t="shared" si="37"/>
        <v>0</v>
      </c>
      <c r="AM31" s="223">
        <f t="shared" si="37"/>
        <v>0</v>
      </c>
      <c r="AN31" s="223">
        <f t="shared" si="37"/>
        <v>0</v>
      </c>
      <c r="AO31" s="223">
        <f t="shared" si="37"/>
        <v>0</v>
      </c>
      <c r="AP31" s="223">
        <f t="shared" si="37"/>
        <v>0</v>
      </c>
      <c r="AQ31" s="223">
        <f t="shared" si="37"/>
        <v>0</v>
      </c>
      <c r="AR31" s="223">
        <f t="shared" si="37"/>
        <v>0</v>
      </c>
      <c r="AS31" s="223">
        <f t="shared" si="37"/>
        <v>0</v>
      </c>
      <c r="AT31" s="223">
        <f t="shared" si="37"/>
        <v>0</v>
      </c>
      <c r="AU31" s="223">
        <f t="shared" si="38" ref="AU31:BM31">AU166+AU255+AU548+AU1338+AU935+AU1189</f>
        <v>0</v>
      </c>
      <c r="AV31" s="223">
        <f t="shared" si="38"/>
        <v>0</v>
      </c>
      <c r="AW31" s="223">
        <f t="shared" si="38"/>
        <v>0</v>
      </c>
      <c r="AX31" s="223">
        <f t="shared" si="38"/>
        <v>0</v>
      </c>
      <c r="AY31" s="223">
        <f t="shared" si="38"/>
        <v>0</v>
      </c>
      <c r="AZ31" s="223">
        <f t="shared" si="38"/>
        <v>0</v>
      </c>
      <c r="BA31" s="223">
        <f t="shared" si="38"/>
        <v>0</v>
      </c>
      <c r="BB31" s="223">
        <f t="shared" si="38"/>
        <v>0</v>
      </c>
      <c r="BC31" s="223">
        <f t="shared" si="38"/>
        <v>0</v>
      </c>
      <c r="BD31" s="223">
        <f t="shared" si="38"/>
        <v>0</v>
      </c>
      <c r="BE31" s="223">
        <f t="shared" si="38"/>
        <v>0</v>
      </c>
      <c r="BF31" s="223">
        <f t="shared" si="38"/>
        <v>0</v>
      </c>
      <c r="BG31" s="223">
        <f t="shared" si="38"/>
        <v>0</v>
      </c>
      <c r="BH31" s="223">
        <f t="shared" si="38"/>
        <v>0</v>
      </c>
      <c r="BI31" s="223">
        <f t="shared" si="38"/>
        <v>0</v>
      </c>
      <c r="BJ31" s="223">
        <f t="shared" si="38"/>
        <v>0</v>
      </c>
      <c r="BK31" s="223">
        <f t="shared" si="38"/>
        <v>0</v>
      </c>
      <c r="BL31" s="223">
        <f t="shared" si="38"/>
        <v>0</v>
      </c>
      <c r="BM31" s="223">
        <f t="shared" si="38"/>
        <v>0</v>
      </c>
    </row>
    <row r="32" spans="3:65" ht="12.75">
      <c r="C32" s="220">
        <f t="shared" si="8"/>
        <v>16</v>
      </c>
      <c r="D32" s="198" t="str">
        <f t="shared" si="5"/>
        <v>…</v>
      </c>
      <c r="E32" s="198" t="str">
        <f t="shared" si="5"/>
        <v>Operating Expense</v>
      </c>
      <c r="F32" s="215">
        <f>MATCH(E32,lookups!$C$97:$C$102,0)</f>
        <v>2</v>
      </c>
      <c r="G32" s="215"/>
      <c r="H32" s="325" t="str">
        <f>Input!I27</f>
        <v>Base</v>
      </c>
      <c r="I32" s="22"/>
      <c r="J32" s="22"/>
      <c r="K32" s="221">
        <f t="shared" si="9"/>
        <v>0</v>
      </c>
      <c r="L32" s="222">
        <f t="shared" si="10"/>
        <v>0</v>
      </c>
      <c r="O32" s="223">
        <f t="shared" si="39" ref="O32:AT32">O167+O256+O549+O1339+O936+O1190</f>
        <v>0</v>
      </c>
      <c r="P32" s="223">
        <f t="shared" si="39"/>
        <v>0</v>
      </c>
      <c r="Q32" s="223">
        <f t="shared" si="39"/>
        <v>0</v>
      </c>
      <c r="R32" s="223">
        <f t="shared" si="39"/>
        <v>0</v>
      </c>
      <c r="S32" s="223">
        <f t="shared" si="39"/>
        <v>0</v>
      </c>
      <c r="T32" s="223">
        <f t="shared" si="39"/>
        <v>0</v>
      </c>
      <c r="U32" s="223">
        <f t="shared" si="39"/>
        <v>0</v>
      </c>
      <c r="V32" s="223">
        <f t="shared" si="39"/>
        <v>0</v>
      </c>
      <c r="W32" s="223">
        <f t="shared" si="39"/>
        <v>0</v>
      </c>
      <c r="X32" s="223">
        <f t="shared" si="39"/>
        <v>0</v>
      </c>
      <c r="Y32" s="223">
        <f t="shared" si="39"/>
        <v>0</v>
      </c>
      <c r="Z32" s="223">
        <f t="shared" si="39"/>
        <v>0</v>
      </c>
      <c r="AA32" s="223">
        <f t="shared" si="39"/>
        <v>0</v>
      </c>
      <c r="AB32" s="223">
        <f t="shared" si="39"/>
        <v>0</v>
      </c>
      <c r="AC32" s="223">
        <f t="shared" si="39"/>
        <v>0</v>
      </c>
      <c r="AD32" s="223">
        <f t="shared" si="39"/>
        <v>0</v>
      </c>
      <c r="AE32" s="223">
        <f t="shared" si="39"/>
        <v>0</v>
      </c>
      <c r="AF32" s="223">
        <f t="shared" si="39"/>
        <v>0</v>
      </c>
      <c r="AG32" s="223">
        <f t="shared" si="39"/>
        <v>0</v>
      </c>
      <c r="AH32" s="223">
        <f t="shared" si="39"/>
        <v>0</v>
      </c>
      <c r="AI32" s="223">
        <f t="shared" si="39"/>
        <v>0</v>
      </c>
      <c r="AJ32" s="223">
        <f t="shared" si="39"/>
        <v>0</v>
      </c>
      <c r="AK32" s="223">
        <f t="shared" si="39"/>
        <v>0</v>
      </c>
      <c r="AL32" s="223">
        <f t="shared" si="39"/>
        <v>0</v>
      </c>
      <c r="AM32" s="223">
        <f t="shared" si="39"/>
        <v>0</v>
      </c>
      <c r="AN32" s="223">
        <f t="shared" si="39"/>
        <v>0</v>
      </c>
      <c r="AO32" s="223">
        <f t="shared" si="39"/>
        <v>0</v>
      </c>
      <c r="AP32" s="223">
        <f t="shared" si="39"/>
        <v>0</v>
      </c>
      <c r="AQ32" s="223">
        <f t="shared" si="39"/>
        <v>0</v>
      </c>
      <c r="AR32" s="223">
        <f t="shared" si="39"/>
        <v>0</v>
      </c>
      <c r="AS32" s="223">
        <f t="shared" si="39"/>
        <v>0</v>
      </c>
      <c r="AT32" s="223">
        <f t="shared" si="39"/>
        <v>0</v>
      </c>
      <c r="AU32" s="223">
        <f t="shared" si="40" ref="AU32:BM32">AU167+AU256+AU549+AU1339+AU936+AU1190</f>
        <v>0</v>
      </c>
      <c r="AV32" s="223">
        <f t="shared" si="40"/>
        <v>0</v>
      </c>
      <c r="AW32" s="223">
        <f t="shared" si="40"/>
        <v>0</v>
      </c>
      <c r="AX32" s="223">
        <f t="shared" si="40"/>
        <v>0</v>
      </c>
      <c r="AY32" s="223">
        <f t="shared" si="40"/>
        <v>0</v>
      </c>
      <c r="AZ32" s="223">
        <f t="shared" si="40"/>
        <v>0</v>
      </c>
      <c r="BA32" s="223">
        <f t="shared" si="40"/>
        <v>0</v>
      </c>
      <c r="BB32" s="223">
        <f t="shared" si="40"/>
        <v>0</v>
      </c>
      <c r="BC32" s="223">
        <f t="shared" si="40"/>
        <v>0</v>
      </c>
      <c r="BD32" s="223">
        <f t="shared" si="40"/>
        <v>0</v>
      </c>
      <c r="BE32" s="223">
        <f t="shared" si="40"/>
        <v>0</v>
      </c>
      <c r="BF32" s="223">
        <f t="shared" si="40"/>
        <v>0</v>
      </c>
      <c r="BG32" s="223">
        <f t="shared" si="40"/>
        <v>0</v>
      </c>
      <c r="BH32" s="223">
        <f t="shared" si="40"/>
        <v>0</v>
      </c>
      <c r="BI32" s="223">
        <f t="shared" si="40"/>
        <v>0</v>
      </c>
      <c r="BJ32" s="223">
        <f t="shared" si="40"/>
        <v>0</v>
      </c>
      <c r="BK32" s="223">
        <f t="shared" si="40"/>
        <v>0</v>
      </c>
      <c r="BL32" s="223">
        <f t="shared" si="40"/>
        <v>0</v>
      </c>
      <c r="BM32" s="223">
        <f t="shared" si="40"/>
        <v>0</v>
      </c>
    </row>
    <row r="33" spans="3:65" ht="12.75">
      <c r="C33" s="220">
        <f t="shared" si="8"/>
        <v>17</v>
      </c>
      <c r="D33" s="198" t="str">
        <f t="shared" si="5"/>
        <v>…</v>
      </c>
      <c r="E33" s="198" t="str">
        <f t="shared" si="5"/>
        <v>Operating Expense</v>
      </c>
      <c r="F33" s="215">
        <f>MATCH(E33,lookups!$C$97:$C$102,0)</f>
        <v>2</v>
      </c>
      <c r="G33" s="215"/>
      <c r="H33" s="325" t="str">
        <f>Input!I28</f>
        <v>Base</v>
      </c>
      <c r="I33" s="22"/>
      <c r="J33" s="22"/>
      <c r="K33" s="221">
        <f t="shared" si="9"/>
        <v>0</v>
      </c>
      <c r="L33" s="222">
        <f t="shared" si="10"/>
        <v>0</v>
      </c>
      <c r="O33" s="223">
        <f t="shared" si="41" ref="O33:AT33">O168+O257+O550+O1340+O937+O1191</f>
        <v>0</v>
      </c>
      <c r="P33" s="223">
        <f t="shared" si="41"/>
        <v>0</v>
      </c>
      <c r="Q33" s="223">
        <f t="shared" si="41"/>
        <v>0</v>
      </c>
      <c r="R33" s="223">
        <f t="shared" si="41"/>
        <v>0</v>
      </c>
      <c r="S33" s="223">
        <f t="shared" si="41"/>
        <v>0</v>
      </c>
      <c r="T33" s="223">
        <f t="shared" si="41"/>
        <v>0</v>
      </c>
      <c r="U33" s="223">
        <f t="shared" si="41"/>
        <v>0</v>
      </c>
      <c r="V33" s="223">
        <f t="shared" si="41"/>
        <v>0</v>
      </c>
      <c r="W33" s="223">
        <f t="shared" si="41"/>
        <v>0</v>
      </c>
      <c r="X33" s="223">
        <f t="shared" si="41"/>
        <v>0</v>
      </c>
      <c r="Y33" s="223">
        <f t="shared" si="41"/>
        <v>0</v>
      </c>
      <c r="Z33" s="223">
        <f t="shared" si="41"/>
        <v>0</v>
      </c>
      <c r="AA33" s="223">
        <f t="shared" si="41"/>
        <v>0</v>
      </c>
      <c r="AB33" s="223">
        <f t="shared" si="41"/>
        <v>0</v>
      </c>
      <c r="AC33" s="223">
        <f t="shared" si="41"/>
        <v>0</v>
      </c>
      <c r="AD33" s="223">
        <f t="shared" si="41"/>
        <v>0</v>
      </c>
      <c r="AE33" s="223">
        <f t="shared" si="41"/>
        <v>0</v>
      </c>
      <c r="AF33" s="223">
        <f t="shared" si="41"/>
        <v>0</v>
      </c>
      <c r="AG33" s="223">
        <f t="shared" si="41"/>
        <v>0</v>
      </c>
      <c r="AH33" s="223">
        <f t="shared" si="41"/>
        <v>0</v>
      </c>
      <c r="AI33" s="223">
        <f t="shared" si="41"/>
        <v>0</v>
      </c>
      <c r="AJ33" s="223">
        <f t="shared" si="41"/>
        <v>0</v>
      </c>
      <c r="AK33" s="223">
        <f t="shared" si="41"/>
        <v>0</v>
      </c>
      <c r="AL33" s="223">
        <f t="shared" si="41"/>
        <v>0</v>
      </c>
      <c r="AM33" s="223">
        <f t="shared" si="41"/>
        <v>0</v>
      </c>
      <c r="AN33" s="223">
        <f t="shared" si="41"/>
        <v>0</v>
      </c>
      <c r="AO33" s="223">
        <f t="shared" si="41"/>
        <v>0</v>
      </c>
      <c r="AP33" s="223">
        <f t="shared" si="41"/>
        <v>0</v>
      </c>
      <c r="AQ33" s="223">
        <f t="shared" si="41"/>
        <v>0</v>
      </c>
      <c r="AR33" s="223">
        <f t="shared" si="41"/>
        <v>0</v>
      </c>
      <c r="AS33" s="223">
        <f t="shared" si="41"/>
        <v>0</v>
      </c>
      <c r="AT33" s="223">
        <f t="shared" si="41"/>
        <v>0</v>
      </c>
      <c r="AU33" s="223">
        <f t="shared" si="42" ref="AU33:BM33">AU168+AU257+AU550+AU1340+AU937+AU1191</f>
        <v>0</v>
      </c>
      <c r="AV33" s="223">
        <f t="shared" si="42"/>
        <v>0</v>
      </c>
      <c r="AW33" s="223">
        <f t="shared" si="42"/>
        <v>0</v>
      </c>
      <c r="AX33" s="223">
        <f t="shared" si="42"/>
        <v>0</v>
      </c>
      <c r="AY33" s="223">
        <f t="shared" si="42"/>
        <v>0</v>
      </c>
      <c r="AZ33" s="223">
        <f t="shared" si="42"/>
        <v>0</v>
      </c>
      <c r="BA33" s="223">
        <f t="shared" si="42"/>
        <v>0</v>
      </c>
      <c r="BB33" s="223">
        <f t="shared" si="42"/>
        <v>0</v>
      </c>
      <c r="BC33" s="223">
        <f t="shared" si="42"/>
        <v>0</v>
      </c>
      <c r="BD33" s="223">
        <f t="shared" si="42"/>
        <v>0</v>
      </c>
      <c r="BE33" s="223">
        <f t="shared" si="42"/>
        <v>0</v>
      </c>
      <c r="BF33" s="223">
        <f t="shared" si="42"/>
        <v>0</v>
      </c>
      <c r="BG33" s="223">
        <f t="shared" si="42"/>
        <v>0</v>
      </c>
      <c r="BH33" s="223">
        <f t="shared" si="42"/>
        <v>0</v>
      </c>
      <c r="BI33" s="223">
        <f t="shared" si="42"/>
        <v>0</v>
      </c>
      <c r="BJ33" s="223">
        <f t="shared" si="42"/>
        <v>0</v>
      </c>
      <c r="BK33" s="223">
        <f t="shared" si="42"/>
        <v>0</v>
      </c>
      <c r="BL33" s="223">
        <f t="shared" si="42"/>
        <v>0</v>
      </c>
      <c r="BM33" s="223">
        <f t="shared" si="42"/>
        <v>0</v>
      </c>
    </row>
    <row r="34" spans="3:65" ht="12.75">
      <c r="C34" s="220">
        <f t="shared" si="8"/>
        <v>18</v>
      </c>
      <c r="D34" s="198" t="str">
        <f t="shared" si="5"/>
        <v>…</v>
      </c>
      <c r="E34" s="198" t="str">
        <f t="shared" si="5"/>
        <v>Operating Expense</v>
      </c>
      <c r="F34" s="215">
        <f>MATCH(E34,lookups!$C$97:$C$102,0)</f>
        <v>2</v>
      </c>
      <c r="G34" s="215"/>
      <c r="H34" s="325" t="str">
        <f>Input!I29</f>
        <v>Base</v>
      </c>
      <c r="I34" s="22"/>
      <c r="J34" s="22"/>
      <c r="K34" s="221">
        <f t="shared" si="9"/>
        <v>0</v>
      </c>
      <c r="L34" s="222">
        <f t="shared" si="10"/>
        <v>0</v>
      </c>
      <c r="O34" s="223">
        <f t="shared" si="43" ref="O34:AT34">O169+O258+O551+O1341+O938+O1192</f>
        <v>0</v>
      </c>
      <c r="P34" s="223">
        <f t="shared" si="43"/>
        <v>0</v>
      </c>
      <c r="Q34" s="223">
        <f t="shared" si="43"/>
        <v>0</v>
      </c>
      <c r="R34" s="223">
        <f t="shared" si="43"/>
        <v>0</v>
      </c>
      <c r="S34" s="223">
        <f t="shared" si="43"/>
        <v>0</v>
      </c>
      <c r="T34" s="223">
        <f t="shared" si="43"/>
        <v>0</v>
      </c>
      <c r="U34" s="223">
        <f t="shared" si="43"/>
        <v>0</v>
      </c>
      <c r="V34" s="223">
        <f t="shared" si="43"/>
        <v>0</v>
      </c>
      <c r="W34" s="223">
        <f t="shared" si="43"/>
        <v>0</v>
      </c>
      <c r="X34" s="223">
        <f t="shared" si="43"/>
        <v>0</v>
      </c>
      <c r="Y34" s="223">
        <f t="shared" si="43"/>
        <v>0</v>
      </c>
      <c r="Z34" s="223">
        <f t="shared" si="43"/>
        <v>0</v>
      </c>
      <c r="AA34" s="223">
        <f t="shared" si="43"/>
        <v>0</v>
      </c>
      <c r="AB34" s="223">
        <f t="shared" si="43"/>
        <v>0</v>
      </c>
      <c r="AC34" s="223">
        <f t="shared" si="43"/>
        <v>0</v>
      </c>
      <c r="AD34" s="223">
        <f t="shared" si="43"/>
        <v>0</v>
      </c>
      <c r="AE34" s="223">
        <f t="shared" si="43"/>
        <v>0</v>
      </c>
      <c r="AF34" s="223">
        <f t="shared" si="43"/>
        <v>0</v>
      </c>
      <c r="AG34" s="223">
        <f t="shared" si="43"/>
        <v>0</v>
      </c>
      <c r="AH34" s="223">
        <f t="shared" si="43"/>
        <v>0</v>
      </c>
      <c r="AI34" s="223">
        <f t="shared" si="43"/>
        <v>0</v>
      </c>
      <c r="AJ34" s="223">
        <f t="shared" si="43"/>
        <v>0</v>
      </c>
      <c r="AK34" s="223">
        <f t="shared" si="43"/>
        <v>0</v>
      </c>
      <c r="AL34" s="223">
        <f t="shared" si="43"/>
        <v>0</v>
      </c>
      <c r="AM34" s="223">
        <f t="shared" si="43"/>
        <v>0</v>
      </c>
      <c r="AN34" s="223">
        <f t="shared" si="43"/>
        <v>0</v>
      </c>
      <c r="AO34" s="223">
        <f t="shared" si="43"/>
        <v>0</v>
      </c>
      <c r="AP34" s="223">
        <f t="shared" si="43"/>
        <v>0</v>
      </c>
      <c r="AQ34" s="223">
        <f t="shared" si="43"/>
        <v>0</v>
      </c>
      <c r="AR34" s="223">
        <f t="shared" si="43"/>
        <v>0</v>
      </c>
      <c r="AS34" s="223">
        <f t="shared" si="43"/>
        <v>0</v>
      </c>
      <c r="AT34" s="223">
        <f t="shared" si="43"/>
        <v>0</v>
      </c>
      <c r="AU34" s="223">
        <f t="shared" si="44" ref="AU34:BM34">AU169+AU258+AU551+AU1341+AU938+AU1192</f>
        <v>0</v>
      </c>
      <c r="AV34" s="223">
        <f t="shared" si="44"/>
        <v>0</v>
      </c>
      <c r="AW34" s="223">
        <f t="shared" si="44"/>
        <v>0</v>
      </c>
      <c r="AX34" s="223">
        <f t="shared" si="44"/>
        <v>0</v>
      </c>
      <c r="AY34" s="223">
        <f t="shared" si="44"/>
        <v>0</v>
      </c>
      <c r="AZ34" s="223">
        <f t="shared" si="44"/>
        <v>0</v>
      </c>
      <c r="BA34" s="223">
        <f t="shared" si="44"/>
        <v>0</v>
      </c>
      <c r="BB34" s="223">
        <f t="shared" si="44"/>
        <v>0</v>
      </c>
      <c r="BC34" s="223">
        <f t="shared" si="44"/>
        <v>0</v>
      </c>
      <c r="BD34" s="223">
        <f t="shared" si="44"/>
        <v>0</v>
      </c>
      <c r="BE34" s="223">
        <f t="shared" si="44"/>
        <v>0</v>
      </c>
      <c r="BF34" s="223">
        <f t="shared" si="44"/>
        <v>0</v>
      </c>
      <c r="BG34" s="223">
        <f t="shared" si="44"/>
        <v>0</v>
      </c>
      <c r="BH34" s="223">
        <f t="shared" si="44"/>
        <v>0</v>
      </c>
      <c r="BI34" s="223">
        <f t="shared" si="44"/>
        <v>0</v>
      </c>
      <c r="BJ34" s="223">
        <f t="shared" si="44"/>
        <v>0</v>
      </c>
      <c r="BK34" s="223">
        <f t="shared" si="44"/>
        <v>0</v>
      </c>
      <c r="BL34" s="223">
        <f t="shared" si="44"/>
        <v>0</v>
      </c>
      <c r="BM34" s="223">
        <f t="shared" si="44"/>
        <v>0</v>
      </c>
    </row>
    <row r="35" spans="3:65" ht="12.75">
      <c r="C35" s="220">
        <f t="shared" si="8"/>
        <v>19</v>
      </c>
      <c r="D35" s="198" t="str">
        <f t="shared" si="5"/>
        <v>…</v>
      </c>
      <c r="E35" s="198" t="str">
        <f t="shared" si="5"/>
        <v>Operating Expense</v>
      </c>
      <c r="F35" s="215">
        <f>MATCH(E35,lookups!$C$97:$C$102,0)</f>
        <v>2</v>
      </c>
      <c r="G35" s="215"/>
      <c r="H35" s="325" t="str">
        <f>Input!I30</f>
        <v>Base</v>
      </c>
      <c r="I35" s="22"/>
      <c r="J35" s="22"/>
      <c r="K35" s="221">
        <f t="shared" si="9"/>
        <v>0</v>
      </c>
      <c r="L35" s="222">
        <f t="shared" si="10"/>
        <v>0</v>
      </c>
      <c r="O35" s="223">
        <f t="shared" si="45" ref="O35:AT35">O170+O259+O552+O1342+O939+O1193</f>
        <v>0</v>
      </c>
      <c r="P35" s="223">
        <f t="shared" si="45"/>
        <v>0</v>
      </c>
      <c r="Q35" s="223">
        <f t="shared" si="45"/>
        <v>0</v>
      </c>
      <c r="R35" s="223">
        <f t="shared" si="45"/>
        <v>0</v>
      </c>
      <c r="S35" s="223">
        <f t="shared" si="45"/>
        <v>0</v>
      </c>
      <c r="T35" s="223">
        <f t="shared" si="45"/>
        <v>0</v>
      </c>
      <c r="U35" s="223">
        <f t="shared" si="45"/>
        <v>0</v>
      </c>
      <c r="V35" s="223">
        <f t="shared" si="45"/>
        <v>0</v>
      </c>
      <c r="W35" s="223">
        <f t="shared" si="45"/>
        <v>0</v>
      </c>
      <c r="X35" s="223">
        <f t="shared" si="45"/>
        <v>0</v>
      </c>
      <c r="Y35" s="223">
        <f t="shared" si="45"/>
        <v>0</v>
      </c>
      <c r="Z35" s="223">
        <f t="shared" si="45"/>
        <v>0</v>
      </c>
      <c r="AA35" s="223">
        <f t="shared" si="45"/>
        <v>0</v>
      </c>
      <c r="AB35" s="223">
        <f t="shared" si="45"/>
        <v>0</v>
      </c>
      <c r="AC35" s="223">
        <f t="shared" si="45"/>
        <v>0</v>
      </c>
      <c r="AD35" s="223">
        <f t="shared" si="45"/>
        <v>0</v>
      </c>
      <c r="AE35" s="223">
        <f t="shared" si="45"/>
        <v>0</v>
      </c>
      <c r="AF35" s="223">
        <f t="shared" si="45"/>
        <v>0</v>
      </c>
      <c r="AG35" s="223">
        <f t="shared" si="45"/>
        <v>0</v>
      </c>
      <c r="AH35" s="223">
        <f t="shared" si="45"/>
        <v>0</v>
      </c>
      <c r="AI35" s="223">
        <f t="shared" si="45"/>
        <v>0</v>
      </c>
      <c r="AJ35" s="223">
        <f t="shared" si="45"/>
        <v>0</v>
      </c>
      <c r="AK35" s="223">
        <f t="shared" si="45"/>
        <v>0</v>
      </c>
      <c r="AL35" s="223">
        <f t="shared" si="45"/>
        <v>0</v>
      </c>
      <c r="AM35" s="223">
        <f t="shared" si="45"/>
        <v>0</v>
      </c>
      <c r="AN35" s="223">
        <f t="shared" si="45"/>
        <v>0</v>
      </c>
      <c r="AO35" s="223">
        <f t="shared" si="45"/>
        <v>0</v>
      </c>
      <c r="AP35" s="223">
        <f t="shared" si="45"/>
        <v>0</v>
      </c>
      <c r="AQ35" s="223">
        <f t="shared" si="45"/>
        <v>0</v>
      </c>
      <c r="AR35" s="223">
        <f t="shared" si="45"/>
        <v>0</v>
      </c>
      <c r="AS35" s="223">
        <f t="shared" si="45"/>
        <v>0</v>
      </c>
      <c r="AT35" s="223">
        <f t="shared" si="45"/>
        <v>0</v>
      </c>
      <c r="AU35" s="223">
        <f t="shared" si="46" ref="AU35:BM35">AU170+AU259+AU552+AU1342+AU939+AU1193</f>
        <v>0</v>
      </c>
      <c r="AV35" s="223">
        <f t="shared" si="46"/>
        <v>0</v>
      </c>
      <c r="AW35" s="223">
        <f t="shared" si="46"/>
        <v>0</v>
      </c>
      <c r="AX35" s="223">
        <f t="shared" si="46"/>
        <v>0</v>
      </c>
      <c r="AY35" s="223">
        <f t="shared" si="46"/>
        <v>0</v>
      </c>
      <c r="AZ35" s="223">
        <f t="shared" si="46"/>
        <v>0</v>
      </c>
      <c r="BA35" s="223">
        <f t="shared" si="46"/>
        <v>0</v>
      </c>
      <c r="BB35" s="223">
        <f t="shared" si="46"/>
        <v>0</v>
      </c>
      <c r="BC35" s="223">
        <f t="shared" si="46"/>
        <v>0</v>
      </c>
      <c r="BD35" s="223">
        <f t="shared" si="46"/>
        <v>0</v>
      </c>
      <c r="BE35" s="223">
        <f t="shared" si="46"/>
        <v>0</v>
      </c>
      <c r="BF35" s="223">
        <f t="shared" si="46"/>
        <v>0</v>
      </c>
      <c r="BG35" s="223">
        <f t="shared" si="46"/>
        <v>0</v>
      </c>
      <c r="BH35" s="223">
        <f t="shared" si="46"/>
        <v>0</v>
      </c>
      <c r="BI35" s="223">
        <f t="shared" si="46"/>
        <v>0</v>
      </c>
      <c r="BJ35" s="223">
        <f t="shared" si="46"/>
        <v>0</v>
      </c>
      <c r="BK35" s="223">
        <f t="shared" si="46"/>
        <v>0</v>
      </c>
      <c r="BL35" s="223">
        <f t="shared" si="46"/>
        <v>0</v>
      </c>
      <c r="BM35" s="223">
        <f t="shared" si="46"/>
        <v>0</v>
      </c>
    </row>
    <row r="36" spans="3:65" ht="12.75">
      <c r="C36" s="220">
        <f t="shared" si="8"/>
        <v>20</v>
      </c>
      <c r="D36" s="198" t="str">
        <f t="shared" si="5"/>
        <v>…</v>
      </c>
      <c r="E36" s="198" t="str">
        <f t="shared" si="5"/>
        <v>Operating Expense</v>
      </c>
      <c r="F36" s="215">
        <f>MATCH(E36,lookups!$C$97:$C$102,0)</f>
        <v>2</v>
      </c>
      <c r="G36" s="215"/>
      <c r="H36" s="325" t="str">
        <f>Input!I31</f>
        <v>Base</v>
      </c>
      <c r="I36" s="22"/>
      <c r="J36" s="22"/>
      <c r="K36" s="221">
        <f t="shared" si="9"/>
        <v>0</v>
      </c>
      <c r="L36" s="222">
        <f t="shared" si="10"/>
        <v>0</v>
      </c>
      <c r="O36" s="223">
        <f t="shared" si="47" ref="O36:AT36">O171+O260+O553+O1343+O940+O1194</f>
        <v>0</v>
      </c>
      <c r="P36" s="223">
        <f t="shared" si="47"/>
        <v>0</v>
      </c>
      <c r="Q36" s="223">
        <f t="shared" si="47"/>
        <v>0</v>
      </c>
      <c r="R36" s="223">
        <f t="shared" si="47"/>
        <v>0</v>
      </c>
      <c r="S36" s="223">
        <f t="shared" si="47"/>
        <v>0</v>
      </c>
      <c r="T36" s="223">
        <f t="shared" si="47"/>
        <v>0</v>
      </c>
      <c r="U36" s="223">
        <f t="shared" si="47"/>
        <v>0</v>
      </c>
      <c r="V36" s="223">
        <f t="shared" si="47"/>
        <v>0</v>
      </c>
      <c r="W36" s="223">
        <f t="shared" si="47"/>
        <v>0</v>
      </c>
      <c r="X36" s="223">
        <f t="shared" si="47"/>
        <v>0</v>
      </c>
      <c r="Y36" s="223">
        <f t="shared" si="47"/>
        <v>0</v>
      </c>
      <c r="Z36" s="223">
        <f t="shared" si="47"/>
        <v>0</v>
      </c>
      <c r="AA36" s="223">
        <f t="shared" si="47"/>
        <v>0</v>
      </c>
      <c r="AB36" s="223">
        <f t="shared" si="47"/>
        <v>0</v>
      </c>
      <c r="AC36" s="223">
        <f t="shared" si="47"/>
        <v>0</v>
      </c>
      <c r="AD36" s="223">
        <f t="shared" si="47"/>
        <v>0</v>
      </c>
      <c r="AE36" s="223">
        <f t="shared" si="47"/>
        <v>0</v>
      </c>
      <c r="AF36" s="223">
        <f t="shared" si="47"/>
        <v>0</v>
      </c>
      <c r="AG36" s="223">
        <f t="shared" si="47"/>
        <v>0</v>
      </c>
      <c r="AH36" s="223">
        <f t="shared" si="47"/>
        <v>0</v>
      </c>
      <c r="AI36" s="223">
        <f t="shared" si="47"/>
        <v>0</v>
      </c>
      <c r="AJ36" s="223">
        <f t="shared" si="47"/>
        <v>0</v>
      </c>
      <c r="AK36" s="223">
        <f t="shared" si="47"/>
        <v>0</v>
      </c>
      <c r="AL36" s="223">
        <f t="shared" si="47"/>
        <v>0</v>
      </c>
      <c r="AM36" s="223">
        <f t="shared" si="47"/>
        <v>0</v>
      </c>
      <c r="AN36" s="223">
        <f t="shared" si="47"/>
        <v>0</v>
      </c>
      <c r="AO36" s="223">
        <f t="shared" si="47"/>
        <v>0</v>
      </c>
      <c r="AP36" s="223">
        <f t="shared" si="47"/>
        <v>0</v>
      </c>
      <c r="AQ36" s="223">
        <f t="shared" si="47"/>
        <v>0</v>
      </c>
      <c r="AR36" s="223">
        <f t="shared" si="47"/>
        <v>0</v>
      </c>
      <c r="AS36" s="223">
        <f t="shared" si="47"/>
        <v>0</v>
      </c>
      <c r="AT36" s="223">
        <f t="shared" si="47"/>
        <v>0</v>
      </c>
      <c r="AU36" s="223">
        <f t="shared" si="48" ref="AU36:BM36">AU171+AU260+AU553+AU1343+AU940+AU1194</f>
        <v>0</v>
      </c>
      <c r="AV36" s="223">
        <f t="shared" si="48"/>
        <v>0</v>
      </c>
      <c r="AW36" s="223">
        <f t="shared" si="48"/>
        <v>0</v>
      </c>
      <c r="AX36" s="223">
        <f t="shared" si="48"/>
        <v>0</v>
      </c>
      <c r="AY36" s="223">
        <f t="shared" si="48"/>
        <v>0</v>
      </c>
      <c r="AZ36" s="223">
        <f t="shared" si="48"/>
        <v>0</v>
      </c>
      <c r="BA36" s="223">
        <f t="shared" si="48"/>
        <v>0</v>
      </c>
      <c r="BB36" s="223">
        <f t="shared" si="48"/>
        <v>0</v>
      </c>
      <c r="BC36" s="223">
        <f t="shared" si="48"/>
        <v>0</v>
      </c>
      <c r="BD36" s="223">
        <f t="shared" si="48"/>
        <v>0</v>
      </c>
      <c r="BE36" s="223">
        <f t="shared" si="48"/>
        <v>0</v>
      </c>
      <c r="BF36" s="223">
        <f t="shared" si="48"/>
        <v>0</v>
      </c>
      <c r="BG36" s="223">
        <f t="shared" si="48"/>
        <v>0</v>
      </c>
      <c r="BH36" s="223">
        <f t="shared" si="48"/>
        <v>0</v>
      </c>
      <c r="BI36" s="223">
        <f t="shared" si="48"/>
        <v>0</v>
      </c>
      <c r="BJ36" s="223">
        <f t="shared" si="48"/>
        <v>0</v>
      </c>
      <c r="BK36" s="223">
        <f t="shared" si="48"/>
        <v>0</v>
      </c>
      <c r="BL36" s="223">
        <f t="shared" si="48"/>
        <v>0</v>
      </c>
      <c r="BM36" s="223">
        <f t="shared" si="48"/>
        <v>0</v>
      </c>
    </row>
    <row r="37" spans="3:65" ht="12.75">
      <c r="C37" s="220">
        <f t="shared" si="8"/>
        <v>21</v>
      </c>
      <c r="D37" s="198" t="str">
        <f t="shared" si="5"/>
        <v>…</v>
      </c>
      <c r="E37" s="198" t="str">
        <f t="shared" si="5"/>
        <v>Operating Expense</v>
      </c>
      <c r="F37" s="215">
        <f>MATCH(E37,lookups!$C$97:$C$102,0)</f>
        <v>2</v>
      </c>
      <c r="G37" s="215"/>
      <c r="H37" s="325" t="str">
        <f>Input!I32</f>
        <v>Base</v>
      </c>
      <c r="I37" s="22"/>
      <c r="J37" s="22"/>
      <c r="K37" s="221">
        <f t="shared" si="9"/>
        <v>0</v>
      </c>
      <c r="L37" s="222">
        <f t="shared" si="10"/>
        <v>0</v>
      </c>
      <c r="O37" s="223">
        <f t="shared" si="49" ref="O37:AT37">O172+O261+O554+O1344+O941+O1195</f>
        <v>0</v>
      </c>
      <c r="P37" s="223">
        <f t="shared" si="49"/>
        <v>0</v>
      </c>
      <c r="Q37" s="223">
        <f t="shared" si="49"/>
        <v>0</v>
      </c>
      <c r="R37" s="223">
        <f t="shared" si="49"/>
        <v>0</v>
      </c>
      <c r="S37" s="223">
        <f t="shared" si="49"/>
        <v>0</v>
      </c>
      <c r="T37" s="223">
        <f t="shared" si="49"/>
        <v>0</v>
      </c>
      <c r="U37" s="223">
        <f t="shared" si="49"/>
        <v>0</v>
      </c>
      <c r="V37" s="223">
        <f t="shared" si="49"/>
        <v>0</v>
      </c>
      <c r="W37" s="223">
        <f t="shared" si="49"/>
        <v>0</v>
      </c>
      <c r="X37" s="223">
        <f t="shared" si="49"/>
        <v>0</v>
      </c>
      <c r="Y37" s="223">
        <f t="shared" si="49"/>
        <v>0</v>
      </c>
      <c r="Z37" s="223">
        <f t="shared" si="49"/>
        <v>0</v>
      </c>
      <c r="AA37" s="223">
        <f t="shared" si="49"/>
        <v>0</v>
      </c>
      <c r="AB37" s="223">
        <f t="shared" si="49"/>
        <v>0</v>
      </c>
      <c r="AC37" s="223">
        <f t="shared" si="49"/>
        <v>0</v>
      </c>
      <c r="AD37" s="223">
        <f t="shared" si="49"/>
        <v>0</v>
      </c>
      <c r="AE37" s="223">
        <f t="shared" si="49"/>
        <v>0</v>
      </c>
      <c r="AF37" s="223">
        <f t="shared" si="49"/>
        <v>0</v>
      </c>
      <c r="AG37" s="223">
        <f t="shared" si="49"/>
        <v>0</v>
      </c>
      <c r="AH37" s="223">
        <f t="shared" si="49"/>
        <v>0</v>
      </c>
      <c r="AI37" s="223">
        <f t="shared" si="49"/>
        <v>0</v>
      </c>
      <c r="AJ37" s="223">
        <f t="shared" si="49"/>
        <v>0</v>
      </c>
      <c r="AK37" s="223">
        <f t="shared" si="49"/>
        <v>0</v>
      </c>
      <c r="AL37" s="223">
        <f t="shared" si="49"/>
        <v>0</v>
      </c>
      <c r="AM37" s="223">
        <f t="shared" si="49"/>
        <v>0</v>
      </c>
      <c r="AN37" s="223">
        <f t="shared" si="49"/>
        <v>0</v>
      </c>
      <c r="AO37" s="223">
        <f t="shared" si="49"/>
        <v>0</v>
      </c>
      <c r="AP37" s="223">
        <f t="shared" si="49"/>
        <v>0</v>
      </c>
      <c r="AQ37" s="223">
        <f t="shared" si="49"/>
        <v>0</v>
      </c>
      <c r="AR37" s="223">
        <f t="shared" si="49"/>
        <v>0</v>
      </c>
      <c r="AS37" s="223">
        <f t="shared" si="49"/>
        <v>0</v>
      </c>
      <c r="AT37" s="223">
        <f t="shared" si="49"/>
        <v>0</v>
      </c>
      <c r="AU37" s="223">
        <f t="shared" si="50" ref="AU37:BM37">AU172+AU261+AU554+AU1344+AU941+AU1195</f>
        <v>0</v>
      </c>
      <c r="AV37" s="223">
        <f t="shared" si="50"/>
        <v>0</v>
      </c>
      <c r="AW37" s="223">
        <f t="shared" si="50"/>
        <v>0</v>
      </c>
      <c r="AX37" s="223">
        <f t="shared" si="50"/>
        <v>0</v>
      </c>
      <c r="AY37" s="223">
        <f t="shared" si="50"/>
        <v>0</v>
      </c>
      <c r="AZ37" s="223">
        <f t="shared" si="50"/>
        <v>0</v>
      </c>
      <c r="BA37" s="223">
        <f t="shared" si="50"/>
        <v>0</v>
      </c>
      <c r="BB37" s="223">
        <f t="shared" si="50"/>
        <v>0</v>
      </c>
      <c r="BC37" s="223">
        <f t="shared" si="50"/>
        <v>0</v>
      </c>
      <c r="BD37" s="223">
        <f t="shared" si="50"/>
        <v>0</v>
      </c>
      <c r="BE37" s="223">
        <f t="shared" si="50"/>
        <v>0</v>
      </c>
      <c r="BF37" s="223">
        <f t="shared" si="50"/>
        <v>0</v>
      </c>
      <c r="BG37" s="223">
        <f t="shared" si="50"/>
        <v>0</v>
      </c>
      <c r="BH37" s="223">
        <f t="shared" si="50"/>
        <v>0</v>
      </c>
      <c r="BI37" s="223">
        <f t="shared" si="50"/>
        <v>0</v>
      </c>
      <c r="BJ37" s="223">
        <f t="shared" si="50"/>
        <v>0</v>
      </c>
      <c r="BK37" s="223">
        <f t="shared" si="50"/>
        <v>0</v>
      </c>
      <c r="BL37" s="223">
        <f t="shared" si="50"/>
        <v>0</v>
      </c>
      <c r="BM37" s="223">
        <f t="shared" si="50"/>
        <v>0</v>
      </c>
    </row>
    <row r="38" spans="3:65" ht="12.75">
      <c r="C38" s="220">
        <f t="shared" si="8"/>
        <v>22</v>
      </c>
      <c r="D38" s="198" t="str">
        <f t="shared" si="5"/>
        <v>…</v>
      </c>
      <c r="E38" s="198" t="str">
        <f t="shared" si="5"/>
        <v>Operating Expense</v>
      </c>
      <c r="F38" s="215">
        <f>MATCH(E38,lookups!$C$97:$C$102,0)</f>
        <v>2</v>
      </c>
      <c r="G38" s="215"/>
      <c r="H38" s="325" t="str">
        <f>Input!I33</f>
        <v>Base</v>
      </c>
      <c r="I38" s="22"/>
      <c r="J38" s="22"/>
      <c r="K38" s="221">
        <f t="shared" si="9"/>
        <v>0</v>
      </c>
      <c r="L38" s="222">
        <f t="shared" si="10"/>
        <v>0</v>
      </c>
      <c r="O38" s="223">
        <f t="shared" si="51" ref="O38:AT38">O173+O262+O555+O1345+O942+O1196</f>
        <v>0</v>
      </c>
      <c r="P38" s="223">
        <f t="shared" si="51"/>
        <v>0</v>
      </c>
      <c r="Q38" s="223">
        <f t="shared" si="51"/>
        <v>0</v>
      </c>
      <c r="R38" s="223">
        <f t="shared" si="51"/>
        <v>0</v>
      </c>
      <c r="S38" s="223">
        <f t="shared" si="51"/>
        <v>0</v>
      </c>
      <c r="T38" s="223">
        <f t="shared" si="51"/>
        <v>0</v>
      </c>
      <c r="U38" s="223">
        <f t="shared" si="51"/>
        <v>0</v>
      </c>
      <c r="V38" s="223">
        <f t="shared" si="51"/>
        <v>0</v>
      </c>
      <c r="W38" s="223">
        <f t="shared" si="51"/>
        <v>0</v>
      </c>
      <c r="X38" s="223">
        <f t="shared" si="51"/>
        <v>0</v>
      </c>
      <c r="Y38" s="223">
        <f t="shared" si="51"/>
        <v>0</v>
      </c>
      <c r="Z38" s="223">
        <f t="shared" si="51"/>
        <v>0</v>
      </c>
      <c r="AA38" s="223">
        <f t="shared" si="51"/>
        <v>0</v>
      </c>
      <c r="AB38" s="223">
        <f t="shared" si="51"/>
        <v>0</v>
      </c>
      <c r="AC38" s="223">
        <f t="shared" si="51"/>
        <v>0</v>
      </c>
      <c r="AD38" s="223">
        <f t="shared" si="51"/>
        <v>0</v>
      </c>
      <c r="AE38" s="223">
        <f t="shared" si="51"/>
        <v>0</v>
      </c>
      <c r="AF38" s="223">
        <f t="shared" si="51"/>
        <v>0</v>
      </c>
      <c r="AG38" s="223">
        <f t="shared" si="51"/>
        <v>0</v>
      </c>
      <c r="AH38" s="223">
        <f t="shared" si="51"/>
        <v>0</v>
      </c>
      <c r="AI38" s="223">
        <f t="shared" si="51"/>
        <v>0</v>
      </c>
      <c r="AJ38" s="223">
        <f t="shared" si="51"/>
        <v>0</v>
      </c>
      <c r="AK38" s="223">
        <f t="shared" si="51"/>
        <v>0</v>
      </c>
      <c r="AL38" s="223">
        <f t="shared" si="51"/>
        <v>0</v>
      </c>
      <c r="AM38" s="223">
        <f t="shared" si="51"/>
        <v>0</v>
      </c>
      <c r="AN38" s="223">
        <f t="shared" si="51"/>
        <v>0</v>
      </c>
      <c r="AO38" s="223">
        <f t="shared" si="51"/>
        <v>0</v>
      </c>
      <c r="AP38" s="223">
        <f t="shared" si="51"/>
        <v>0</v>
      </c>
      <c r="AQ38" s="223">
        <f t="shared" si="51"/>
        <v>0</v>
      </c>
      <c r="AR38" s="223">
        <f t="shared" si="51"/>
        <v>0</v>
      </c>
      <c r="AS38" s="223">
        <f t="shared" si="51"/>
        <v>0</v>
      </c>
      <c r="AT38" s="223">
        <f t="shared" si="51"/>
        <v>0</v>
      </c>
      <c r="AU38" s="223">
        <f t="shared" si="52" ref="AU38:BM38">AU173+AU262+AU555+AU1345+AU942+AU1196</f>
        <v>0</v>
      </c>
      <c r="AV38" s="223">
        <f t="shared" si="52"/>
        <v>0</v>
      </c>
      <c r="AW38" s="223">
        <f t="shared" si="52"/>
        <v>0</v>
      </c>
      <c r="AX38" s="223">
        <f t="shared" si="52"/>
        <v>0</v>
      </c>
      <c r="AY38" s="223">
        <f t="shared" si="52"/>
        <v>0</v>
      </c>
      <c r="AZ38" s="223">
        <f t="shared" si="52"/>
        <v>0</v>
      </c>
      <c r="BA38" s="223">
        <f t="shared" si="52"/>
        <v>0</v>
      </c>
      <c r="BB38" s="223">
        <f t="shared" si="52"/>
        <v>0</v>
      </c>
      <c r="BC38" s="223">
        <f t="shared" si="52"/>
        <v>0</v>
      </c>
      <c r="BD38" s="223">
        <f t="shared" si="52"/>
        <v>0</v>
      </c>
      <c r="BE38" s="223">
        <f t="shared" si="52"/>
        <v>0</v>
      </c>
      <c r="BF38" s="223">
        <f t="shared" si="52"/>
        <v>0</v>
      </c>
      <c r="BG38" s="223">
        <f t="shared" si="52"/>
        <v>0</v>
      </c>
      <c r="BH38" s="223">
        <f t="shared" si="52"/>
        <v>0</v>
      </c>
      <c r="BI38" s="223">
        <f t="shared" si="52"/>
        <v>0</v>
      </c>
      <c r="BJ38" s="223">
        <f t="shared" si="52"/>
        <v>0</v>
      </c>
      <c r="BK38" s="223">
        <f t="shared" si="52"/>
        <v>0</v>
      </c>
      <c r="BL38" s="223">
        <f t="shared" si="52"/>
        <v>0</v>
      </c>
      <c r="BM38" s="223">
        <f t="shared" si="52"/>
        <v>0</v>
      </c>
    </row>
    <row r="39" spans="3:65" ht="12.75">
      <c r="C39" s="220">
        <f t="shared" si="8"/>
        <v>23</v>
      </c>
      <c r="D39" s="198" t="str">
        <f t="shared" si="5"/>
        <v>…</v>
      </c>
      <c r="E39" s="198" t="str">
        <f t="shared" si="5"/>
        <v>Operating Expense</v>
      </c>
      <c r="F39" s="215">
        <f>MATCH(E39,lookups!$C$97:$C$102,0)</f>
        <v>2</v>
      </c>
      <c r="G39" s="215"/>
      <c r="H39" s="325" t="str">
        <f>Input!I34</f>
        <v>Base</v>
      </c>
      <c r="I39" s="22"/>
      <c r="J39" s="22"/>
      <c r="K39" s="221">
        <f t="shared" si="9"/>
        <v>0</v>
      </c>
      <c r="L39" s="222">
        <f t="shared" si="10"/>
        <v>0</v>
      </c>
      <c r="O39" s="223">
        <f t="shared" si="53" ref="O39:AT39">O174+O263+O556+O1346+O943+O1197</f>
        <v>0</v>
      </c>
      <c r="P39" s="223">
        <f t="shared" si="53"/>
        <v>0</v>
      </c>
      <c r="Q39" s="223">
        <f t="shared" si="53"/>
        <v>0</v>
      </c>
      <c r="R39" s="223">
        <f t="shared" si="53"/>
        <v>0</v>
      </c>
      <c r="S39" s="223">
        <f t="shared" si="53"/>
        <v>0</v>
      </c>
      <c r="T39" s="223">
        <f t="shared" si="53"/>
        <v>0</v>
      </c>
      <c r="U39" s="223">
        <f t="shared" si="53"/>
        <v>0</v>
      </c>
      <c r="V39" s="223">
        <f t="shared" si="53"/>
        <v>0</v>
      </c>
      <c r="W39" s="223">
        <f t="shared" si="53"/>
        <v>0</v>
      </c>
      <c r="X39" s="223">
        <f t="shared" si="53"/>
        <v>0</v>
      </c>
      <c r="Y39" s="223">
        <f t="shared" si="53"/>
        <v>0</v>
      </c>
      <c r="Z39" s="223">
        <f t="shared" si="53"/>
        <v>0</v>
      </c>
      <c r="AA39" s="223">
        <f t="shared" si="53"/>
        <v>0</v>
      </c>
      <c r="AB39" s="223">
        <f t="shared" si="53"/>
        <v>0</v>
      </c>
      <c r="AC39" s="223">
        <f t="shared" si="53"/>
        <v>0</v>
      </c>
      <c r="AD39" s="223">
        <f t="shared" si="53"/>
        <v>0</v>
      </c>
      <c r="AE39" s="223">
        <f t="shared" si="53"/>
        <v>0</v>
      </c>
      <c r="AF39" s="223">
        <f t="shared" si="53"/>
        <v>0</v>
      </c>
      <c r="AG39" s="223">
        <f t="shared" si="53"/>
        <v>0</v>
      </c>
      <c r="AH39" s="223">
        <f t="shared" si="53"/>
        <v>0</v>
      </c>
      <c r="AI39" s="223">
        <f t="shared" si="53"/>
        <v>0</v>
      </c>
      <c r="AJ39" s="223">
        <f t="shared" si="53"/>
        <v>0</v>
      </c>
      <c r="AK39" s="223">
        <f t="shared" si="53"/>
        <v>0</v>
      </c>
      <c r="AL39" s="223">
        <f t="shared" si="53"/>
        <v>0</v>
      </c>
      <c r="AM39" s="223">
        <f t="shared" si="53"/>
        <v>0</v>
      </c>
      <c r="AN39" s="223">
        <f t="shared" si="53"/>
        <v>0</v>
      </c>
      <c r="AO39" s="223">
        <f t="shared" si="53"/>
        <v>0</v>
      </c>
      <c r="AP39" s="223">
        <f t="shared" si="53"/>
        <v>0</v>
      </c>
      <c r="AQ39" s="223">
        <f t="shared" si="53"/>
        <v>0</v>
      </c>
      <c r="AR39" s="223">
        <f t="shared" si="53"/>
        <v>0</v>
      </c>
      <c r="AS39" s="223">
        <f t="shared" si="53"/>
        <v>0</v>
      </c>
      <c r="AT39" s="223">
        <f t="shared" si="53"/>
        <v>0</v>
      </c>
      <c r="AU39" s="223">
        <f t="shared" si="54" ref="AU39:BM39">AU174+AU263+AU556+AU1346+AU943+AU1197</f>
        <v>0</v>
      </c>
      <c r="AV39" s="223">
        <f t="shared" si="54"/>
        <v>0</v>
      </c>
      <c r="AW39" s="223">
        <f t="shared" si="54"/>
        <v>0</v>
      </c>
      <c r="AX39" s="223">
        <f t="shared" si="54"/>
        <v>0</v>
      </c>
      <c r="AY39" s="223">
        <f t="shared" si="54"/>
        <v>0</v>
      </c>
      <c r="AZ39" s="223">
        <f t="shared" si="54"/>
        <v>0</v>
      </c>
      <c r="BA39" s="223">
        <f t="shared" si="54"/>
        <v>0</v>
      </c>
      <c r="BB39" s="223">
        <f t="shared" si="54"/>
        <v>0</v>
      </c>
      <c r="BC39" s="223">
        <f t="shared" si="54"/>
        <v>0</v>
      </c>
      <c r="BD39" s="223">
        <f t="shared" si="54"/>
        <v>0</v>
      </c>
      <c r="BE39" s="223">
        <f t="shared" si="54"/>
        <v>0</v>
      </c>
      <c r="BF39" s="223">
        <f t="shared" si="54"/>
        <v>0</v>
      </c>
      <c r="BG39" s="223">
        <f t="shared" si="54"/>
        <v>0</v>
      </c>
      <c r="BH39" s="223">
        <f t="shared" si="54"/>
        <v>0</v>
      </c>
      <c r="BI39" s="223">
        <f t="shared" si="54"/>
        <v>0</v>
      </c>
      <c r="BJ39" s="223">
        <f t="shared" si="54"/>
        <v>0</v>
      </c>
      <c r="BK39" s="223">
        <f t="shared" si="54"/>
        <v>0</v>
      </c>
      <c r="BL39" s="223">
        <f t="shared" si="54"/>
        <v>0</v>
      </c>
      <c r="BM39" s="223">
        <f t="shared" si="54"/>
        <v>0</v>
      </c>
    </row>
    <row r="40" spans="3:65" ht="12.75">
      <c r="C40" s="220">
        <f t="shared" si="8"/>
        <v>24</v>
      </c>
      <c r="D40" s="198" t="str">
        <f t="shared" si="5"/>
        <v>…</v>
      </c>
      <c r="E40" s="198" t="str">
        <f t="shared" si="5"/>
        <v>Operating Expense</v>
      </c>
      <c r="F40" s="215">
        <f>MATCH(E40,lookups!$C$97:$C$102,0)</f>
        <v>2</v>
      </c>
      <c r="G40" s="215"/>
      <c r="H40" s="325" t="str">
        <f>Input!I35</f>
        <v>Base</v>
      </c>
      <c r="I40" s="22"/>
      <c r="J40" s="22"/>
      <c r="K40" s="221">
        <f t="shared" si="9"/>
        <v>0</v>
      </c>
      <c r="L40" s="222">
        <f t="shared" si="10"/>
        <v>0</v>
      </c>
      <c r="O40" s="223">
        <f t="shared" si="55" ref="O40:AT40">O175+O264+O557+O1347+O944+O1198</f>
        <v>0</v>
      </c>
      <c r="P40" s="223">
        <f t="shared" si="55"/>
        <v>0</v>
      </c>
      <c r="Q40" s="223">
        <f t="shared" si="55"/>
        <v>0</v>
      </c>
      <c r="R40" s="223">
        <f t="shared" si="55"/>
        <v>0</v>
      </c>
      <c r="S40" s="223">
        <f t="shared" si="55"/>
        <v>0</v>
      </c>
      <c r="T40" s="223">
        <f t="shared" si="55"/>
        <v>0</v>
      </c>
      <c r="U40" s="223">
        <f t="shared" si="55"/>
        <v>0</v>
      </c>
      <c r="V40" s="223">
        <f t="shared" si="55"/>
        <v>0</v>
      </c>
      <c r="W40" s="223">
        <f t="shared" si="55"/>
        <v>0</v>
      </c>
      <c r="X40" s="223">
        <f t="shared" si="55"/>
        <v>0</v>
      </c>
      <c r="Y40" s="223">
        <f t="shared" si="55"/>
        <v>0</v>
      </c>
      <c r="Z40" s="223">
        <f t="shared" si="55"/>
        <v>0</v>
      </c>
      <c r="AA40" s="223">
        <f t="shared" si="55"/>
        <v>0</v>
      </c>
      <c r="AB40" s="223">
        <f t="shared" si="55"/>
        <v>0</v>
      </c>
      <c r="AC40" s="223">
        <f t="shared" si="55"/>
        <v>0</v>
      </c>
      <c r="AD40" s="223">
        <f t="shared" si="55"/>
        <v>0</v>
      </c>
      <c r="AE40" s="223">
        <f t="shared" si="55"/>
        <v>0</v>
      </c>
      <c r="AF40" s="223">
        <f t="shared" si="55"/>
        <v>0</v>
      </c>
      <c r="AG40" s="223">
        <f t="shared" si="55"/>
        <v>0</v>
      </c>
      <c r="AH40" s="223">
        <f t="shared" si="55"/>
        <v>0</v>
      </c>
      <c r="AI40" s="223">
        <f t="shared" si="55"/>
        <v>0</v>
      </c>
      <c r="AJ40" s="223">
        <f t="shared" si="55"/>
        <v>0</v>
      </c>
      <c r="AK40" s="223">
        <f t="shared" si="55"/>
        <v>0</v>
      </c>
      <c r="AL40" s="223">
        <f t="shared" si="55"/>
        <v>0</v>
      </c>
      <c r="AM40" s="223">
        <f t="shared" si="55"/>
        <v>0</v>
      </c>
      <c r="AN40" s="223">
        <f t="shared" si="55"/>
        <v>0</v>
      </c>
      <c r="AO40" s="223">
        <f t="shared" si="55"/>
        <v>0</v>
      </c>
      <c r="AP40" s="223">
        <f t="shared" si="55"/>
        <v>0</v>
      </c>
      <c r="AQ40" s="223">
        <f t="shared" si="55"/>
        <v>0</v>
      </c>
      <c r="AR40" s="223">
        <f t="shared" si="55"/>
        <v>0</v>
      </c>
      <c r="AS40" s="223">
        <f t="shared" si="55"/>
        <v>0</v>
      </c>
      <c r="AT40" s="223">
        <f t="shared" si="55"/>
        <v>0</v>
      </c>
      <c r="AU40" s="223">
        <f t="shared" si="56" ref="AU40:BM40">AU175+AU264+AU557+AU1347+AU944+AU1198</f>
        <v>0</v>
      </c>
      <c r="AV40" s="223">
        <f t="shared" si="56"/>
        <v>0</v>
      </c>
      <c r="AW40" s="223">
        <f t="shared" si="56"/>
        <v>0</v>
      </c>
      <c r="AX40" s="223">
        <f t="shared" si="56"/>
        <v>0</v>
      </c>
      <c r="AY40" s="223">
        <f t="shared" si="56"/>
        <v>0</v>
      </c>
      <c r="AZ40" s="223">
        <f t="shared" si="56"/>
        <v>0</v>
      </c>
      <c r="BA40" s="223">
        <f t="shared" si="56"/>
        <v>0</v>
      </c>
      <c r="BB40" s="223">
        <f t="shared" si="56"/>
        <v>0</v>
      </c>
      <c r="BC40" s="223">
        <f t="shared" si="56"/>
        <v>0</v>
      </c>
      <c r="BD40" s="223">
        <f t="shared" si="56"/>
        <v>0</v>
      </c>
      <c r="BE40" s="223">
        <f t="shared" si="56"/>
        <v>0</v>
      </c>
      <c r="BF40" s="223">
        <f t="shared" si="56"/>
        <v>0</v>
      </c>
      <c r="BG40" s="223">
        <f t="shared" si="56"/>
        <v>0</v>
      </c>
      <c r="BH40" s="223">
        <f t="shared" si="56"/>
        <v>0</v>
      </c>
      <c r="BI40" s="223">
        <f t="shared" si="56"/>
        <v>0</v>
      </c>
      <c r="BJ40" s="223">
        <f t="shared" si="56"/>
        <v>0</v>
      </c>
      <c r="BK40" s="223">
        <f t="shared" si="56"/>
        <v>0</v>
      </c>
      <c r="BL40" s="223">
        <f t="shared" si="56"/>
        <v>0</v>
      </c>
      <c r="BM40" s="223">
        <f t="shared" si="56"/>
        <v>0</v>
      </c>
    </row>
    <row r="41" spans="3:65" ht="12.75">
      <c r="C41" s="220">
        <f t="shared" si="8"/>
        <v>25</v>
      </c>
      <c r="D41" s="198" t="str">
        <f t="shared" si="5"/>
        <v>…</v>
      </c>
      <c r="E41" s="198" t="str">
        <f t="shared" si="5"/>
        <v>Operating Expense</v>
      </c>
      <c r="F41" s="215">
        <f>MATCH(E41,lookups!$C$97:$C$102,0)</f>
        <v>2</v>
      </c>
      <c r="G41" s="215"/>
      <c r="H41" s="325" t="str">
        <f>Input!I36</f>
        <v>Base</v>
      </c>
      <c r="I41" s="22"/>
      <c r="J41" s="22"/>
      <c r="K41" s="224">
        <f t="shared" si="9"/>
        <v>0</v>
      </c>
      <c r="L41" s="225">
        <f t="shared" si="10"/>
        <v>0</v>
      </c>
      <c r="O41" s="223">
        <f t="shared" si="57" ref="O41:AT41">O176+O265+O558+O1348+O945+O1199</f>
        <v>0</v>
      </c>
      <c r="P41" s="223">
        <f t="shared" si="57"/>
        <v>0</v>
      </c>
      <c r="Q41" s="223">
        <f t="shared" si="57"/>
        <v>0</v>
      </c>
      <c r="R41" s="223">
        <f t="shared" si="57"/>
        <v>0</v>
      </c>
      <c r="S41" s="223">
        <f t="shared" si="57"/>
        <v>0</v>
      </c>
      <c r="T41" s="223">
        <f t="shared" si="57"/>
        <v>0</v>
      </c>
      <c r="U41" s="223">
        <f t="shared" si="57"/>
        <v>0</v>
      </c>
      <c r="V41" s="223">
        <f t="shared" si="57"/>
        <v>0</v>
      </c>
      <c r="W41" s="223">
        <f t="shared" si="57"/>
        <v>0</v>
      </c>
      <c r="X41" s="223">
        <f t="shared" si="57"/>
        <v>0</v>
      </c>
      <c r="Y41" s="223">
        <f t="shared" si="57"/>
        <v>0</v>
      </c>
      <c r="Z41" s="223">
        <f t="shared" si="57"/>
        <v>0</v>
      </c>
      <c r="AA41" s="223">
        <f t="shared" si="57"/>
        <v>0</v>
      </c>
      <c r="AB41" s="223">
        <f t="shared" si="57"/>
        <v>0</v>
      </c>
      <c r="AC41" s="223">
        <f t="shared" si="57"/>
        <v>0</v>
      </c>
      <c r="AD41" s="223">
        <f t="shared" si="57"/>
        <v>0</v>
      </c>
      <c r="AE41" s="223">
        <f t="shared" si="57"/>
        <v>0</v>
      </c>
      <c r="AF41" s="223">
        <f t="shared" si="57"/>
        <v>0</v>
      </c>
      <c r="AG41" s="223">
        <f t="shared" si="57"/>
        <v>0</v>
      </c>
      <c r="AH41" s="223">
        <f t="shared" si="57"/>
        <v>0</v>
      </c>
      <c r="AI41" s="223">
        <f t="shared" si="57"/>
        <v>0</v>
      </c>
      <c r="AJ41" s="223">
        <f t="shared" si="57"/>
        <v>0</v>
      </c>
      <c r="AK41" s="223">
        <f t="shared" si="57"/>
        <v>0</v>
      </c>
      <c r="AL41" s="223">
        <f t="shared" si="57"/>
        <v>0</v>
      </c>
      <c r="AM41" s="223">
        <f t="shared" si="57"/>
        <v>0</v>
      </c>
      <c r="AN41" s="223">
        <f t="shared" si="57"/>
        <v>0</v>
      </c>
      <c r="AO41" s="223">
        <f t="shared" si="57"/>
        <v>0</v>
      </c>
      <c r="AP41" s="223">
        <f t="shared" si="57"/>
        <v>0</v>
      </c>
      <c r="AQ41" s="223">
        <f t="shared" si="57"/>
        <v>0</v>
      </c>
      <c r="AR41" s="223">
        <f t="shared" si="57"/>
        <v>0</v>
      </c>
      <c r="AS41" s="223">
        <f t="shared" si="57"/>
        <v>0</v>
      </c>
      <c r="AT41" s="223">
        <f t="shared" si="57"/>
        <v>0</v>
      </c>
      <c r="AU41" s="223">
        <f t="shared" si="58" ref="AU41:BM41">AU176+AU265+AU558+AU1348+AU945+AU1199</f>
        <v>0</v>
      </c>
      <c r="AV41" s="223">
        <f t="shared" si="58"/>
        <v>0</v>
      </c>
      <c r="AW41" s="223">
        <f t="shared" si="58"/>
        <v>0</v>
      </c>
      <c r="AX41" s="223">
        <f t="shared" si="58"/>
        <v>0</v>
      </c>
      <c r="AY41" s="223">
        <f t="shared" si="58"/>
        <v>0</v>
      </c>
      <c r="AZ41" s="223">
        <f t="shared" si="58"/>
        <v>0</v>
      </c>
      <c r="BA41" s="223">
        <f t="shared" si="58"/>
        <v>0</v>
      </c>
      <c r="BB41" s="223">
        <f t="shared" si="58"/>
        <v>0</v>
      </c>
      <c r="BC41" s="223">
        <f t="shared" si="58"/>
        <v>0</v>
      </c>
      <c r="BD41" s="223">
        <f t="shared" si="58"/>
        <v>0</v>
      </c>
      <c r="BE41" s="223">
        <f t="shared" si="58"/>
        <v>0</v>
      </c>
      <c r="BF41" s="223">
        <f t="shared" si="58"/>
        <v>0</v>
      </c>
      <c r="BG41" s="223">
        <f t="shared" si="58"/>
        <v>0</v>
      </c>
      <c r="BH41" s="223">
        <f t="shared" si="58"/>
        <v>0</v>
      </c>
      <c r="BI41" s="223">
        <f t="shared" si="58"/>
        <v>0</v>
      </c>
      <c r="BJ41" s="223">
        <f t="shared" si="58"/>
        <v>0</v>
      </c>
      <c r="BK41" s="223">
        <f t="shared" si="58"/>
        <v>0</v>
      </c>
      <c r="BL41" s="223">
        <f t="shared" si="58"/>
        <v>0</v>
      </c>
      <c r="BM41" s="223">
        <f t="shared" si="58"/>
        <v>0</v>
      </c>
    </row>
    <row r="42" spans="4:65" s="202" customFormat="1" ht="13.5" thickBot="1">
      <c r="D42" s="226" t="str">
        <f>"Total "&amp;D16</f>
        <v>Total Revenue Requirement - unfavorable/(favorable)</v>
      </c>
      <c r="F42" s="186"/>
      <c r="G42" s="186"/>
      <c r="H42" s="286"/>
      <c r="I42" s="286"/>
      <c r="J42" s="286"/>
      <c r="K42" s="289">
        <f t="shared" si="9"/>
        <v>1168073.9435738246</v>
      </c>
      <c r="L42" s="290">
        <f t="shared" si="10"/>
        <v>1625264.3270237725</v>
      </c>
      <c r="O42" s="289">
        <f t="shared" si="59" ref="O42:AT42">SUM(O17:O41)</f>
        <v>220272.02197925196</v>
      </c>
      <c r="P42" s="289">
        <f t="shared" si="59"/>
        <v>204618.87483673473</v>
      </c>
      <c r="Q42" s="289">
        <f t="shared" si="59"/>
        <v>189065.89553084085</v>
      </c>
      <c r="R42" s="289">
        <f t="shared" si="59"/>
        <v>176077.21284250449</v>
      </c>
      <c r="S42" s="289">
        <f t="shared" si="59"/>
        <v>164050.14138575224</v>
      </c>
      <c r="T42" s="289">
        <f t="shared" si="59"/>
        <v>152744.27835268807</v>
      </c>
      <c r="U42" s="289">
        <f t="shared" si="59"/>
        <v>142880.83216699999</v>
      </c>
      <c r="V42" s="289">
        <f t="shared" si="59"/>
        <v>133738.59440499998</v>
      </c>
      <c r="W42" s="289">
        <f t="shared" si="59"/>
        <v>124596.35664299999</v>
      </c>
      <c r="X42" s="289">
        <f t="shared" si="59"/>
        <v>117220.118881</v>
      </c>
      <c r="Y42" s="289">
        <f t="shared" si="59"/>
        <v>1.0405208329736075E-10</v>
      </c>
      <c r="Z42" s="289">
        <f t="shared" si="59"/>
        <v>-1.1597707365916542E-11</v>
      </c>
      <c r="AA42" s="289">
        <f t="shared" si="59"/>
        <v>-1.1597707365916542E-11</v>
      </c>
      <c r="AB42" s="289">
        <f t="shared" si="59"/>
        <v>-1.1597707365916542E-11</v>
      </c>
      <c r="AC42" s="289">
        <f t="shared" si="59"/>
        <v>-1.1597707365916542E-11</v>
      </c>
      <c r="AD42" s="289">
        <f t="shared" si="59"/>
        <v>-1.1597707365916542E-11</v>
      </c>
      <c r="AE42" s="289">
        <f t="shared" si="59"/>
        <v>-1.1597707365916542E-11</v>
      </c>
      <c r="AF42" s="289">
        <f t="shared" si="59"/>
        <v>-1.1597707365916542E-11</v>
      </c>
      <c r="AG42" s="289">
        <f t="shared" si="59"/>
        <v>-1.1597707365916542E-11</v>
      </c>
      <c r="AH42" s="289">
        <f t="shared" si="59"/>
        <v>-1.1597707365916542E-11</v>
      </c>
      <c r="AI42" s="289">
        <f t="shared" si="59"/>
        <v>-1.1597707365916542E-11</v>
      </c>
      <c r="AJ42" s="289">
        <f t="shared" si="59"/>
        <v>-1.1597707365916542E-11</v>
      </c>
      <c r="AK42" s="289">
        <f t="shared" si="59"/>
        <v>-1.1597707365916542E-11</v>
      </c>
      <c r="AL42" s="289">
        <f t="shared" si="59"/>
        <v>-1.1597707365916542E-11</v>
      </c>
      <c r="AM42" s="289">
        <f t="shared" si="59"/>
        <v>-1.1597707365916542E-11</v>
      </c>
      <c r="AN42" s="289">
        <f t="shared" si="59"/>
        <v>-1.1597707365916542E-11</v>
      </c>
      <c r="AO42" s="289">
        <f t="shared" si="59"/>
        <v>-1.1597707365916542E-11</v>
      </c>
      <c r="AP42" s="289">
        <f t="shared" si="59"/>
        <v>-1.1597707365916542E-11</v>
      </c>
      <c r="AQ42" s="289">
        <f t="shared" si="59"/>
        <v>-1.1597707365916542E-11</v>
      </c>
      <c r="AR42" s="289">
        <f t="shared" si="59"/>
        <v>-1.1597707365916542E-11</v>
      </c>
      <c r="AS42" s="289">
        <f t="shared" si="59"/>
        <v>-1.1597707365916542E-11</v>
      </c>
      <c r="AT42" s="289">
        <f t="shared" si="59"/>
        <v>-1.1597707365916542E-11</v>
      </c>
      <c r="AU42" s="289">
        <f t="shared" si="60" ref="AU42:BM42">SUM(AU17:AU41)</f>
        <v>-1.1597707365916542E-11</v>
      </c>
      <c r="AV42" s="289">
        <f t="shared" si="60"/>
        <v>-1.1597707365916542E-11</v>
      </c>
      <c r="AW42" s="289">
        <f t="shared" si="60"/>
        <v>-1.1597707365916542E-11</v>
      </c>
      <c r="AX42" s="289">
        <f t="shared" si="60"/>
        <v>-1.1597707365916542E-11</v>
      </c>
      <c r="AY42" s="289">
        <f t="shared" si="60"/>
        <v>-1.1597707365916542E-11</v>
      </c>
      <c r="AZ42" s="289">
        <f t="shared" si="60"/>
        <v>-1.1597707365916542E-11</v>
      </c>
      <c r="BA42" s="289">
        <f t="shared" si="60"/>
        <v>-1.1597707365916542E-11</v>
      </c>
      <c r="BB42" s="289">
        <f t="shared" si="60"/>
        <v>-1.1597707365916542E-11</v>
      </c>
      <c r="BC42" s="289">
        <f t="shared" si="60"/>
        <v>-1.1597707365916542E-11</v>
      </c>
      <c r="BD42" s="289">
        <f t="shared" si="60"/>
        <v>-1.1597707365916542E-11</v>
      </c>
      <c r="BE42" s="289">
        <f t="shared" si="60"/>
        <v>-1.1597707365916542E-11</v>
      </c>
      <c r="BF42" s="289">
        <f t="shared" si="60"/>
        <v>-1.1597707365916542E-11</v>
      </c>
      <c r="BG42" s="289">
        <f t="shared" si="60"/>
        <v>-1.1597707365916542E-11</v>
      </c>
      <c r="BH42" s="289">
        <f t="shared" si="60"/>
        <v>-1.1597707365916542E-11</v>
      </c>
      <c r="BI42" s="289">
        <f t="shared" si="60"/>
        <v>-1.1597707365916542E-11</v>
      </c>
      <c r="BJ42" s="289">
        <f t="shared" si="60"/>
        <v>-1.1597707365916542E-11</v>
      </c>
      <c r="BK42" s="289">
        <f t="shared" si="60"/>
        <v>-1.1597707365916542E-11</v>
      </c>
      <c r="BL42" s="289">
        <f t="shared" si="60"/>
        <v>-1.1597707365916542E-11</v>
      </c>
      <c r="BM42" s="289">
        <f t="shared" si="60"/>
        <v>-1.1597707365916542E-11</v>
      </c>
    </row>
    <row r="43" spans="4:65" s="202" customFormat="1" ht="13.5" thickTop="1">
      <c r="D43" s="226"/>
      <c r="F43" s="186"/>
      <c r="G43" s="186"/>
      <c r="H43" s="286"/>
      <c r="I43" s="286"/>
      <c r="J43" s="286"/>
      <c r="K43" s="227"/>
      <c r="L43" s="228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</row>
    <row r="44" spans="4:65" s="202" customFormat="1" ht="12.75">
      <c r="D44" s="226"/>
      <c r="F44" s="186"/>
      <c r="G44" s="186"/>
      <c r="H44" s="286"/>
      <c r="I44" s="286"/>
      <c r="J44" s="286"/>
      <c r="K44" s="227"/>
      <c r="L44" s="228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</row>
    <row r="45" spans="8:65" ht="12.75">
      <c r="H45" s="22"/>
      <c r="I45" s="22"/>
      <c r="J45" s="22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</row>
    <row r="46" spans="4:65" ht="15">
      <c r="D46" s="218" t="s">
        <v>184</v>
      </c>
      <c r="H46" s="22"/>
      <c r="I46" s="22"/>
      <c r="J46" s="22"/>
      <c r="K46" s="219" t="s">
        <v>139</v>
      </c>
      <c r="L46" s="219" t="s">
        <v>4</v>
      </c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</row>
    <row r="47" spans="4:65" ht="12.75">
      <c r="D47" s="198" t="s">
        <v>11</v>
      </c>
      <c r="F47" s="215">
        <f>MATCH(D47,lookups!$C$97:$C$102,0)</f>
        <v>1</v>
      </c>
      <c r="H47" s="22"/>
      <c r="I47" s="22"/>
      <c r="J47" s="22"/>
      <c r="K47" s="221">
        <f t="shared" si="61" ref="K47:K56">SUMPRODUCT(O47:BM47,$O$12:$BM$12)</f>
        <v>0</v>
      </c>
      <c r="L47" s="222">
        <f t="shared" si="62" ref="L47:L56">SUM(O47:BM47)</f>
        <v>0</v>
      </c>
      <c r="O47" s="221">
        <f t="shared" si="63" ref="O47:X48">SUMIF($F$152:$F$176,$F47,O$152:O$176)</f>
        <v>0</v>
      </c>
      <c r="P47" s="221">
        <f t="shared" si="63"/>
        <v>0</v>
      </c>
      <c r="Q47" s="221">
        <f t="shared" si="63"/>
        <v>0</v>
      </c>
      <c r="R47" s="221">
        <f t="shared" si="63"/>
        <v>0</v>
      </c>
      <c r="S47" s="221">
        <f t="shared" si="63"/>
        <v>0</v>
      </c>
      <c r="T47" s="221">
        <f t="shared" si="63"/>
        <v>0</v>
      </c>
      <c r="U47" s="221">
        <f t="shared" si="63"/>
        <v>0</v>
      </c>
      <c r="V47" s="221">
        <f t="shared" si="63"/>
        <v>0</v>
      </c>
      <c r="W47" s="221">
        <f t="shared" si="63"/>
        <v>0</v>
      </c>
      <c r="X47" s="221">
        <f t="shared" si="63"/>
        <v>0</v>
      </c>
      <c r="Y47" s="221">
        <f t="shared" si="64" ref="Y47:AH48">SUMIF($F$152:$F$176,$F47,Y$152:Y$176)</f>
        <v>0</v>
      </c>
      <c r="Z47" s="221">
        <f t="shared" si="64"/>
        <v>0</v>
      </c>
      <c r="AA47" s="221">
        <f t="shared" si="64"/>
        <v>0</v>
      </c>
      <c r="AB47" s="221">
        <f t="shared" si="64"/>
        <v>0</v>
      </c>
      <c r="AC47" s="221">
        <f t="shared" si="64"/>
        <v>0</v>
      </c>
      <c r="AD47" s="221">
        <f t="shared" si="64"/>
        <v>0</v>
      </c>
      <c r="AE47" s="221">
        <f t="shared" si="64"/>
        <v>0</v>
      </c>
      <c r="AF47" s="221">
        <f t="shared" si="64"/>
        <v>0</v>
      </c>
      <c r="AG47" s="221">
        <f t="shared" si="64"/>
        <v>0</v>
      </c>
      <c r="AH47" s="221">
        <f t="shared" si="64"/>
        <v>0</v>
      </c>
      <c r="AI47" s="221">
        <f t="shared" si="65" ref="AI47:AR48">SUMIF($F$152:$F$176,$F47,AI$152:AI$176)</f>
        <v>0</v>
      </c>
      <c r="AJ47" s="221">
        <f t="shared" si="65"/>
        <v>0</v>
      </c>
      <c r="AK47" s="221">
        <f t="shared" si="65"/>
        <v>0</v>
      </c>
      <c r="AL47" s="221">
        <f t="shared" si="65"/>
        <v>0</v>
      </c>
      <c r="AM47" s="221">
        <f t="shared" si="65"/>
        <v>0</v>
      </c>
      <c r="AN47" s="221">
        <f t="shared" si="65"/>
        <v>0</v>
      </c>
      <c r="AO47" s="221">
        <f t="shared" si="65"/>
        <v>0</v>
      </c>
      <c r="AP47" s="221">
        <f t="shared" si="65"/>
        <v>0</v>
      </c>
      <c r="AQ47" s="221">
        <f t="shared" si="65"/>
        <v>0</v>
      </c>
      <c r="AR47" s="221">
        <f t="shared" si="65"/>
        <v>0</v>
      </c>
      <c r="AS47" s="221">
        <f t="shared" si="66" ref="AS47:BB48">SUMIF($F$152:$F$176,$F47,AS$152:AS$176)</f>
        <v>0</v>
      </c>
      <c r="AT47" s="221">
        <f t="shared" si="66"/>
        <v>0</v>
      </c>
      <c r="AU47" s="221">
        <f t="shared" si="66"/>
        <v>0</v>
      </c>
      <c r="AV47" s="221">
        <f t="shared" si="66"/>
        <v>0</v>
      </c>
      <c r="AW47" s="221">
        <f t="shared" si="66"/>
        <v>0</v>
      </c>
      <c r="AX47" s="221">
        <f t="shared" si="66"/>
        <v>0</v>
      </c>
      <c r="AY47" s="221">
        <f t="shared" si="66"/>
        <v>0</v>
      </c>
      <c r="AZ47" s="221">
        <f t="shared" si="66"/>
        <v>0</v>
      </c>
      <c r="BA47" s="221">
        <f t="shared" si="66"/>
        <v>0</v>
      </c>
      <c r="BB47" s="221">
        <f t="shared" si="66"/>
        <v>0</v>
      </c>
      <c r="BC47" s="221">
        <f t="shared" si="67" ref="BC47:BM48">SUMIF($F$152:$F$176,$F47,BC$152:BC$176)</f>
        <v>0</v>
      </c>
      <c r="BD47" s="221">
        <f t="shared" si="67"/>
        <v>0</v>
      </c>
      <c r="BE47" s="221">
        <f t="shared" si="67"/>
        <v>0</v>
      </c>
      <c r="BF47" s="221">
        <f t="shared" si="67"/>
        <v>0</v>
      </c>
      <c r="BG47" s="221">
        <f t="shared" si="67"/>
        <v>0</v>
      </c>
      <c r="BH47" s="221">
        <f t="shared" si="67"/>
        <v>0</v>
      </c>
      <c r="BI47" s="221">
        <f t="shared" si="67"/>
        <v>0</v>
      </c>
      <c r="BJ47" s="221">
        <f t="shared" si="67"/>
        <v>0</v>
      </c>
      <c r="BK47" s="221">
        <f t="shared" si="67"/>
        <v>0</v>
      </c>
      <c r="BL47" s="221">
        <f t="shared" si="67"/>
        <v>0</v>
      </c>
      <c r="BM47" s="221">
        <f t="shared" si="67"/>
        <v>0</v>
      </c>
    </row>
    <row r="48" spans="4:65" ht="12.75">
      <c r="D48" s="198" t="s">
        <v>155</v>
      </c>
      <c r="F48" s="215">
        <f>MATCH(D48,lookups!$C$97:$C$102,0)</f>
        <v>2</v>
      </c>
      <c r="H48" s="22"/>
      <c r="I48" s="22"/>
      <c r="J48" s="22"/>
      <c r="K48" s="221">
        <f t="shared" si="61"/>
        <v>69030.395998738953</v>
      </c>
      <c r="L48" s="222">
        <f t="shared" si="62"/>
        <v>100000</v>
      </c>
      <c r="O48" s="221">
        <f t="shared" si="63"/>
        <v>10000</v>
      </c>
      <c r="P48" s="221">
        <f t="shared" si="63"/>
        <v>10000</v>
      </c>
      <c r="Q48" s="221">
        <f t="shared" si="63"/>
        <v>10000</v>
      </c>
      <c r="R48" s="221">
        <f t="shared" si="63"/>
        <v>10000</v>
      </c>
      <c r="S48" s="221">
        <f t="shared" si="63"/>
        <v>10000</v>
      </c>
      <c r="T48" s="221">
        <f t="shared" si="63"/>
        <v>10000</v>
      </c>
      <c r="U48" s="221">
        <f t="shared" si="63"/>
        <v>10000</v>
      </c>
      <c r="V48" s="221">
        <f t="shared" si="63"/>
        <v>10000</v>
      </c>
      <c r="W48" s="221">
        <f t="shared" si="63"/>
        <v>10000</v>
      </c>
      <c r="X48" s="221">
        <f t="shared" si="63"/>
        <v>10000</v>
      </c>
      <c r="Y48" s="221">
        <f t="shared" si="64"/>
        <v>0</v>
      </c>
      <c r="Z48" s="221">
        <f t="shared" si="64"/>
        <v>0</v>
      </c>
      <c r="AA48" s="221">
        <f t="shared" si="64"/>
        <v>0</v>
      </c>
      <c r="AB48" s="221">
        <f t="shared" si="64"/>
        <v>0</v>
      </c>
      <c r="AC48" s="221">
        <f t="shared" si="64"/>
        <v>0</v>
      </c>
      <c r="AD48" s="221">
        <f t="shared" si="64"/>
        <v>0</v>
      </c>
      <c r="AE48" s="221">
        <f t="shared" si="64"/>
        <v>0</v>
      </c>
      <c r="AF48" s="221">
        <f t="shared" si="64"/>
        <v>0</v>
      </c>
      <c r="AG48" s="221">
        <f t="shared" si="64"/>
        <v>0</v>
      </c>
      <c r="AH48" s="221">
        <f t="shared" si="64"/>
        <v>0</v>
      </c>
      <c r="AI48" s="221">
        <f t="shared" si="65"/>
        <v>0</v>
      </c>
      <c r="AJ48" s="221">
        <f t="shared" si="65"/>
        <v>0</v>
      </c>
      <c r="AK48" s="221">
        <f t="shared" si="65"/>
        <v>0</v>
      </c>
      <c r="AL48" s="221">
        <f t="shared" si="65"/>
        <v>0</v>
      </c>
      <c r="AM48" s="221">
        <f t="shared" si="65"/>
        <v>0</v>
      </c>
      <c r="AN48" s="221">
        <f t="shared" si="65"/>
        <v>0</v>
      </c>
      <c r="AO48" s="221">
        <f t="shared" si="65"/>
        <v>0</v>
      </c>
      <c r="AP48" s="221">
        <f t="shared" si="65"/>
        <v>0</v>
      </c>
      <c r="AQ48" s="221">
        <f t="shared" si="65"/>
        <v>0</v>
      </c>
      <c r="AR48" s="221">
        <f t="shared" si="65"/>
        <v>0</v>
      </c>
      <c r="AS48" s="221">
        <f t="shared" si="66"/>
        <v>0</v>
      </c>
      <c r="AT48" s="221">
        <f t="shared" si="66"/>
        <v>0</v>
      </c>
      <c r="AU48" s="221">
        <f t="shared" si="66"/>
        <v>0</v>
      </c>
      <c r="AV48" s="221">
        <f t="shared" si="66"/>
        <v>0</v>
      </c>
      <c r="AW48" s="221">
        <f t="shared" si="66"/>
        <v>0</v>
      </c>
      <c r="AX48" s="221">
        <f t="shared" si="66"/>
        <v>0</v>
      </c>
      <c r="AY48" s="221">
        <f t="shared" si="66"/>
        <v>0</v>
      </c>
      <c r="AZ48" s="221">
        <f t="shared" si="66"/>
        <v>0</v>
      </c>
      <c r="BA48" s="221">
        <f t="shared" si="66"/>
        <v>0</v>
      </c>
      <c r="BB48" s="221">
        <f t="shared" si="66"/>
        <v>0</v>
      </c>
      <c r="BC48" s="221">
        <f t="shared" si="67"/>
        <v>0</v>
      </c>
      <c r="BD48" s="221">
        <f t="shared" si="67"/>
        <v>0</v>
      </c>
      <c r="BE48" s="221">
        <f t="shared" si="67"/>
        <v>0</v>
      </c>
      <c r="BF48" s="221">
        <f t="shared" si="67"/>
        <v>0</v>
      </c>
      <c r="BG48" s="221">
        <f t="shared" si="67"/>
        <v>0</v>
      </c>
      <c r="BH48" s="221">
        <f t="shared" si="67"/>
        <v>0</v>
      </c>
      <c r="BI48" s="221">
        <f t="shared" si="67"/>
        <v>0</v>
      </c>
      <c r="BJ48" s="221">
        <f t="shared" si="67"/>
        <v>0</v>
      </c>
      <c r="BK48" s="221">
        <f t="shared" si="67"/>
        <v>0</v>
      </c>
      <c r="BL48" s="221">
        <f t="shared" si="67"/>
        <v>0</v>
      </c>
      <c r="BM48" s="221">
        <f t="shared" si="67"/>
        <v>0</v>
      </c>
    </row>
    <row r="49" spans="4:65" ht="12.75">
      <c r="D49" s="198" t="s">
        <v>90</v>
      </c>
      <c r="H49" s="22"/>
      <c r="I49" s="22"/>
      <c r="J49" s="22"/>
      <c r="K49" s="221">
        <f t="shared" si="61"/>
        <v>75013.414653635104</v>
      </c>
      <c r="L49" s="222">
        <f t="shared" si="62"/>
        <v>98896</v>
      </c>
      <c r="O49" s="221">
        <f>O946</f>
        <v>17660</v>
      </c>
      <c r="P49" s="221">
        <f t="shared" si="68" ref="P49:BM49">P946</f>
        <v>15894</v>
      </c>
      <c r="Q49" s="221">
        <f t="shared" si="68"/>
        <v>14128</v>
      </c>
      <c r="R49" s="221">
        <f t="shared" si="68"/>
        <v>12362</v>
      </c>
      <c r="S49" s="221">
        <f t="shared" si="68"/>
        <v>10596</v>
      </c>
      <c r="T49" s="221">
        <f t="shared" si="68"/>
        <v>8830</v>
      </c>
      <c r="U49" s="221">
        <f t="shared" si="68"/>
        <v>7064</v>
      </c>
      <c r="V49" s="221">
        <f t="shared" si="68"/>
        <v>5298.0000000000009</v>
      </c>
      <c r="W49" s="221">
        <f t="shared" si="68"/>
        <v>3532.0000000000009</v>
      </c>
      <c r="X49" s="221">
        <f t="shared" si="68"/>
        <v>3532</v>
      </c>
      <c r="Y49" s="221">
        <f t="shared" si="68"/>
        <v>0</v>
      </c>
      <c r="Z49" s="221">
        <f t="shared" si="68"/>
        <v>0</v>
      </c>
      <c r="AA49" s="221">
        <f t="shared" si="68"/>
        <v>0</v>
      </c>
      <c r="AB49" s="221">
        <f t="shared" si="68"/>
        <v>0</v>
      </c>
      <c r="AC49" s="221">
        <f t="shared" si="68"/>
        <v>0</v>
      </c>
      <c r="AD49" s="221">
        <f t="shared" si="68"/>
        <v>0</v>
      </c>
      <c r="AE49" s="221">
        <f t="shared" si="68"/>
        <v>0</v>
      </c>
      <c r="AF49" s="221">
        <f t="shared" si="68"/>
        <v>0</v>
      </c>
      <c r="AG49" s="221">
        <f t="shared" si="68"/>
        <v>0</v>
      </c>
      <c r="AH49" s="221">
        <f t="shared" si="68"/>
        <v>0</v>
      </c>
      <c r="AI49" s="221">
        <f t="shared" si="68"/>
        <v>0</v>
      </c>
      <c r="AJ49" s="221">
        <f t="shared" si="68"/>
        <v>0</v>
      </c>
      <c r="AK49" s="221">
        <f t="shared" si="68"/>
        <v>0</v>
      </c>
      <c r="AL49" s="221">
        <f t="shared" si="68"/>
        <v>0</v>
      </c>
      <c r="AM49" s="221">
        <f t="shared" si="68"/>
        <v>0</v>
      </c>
      <c r="AN49" s="221">
        <f t="shared" si="68"/>
        <v>0</v>
      </c>
      <c r="AO49" s="221">
        <f t="shared" si="68"/>
        <v>0</v>
      </c>
      <c r="AP49" s="221">
        <f t="shared" si="68"/>
        <v>0</v>
      </c>
      <c r="AQ49" s="221">
        <f t="shared" si="68"/>
        <v>0</v>
      </c>
      <c r="AR49" s="221">
        <f t="shared" si="68"/>
        <v>0</v>
      </c>
      <c r="AS49" s="221">
        <f t="shared" si="68"/>
        <v>0</v>
      </c>
      <c r="AT49" s="221">
        <f>AT946</f>
        <v>0</v>
      </c>
      <c r="AU49" s="221">
        <f t="shared" si="68"/>
        <v>0</v>
      </c>
      <c r="AV49" s="221">
        <f t="shared" si="68"/>
        <v>0</v>
      </c>
      <c r="AW49" s="221">
        <f t="shared" si="68"/>
        <v>0</v>
      </c>
      <c r="AX49" s="221">
        <f t="shared" si="68"/>
        <v>0</v>
      </c>
      <c r="AY49" s="221">
        <f t="shared" si="68"/>
        <v>0</v>
      </c>
      <c r="AZ49" s="221">
        <f t="shared" si="68"/>
        <v>0</v>
      </c>
      <c r="BA49" s="221">
        <f t="shared" si="68"/>
        <v>0</v>
      </c>
      <c r="BB49" s="221">
        <f t="shared" si="68"/>
        <v>0</v>
      </c>
      <c r="BC49" s="221">
        <f t="shared" si="68"/>
        <v>0</v>
      </c>
      <c r="BD49" s="221">
        <f t="shared" si="68"/>
        <v>0</v>
      </c>
      <c r="BE49" s="221">
        <f t="shared" si="68"/>
        <v>0</v>
      </c>
      <c r="BF49" s="221">
        <f t="shared" si="68"/>
        <v>0</v>
      </c>
      <c r="BG49" s="221">
        <f t="shared" si="68"/>
        <v>0</v>
      </c>
      <c r="BH49" s="221">
        <f t="shared" si="68"/>
        <v>0</v>
      </c>
      <c r="BI49" s="221">
        <f t="shared" si="68"/>
        <v>0</v>
      </c>
      <c r="BJ49" s="221">
        <f t="shared" si="68"/>
        <v>0</v>
      </c>
      <c r="BK49" s="221">
        <f t="shared" si="68"/>
        <v>0</v>
      </c>
      <c r="BL49" s="221">
        <f t="shared" si="68"/>
        <v>0</v>
      </c>
      <c r="BM49" s="221">
        <f t="shared" si="68"/>
        <v>0</v>
      </c>
    </row>
    <row r="50" spans="4:65" ht="12.75">
      <c r="D50" s="198" t="s">
        <v>157</v>
      </c>
      <c r="H50" s="22"/>
      <c r="I50" s="22"/>
      <c r="J50" s="22"/>
      <c r="K50" s="221">
        <f t="shared" si="61"/>
        <v>690303.95998738939</v>
      </c>
      <c r="L50" s="222">
        <f t="shared" si="62"/>
        <v>1000000.0000000001</v>
      </c>
      <c r="O50" s="221">
        <f>O266</f>
        <v>100000</v>
      </c>
      <c r="P50" s="221">
        <f t="shared" si="69" ref="P50:BM50">P266</f>
        <v>100000</v>
      </c>
      <c r="Q50" s="221">
        <f t="shared" si="69"/>
        <v>100000</v>
      </c>
      <c r="R50" s="221">
        <f t="shared" si="69"/>
        <v>100000</v>
      </c>
      <c r="S50" s="221">
        <f t="shared" si="69"/>
        <v>100000</v>
      </c>
      <c r="T50" s="221">
        <f t="shared" si="69"/>
        <v>100000</v>
      </c>
      <c r="U50" s="221">
        <f t="shared" si="69"/>
        <v>100000</v>
      </c>
      <c r="V50" s="221">
        <f t="shared" si="69"/>
        <v>100000</v>
      </c>
      <c r="W50" s="221">
        <f t="shared" si="69"/>
        <v>100000</v>
      </c>
      <c r="X50" s="221">
        <f t="shared" si="69"/>
        <v>100000</v>
      </c>
      <c r="Y50" s="221">
        <f t="shared" si="69"/>
        <v>1.11022302462516E-10</v>
      </c>
      <c r="Z50" s="221">
        <f t="shared" si="69"/>
        <v>0</v>
      </c>
      <c r="AA50" s="221">
        <f t="shared" si="69"/>
        <v>0</v>
      </c>
      <c r="AB50" s="221">
        <f t="shared" si="69"/>
        <v>0</v>
      </c>
      <c r="AC50" s="221">
        <f t="shared" si="69"/>
        <v>0</v>
      </c>
      <c r="AD50" s="221">
        <f t="shared" si="69"/>
        <v>0</v>
      </c>
      <c r="AE50" s="221">
        <f t="shared" si="69"/>
        <v>0</v>
      </c>
      <c r="AF50" s="221">
        <f t="shared" si="69"/>
        <v>0</v>
      </c>
      <c r="AG50" s="221">
        <f t="shared" si="69"/>
        <v>0</v>
      </c>
      <c r="AH50" s="221">
        <f t="shared" si="69"/>
        <v>0</v>
      </c>
      <c r="AI50" s="221">
        <f t="shared" si="69"/>
        <v>0</v>
      </c>
      <c r="AJ50" s="221">
        <f t="shared" si="69"/>
        <v>0</v>
      </c>
      <c r="AK50" s="221">
        <f t="shared" si="69"/>
        <v>0</v>
      </c>
      <c r="AL50" s="221">
        <f t="shared" si="69"/>
        <v>0</v>
      </c>
      <c r="AM50" s="221">
        <f t="shared" si="69"/>
        <v>0</v>
      </c>
      <c r="AN50" s="221">
        <f t="shared" si="69"/>
        <v>0</v>
      </c>
      <c r="AO50" s="221">
        <f t="shared" si="69"/>
        <v>0</v>
      </c>
      <c r="AP50" s="221">
        <f t="shared" si="69"/>
        <v>0</v>
      </c>
      <c r="AQ50" s="221">
        <f t="shared" si="69"/>
        <v>0</v>
      </c>
      <c r="AR50" s="221">
        <f t="shared" si="69"/>
        <v>0</v>
      </c>
      <c r="AS50" s="221">
        <f t="shared" si="69"/>
        <v>0</v>
      </c>
      <c r="AT50" s="221">
        <f t="shared" si="69"/>
        <v>0</v>
      </c>
      <c r="AU50" s="221">
        <f t="shared" si="69"/>
        <v>0</v>
      </c>
      <c r="AV50" s="221">
        <f t="shared" si="69"/>
        <v>0</v>
      </c>
      <c r="AW50" s="221">
        <f t="shared" si="69"/>
        <v>0</v>
      </c>
      <c r="AX50" s="221">
        <f t="shared" si="69"/>
        <v>0</v>
      </c>
      <c r="AY50" s="221">
        <f t="shared" si="69"/>
        <v>0</v>
      </c>
      <c r="AZ50" s="221">
        <f t="shared" si="69"/>
        <v>0</v>
      </c>
      <c r="BA50" s="221">
        <f t="shared" si="69"/>
        <v>0</v>
      </c>
      <c r="BB50" s="221">
        <f t="shared" si="69"/>
        <v>0</v>
      </c>
      <c r="BC50" s="221">
        <f t="shared" si="69"/>
        <v>0</v>
      </c>
      <c r="BD50" s="221">
        <f t="shared" si="69"/>
        <v>0</v>
      </c>
      <c r="BE50" s="221">
        <f t="shared" si="69"/>
        <v>0</v>
      </c>
      <c r="BF50" s="221">
        <f t="shared" si="69"/>
        <v>0</v>
      </c>
      <c r="BG50" s="221">
        <f t="shared" si="69"/>
        <v>0</v>
      </c>
      <c r="BH50" s="221">
        <f t="shared" si="69"/>
        <v>0</v>
      </c>
      <c r="BI50" s="221">
        <f t="shared" si="69"/>
        <v>0</v>
      </c>
      <c r="BJ50" s="221">
        <f t="shared" si="69"/>
        <v>0</v>
      </c>
      <c r="BK50" s="221">
        <f t="shared" si="69"/>
        <v>0</v>
      </c>
      <c r="BL50" s="221">
        <f t="shared" si="69"/>
        <v>0</v>
      </c>
      <c r="BM50" s="221">
        <f t="shared" si="69"/>
        <v>0</v>
      </c>
    </row>
    <row r="51" spans="4:65" ht="12.75">
      <c r="D51" s="198" t="s">
        <v>94</v>
      </c>
      <c r="H51" s="22"/>
      <c r="I51" s="22"/>
      <c r="J51" s="22"/>
      <c r="K51" s="221">
        <f t="shared" si="61"/>
        <v>47896.38569621522</v>
      </c>
      <c r="L51" s="222">
        <f t="shared" si="62"/>
        <v>61192.389138192004</v>
      </c>
      <c r="O51" s="221">
        <f>O472</f>
        <v>13291.678881</v>
      </c>
      <c r="P51" s="221">
        <f>P472</f>
        <v>11298.595300200001</v>
      </c>
      <c r="Q51" s="221">
        <f t="shared" si="70" ref="Q51:BM51">Q472</f>
        <v>9319.8878089200007</v>
      </c>
      <c r="R51" s="221">
        <f t="shared" si="70"/>
        <v>7709.2082093520003</v>
      </c>
      <c r="S51" s="221">
        <f t="shared" si="70"/>
        <v>6236.5390691760012</v>
      </c>
      <c r="T51" s="221">
        <f t="shared" si="70"/>
        <v>4867.3777735439999</v>
      </c>
      <c r="U51" s="221">
        <f t="shared" si="70"/>
        <v>3705.2321670000006</v>
      </c>
      <c r="V51" s="221">
        <f t="shared" si="70"/>
        <v>2646.5944049999994</v>
      </c>
      <c r="W51" s="221">
        <f t="shared" si="70"/>
        <v>1587.9566429999998</v>
      </c>
      <c r="X51" s="221">
        <f t="shared" si="70"/>
        <v>529.31888099999958</v>
      </c>
      <c r="Y51" s="221">
        <f t="shared" si="70"/>
        <v>-1.00036596646369E-12</v>
      </c>
      <c r="Z51" s="221">
        <f t="shared" si="70"/>
        <v>-1.6645031473139226E-12</v>
      </c>
      <c r="AA51" s="221">
        <f t="shared" si="70"/>
        <v>-1.6645031473139226E-12</v>
      </c>
      <c r="AB51" s="221">
        <f t="shared" si="70"/>
        <v>-1.6645031473139226E-12</v>
      </c>
      <c r="AC51" s="221">
        <f t="shared" si="70"/>
        <v>-1.6645031473139226E-12</v>
      </c>
      <c r="AD51" s="221">
        <f t="shared" si="70"/>
        <v>-1.6645031473139226E-12</v>
      </c>
      <c r="AE51" s="221">
        <f t="shared" si="70"/>
        <v>-1.6645031473139226E-12</v>
      </c>
      <c r="AF51" s="221">
        <f t="shared" si="70"/>
        <v>-1.6645031473139226E-12</v>
      </c>
      <c r="AG51" s="221">
        <f t="shared" si="70"/>
        <v>-1.6645031473139226E-12</v>
      </c>
      <c r="AH51" s="221">
        <f t="shared" si="70"/>
        <v>-1.6645031473139226E-12</v>
      </c>
      <c r="AI51" s="221">
        <f t="shared" si="70"/>
        <v>-1.6645031473139226E-12</v>
      </c>
      <c r="AJ51" s="221">
        <f t="shared" si="70"/>
        <v>-1.6645031473139226E-12</v>
      </c>
      <c r="AK51" s="221">
        <f t="shared" si="70"/>
        <v>-1.6645031473139226E-12</v>
      </c>
      <c r="AL51" s="221">
        <f t="shared" si="70"/>
        <v>-1.6645031473139226E-12</v>
      </c>
      <c r="AM51" s="221">
        <f t="shared" si="70"/>
        <v>-1.6645031473139226E-12</v>
      </c>
      <c r="AN51" s="221">
        <f t="shared" si="70"/>
        <v>-1.6645031473139226E-12</v>
      </c>
      <c r="AO51" s="221">
        <f t="shared" si="70"/>
        <v>-1.6645031473139226E-12</v>
      </c>
      <c r="AP51" s="221">
        <f t="shared" si="70"/>
        <v>-1.6645031473139226E-12</v>
      </c>
      <c r="AQ51" s="221">
        <f t="shared" si="70"/>
        <v>-1.6645031473139226E-12</v>
      </c>
      <c r="AR51" s="221">
        <f t="shared" si="70"/>
        <v>-1.6645031473139226E-12</v>
      </c>
      <c r="AS51" s="221">
        <f t="shared" si="70"/>
        <v>-1.6645031473139226E-12</v>
      </c>
      <c r="AT51" s="221">
        <f t="shared" si="70"/>
        <v>-1.6645031473139226E-12</v>
      </c>
      <c r="AU51" s="221">
        <f t="shared" si="70"/>
        <v>-1.6645031473139226E-12</v>
      </c>
      <c r="AV51" s="221">
        <f t="shared" si="70"/>
        <v>-1.6645031473139226E-12</v>
      </c>
      <c r="AW51" s="221">
        <f t="shared" si="70"/>
        <v>-1.6645031473139226E-12</v>
      </c>
      <c r="AX51" s="221">
        <f t="shared" si="70"/>
        <v>-1.6645031473139226E-12</v>
      </c>
      <c r="AY51" s="221">
        <f t="shared" si="70"/>
        <v>-1.6645031473139226E-12</v>
      </c>
      <c r="AZ51" s="221">
        <f t="shared" si="70"/>
        <v>-1.6645031473139226E-12</v>
      </c>
      <c r="BA51" s="221">
        <f t="shared" si="70"/>
        <v>-1.6645031473139226E-12</v>
      </c>
      <c r="BB51" s="221">
        <f t="shared" si="70"/>
        <v>-1.6645031473139226E-12</v>
      </c>
      <c r="BC51" s="221">
        <f t="shared" si="70"/>
        <v>-1.6645031473139226E-12</v>
      </c>
      <c r="BD51" s="221">
        <f t="shared" si="70"/>
        <v>-1.6645031473139226E-12</v>
      </c>
      <c r="BE51" s="221">
        <f t="shared" si="70"/>
        <v>-1.6645031473139226E-12</v>
      </c>
      <c r="BF51" s="221">
        <f t="shared" si="70"/>
        <v>-1.6645031473139226E-12</v>
      </c>
      <c r="BG51" s="221">
        <f t="shared" si="70"/>
        <v>-1.6645031473139226E-12</v>
      </c>
      <c r="BH51" s="221">
        <f t="shared" si="70"/>
        <v>-1.6645031473139226E-12</v>
      </c>
      <c r="BI51" s="221">
        <f t="shared" si="70"/>
        <v>-1.6645031473139226E-12</v>
      </c>
      <c r="BJ51" s="221">
        <f t="shared" si="70"/>
        <v>-1.6645031473139226E-12</v>
      </c>
      <c r="BK51" s="221">
        <f t="shared" si="70"/>
        <v>-1.6645031473139226E-12</v>
      </c>
      <c r="BL51" s="221">
        <f t="shared" si="70"/>
        <v>-1.6645031473139226E-12</v>
      </c>
      <c r="BM51" s="221">
        <f t="shared" si="70"/>
        <v>-1.6645031473139226E-12</v>
      </c>
    </row>
    <row r="52" spans="4:65" ht="12.75">
      <c r="D52" s="198" t="s">
        <v>98</v>
      </c>
      <c r="H52" s="22"/>
      <c r="I52" s="22"/>
      <c r="J52" s="22"/>
      <c r="K52" s="221">
        <f t="shared" si="61"/>
        <v>213386.22766241382</v>
      </c>
      <c r="L52" s="222">
        <f t="shared" si="62"/>
        <v>272622.09642848006</v>
      </c>
      <c r="O52" s="221">
        <f>O501</f>
        <v>59216.602139999995</v>
      </c>
      <c r="P52" s="221">
        <f t="shared" si="71" ref="P52:BM52">P501</f>
        <v>50337.088987999996</v>
      </c>
      <c r="Q52" s="221">
        <f t="shared" si="71"/>
        <v>41521.623664800005</v>
      </c>
      <c r="R52" s="221">
        <f t="shared" si="71"/>
        <v>34345.782758879999</v>
      </c>
      <c r="S52" s="221">
        <f t="shared" si="71"/>
        <v>27784.801009440002</v>
      </c>
      <c r="T52" s="221">
        <f t="shared" si="71"/>
        <v>21684.963627359997</v>
      </c>
      <c r="U52" s="221">
        <f t="shared" si="71"/>
        <v>16507.414979999998</v>
      </c>
      <c r="V52" s="221">
        <f t="shared" si="71"/>
        <v>11791.010699999997</v>
      </c>
      <c r="W52" s="221">
        <f t="shared" si="71"/>
        <v>7074.6064199999973</v>
      </c>
      <c r="X52" s="221">
        <f t="shared" si="71"/>
        <v>2358.2021399999981</v>
      </c>
      <c r="Y52" s="221">
        <f t="shared" si="71"/>
        <v>-4.4567939054829254E-12</v>
      </c>
      <c r="Z52" s="221">
        <f t="shared" si="71"/>
        <v>-7.4156336093977864E-12</v>
      </c>
      <c r="AA52" s="221">
        <f t="shared" si="71"/>
        <v>-7.4156336093977864E-12</v>
      </c>
      <c r="AB52" s="221">
        <f t="shared" si="71"/>
        <v>-7.4156336093977864E-12</v>
      </c>
      <c r="AC52" s="221">
        <f t="shared" si="71"/>
        <v>-7.4156336093977864E-12</v>
      </c>
      <c r="AD52" s="221">
        <f t="shared" si="71"/>
        <v>-7.4156336093977864E-12</v>
      </c>
      <c r="AE52" s="221">
        <f t="shared" si="71"/>
        <v>-7.4156336093977864E-12</v>
      </c>
      <c r="AF52" s="221">
        <f t="shared" si="71"/>
        <v>-7.4156336093977864E-12</v>
      </c>
      <c r="AG52" s="221">
        <f t="shared" si="71"/>
        <v>-7.4156336093977864E-12</v>
      </c>
      <c r="AH52" s="221">
        <f t="shared" si="71"/>
        <v>-7.4156336093977864E-12</v>
      </c>
      <c r="AI52" s="221">
        <f t="shared" si="71"/>
        <v>-7.4156336093977864E-12</v>
      </c>
      <c r="AJ52" s="221">
        <f t="shared" si="71"/>
        <v>-7.4156336093977864E-12</v>
      </c>
      <c r="AK52" s="221">
        <f t="shared" si="71"/>
        <v>-7.4156336093977864E-12</v>
      </c>
      <c r="AL52" s="221">
        <f t="shared" si="71"/>
        <v>-7.4156336093977864E-12</v>
      </c>
      <c r="AM52" s="221">
        <f t="shared" si="71"/>
        <v>-7.4156336093977864E-12</v>
      </c>
      <c r="AN52" s="221">
        <f t="shared" si="71"/>
        <v>-7.4156336093977864E-12</v>
      </c>
      <c r="AO52" s="221">
        <f t="shared" si="71"/>
        <v>-7.4156336093977864E-12</v>
      </c>
      <c r="AP52" s="221">
        <f t="shared" si="71"/>
        <v>-7.4156336093977864E-12</v>
      </c>
      <c r="AQ52" s="221">
        <f t="shared" si="71"/>
        <v>-7.4156336093977864E-12</v>
      </c>
      <c r="AR52" s="221">
        <f t="shared" si="71"/>
        <v>-7.4156336093977864E-12</v>
      </c>
      <c r="AS52" s="221">
        <f t="shared" si="71"/>
        <v>-7.4156336093977864E-12</v>
      </c>
      <c r="AT52" s="221">
        <f t="shared" si="71"/>
        <v>-7.4156336093977864E-12</v>
      </c>
      <c r="AU52" s="221">
        <f t="shared" si="71"/>
        <v>-7.4156336093977864E-12</v>
      </c>
      <c r="AV52" s="221">
        <f t="shared" si="71"/>
        <v>-7.4156336093977864E-12</v>
      </c>
      <c r="AW52" s="221">
        <f t="shared" si="71"/>
        <v>-7.4156336093977864E-12</v>
      </c>
      <c r="AX52" s="221">
        <f t="shared" si="71"/>
        <v>-7.4156336093977864E-12</v>
      </c>
      <c r="AY52" s="221">
        <f t="shared" si="71"/>
        <v>-7.4156336093977864E-12</v>
      </c>
      <c r="AZ52" s="221">
        <f t="shared" si="71"/>
        <v>-7.4156336093977864E-12</v>
      </c>
      <c r="BA52" s="221">
        <f t="shared" si="71"/>
        <v>-7.4156336093977864E-12</v>
      </c>
      <c r="BB52" s="221">
        <f t="shared" si="71"/>
        <v>-7.4156336093977864E-12</v>
      </c>
      <c r="BC52" s="221">
        <f t="shared" si="71"/>
        <v>-7.4156336093977864E-12</v>
      </c>
      <c r="BD52" s="221">
        <f t="shared" si="71"/>
        <v>-7.4156336093977864E-12</v>
      </c>
      <c r="BE52" s="221">
        <f t="shared" si="71"/>
        <v>-7.4156336093977864E-12</v>
      </c>
      <c r="BF52" s="221">
        <f t="shared" si="71"/>
        <v>-7.4156336093977864E-12</v>
      </c>
      <c r="BG52" s="221">
        <f t="shared" si="71"/>
        <v>-7.4156336093977864E-12</v>
      </c>
      <c r="BH52" s="221">
        <f t="shared" si="71"/>
        <v>-7.4156336093977864E-12</v>
      </c>
      <c r="BI52" s="221">
        <f t="shared" si="71"/>
        <v>-7.4156336093977864E-12</v>
      </c>
      <c r="BJ52" s="221">
        <f t="shared" si="71"/>
        <v>-7.4156336093977864E-12</v>
      </c>
      <c r="BK52" s="221">
        <f t="shared" si="71"/>
        <v>-7.4156336093977864E-12</v>
      </c>
      <c r="BL52" s="221">
        <f t="shared" si="71"/>
        <v>-7.4156336093977864E-12</v>
      </c>
      <c r="BM52" s="221">
        <f t="shared" si="71"/>
        <v>-7.4156336093977864E-12</v>
      </c>
    </row>
    <row r="53" spans="4:65" ht="12.75">
      <c r="D53" s="198" t="s">
        <v>99</v>
      </c>
      <c r="H53" s="22"/>
      <c r="I53" s="22"/>
      <c r="J53" s="22"/>
      <c r="K53" s="221">
        <f t="shared" si="61"/>
        <v>72443.559575432024</v>
      </c>
      <c r="L53" s="222">
        <f t="shared" si="62"/>
        <v>92553.841457100338</v>
      </c>
      <c r="O53" s="221">
        <f>O530</f>
        <v>20103.740958251958</v>
      </c>
      <c r="P53" s="221">
        <f t="shared" si="72" ref="P53:BM53">P530</f>
        <v>17089.190548534723</v>
      </c>
      <c r="Q53" s="221">
        <f t="shared" si="72"/>
        <v>14096.384057120837</v>
      </c>
      <c r="R53" s="221">
        <f t="shared" si="72"/>
        <v>11660.2218742725</v>
      </c>
      <c r="S53" s="221">
        <f t="shared" si="72"/>
        <v>9432.8013071362511</v>
      </c>
      <c r="T53" s="221">
        <f t="shared" si="72"/>
        <v>7361.9369517840614</v>
      </c>
      <c r="U53" s="221">
        <f t="shared" si="72"/>
        <v>5604.185019999999</v>
      </c>
      <c r="V53" s="221">
        <f t="shared" si="72"/>
        <v>4002.9892999999988</v>
      </c>
      <c r="W53" s="221">
        <f t="shared" si="72"/>
        <v>2401.7935799999991</v>
      </c>
      <c r="X53" s="221">
        <f t="shared" si="72"/>
        <v>800.59785999999929</v>
      </c>
      <c r="Y53" s="221">
        <f t="shared" si="72"/>
        <v>-1.513059293208288E-12</v>
      </c>
      <c r="Z53" s="221">
        <f t="shared" si="72"/>
        <v>-2.517570609204834E-12</v>
      </c>
      <c r="AA53" s="221">
        <f t="shared" si="72"/>
        <v>-2.517570609204834E-12</v>
      </c>
      <c r="AB53" s="221">
        <f t="shared" si="72"/>
        <v>-2.517570609204834E-12</v>
      </c>
      <c r="AC53" s="221">
        <f t="shared" si="72"/>
        <v>-2.517570609204834E-12</v>
      </c>
      <c r="AD53" s="221">
        <f t="shared" si="72"/>
        <v>-2.517570609204834E-12</v>
      </c>
      <c r="AE53" s="221">
        <f t="shared" si="72"/>
        <v>-2.517570609204834E-12</v>
      </c>
      <c r="AF53" s="221">
        <f t="shared" si="72"/>
        <v>-2.517570609204834E-12</v>
      </c>
      <c r="AG53" s="221">
        <f t="shared" si="72"/>
        <v>-2.517570609204834E-12</v>
      </c>
      <c r="AH53" s="221">
        <f t="shared" si="72"/>
        <v>-2.517570609204834E-12</v>
      </c>
      <c r="AI53" s="221">
        <f t="shared" si="72"/>
        <v>-2.517570609204834E-12</v>
      </c>
      <c r="AJ53" s="221">
        <f t="shared" si="72"/>
        <v>-2.517570609204834E-12</v>
      </c>
      <c r="AK53" s="221">
        <f t="shared" si="72"/>
        <v>-2.517570609204834E-12</v>
      </c>
      <c r="AL53" s="221">
        <f t="shared" si="72"/>
        <v>-2.517570609204834E-12</v>
      </c>
      <c r="AM53" s="221">
        <f t="shared" si="72"/>
        <v>-2.517570609204834E-12</v>
      </c>
      <c r="AN53" s="221">
        <f t="shared" si="72"/>
        <v>-2.517570609204834E-12</v>
      </c>
      <c r="AO53" s="221">
        <f t="shared" si="72"/>
        <v>-2.517570609204834E-12</v>
      </c>
      <c r="AP53" s="221">
        <f t="shared" si="72"/>
        <v>-2.517570609204834E-12</v>
      </c>
      <c r="AQ53" s="221">
        <f t="shared" si="72"/>
        <v>-2.517570609204834E-12</v>
      </c>
      <c r="AR53" s="221">
        <f t="shared" si="72"/>
        <v>-2.517570609204834E-12</v>
      </c>
      <c r="AS53" s="221">
        <f t="shared" si="72"/>
        <v>-2.517570609204834E-12</v>
      </c>
      <c r="AT53" s="221">
        <f t="shared" si="72"/>
        <v>-2.517570609204834E-12</v>
      </c>
      <c r="AU53" s="221">
        <f t="shared" si="72"/>
        <v>-2.517570609204834E-12</v>
      </c>
      <c r="AV53" s="221">
        <f t="shared" si="72"/>
        <v>-2.517570609204834E-12</v>
      </c>
      <c r="AW53" s="221">
        <f t="shared" si="72"/>
        <v>-2.517570609204834E-12</v>
      </c>
      <c r="AX53" s="221">
        <f t="shared" si="72"/>
        <v>-2.517570609204834E-12</v>
      </c>
      <c r="AY53" s="221">
        <f t="shared" si="72"/>
        <v>-2.517570609204834E-12</v>
      </c>
      <c r="AZ53" s="221">
        <f t="shared" si="72"/>
        <v>-2.517570609204834E-12</v>
      </c>
      <c r="BA53" s="221">
        <f t="shared" si="72"/>
        <v>-2.517570609204834E-12</v>
      </c>
      <c r="BB53" s="221">
        <f t="shared" si="72"/>
        <v>-2.517570609204834E-12</v>
      </c>
      <c r="BC53" s="221">
        <f t="shared" si="72"/>
        <v>-2.517570609204834E-12</v>
      </c>
      <c r="BD53" s="221">
        <f t="shared" si="72"/>
        <v>-2.517570609204834E-12</v>
      </c>
      <c r="BE53" s="221">
        <f t="shared" si="72"/>
        <v>-2.517570609204834E-12</v>
      </c>
      <c r="BF53" s="221">
        <f t="shared" si="72"/>
        <v>-2.517570609204834E-12</v>
      </c>
      <c r="BG53" s="221">
        <f t="shared" si="72"/>
        <v>-2.517570609204834E-12</v>
      </c>
      <c r="BH53" s="221">
        <f t="shared" si="72"/>
        <v>-2.517570609204834E-12</v>
      </c>
      <c r="BI53" s="221">
        <f t="shared" si="72"/>
        <v>-2.517570609204834E-12</v>
      </c>
      <c r="BJ53" s="221">
        <f t="shared" si="72"/>
        <v>-2.517570609204834E-12</v>
      </c>
      <c r="BK53" s="221">
        <f t="shared" si="72"/>
        <v>-2.517570609204834E-12</v>
      </c>
      <c r="BL53" s="221">
        <f t="shared" si="72"/>
        <v>-2.517570609204834E-12</v>
      </c>
      <c r="BM53" s="221">
        <f t="shared" si="72"/>
        <v>-2.517570609204834E-12</v>
      </c>
    </row>
    <row r="54" spans="4:65" ht="12.75">
      <c r="D54" s="198" t="s">
        <v>216</v>
      </c>
      <c r="H54" s="22"/>
      <c r="I54" s="22"/>
      <c r="J54" s="22"/>
      <c r="K54" s="221">
        <f t="shared" si="61"/>
        <v>0</v>
      </c>
      <c r="L54" s="222">
        <f t="shared" si="62"/>
        <v>0</v>
      </c>
      <c r="O54" s="221">
        <f>O1200</f>
        <v>0</v>
      </c>
      <c r="P54" s="221">
        <f t="shared" si="73" ref="P54:BM54">P1200</f>
        <v>0</v>
      </c>
      <c r="Q54" s="221">
        <f t="shared" si="73"/>
        <v>0</v>
      </c>
      <c r="R54" s="221">
        <f t="shared" si="73"/>
        <v>0</v>
      </c>
      <c r="S54" s="221">
        <f t="shared" si="73"/>
        <v>0</v>
      </c>
      <c r="T54" s="221">
        <f t="shared" si="73"/>
        <v>0</v>
      </c>
      <c r="U54" s="221">
        <f t="shared" si="73"/>
        <v>0</v>
      </c>
      <c r="V54" s="221">
        <f t="shared" si="73"/>
        <v>0</v>
      </c>
      <c r="W54" s="221">
        <f t="shared" si="73"/>
        <v>0</v>
      </c>
      <c r="X54" s="221">
        <f t="shared" si="73"/>
        <v>0</v>
      </c>
      <c r="Y54" s="221">
        <f t="shared" si="73"/>
        <v>0</v>
      </c>
      <c r="Z54" s="221">
        <f t="shared" si="73"/>
        <v>0</v>
      </c>
      <c r="AA54" s="221">
        <f t="shared" si="73"/>
        <v>0</v>
      </c>
      <c r="AB54" s="221">
        <f t="shared" si="73"/>
        <v>0</v>
      </c>
      <c r="AC54" s="221">
        <f t="shared" si="73"/>
        <v>0</v>
      </c>
      <c r="AD54" s="221">
        <f t="shared" si="73"/>
        <v>0</v>
      </c>
      <c r="AE54" s="221">
        <f t="shared" si="73"/>
        <v>0</v>
      </c>
      <c r="AF54" s="221">
        <f t="shared" si="73"/>
        <v>0</v>
      </c>
      <c r="AG54" s="221">
        <f t="shared" si="73"/>
        <v>0</v>
      </c>
      <c r="AH54" s="221">
        <f t="shared" si="73"/>
        <v>0</v>
      </c>
      <c r="AI54" s="221">
        <f t="shared" si="73"/>
        <v>0</v>
      </c>
      <c r="AJ54" s="221">
        <f t="shared" si="73"/>
        <v>0</v>
      </c>
      <c r="AK54" s="221">
        <f t="shared" si="73"/>
        <v>0</v>
      </c>
      <c r="AL54" s="221">
        <f t="shared" si="73"/>
        <v>0</v>
      </c>
      <c r="AM54" s="221">
        <f t="shared" si="73"/>
        <v>0</v>
      </c>
      <c r="AN54" s="221">
        <f t="shared" si="73"/>
        <v>0</v>
      </c>
      <c r="AO54" s="221">
        <f t="shared" si="73"/>
        <v>0</v>
      </c>
      <c r="AP54" s="221">
        <f t="shared" si="73"/>
        <v>0</v>
      </c>
      <c r="AQ54" s="221">
        <f t="shared" si="73"/>
        <v>0</v>
      </c>
      <c r="AR54" s="221">
        <f t="shared" si="73"/>
        <v>0</v>
      </c>
      <c r="AS54" s="221">
        <f t="shared" si="73"/>
        <v>0</v>
      </c>
      <c r="AT54" s="221">
        <f t="shared" si="73"/>
        <v>0</v>
      </c>
      <c r="AU54" s="221">
        <f t="shared" si="73"/>
        <v>0</v>
      </c>
      <c r="AV54" s="221">
        <f t="shared" si="73"/>
        <v>0</v>
      </c>
      <c r="AW54" s="221">
        <f t="shared" si="73"/>
        <v>0</v>
      </c>
      <c r="AX54" s="221">
        <f t="shared" si="73"/>
        <v>0</v>
      </c>
      <c r="AY54" s="221">
        <f t="shared" si="73"/>
        <v>0</v>
      </c>
      <c r="AZ54" s="221">
        <f t="shared" si="73"/>
        <v>0</v>
      </c>
      <c r="BA54" s="221">
        <f t="shared" si="73"/>
        <v>0</v>
      </c>
      <c r="BB54" s="221">
        <f t="shared" si="73"/>
        <v>0</v>
      </c>
      <c r="BC54" s="221">
        <f t="shared" si="73"/>
        <v>0</v>
      </c>
      <c r="BD54" s="221">
        <f t="shared" si="73"/>
        <v>0</v>
      </c>
      <c r="BE54" s="221">
        <f t="shared" si="73"/>
        <v>0</v>
      </c>
      <c r="BF54" s="221">
        <f t="shared" si="73"/>
        <v>0</v>
      </c>
      <c r="BG54" s="221">
        <f t="shared" si="73"/>
        <v>0</v>
      </c>
      <c r="BH54" s="221">
        <f t="shared" si="73"/>
        <v>0</v>
      </c>
      <c r="BI54" s="221">
        <f t="shared" si="73"/>
        <v>0</v>
      </c>
      <c r="BJ54" s="221">
        <f t="shared" si="73"/>
        <v>0</v>
      </c>
      <c r="BK54" s="221">
        <f t="shared" si="73"/>
        <v>0</v>
      </c>
      <c r="BL54" s="221">
        <f t="shared" si="73"/>
        <v>0</v>
      </c>
      <c r="BM54" s="221">
        <f t="shared" si="73"/>
        <v>0</v>
      </c>
    </row>
    <row r="55" spans="4:65" ht="12.75">
      <c r="D55" s="198" t="s">
        <v>74</v>
      </c>
      <c r="H55" s="22"/>
      <c r="I55" s="22"/>
      <c r="J55" s="22"/>
      <c r="K55" s="224">
        <f t="shared" si="61"/>
        <v>0</v>
      </c>
      <c r="L55" s="225">
        <f t="shared" si="62"/>
        <v>0</v>
      </c>
      <c r="O55" s="224">
        <f t="shared" si="74" ref="O55:AT55">O1349</f>
        <v>0</v>
      </c>
      <c r="P55" s="224">
        <f>P1349</f>
        <v>0</v>
      </c>
      <c r="Q55" s="224">
        <f t="shared" si="74"/>
        <v>0</v>
      </c>
      <c r="R55" s="224">
        <f t="shared" si="74"/>
        <v>0</v>
      </c>
      <c r="S55" s="224">
        <f t="shared" si="74"/>
        <v>0</v>
      </c>
      <c r="T55" s="224">
        <f t="shared" si="74"/>
        <v>0</v>
      </c>
      <c r="U55" s="224">
        <f t="shared" si="74"/>
        <v>0</v>
      </c>
      <c r="V55" s="224">
        <f t="shared" si="74"/>
        <v>0</v>
      </c>
      <c r="W55" s="224">
        <f t="shared" si="74"/>
        <v>0</v>
      </c>
      <c r="X55" s="224">
        <f t="shared" si="74"/>
        <v>0</v>
      </c>
      <c r="Y55" s="224">
        <f t="shared" si="74"/>
        <v>0</v>
      </c>
      <c r="Z55" s="224">
        <f t="shared" si="74"/>
        <v>0</v>
      </c>
      <c r="AA55" s="224">
        <f t="shared" si="74"/>
        <v>0</v>
      </c>
      <c r="AB55" s="224">
        <f t="shared" si="74"/>
        <v>0</v>
      </c>
      <c r="AC55" s="224">
        <f t="shared" si="74"/>
        <v>0</v>
      </c>
      <c r="AD55" s="224">
        <f t="shared" si="74"/>
        <v>0</v>
      </c>
      <c r="AE55" s="224">
        <f t="shared" si="74"/>
        <v>0</v>
      </c>
      <c r="AF55" s="224">
        <f t="shared" si="74"/>
        <v>0</v>
      </c>
      <c r="AG55" s="224">
        <f t="shared" si="74"/>
        <v>0</v>
      </c>
      <c r="AH55" s="224">
        <f t="shared" si="74"/>
        <v>0</v>
      </c>
      <c r="AI55" s="224">
        <f t="shared" si="74"/>
        <v>0</v>
      </c>
      <c r="AJ55" s="224">
        <f t="shared" si="74"/>
        <v>0</v>
      </c>
      <c r="AK55" s="224">
        <f t="shared" si="74"/>
        <v>0</v>
      </c>
      <c r="AL55" s="224">
        <f t="shared" si="74"/>
        <v>0</v>
      </c>
      <c r="AM55" s="224">
        <f t="shared" si="74"/>
        <v>0</v>
      </c>
      <c r="AN55" s="224">
        <f t="shared" si="74"/>
        <v>0</v>
      </c>
      <c r="AO55" s="224">
        <f t="shared" si="74"/>
        <v>0</v>
      </c>
      <c r="AP55" s="224">
        <f t="shared" si="74"/>
        <v>0</v>
      </c>
      <c r="AQ55" s="224">
        <f t="shared" si="74"/>
        <v>0</v>
      </c>
      <c r="AR55" s="224">
        <f t="shared" si="74"/>
        <v>0</v>
      </c>
      <c r="AS55" s="224">
        <f t="shared" si="74"/>
        <v>0</v>
      </c>
      <c r="AT55" s="224">
        <f t="shared" si="74"/>
        <v>0</v>
      </c>
      <c r="AU55" s="224">
        <f t="shared" si="75" ref="AU55:BM55">AU1349</f>
        <v>0</v>
      </c>
      <c r="AV55" s="224">
        <f t="shared" si="75"/>
        <v>0</v>
      </c>
      <c r="AW55" s="224">
        <f t="shared" si="75"/>
        <v>0</v>
      </c>
      <c r="AX55" s="224">
        <f t="shared" si="75"/>
        <v>0</v>
      </c>
      <c r="AY55" s="224">
        <f t="shared" si="75"/>
        <v>0</v>
      </c>
      <c r="AZ55" s="224">
        <f t="shared" si="75"/>
        <v>0</v>
      </c>
      <c r="BA55" s="224">
        <f t="shared" si="75"/>
        <v>0</v>
      </c>
      <c r="BB55" s="224">
        <f t="shared" si="75"/>
        <v>0</v>
      </c>
      <c r="BC55" s="224">
        <f t="shared" si="75"/>
        <v>0</v>
      </c>
      <c r="BD55" s="224">
        <f t="shared" si="75"/>
        <v>0</v>
      </c>
      <c r="BE55" s="224">
        <f t="shared" si="75"/>
        <v>0</v>
      </c>
      <c r="BF55" s="224">
        <f t="shared" si="75"/>
        <v>0</v>
      </c>
      <c r="BG55" s="224">
        <f t="shared" si="75"/>
        <v>0</v>
      </c>
      <c r="BH55" s="224">
        <f t="shared" si="75"/>
        <v>0</v>
      </c>
      <c r="BI55" s="224">
        <f t="shared" si="75"/>
        <v>0</v>
      </c>
      <c r="BJ55" s="224">
        <f t="shared" si="75"/>
        <v>0</v>
      </c>
      <c r="BK55" s="224">
        <f t="shared" si="75"/>
        <v>0</v>
      </c>
      <c r="BL55" s="224">
        <f t="shared" si="75"/>
        <v>0</v>
      </c>
      <c r="BM55" s="224">
        <f t="shared" si="75"/>
        <v>0</v>
      </c>
    </row>
    <row r="56" spans="4:65" s="202" customFormat="1" ht="13.5" thickBot="1">
      <c r="D56" s="226" t="str">
        <f>"Total "&amp;D46</f>
        <v>Total Revenue Requirement - unfavorable/(favorable)</v>
      </c>
      <c r="F56" s="186"/>
      <c r="G56" s="186"/>
      <c r="H56" s="286"/>
      <c r="I56" s="286"/>
      <c r="J56" s="286"/>
      <c r="K56" s="289">
        <f t="shared" si="61"/>
        <v>1168073.9435738246</v>
      </c>
      <c r="L56" s="290">
        <f t="shared" si="62"/>
        <v>1625264.3270237725</v>
      </c>
      <c r="O56" s="289">
        <f t="shared" si="76" ref="O56:AT56">SUM(O47:O55)</f>
        <v>220272.02197925196</v>
      </c>
      <c r="P56" s="289">
        <f t="shared" si="76"/>
        <v>204618.87483673473</v>
      </c>
      <c r="Q56" s="289">
        <f t="shared" si="76"/>
        <v>189065.89553084085</v>
      </c>
      <c r="R56" s="289">
        <f t="shared" si="76"/>
        <v>176077.21284250449</v>
      </c>
      <c r="S56" s="289">
        <f t="shared" si="76"/>
        <v>164050.14138575224</v>
      </c>
      <c r="T56" s="289">
        <f t="shared" si="76"/>
        <v>152744.27835268807</v>
      </c>
      <c r="U56" s="289">
        <f t="shared" si="76"/>
        <v>142880.83216699999</v>
      </c>
      <c r="V56" s="289">
        <f t="shared" si="76"/>
        <v>133738.59440499998</v>
      </c>
      <c r="W56" s="289">
        <f t="shared" si="76"/>
        <v>124596.35664299999</v>
      </c>
      <c r="X56" s="289">
        <f t="shared" si="76"/>
        <v>117220.11888099999</v>
      </c>
      <c r="Y56" s="289">
        <f t="shared" si="76"/>
        <v>1.0405208329736075E-10</v>
      </c>
      <c r="Z56" s="289">
        <f t="shared" si="76"/>
        <v>-1.1597707365916542E-11</v>
      </c>
      <c r="AA56" s="289">
        <f t="shared" si="76"/>
        <v>-1.1597707365916542E-11</v>
      </c>
      <c r="AB56" s="289">
        <f t="shared" si="76"/>
        <v>-1.1597707365916542E-11</v>
      </c>
      <c r="AC56" s="289">
        <f t="shared" si="76"/>
        <v>-1.1597707365916542E-11</v>
      </c>
      <c r="AD56" s="289">
        <f t="shared" si="76"/>
        <v>-1.1597707365916542E-11</v>
      </c>
      <c r="AE56" s="289">
        <f t="shared" si="76"/>
        <v>-1.1597707365916542E-11</v>
      </c>
      <c r="AF56" s="289">
        <f t="shared" si="76"/>
        <v>-1.1597707365916542E-11</v>
      </c>
      <c r="AG56" s="289">
        <f t="shared" si="76"/>
        <v>-1.1597707365916542E-11</v>
      </c>
      <c r="AH56" s="289">
        <f t="shared" si="76"/>
        <v>-1.1597707365916542E-11</v>
      </c>
      <c r="AI56" s="289">
        <f t="shared" si="76"/>
        <v>-1.1597707365916542E-11</v>
      </c>
      <c r="AJ56" s="289">
        <f t="shared" si="76"/>
        <v>-1.1597707365916542E-11</v>
      </c>
      <c r="AK56" s="289">
        <f t="shared" si="76"/>
        <v>-1.1597707365916542E-11</v>
      </c>
      <c r="AL56" s="289">
        <f t="shared" si="76"/>
        <v>-1.1597707365916542E-11</v>
      </c>
      <c r="AM56" s="289">
        <f t="shared" si="76"/>
        <v>-1.1597707365916542E-11</v>
      </c>
      <c r="AN56" s="289">
        <f t="shared" si="76"/>
        <v>-1.1597707365916542E-11</v>
      </c>
      <c r="AO56" s="289">
        <f t="shared" si="76"/>
        <v>-1.1597707365916542E-11</v>
      </c>
      <c r="AP56" s="289">
        <f t="shared" si="76"/>
        <v>-1.1597707365916542E-11</v>
      </c>
      <c r="AQ56" s="289">
        <f t="shared" si="76"/>
        <v>-1.1597707365916542E-11</v>
      </c>
      <c r="AR56" s="289">
        <f t="shared" si="76"/>
        <v>-1.1597707365916542E-11</v>
      </c>
      <c r="AS56" s="289">
        <f t="shared" si="76"/>
        <v>-1.1597707365916542E-11</v>
      </c>
      <c r="AT56" s="289">
        <f t="shared" si="76"/>
        <v>-1.1597707365916542E-11</v>
      </c>
      <c r="AU56" s="289">
        <f t="shared" si="77" ref="AU56:BM56">SUM(AU47:AU55)</f>
        <v>-1.1597707365916542E-11</v>
      </c>
      <c r="AV56" s="289">
        <f t="shared" si="77"/>
        <v>-1.1597707365916542E-11</v>
      </c>
      <c r="AW56" s="289">
        <f t="shared" si="77"/>
        <v>-1.1597707365916542E-11</v>
      </c>
      <c r="AX56" s="289">
        <f t="shared" si="77"/>
        <v>-1.1597707365916542E-11</v>
      </c>
      <c r="AY56" s="289">
        <f t="shared" si="77"/>
        <v>-1.1597707365916542E-11</v>
      </c>
      <c r="AZ56" s="289">
        <f t="shared" si="77"/>
        <v>-1.1597707365916542E-11</v>
      </c>
      <c r="BA56" s="289">
        <f t="shared" si="77"/>
        <v>-1.1597707365916542E-11</v>
      </c>
      <c r="BB56" s="289">
        <f t="shared" si="77"/>
        <v>-1.1597707365916542E-11</v>
      </c>
      <c r="BC56" s="289">
        <f t="shared" si="77"/>
        <v>-1.1597707365916542E-11</v>
      </c>
      <c r="BD56" s="289">
        <f t="shared" si="77"/>
        <v>-1.1597707365916542E-11</v>
      </c>
      <c r="BE56" s="289">
        <f t="shared" si="77"/>
        <v>-1.1597707365916542E-11</v>
      </c>
      <c r="BF56" s="289">
        <f t="shared" si="77"/>
        <v>-1.1597707365916542E-11</v>
      </c>
      <c r="BG56" s="289">
        <f t="shared" si="77"/>
        <v>-1.1597707365916542E-11</v>
      </c>
      <c r="BH56" s="289">
        <f t="shared" si="77"/>
        <v>-1.1597707365916542E-11</v>
      </c>
      <c r="BI56" s="289">
        <f t="shared" si="77"/>
        <v>-1.1597707365916542E-11</v>
      </c>
      <c r="BJ56" s="289">
        <f t="shared" si="77"/>
        <v>-1.1597707365916542E-11</v>
      </c>
      <c r="BK56" s="289">
        <f t="shared" si="77"/>
        <v>-1.1597707365916542E-11</v>
      </c>
      <c r="BL56" s="289">
        <f t="shared" si="77"/>
        <v>-1.1597707365916542E-11</v>
      </c>
      <c r="BM56" s="289">
        <f t="shared" si="77"/>
        <v>-1.1597707365916542E-11</v>
      </c>
    </row>
    <row r="57" spans="4:65" ht="13.5" thickTop="1">
      <c r="D57" s="198" t="s">
        <v>156</v>
      </c>
      <c r="H57" s="22"/>
      <c r="I57" s="22"/>
      <c r="J57" s="22"/>
      <c r="K57" s="222">
        <f>K56-K42</f>
        <v>0</v>
      </c>
      <c r="L57" s="222">
        <f>L56-L42</f>
        <v>0</v>
      </c>
      <c r="O57" s="222">
        <f t="shared" si="78" ref="O57:AT57">O56-O42</f>
        <v>0</v>
      </c>
      <c r="P57" s="222">
        <f t="shared" si="78"/>
        <v>0</v>
      </c>
      <c r="Q57" s="222">
        <f t="shared" si="78"/>
        <v>0</v>
      </c>
      <c r="R57" s="222">
        <f t="shared" si="78"/>
        <v>0</v>
      </c>
      <c r="S57" s="222">
        <f t="shared" si="78"/>
        <v>0</v>
      </c>
      <c r="T57" s="222">
        <f t="shared" si="78"/>
        <v>0</v>
      </c>
      <c r="U57" s="222">
        <f t="shared" si="78"/>
        <v>0</v>
      </c>
      <c r="V57" s="222">
        <f t="shared" si="78"/>
        <v>0</v>
      </c>
      <c r="W57" s="222">
        <f t="shared" si="78"/>
        <v>0</v>
      </c>
      <c r="X57" s="222">
        <f t="shared" si="78"/>
        <v>0</v>
      </c>
      <c r="Y57" s="222">
        <f t="shared" si="78"/>
        <v>0</v>
      </c>
      <c r="Z57" s="222">
        <f t="shared" si="78"/>
        <v>0</v>
      </c>
      <c r="AA57" s="222">
        <f t="shared" si="78"/>
        <v>0</v>
      </c>
      <c r="AB57" s="222">
        <f t="shared" si="78"/>
        <v>0</v>
      </c>
      <c r="AC57" s="222">
        <f t="shared" si="78"/>
        <v>0</v>
      </c>
      <c r="AD57" s="222">
        <f t="shared" si="78"/>
        <v>0</v>
      </c>
      <c r="AE57" s="222">
        <f t="shared" si="78"/>
        <v>0</v>
      </c>
      <c r="AF57" s="222">
        <f t="shared" si="78"/>
        <v>0</v>
      </c>
      <c r="AG57" s="222">
        <f t="shared" si="78"/>
        <v>0</v>
      </c>
      <c r="AH57" s="222">
        <f t="shared" si="78"/>
        <v>0</v>
      </c>
      <c r="AI57" s="222">
        <f t="shared" si="78"/>
        <v>0</v>
      </c>
      <c r="AJ57" s="222">
        <f t="shared" si="78"/>
        <v>0</v>
      </c>
      <c r="AK57" s="222">
        <f t="shared" si="78"/>
        <v>0</v>
      </c>
      <c r="AL57" s="222">
        <f t="shared" si="78"/>
        <v>0</v>
      </c>
      <c r="AM57" s="222">
        <f t="shared" si="78"/>
        <v>0</v>
      </c>
      <c r="AN57" s="222">
        <f t="shared" si="78"/>
        <v>0</v>
      </c>
      <c r="AO57" s="222">
        <f t="shared" si="78"/>
        <v>0</v>
      </c>
      <c r="AP57" s="222">
        <f t="shared" si="78"/>
        <v>0</v>
      </c>
      <c r="AQ57" s="222">
        <f t="shared" si="78"/>
        <v>0</v>
      </c>
      <c r="AR57" s="222">
        <f t="shared" si="78"/>
        <v>0</v>
      </c>
      <c r="AS57" s="222">
        <f t="shared" si="78"/>
        <v>0</v>
      </c>
      <c r="AT57" s="222">
        <f t="shared" si="78"/>
        <v>0</v>
      </c>
      <c r="AU57" s="222">
        <f t="shared" si="79" ref="AU57:BM57">AU56-AU42</f>
        <v>0</v>
      </c>
      <c r="AV57" s="222">
        <f t="shared" si="79"/>
        <v>0</v>
      </c>
      <c r="AW57" s="222">
        <f t="shared" si="79"/>
        <v>0</v>
      </c>
      <c r="AX57" s="222">
        <f t="shared" si="79"/>
        <v>0</v>
      </c>
      <c r="AY57" s="222">
        <f t="shared" si="79"/>
        <v>0</v>
      </c>
      <c r="AZ57" s="222">
        <f t="shared" si="79"/>
        <v>0</v>
      </c>
      <c r="BA57" s="222">
        <f t="shared" si="79"/>
        <v>0</v>
      </c>
      <c r="BB57" s="222">
        <f t="shared" si="79"/>
        <v>0</v>
      </c>
      <c r="BC57" s="222">
        <f t="shared" si="79"/>
        <v>0</v>
      </c>
      <c r="BD57" s="222">
        <f t="shared" si="79"/>
        <v>0</v>
      </c>
      <c r="BE57" s="222">
        <f t="shared" si="79"/>
        <v>0</v>
      </c>
      <c r="BF57" s="222">
        <f t="shared" si="79"/>
        <v>0</v>
      </c>
      <c r="BG57" s="222">
        <f t="shared" si="79"/>
        <v>0</v>
      </c>
      <c r="BH57" s="222">
        <f t="shared" si="79"/>
        <v>0</v>
      </c>
      <c r="BI57" s="222">
        <f t="shared" si="79"/>
        <v>0</v>
      </c>
      <c r="BJ57" s="222">
        <f t="shared" si="79"/>
        <v>0</v>
      </c>
      <c r="BK57" s="222">
        <f t="shared" si="79"/>
        <v>0</v>
      </c>
      <c r="BL57" s="222">
        <f t="shared" si="79"/>
        <v>0</v>
      </c>
      <c r="BM57" s="222">
        <f t="shared" si="79"/>
        <v>0</v>
      </c>
    </row>
    <row r="58" spans="8:65" ht="12.75">
      <c r="H58" s="22"/>
      <c r="I58" s="22"/>
      <c r="J58" s="22"/>
      <c r="K58" s="222"/>
      <c r="L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</row>
    <row r="59" spans="4:65" s="202" customFormat="1" ht="12.75">
      <c r="D59" s="287" t="s">
        <v>194</v>
      </c>
      <c r="F59" s="186"/>
      <c r="G59" s="186"/>
      <c r="H59" s="286"/>
      <c r="I59" s="286"/>
      <c r="J59" s="286"/>
      <c r="K59" s="288">
        <f>BM59</f>
        <v>1168073.9435738246</v>
      </c>
      <c r="L59" s="228"/>
      <c r="O59" s="288">
        <f>SUMPRODUCT($O42:O42,$O$12:O$12)</f>
        <v>205140.37981800598</v>
      </c>
      <c r="P59" s="288">
        <f>SUMPRODUCT($O42:P42,$O$12:P$12)</f>
        <v>382612.16830879613</v>
      </c>
      <c r="Q59" s="288">
        <f>SUMPRODUCT($O42:Q42,$O$12:Q$12)</f>
        <v>535329.61230469507</v>
      </c>
      <c r="R59" s="288">
        <f>SUMPRODUCT($O42:R42,$O$12:R$12)</f>
        <v>667785.24228729645</v>
      </c>
      <c r="S59" s="288">
        <f>SUMPRODUCT($O42:S42,$O$12:S$12)</f>
        <v>782715.84742710297</v>
      </c>
      <c r="T59" s="288">
        <f>SUMPRODUCT($O42:T42,$O$12:T$12)</f>
        <v>882374.69303112745</v>
      </c>
      <c r="U59" s="288">
        <f>SUMPRODUCT($O42:U42,$O$12:U$12)</f>
        <v>969194.07482662518</v>
      </c>
      <c r="V59" s="288">
        <f>SUMPRODUCT($O42:V42,$O$12:V$12)</f>
        <v>1044875.8463774681</v>
      </c>
      <c r="W59" s="288">
        <f>SUMPRODUCT($O42:W42,$O$12:W$12)</f>
        <v>1110540.5056421431</v>
      </c>
      <c r="X59" s="288">
        <f>SUMPRODUCT($O42:X42,$O$12:X$12)</f>
        <v>1168073.9435738246</v>
      </c>
      <c r="Y59" s="288">
        <f>SUMPRODUCT($O42:Y42,$O$12:Y$12)</f>
        <v>1168073.9435738246</v>
      </c>
      <c r="Z59" s="288">
        <f>SUMPRODUCT($O42:Z42,$O$12:Z$12)</f>
        <v>1168073.9435738246</v>
      </c>
      <c r="AA59" s="288">
        <f>SUMPRODUCT($O42:AA42,$O$12:AA$12)</f>
        <v>1168073.9435738246</v>
      </c>
      <c r="AB59" s="288">
        <f>SUMPRODUCT($O42:AB42,$O$12:AB$12)</f>
        <v>1168073.9435738246</v>
      </c>
      <c r="AC59" s="288">
        <f>SUMPRODUCT($O42:AC42,$O$12:AC$12)</f>
        <v>1168073.9435738246</v>
      </c>
      <c r="AD59" s="288">
        <f>SUMPRODUCT($O42:AD42,$O$12:AD$12)</f>
        <v>1168073.9435738246</v>
      </c>
      <c r="AE59" s="288">
        <f>SUMPRODUCT($O42:AE42,$O$12:AE$12)</f>
        <v>1168073.9435738246</v>
      </c>
      <c r="AF59" s="288">
        <f>SUMPRODUCT($O42:AF42,$O$12:AF$12)</f>
        <v>1168073.9435738246</v>
      </c>
      <c r="AG59" s="288">
        <f>SUMPRODUCT($O42:AG42,$O$12:AG$12)</f>
        <v>1168073.9435738246</v>
      </c>
      <c r="AH59" s="288">
        <f>SUMPRODUCT($O42:AH42,$O$12:AH$12)</f>
        <v>1168073.9435738246</v>
      </c>
      <c r="AI59" s="288">
        <f>SUMPRODUCT($O42:AI42,$O$12:AI$12)</f>
        <v>1168073.9435738246</v>
      </c>
      <c r="AJ59" s="288">
        <f>SUMPRODUCT($O42:AJ42,$O$12:AJ$12)</f>
        <v>1168073.9435738246</v>
      </c>
      <c r="AK59" s="288">
        <f>SUMPRODUCT($O42:AK42,$O$12:AK$12)</f>
        <v>1168073.9435738246</v>
      </c>
      <c r="AL59" s="288">
        <f>SUMPRODUCT($O42:AL42,$O$12:AL$12)</f>
        <v>1168073.9435738246</v>
      </c>
      <c r="AM59" s="288">
        <f>SUMPRODUCT($O42:AM42,$O$12:AM$12)</f>
        <v>1168073.9435738246</v>
      </c>
      <c r="AN59" s="288">
        <f>SUMPRODUCT($O42:AN42,$O$12:AN$12)</f>
        <v>1168073.9435738246</v>
      </c>
      <c r="AO59" s="288">
        <f>SUMPRODUCT($O42:AO42,$O$12:AO$12)</f>
        <v>1168073.9435738246</v>
      </c>
      <c r="AP59" s="288">
        <f>SUMPRODUCT($O42:AP42,$O$12:AP$12)</f>
        <v>1168073.9435738246</v>
      </c>
      <c r="AQ59" s="288">
        <f>SUMPRODUCT($O42:AQ42,$O$12:AQ$12)</f>
        <v>1168073.9435738246</v>
      </c>
      <c r="AR59" s="288">
        <f>SUMPRODUCT($O42:AR42,$O$12:AR$12)</f>
        <v>1168073.9435738246</v>
      </c>
      <c r="AS59" s="288">
        <f>SUMPRODUCT($O42:AS42,$O$12:AS$12)</f>
        <v>1168073.9435738246</v>
      </c>
      <c r="AT59" s="288">
        <f>SUMPRODUCT($O42:AT42,$O$12:AT$12)</f>
        <v>1168073.9435738246</v>
      </c>
      <c r="AU59" s="288">
        <f>SUMPRODUCT($O42:AU42,$O$12:AU$12)</f>
        <v>1168073.9435738246</v>
      </c>
      <c r="AV59" s="288">
        <f>SUMPRODUCT($O42:AV42,$O$12:AV$12)</f>
        <v>1168073.9435738246</v>
      </c>
      <c r="AW59" s="288">
        <f>SUMPRODUCT($O42:AW42,$O$12:AW$12)</f>
        <v>1168073.9435738246</v>
      </c>
      <c r="AX59" s="288">
        <f>SUMPRODUCT($O42:AX42,$O$12:AX$12)</f>
        <v>1168073.9435738246</v>
      </c>
      <c r="AY59" s="288">
        <f>SUMPRODUCT($O42:AY42,$O$12:AY$12)</f>
        <v>1168073.9435738246</v>
      </c>
      <c r="AZ59" s="288">
        <f>SUMPRODUCT($O42:AZ42,$O$12:AZ$12)</f>
        <v>1168073.9435738246</v>
      </c>
      <c r="BA59" s="288">
        <f>SUMPRODUCT($O42:BA42,$O$12:BA$12)</f>
        <v>1168073.9435738246</v>
      </c>
      <c r="BB59" s="288">
        <f>SUMPRODUCT($O42:BB42,$O$12:BB$12)</f>
        <v>1168073.9435738246</v>
      </c>
      <c r="BC59" s="288">
        <f>SUMPRODUCT($O42:BC42,$O$12:BC$12)</f>
        <v>1168073.9435738246</v>
      </c>
      <c r="BD59" s="288">
        <f>SUMPRODUCT($O42:BD42,$O$12:BD$12)</f>
        <v>1168073.9435738246</v>
      </c>
      <c r="BE59" s="288">
        <f>SUMPRODUCT($O42:BE42,$O$12:BE$12)</f>
        <v>1168073.9435738246</v>
      </c>
      <c r="BF59" s="288">
        <f>SUMPRODUCT($O42:BF42,$O$12:BF$12)</f>
        <v>1168073.9435738246</v>
      </c>
      <c r="BG59" s="288">
        <f>SUMPRODUCT($O42:BG42,$O$12:BG$12)</f>
        <v>1168073.9435738246</v>
      </c>
      <c r="BH59" s="288">
        <f>SUMPRODUCT($O42:BH42,$O$12:BH$12)</f>
        <v>1168073.9435738246</v>
      </c>
      <c r="BI59" s="288">
        <f>SUMPRODUCT($O42:BI42,$O$12:BI$12)</f>
        <v>1168073.9435738246</v>
      </c>
      <c r="BJ59" s="288">
        <f>SUMPRODUCT($O42:BJ42,$O$12:BJ$12)</f>
        <v>1168073.9435738246</v>
      </c>
      <c r="BK59" s="288">
        <f>SUMPRODUCT($O42:BK42,$O$12:BK$12)</f>
        <v>1168073.9435738246</v>
      </c>
      <c r="BL59" s="288">
        <f>SUMPRODUCT($O42:BL42,$O$12:BL$12)</f>
        <v>1168073.9435738246</v>
      </c>
      <c r="BM59" s="288">
        <f>SUMPRODUCT($O42:BM42,$O$12:BM$12)</f>
        <v>1168073.9435738246</v>
      </c>
    </row>
    <row r="60" spans="4:10" s="221" customFormat="1" ht="12.75">
      <c r="D60" s="229"/>
      <c r="F60" s="230"/>
      <c r="G60" s="230"/>
      <c r="H60" s="178"/>
      <c r="I60" s="178"/>
      <c r="J60" s="178"/>
    </row>
    <row r="61" spans="4:18" s="210" customFormat="1" ht="15.75">
      <c r="D61" s="192" t="s">
        <v>105</v>
      </c>
      <c r="F61" s="211"/>
      <c r="G61" s="211"/>
      <c r="O61" s="212"/>
      <c r="P61" s="212"/>
      <c r="Q61" s="212"/>
      <c r="R61" s="212"/>
    </row>
    <row r="62" spans="4:65" s="213" customFormat="1" ht="12.75">
      <c r="D62" s="214"/>
      <c r="F62" s="215"/>
      <c r="G62" s="215"/>
      <c r="K62" s="216"/>
      <c r="L62" s="216"/>
      <c r="M62" s="216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</row>
    <row r="63" spans="4:65" ht="12.75">
      <c r="D63" s="218" t="s">
        <v>191</v>
      </c>
      <c r="E63" s="213"/>
      <c r="F63" s="186"/>
      <c r="G63" s="186"/>
      <c r="I63" s="231" t="s">
        <v>153</v>
      </c>
      <c r="K63" s="216"/>
      <c r="L63" s="216"/>
      <c r="M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</row>
    <row r="64" spans="3:65" ht="12.75">
      <c r="C64" s="220">
        <f>C63+1</f>
        <v>1</v>
      </c>
      <c r="D64" s="232" t="str">
        <f>Input!D12</f>
        <v>Capital Costs</v>
      </c>
      <c r="E64" s="233" t="str">
        <f>Input!E12</f>
        <v>Capital</v>
      </c>
      <c r="F64" s="215">
        <f>MATCH(E64,lookups!$C$97:$C$102,0)</f>
        <v>4</v>
      </c>
      <c r="G64" s="215"/>
      <c r="H64" s="234" t="str">
        <f>IF(Input!$E12=lookups!$C$97,"Sign Flip","    ... ")</f>
        <v xml:space="preserve">    ... </v>
      </c>
      <c r="I64" s="235">
        <f>IF(Input!$E12=lookups!$C$97,-1,1)</f>
        <v>1</v>
      </c>
      <c r="K64" s="236">
        <f>SUMPRODUCT(O64:BM64,$O$12:$BM$12)</f>
        <v>931304.74753316026</v>
      </c>
      <c r="L64" s="237">
        <f>SUM(O64:BM64)</f>
        <v>1000000</v>
      </c>
      <c r="O64" s="238">
        <f>Input!S12*$I64</f>
        <v>1000000</v>
      </c>
      <c r="P64" s="238">
        <f>Input!T12*$I64</f>
        <v>0</v>
      </c>
      <c r="Q64" s="238">
        <f>Input!U12*$I64</f>
        <v>0</v>
      </c>
      <c r="R64" s="238">
        <f>Input!V12*$I64</f>
        <v>0</v>
      </c>
      <c r="S64" s="238">
        <f>Input!W12*$I64</f>
        <v>0</v>
      </c>
      <c r="T64" s="238">
        <f>Input!X12*$I64</f>
        <v>0</v>
      </c>
      <c r="U64" s="238">
        <f>Input!Y12*$I64</f>
        <v>0</v>
      </c>
      <c r="V64" s="238">
        <f>Input!Z12*$I64</f>
        <v>0</v>
      </c>
      <c r="W64" s="238">
        <f>Input!AA12*$I64</f>
        <v>0</v>
      </c>
      <c r="X64" s="238">
        <f>Input!AB12*$I64</f>
        <v>0</v>
      </c>
      <c r="Y64" s="238">
        <f>Input!AC12*$I64</f>
        <v>0</v>
      </c>
      <c r="Z64" s="238">
        <f>Input!AD12*$I64</f>
        <v>0</v>
      </c>
      <c r="AA64" s="238">
        <f>Input!AE12*$I64</f>
        <v>0</v>
      </c>
      <c r="AB64" s="238">
        <f>Input!AF12*$I64</f>
        <v>0</v>
      </c>
      <c r="AC64" s="238">
        <f>Input!AG12*$I64</f>
        <v>0</v>
      </c>
      <c r="AD64" s="238">
        <f>Input!AH12*$I64</f>
        <v>0</v>
      </c>
      <c r="AE64" s="238">
        <f>Input!AI12*$I64</f>
        <v>0</v>
      </c>
      <c r="AF64" s="238">
        <f>Input!AJ12*$I64</f>
        <v>0</v>
      </c>
      <c r="AG64" s="238">
        <f>Input!AK12*$I64</f>
        <v>0</v>
      </c>
      <c r="AH64" s="238">
        <f>Input!AL12*$I64</f>
        <v>0</v>
      </c>
      <c r="AI64" s="238">
        <f>Input!AM12*$I64</f>
        <v>0</v>
      </c>
      <c r="AJ64" s="238">
        <f>Input!AN12*$I64</f>
        <v>0</v>
      </c>
      <c r="AK64" s="238">
        <f>Input!AO12*$I64</f>
        <v>0</v>
      </c>
      <c r="AL64" s="238">
        <f>Input!AP12*$I64</f>
        <v>0</v>
      </c>
      <c r="AM64" s="238">
        <f>Input!AQ12*$I64</f>
        <v>0</v>
      </c>
      <c r="AN64" s="238">
        <f>Input!AR12*$I64</f>
        <v>0</v>
      </c>
      <c r="AO64" s="238">
        <f>Input!AS12*$I64</f>
        <v>0</v>
      </c>
      <c r="AP64" s="238">
        <f>Input!AT12*$I64</f>
        <v>0</v>
      </c>
      <c r="AQ64" s="238">
        <f>Input!AU12*$I64</f>
        <v>0</v>
      </c>
      <c r="AR64" s="238">
        <f>Input!AV12*$I64</f>
        <v>0</v>
      </c>
      <c r="AS64" s="238">
        <f>Input!AW12*$I64</f>
        <v>0</v>
      </c>
      <c r="AT64" s="238">
        <f>Input!AX12*$I64</f>
        <v>0</v>
      </c>
      <c r="AU64" s="238">
        <f>Input!AY12*$I64</f>
        <v>0</v>
      </c>
      <c r="AV64" s="238">
        <f>Input!AZ12*$I64</f>
        <v>0</v>
      </c>
      <c r="AW64" s="238">
        <f>Input!BA12*$I64</f>
        <v>0</v>
      </c>
      <c r="AX64" s="238">
        <f>Input!BB12*$I64</f>
        <v>0</v>
      </c>
      <c r="AY64" s="238">
        <f>Input!BC12*$I64</f>
        <v>0</v>
      </c>
      <c r="AZ64" s="238">
        <f>Input!BD12*$I64</f>
        <v>0</v>
      </c>
      <c r="BA64" s="238">
        <f>Input!BE12*$I64</f>
        <v>0</v>
      </c>
      <c r="BB64" s="238">
        <f>Input!BF12*$I64</f>
        <v>0</v>
      </c>
      <c r="BC64" s="238">
        <f>Input!BG12*$I64</f>
        <v>0</v>
      </c>
      <c r="BD64" s="238">
        <f>Input!BH12*$I64</f>
        <v>0</v>
      </c>
      <c r="BE64" s="238">
        <f>Input!BI12*$I64</f>
        <v>0</v>
      </c>
      <c r="BF64" s="238">
        <f>Input!BJ12*$I64</f>
        <v>0</v>
      </c>
      <c r="BG64" s="238">
        <f>Input!BK12*$I64</f>
        <v>0</v>
      </c>
      <c r="BH64" s="238">
        <f>Input!BL12*$I64</f>
        <v>0</v>
      </c>
      <c r="BI64" s="238">
        <f>Input!BM12*$I64</f>
        <v>0</v>
      </c>
      <c r="BJ64" s="238">
        <f>Input!BN12*$I64</f>
        <v>0</v>
      </c>
      <c r="BK64" s="238">
        <f>Input!BO12*$I64</f>
        <v>0</v>
      </c>
      <c r="BL64" s="238">
        <f>Input!BP12*$I64</f>
        <v>0</v>
      </c>
      <c r="BM64" s="238">
        <f>Input!BQ12*$I64</f>
        <v>0</v>
      </c>
    </row>
    <row r="65" spans="3:65" ht="12.75">
      <c r="C65" s="220">
        <f t="shared" si="80" ref="C65:C88">C64+1</f>
        <v>2</v>
      </c>
      <c r="D65" s="232" t="str">
        <f>Input!D13</f>
        <v>O&amp;M</v>
      </c>
      <c r="E65" s="233" t="str">
        <f>Input!E13</f>
        <v>Operating Expense</v>
      </c>
      <c r="F65" s="215">
        <f>MATCH(E65,lookups!$C$97:$C$102,0)</f>
        <v>2</v>
      </c>
      <c r="G65" s="215"/>
      <c r="H65" s="234" t="str">
        <f>IF(Input!$E13=lookups!$C$97,"Sign Flip","    ... ")</f>
        <v xml:space="preserve">    ... </v>
      </c>
      <c r="I65" s="235">
        <f>IF(Input!$E13=lookups!$C$97,-1,1)</f>
        <v>1</v>
      </c>
      <c r="K65" s="236">
        <f t="shared" si="81" ref="K65:K89">SUMPRODUCT(O65:BM65,$O$12:$BM$12)</f>
        <v>69030.395998738953</v>
      </c>
      <c r="L65" s="237">
        <f t="shared" si="82" ref="L65:L89">SUM(O65:BM65)</f>
        <v>100000</v>
      </c>
      <c r="O65" s="238">
        <f>Input!S13*$I65</f>
        <v>10000</v>
      </c>
      <c r="P65" s="238">
        <f>Input!T13*$I65</f>
        <v>10000</v>
      </c>
      <c r="Q65" s="238">
        <f>Input!U13*$I65</f>
        <v>10000</v>
      </c>
      <c r="R65" s="238">
        <f>Input!V13*$I65</f>
        <v>10000</v>
      </c>
      <c r="S65" s="238">
        <f>Input!W13*$I65</f>
        <v>10000</v>
      </c>
      <c r="T65" s="238">
        <f>Input!X13*$I65</f>
        <v>10000</v>
      </c>
      <c r="U65" s="238">
        <f>Input!Y13*$I65</f>
        <v>10000</v>
      </c>
      <c r="V65" s="238">
        <f>Input!Z13*$I65</f>
        <v>10000</v>
      </c>
      <c r="W65" s="238">
        <f>Input!AA13*$I65</f>
        <v>10000</v>
      </c>
      <c r="X65" s="238">
        <f>Input!AB13*$I65</f>
        <v>10000</v>
      </c>
      <c r="Y65" s="238">
        <f>Input!AC13*$I65</f>
        <v>0</v>
      </c>
      <c r="Z65" s="238">
        <f>Input!AD13*$I65</f>
        <v>0</v>
      </c>
      <c r="AA65" s="238">
        <f>Input!AE13*$I65</f>
        <v>0</v>
      </c>
      <c r="AB65" s="238">
        <f>Input!AF13*$I65</f>
        <v>0</v>
      </c>
      <c r="AC65" s="238">
        <f>Input!AG13*$I65</f>
        <v>0</v>
      </c>
      <c r="AD65" s="238">
        <f>Input!AH13*$I65</f>
        <v>0</v>
      </c>
      <c r="AE65" s="238">
        <f>Input!AI13*$I65</f>
        <v>0</v>
      </c>
      <c r="AF65" s="238">
        <f>Input!AJ13*$I65</f>
        <v>0</v>
      </c>
      <c r="AG65" s="238">
        <f>Input!AK13*$I65</f>
        <v>0</v>
      </c>
      <c r="AH65" s="238">
        <f>Input!AL13*$I65</f>
        <v>0</v>
      </c>
      <c r="AI65" s="238">
        <f>Input!AM13*$I65</f>
        <v>0</v>
      </c>
      <c r="AJ65" s="238">
        <f>Input!AN13*$I65</f>
        <v>0</v>
      </c>
      <c r="AK65" s="238">
        <f>Input!AO13*$I65</f>
        <v>0</v>
      </c>
      <c r="AL65" s="238">
        <f>Input!AP13*$I65</f>
        <v>0</v>
      </c>
      <c r="AM65" s="238">
        <f>Input!AQ13*$I65</f>
        <v>0</v>
      </c>
      <c r="AN65" s="238">
        <f>Input!AR13*$I65</f>
        <v>0</v>
      </c>
      <c r="AO65" s="238">
        <f>Input!AS13*$I65</f>
        <v>0</v>
      </c>
      <c r="AP65" s="238">
        <f>Input!AT13*$I65</f>
        <v>0</v>
      </c>
      <c r="AQ65" s="238">
        <f>Input!AU13*$I65</f>
        <v>0</v>
      </c>
      <c r="AR65" s="238">
        <f>Input!AV13*$I65</f>
        <v>0</v>
      </c>
      <c r="AS65" s="238">
        <f>Input!AW13*$I65</f>
        <v>0</v>
      </c>
      <c r="AT65" s="238">
        <f>Input!AX13*$I65</f>
        <v>0</v>
      </c>
      <c r="AU65" s="238">
        <f>Input!AY13*$I65</f>
        <v>0</v>
      </c>
      <c r="AV65" s="238">
        <f>Input!AZ13*$I65</f>
        <v>0</v>
      </c>
      <c r="AW65" s="238">
        <f>Input!BA13*$I65</f>
        <v>0</v>
      </c>
      <c r="AX65" s="238">
        <f>Input!BB13*$I65</f>
        <v>0</v>
      </c>
      <c r="AY65" s="238">
        <f>Input!BC13*$I65</f>
        <v>0</v>
      </c>
      <c r="AZ65" s="238">
        <f>Input!BD13*$I65</f>
        <v>0</v>
      </c>
      <c r="BA65" s="238">
        <f>Input!BE13*$I65</f>
        <v>0</v>
      </c>
      <c r="BB65" s="238">
        <f>Input!BF13*$I65</f>
        <v>0</v>
      </c>
      <c r="BC65" s="238">
        <f>Input!BG13*$I65</f>
        <v>0</v>
      </c>
      <c r="BD65" s="238">
        <f>Input!BH13*$I65</f>
        <v>0</v>
      </c>
      <c r="BE65" s="238">
        <f>Input!BI13*$I65</f>
        <v>0</v>
      </c>
      <c r="BF65" s="238">
        <f>Input!BJ13*$I65</f>
        <v>0</v>
      </c>
      <c r="BG65" s="238">
        <f>Input!BK13*$I65</f>
        <v>0</v>
      </c>
      <c r="BH65" s="238">
        <f>Input!BL13*$I65</f>
        <v>0</v>
      </c>
      <c r="BI65" s="238">
        <f>Input!BM13*$I65</f>
        <v>0</v>
      </c>
      <c r="BJ65" s="238">
        <f>Input!BN13*$I65</f>
        <v>0</v>
      </c>
      <c r="BK65" s="238">
        <f>Input!BO13*$I65</f>
        <v>0</v>
      </c>
      <c r="BL65" s="238">
        <f>Input!BP13*$I65</f>
        <v>0</v>
      </c>
      <c r="BM65" s="238">
        <f>Input!BQ13*$I65</f>
        <v>0</v>
      </c>
    </row>
    <row r="66" spans="3:65" ht="12.75">
      <c r="C66" s="220">
        <f t="shared" si="80"/>
        <v>3</v>
      </c>
      <c r="D66" s="232" t="str">
        <f>Input!D14</f>
        <v>…</v>
      </c>
      <c r="E66" s="233" t="str">
        <f>Input!E14</f>
        <v>Operating Expense</v>
      </c>
      <c r="F66" s="215">
        <f>MATCH(E66,lookups!$C$97:$C$102,0)</f>
        <v>2</v>
      </c>
      <c r="G66" s="215"/>
      <c r="H66" s="234" t="str">
        <f>IF(Input!$E14=lookups!$C$97,"Sign Flip","    ... ")</f>
        <v xml:space="preserve">    ... </v>
      </c>
      <c r="I66" s="235">
        <f>IF(Input!$E14=lookups!$C$97,-1,1)</f>
        <v>1</v>
      </c>
      <c r="K66" s="236">
        <f t="shared" si="81"/>
        <v>0</v>
      </c>
      <c r="L66" s="237">
        <f t="shared" si="82"/>
        <v>0</v>
      </c>
      <c r="O66" s="238">
        <f>Input!S14*$I66</f>
        <v>0</v>
      </c>
      <c r="P66" s="238">
        <f>Input!T14*$I66</f>
        <v>0</v>
      </c>
      <c r="Q66" s="238">
        <f>Input!U14*$I66</f>
        <v>0</v>
      </c>
      <c r="R66" s="238">
        <f>Input!V14*$I66</f>
        <v>0</v>
      </c>
      <c r="S66" s="238">
        <f>Input!W14*$I66</f>
        <v>0</v>
      </c>
      <c r="T66" s="238">
        <f>Input!X14*$I66</f>
        <v>0</v>
      </c>
      <c r="U66" s="238">
        <f>Input!Y14*$I66</f>
        <v>0</v>
      </c>
      <c r="V66" s="238">
        <f>Input!Z14*$I66</f>
        <v>0</v>
      </c>
      <c r="W66" s="238">
        <f>Input!AA14*$I66</f>
        <v>0</v>
      </c>
      <c r="X66" s="238">
        <f>Input!AB14*$I66</f>
        <v>0</v>
      </c>
      <c r="Y66" s="238">
        <f>Input!AC14*$I66</f>
        <v>0</v>
      </c>
      <c r="Z66" s="238">
        <f>Input!AD14*$I66</f>
        <v>0</v>
      </c>
      <c r="AA66" s="238">
        <f>Input!AE14*$I66</f>
        <v>0</v>
      </c>
      <c r="AB66" s="238">
        <f>Input!AF14*$I66</f>
        <v>0</v>
      </c>
      <c r="AC66" s="238">
        <f>Input!AG14*$I66</f>
        <v>0</v>
      </c>
      <c r="AD66" s="238">
        <f>Input!AH14*$I66</f>
        <v>0</v>
      </c>
      <c r="AE66" s="238">
        <f>Input!AI14*$I66</f>
        <v>0</v>
      </c>
      <c r="AF66" s="238">
        <f>Input!AJ14*$I66</f>
        <v>0</v>
      </c>
      <c r="AG66" s="238">
        <f>Input!AK14*$I66</f>
        <v>0</v>
      </c>
      <c r="AH66" s="238">
        <f>Input!AL14*$I66</f>
        <v>0</v>
      </c>
      <c r="AI66" s="238">
        <f>Input!AM14*$I66</f>
        <v>0</v>
      </c>
      <c r="AJ66" s="238">
        <f>Input!AN14*$I66</f>
        <v>0</v>
      </c>
      <c r="AK66" s="238">
        <f>Input!AO14*$I66</f>
        <v>0</v>
      </c>
      <c r="AL66" s="238">
        <f>Input!AP14*$I66</f>
        <v>0</v>
      </c>
      <c r="AM66" s="238">
        <f>Input!AQ14*$I66</f>
        <v>0</v>
      </c>
      <c r="AN66" s="238">
        <f>Input!AR14*$I66</f>
        <v>0</v>
      </c>
      <c r="AO66" s="238">
        <f>Input!AS14*$I66</f>
        <v>0</v>
      </c>
      <c r="AP66" s="238">
        <f>Input!AT14*$I66</f>
        <v>0</v>
      </c>
      <c r="AQ66" s="238">
        <f>Input!AU14*$I66</f>
        <v>0</v>
      </c>
      <c r="AR66" s="238">
        <f>Input!AV14*$I66</f>
        <v>0</v>
      </c>
      <c r="AS66" s="238">
        <f>Input!AW14*$I66</f>
        <v>0</v>
      </c>
      <c r="AT66" s="238">
        <f>Input!AX14*$I66</f>
        <v>0</v>
      </c>
      <c r="AU66" s="238">
        <f>Input!AY14*$I66</f>
        <v>0</v>
      </c>
      <c r="AV66" s="238">
        <f>Input!AZ14*$I66</f>
        <v>0</v>
      </c>
      <c r="AW66" s="238">
        <f>Input!BA14*$I66</f>
        <v>0</v>
      </c>
      <c r="AX66" s="238">
        <f>Input!BB14*$I66</f>
        <v>0</v>
      </c>
      <c r="AY66" s="238">
        <f>Input!BC14*$I66</f>
        <v>0</v>
      </c>
      <c r="AZ66" s="238">
        <f>Input!BD14*$I66</f>
        <v>0</v>
      </c>
      <c r="BA66" s="238">
        <f>Input!BE14*$I66</f>
        <v>0</v>
      </c>
      <c r="BB66" s="238">
        <f>Input!BF14*$I66</f>
        <v>0</v>
      </c>
      <c r="BC66" s="238">
        <f>Input!BG14*$I66</f>
        <v>0</v>
      </c>
      <c r="BD66" s="238">
        <f>Input!BH14*$I66</f>
        <v>0</v>
      </c>
      <c r="BE66" s="238">
        <f>Input!BI14*$I66</f>
        <v>0</v>
      </c>
      <c r="BF66" s="238">
        <f>Input!BJ14*$I66</f>
        <v>0</v>
      </c>
      <c r="BG66" s="238">
        <f>Input!BK14*$I66</f>
        <v>0</v>
      </c>
      <c r="BH66" s="238">
        <f>Input!BL14*$I66</f>
        <v>0</v>
      </c>
      <c r="BI66" s="238">
        <f>Input!BM14*$I66</f>
        <v>0</v>
      </c>
      <c r="BJ66" s="238">
        <f>Input!BN14*$I66</f>
        <v>0</v>
      </c>
      <c r="BK66" s="238">
        <f>Input!BO14*$I66</f>
        <v>0</v>
      </c>
      <c r="BL66" s="238">
        <f>Input!BP14*$I66</f>
        <v>0</v>
      </c>
      <c r="BM66" s="238">
        <f>Input!BQ14*$I66</f>
        <v>0</v>
      </c>
    </row>
    <row r="67" spans="3:65" ht="12.75">
      <c r="C67" s="220">
        <f t="shared" si="80"/>
        <v>4</v>
      </c>
      <c r="D67" s="232" t="str">
        <f>Input!D15</f>
        <v>…</v>
      </c>
      <c r="E67" s="233" t="str">
        <f>Input!E15</f>
        <v>Operating Savings</v>
      </c>
      <c r="F67" s="215">
        <f>MATCH(E67,lookups!$C$97:$C$102,0)</f>
        <v>1</v>
      </c>
      <c r="G67" s="215"/>
      <c r="H67" s="234" t="str">
        <f>IF(Input!$E15=lookups!$C$97,"Sign Flip","    ... ")</f>
        <v>Sign Flip</v>
      </c>
      <c r="I67" s="235">
        <f>IF(Input!$E15=lookups!$C$97,-1,1)</f>
        <v>-1</v>
      </c>
      <c r="K67" s="236">
        <f t="shared" si="81"/>
        <v>0</v>
      </c>
      <c r="L67" s="237">
        <f t="shared" si="82"/>
        <v>0</v>
      </c>
      <c r="O67" s="238">
        <f>Input!S15*$I67</f>
        <v>0</v>
      </c>
      <c r="P67" s="238">
        <f>Input!T15*$I67</f>
        <v>0</v>
      </c>
      <c r="Q67" s="238">
        <f>Input!U15*$I67</f>
        <v>0</v>
      </c>
      <c r="R67" s="238">
        <f>Input!V15*$I67</f>
        <v>0</v>
      </c>
      <c r="S67" s="238">
        <f>Input!W15*$I67</f>
        <v>0</v>
      </c>
      <c r="T67" s="238">
        <f>Input!X15*$I67</f>
        <v>0</v>
      </c>
      <c r="U67" s="238">
        <f>Input!Y15*$I67</f>
        <v>0</v>
      </c>
      <c r="V67" s="238">
        <f>Input!Z15*$I67</f>
        <v>0</v>
      </c>
      <c r="W67" s="238">
        <f>Input!AA15*$I67</f>
        <v>0</v>
      </c>
      <c r="X67" s="238">
        <f>Input!AB15*$I67</f>
        <v>0</v>
      </c>
      <c r="Y67" s="238">
        <f>Input!AC15*$I67</f>
        <v>0</v>
      </c>
      <c r="Z67" s="238">
        <f>Input!AD15*$I67</f>
        <v>0</v>
      </c>
      <c r="AA67" s="238">
        <f>Input!AE15*$I67</f>
        <v>0</v>
      </c>
      <c r="AB67" s="238">
        <f>Input!AF15*$I67</f>
        <v>0</v>
      </c>
      <c r="AC67" s="238">
        <f>Input!AG15*$I67</f>
        <v>0</v>
      </c>
      <c r="AD67" s="238">
        <f>Input!AH15*$I67</f>
        <v>0</v>
      </c>
      <c r="AE67" s="238">
        <f>Input!AI15*$I67</f>
        <v>0</v>
      </c>
      <c r="AF67" s="238">
        <f>Input!AJ15*$I67</f>
        <v>0</v>
      </c>
      <c r="AG67" s="238">
        <f>Input!AK15*$I67</f>
        <v>0</v>
      </c>
      <c r="AH67" s="238">
        <f>Input!AL15*$I67</f>
        <v>0</v>
      </c>
      <c r="AI67" s="238">
        <f>Input!AM15*$I67</f>
        <v>0</v>
      </c>
      <c r="AJ67" s="238">
        <f>Input!AN15*$I67</f>
        <v>0</v>
      </c>
      <c r="AK67" s="238">
        <f>Input!AO15*$I67</f>
        <v>0</v>
      </c>
      <c r="AL67" s="238">
        <f>Input!AP15*$I67</f>
        <v>0</v>
      </c>
      <c r="AM67" s="238">
        <f>Input!AQ15*$I67</f>
        <v>0</v>
      </c>
      <c r="AN67" s="238">
        <f>Input!AR15*$I67</f>
        <v>0</v>
      </c>
      <c r="AO67" s="238">
        <f>Input!AS15*$I67</f>
        <v>0</v>
      </c>
      <c r="AP67" s="238">
        <f>Input!AT15*$I67</f>
        <v>0</v>
      </c>
      <c r="AQ67" s="238">
        <f>Input!AU15*$I67</f>
        <v>0</v>
      </c>
      <c r="AR67" s="238">
        <f>Input!AV15*$I67</f>
        <v>0</v>
      </c>
      <c r="AS67" s="238">
        <f>Input!AW15*$I67</f>
        <v>0</v>
      </c>
      <c r="AT67" s="238">
        <f>Input!AX15*$I67</f>
        <v>0</v>
      </c>
      <c r="AU67" s="238">
        <f>Input!AY15*$I67</f>
        <v>0</v>
      </c>
      <c r="AV67" s="238">
        <f>Input!AZ15*$I67</f>
        <v>0</v>
      </c>
      <c r="AW67" s="238">
        <f>Input!BA15*$I67</f>
        <v>0</v>
      </c>
      <c r="AX67" s="238">
        <f>Input!BB15*$I67</f>
        <v>0</v>
      </c>
      <c r="AY67" s="238">
        <f>Input!BC15*$I67</f>
        <v>0</v>
      </c>
      <c r="AZ67" s="238">
        <f>Input!BD15*$I67</f>
        <v>0</v>
      </c>
      <c r="BA67" s="238">
        <f>Input!BE15*$I67</f>
        <v>0</v>
      </c>
      <c r="BB67" s="238">
        <f>Input!BF15*$I67</f>
        <v>0</v>
      </c>
      <c r="BC67" s="238">
        <f>Input!BG15*$I67</f>
        <v>0</v>
      </c>
      <c r="BD67" s="238">
        <f>Input!BH15*$I67</f>
        <v>0</v>
      </c>
      <c r="BE67" s="238">
        <f>Input!BI15*$I67</f>
        <v>0</v>
      </c>
      <c r="BF67" s="238">
        <f>Input!BJ15*$I67</f>
        <v>0</v>
      </c>
      <c r="BG67" s="238">
        <f>Input!BK15*$I67</f>
        <v>0</v>
      </c>
      <c r="BH67" s="238">
        <f>Input!BL15*$I67</f>
        <v>0</v>
      </c>
      <c r="BI67" s="238">
        <f>Input!BM15*$I67</f>
        <v>0</v>
      </c>
      <c r="BJ67" s="238">
        <f>Input!BN15*$I67</f>
        <v>0</v>
      </c>
      <c r="BK67" s="238">
        <f>Input!BO15*$I67</f>
        <v>0</v>
      </c>
      <c r="BL67" s="238">
        <f>Input!BP15*$I67</f>
        <v>0</v>
      </c>
      <c r="BM67" s="238">
        <f>Input!BQ15*$I67</f>
        <v>0</v>
      </c>
    </row>
    <row r="68" spans="3:65" ht="12.75">
      <c r="C68" s="220">
        <f t="shared" si="80"/>
        <v>5</v>
      </c>
      <c r="D68" s="232" t="str">
        <f>Input!D16</f>
        <v>…</v>
      </c>
      <c r="E68" s="233" t="str">
        <f>Input!E16</f>
        <v>Operating Expense</v>
      </c>
      <c r="F68" s="215">
        <f>MATCH(E68,lookups!$C$97:$C$102,0)</f>
        <v>2</v>
      </c>
      <c r="G68" s="215"/>
      <c r="H68" s="234" t="str">
        <f>IF(Input!$E16=lookups!$C$97,"Sign Flip","    ... ")</f>
        <v xml:space="preserve">    ... </v>
      </c>
      <c r="I68" s="235">
        <f>IF(Input!$E16=lookups!$C$97,-1,1)</f>
        <v>1</v>
      </c>
      <c r="K68" s="236">
        <f t="shared" si="81"/>
        <v>0</v>
      </c>
      <c r="L68" s="237">
        <f t="shared" si="82"/>
        <v>0</v>
      </c>
      <c r="O68" s="238">
        <f>Input!S16*$I68</f>
        <v>0</v>
      </c>
      <c r="P68" s="238">
        <f>Input!T16*$I68</f>
        <v>0</v>
      </c>
      <c r="Q68" s="238">
        <f>Input!U16*$I68</f>
        <v>0</v>
      </c>
      <c r="R68" s="238">
        <f>Input!V16*$I68</f>
        <v>0</v>
      </c>
      <c r="S68" s="238">
        <f>Input!W16*$I68</f>
        <v>0</v>
      </c>
      <c r="T68" s="238">
        <f>Input!X16*$I68</f>
        <v>0</v>
      </c>
      <c r="U68" s="238">
        <f>Input!Y16*$I68</f>
        <v>0</v>
      </c>
      <c r="V68" s="238">
        <f>Input!Z16*$I68</f>
        <v>0</v>
      </c>
      <c r="W68" s="238">
        <f>Input!AA16*$I68</f>
        <v>0</v>
      </c>
      <c r="X68" s="238">
        <f>Input!AB16*$I68</f>
        <v>0</v>
      </c>
      <c r="Y68" s="238">
        <f>Input!AC16*$I68</f>
        <v>0</v>
      </c>
      <c r="Z68" s="238">
        <f>Input!AD16*$I68</f>
        <v>0</v>
      </c>
      <c r="AA68" s="238">
        <f>Input!AE16*$I68</f>
        <v>0</v>
      </c>
      <c r="AB68" s="238">
        <f>Input!AF16*$I68</f>
        <v>0</v>
      </c>
      <c r="AC68" s="238">
        <f>Input!AG16*$I68</f>
        <v>0</v>
      </c>
      <c r="AD68" s="238">
        <f>Input!AH16*$I68</f>
        <v>0</v>
      </c>
      <c r="AE68" s="238">
        <f>Input!AI16*$I68</f>
        <v>0</v>
      </c>
      <c r="AF68" s="238">
        <f>Input!AJ16*$I68</f>
        <v>0</v>
      </c>
      <c r="AG68" s="238">
        <f>Input!AK16*$I68</f>
        <v>0</v>
      </c>
      <c r="AH68" s="238">
        <f>Input!AL16*$I68</f>
        <v>0</v>
      </c>
      <c r="AI68" s="238">
        <f>Input!AM16*$I68</f>
        <v>0</v>
      </c>
      <c r="AJ68" s="238">
        <f>Input!AN16*$I68</f>
        <v>0</v>
      </c>
      <c r="AK68" s="238">
        <f>Input!AO16*$I68</f>
        <v>0</v>
      </c>
      <c r="AL68" s="238">
        <f>Input!AP16*$I68</f>
        <v>0</v>
      </c>
      <c r="AM68" s="238">
        <f>Input!AQ16*$I68</f>
        <v>0</v>
      </c>
      <c r="AN68" s="238">
        <f>Input!AR16*$I68</f>
        <v>0</v>
      </c>
      <c r="AO68" s="238">
        <f>Input!AS16*$I68</f>
        <v>0</v>
      </c>
      <c r="AP68" s="238">
        <f>Input!AT16*$I68</f>
        <v>0</v>
      </c>
      <c r="AQ68" s="238">
        <f>Input!AU16*$I68</f>
        <v>0</v>
      </c>
      <c r="AR68" s="238">
        <f>Input!AV16*$I68</f>
        <v>0</v>
      </c>
      <c r="AS68" s="238">
        <f>Input!AW16*$I68</f>
        <v>0</v>
      </c>
      <c r="AT68" s="238">
        <f>Input!AX16*$I68</f>
        <v>0</v>
      </c>
      <c r="AU68" s="238">
        <f>Input!AY16*$I68</f>
        <v>0</v>
      </c>
      <c r="AV68" s="238">
        <f>Input!AZ16*$I68</f>
        <v>0</v>
      </c>
      <c r="AW68" s="238">
        <f>Input!BA16*$I68</f>
        <v>0</v>
      </c>
      <c r="AX68" s="238">
        <f>Input!BB16*$I68</f>
        <v>0</v>
      </c>
      <c r="AY68" s="238">
        <f>Input!BC16*$I68</f>
        <v>0</v>
      </c>
      <c r="AZ68" s="238">
        <f>Input!BD16*$I68</f>
        <v>0</v>
      </c>
      <c r="BA68" s="238">
        <f>Input!BE16*$I68</f>
        <v>0</v>
      </c>
      <c r="BB68" s="238">
        <f>Input!BF16*$I68</f>
        <v>0</v>
      </c>
      <c r="BC68" s="238">
        <f>Input!BG16*$I68</f>
        <v>0</v>
      </c>
      <c r="BD68" s="238">
        <f>Input!BH16*$I68</f>
        <v>0</v>
      </c>
      <c r="BE68" s="238">
        <f>Input!BI16*$I68</f>
        <v>0</v>
      </c>
      <c r="BF68" s="238">
        <f>Input!BJ16*$I68</f>
        <v>0</v>
      </c>
      <c r="BG68" s="238">
        <f>Input!BK16*$I68</f>
        <v>0</v>
      </c>
      <c r="BH68" s="238">
        <f>Input!BL16*$I68</f>
        <v>0</v>
      </c>
      <c r="BI68" s="238">
        <f>Input!BM16*$I68</f>
        <v>0</v>
      </c>
      <c r="BJ68" s="238">
        <f>Input!BN16*$I68</f>
        <v>0</v>
      </c>
      <c r="BK68" s="238">
        <f>Input!BO16*$I68</f>
        <v>0</v>
      </c>
      <c r="BL68" s="238">
        <f>Input!BP16*$I68</f>
        <v>0</v>
      </c>
      <c r="BM68" s="238">
        <f>Input!BQ16*$I68</f>
        <v>0</v>
      </c>
    </row>
    <row r="69" spans="3:65" ht="12.75">
      <c r="C69" s="220">
        <f t="shared" si="80"/>
        <v>6</v>
      </c>
      <c r="D69" s="232" t="str">
        <f>Input!D17</f>
        <v>…</v>
      </c>
      <c r="E69" s="233" t="str">
        <f>Input!E17</f>
        <v>Operating Expense</v>
      </c>
      <c r="F69" s="215">
        <f>MATCH(E69,lookups!$C$97:$C$102,0)</f>
        <v>2</v>
      </c>
      <c r="G69" s="215"/>
      <c r="H69" s="234" t="str">
        <f>IF(Input!$E17=lookups!$C$97,"Sign Flip","    ... ")</f>
        <v xml:space="preserve">    ... </v>
      </c>
      <c r="I69" s="235">
        <f>IF(Input!$E17=lookups!$C$97,-1,1)</f>
        <v>1</v>
      </c>
      <c r="K69" s="236">
        <f t="shared" si="81"/>
        <v>0</v>
      </c>
      <c r="L69" s="237">
        <f t="shared" si="82"/>
        <v>0</v>
      </c>
      <c r="O69" s="238">
        <f>Input!S17*$I69</f>
        <v>0</v>
      </c>
      <c r="P69" s="238">
        <f>Input!T17*$I69</f>
        <v>0</v>
      </c>
      <c r="Q69" s="238">
        <f>Input!U17*$I69</f>
        <v>0</v>
      </c>
      <c r="R69" s="238">
        <f>Input!V17*$I69</f>
        <v>0</v>
      </c>
      <c r="S69" s="238">
        <f>Input!W17*$I69</f>
        <v>0</v>
      </c>
      <c r="T69" s="238">
        <f>Input!X17*$I69</f>
        <v>0</v>
      </c>
      <c r="U69" s="238">
        <f>Input!Y17*$I69</f>
        <v>0</v>
      </c>
      <c r="V69" s="238">
        <f>Input!Z17*$I69</f>
        <v>0</v>
      </c>
      <c r="W69" s="238">
        <f>Input!AA17*$I69</f>
        <v>0</v>
      </c>
      <c r="X69" s="238">
        <f>Input!AB17*$I69</f>
        <v>0</v>
      </c>
      <c r="Y69" s="238">
        <f>Input!AC17*$I69</f>
        <v>0</v>
      </c>
      <c r="Z69" s="238">
        <f>Input!AD17*$I69</f>
        <v>0</v>
      </c>
      <c r="AA69" s="238">
        <f>Input!AE17*$I69</f>
        <v>0</v>
      </c>
      <c r="AB69" s="238">
        <f>Input!AF17*$I69</f>
        <v>0</v>
      </c>
      <c r="AC69" s="238">
        <f>Input!AG17*$I69</f>
        <v>0</v>
      </c>
      <c r="AD69" s="238">
        <f>Input!AH17*$I69</f>
        <v>0</v>
      </c>
      <c r="AE69" s="238">
        <f>Input!AI17*$I69</f>
        <v>0</v>
      </c>
      <c r="AF69" s="238">
        <f>Input!AJ17*$I69</f>
        <v>0</v>
      </c>
      <c r="AG69" s="238">
        <f>Input!AK17*$I69</f>
        <v>0</v>
      </c>
      <c r="AH69" s="238">
        <f>Input!AL17*$I69</f>
        <v>0</v>
      </c>
      <c r="AI69" s="238">
        <f>Input!AM17*$I69</f>
        <v>0</v>
      </c>
      <c r="AJ69" s="238">
        <f>Input!AN17*$I69</f>
        <v>0</v>
      </c>
      <c r="AK69" s="238">
        <f>Input!AO17*$I69</f>
        <v>0</v>
      </c>
      <c r="AL69" s="238">
        <f>Input!AP17*$I69</f>
        <v>0</v>
      </c>
      <c r="AM69" s="238">
        <f>Input!AQ17*$I69</f>
        <v>0</v>
      </c>
      <c r="AN69" s="238">
        <f>Input!AR17*$I69</f>
        <v>0</v>
      </c>
      <c r="AO69" s="238">
        <f>Input!AS17*$I69</f>
        <v>0</v>
      </c>
      <c r="AP69" s="238">
        <f>Input!AT17*$I69</f>
        <v>0</v>
      </c>
      <c r="AQ69" s="238">
        <f>Input!AU17*$I69</f>
        <v>0</v>
      </c>
      <c r="AR69" s="238">
        <f>Input!AV17*$I69</f>
        <v>0</v>
      </c>
      <c r="AS69" s="238">
        <f>Input!AW17*$I69</f>
        <v>0</v>
      </c>
      <c r="AT69" s="238">
        <f>Input!AX17*$I69</f>
        <v>0</v>
      </c>
      <c r="AU69" s="238">
        <f>Input!AY17*$I69</f>
        <v>0</v>
      </c>
      <c r="AV69" s="238">
        <f>Input!AZ17*$I69</f>
        <v>0</v>
      </c>
      <c r="AW69" s="238">
        <f>Input!BA17*$I69</f>
        <v>0</v>
      </c>
      <c r="AX69" s="238">
        <f>Input!BB17*$I69</f>
        <v>0</v>
      </c>
      <c r="AY69" s="238">
        <f>Input!BC17*$I69</f>
        <v>0</v>
      </c>
      <c r="AZ69" s="238">
        <f>Input!BD17*$I69</f>
        <v>0</v>
      </c>
      <c r="BA69" s="238">
        <f>Input!BE17*$I69</f>
        <v>0</v>
      </c>
      <c r="BB69" s="238">
        <f>Input!BF17*$I69</f>
        <v>0</v>
      </c>
      <c r="BC69" s="238">
        <f>Input!BG17*$I69</f>
        <v>0</v>
      </c>
      <c r="BD69" s="238">
        <f>Input!BH17*$I69</f>
        <v>0</v>
      </c>
      <c r="BE69" s="238">
        <f>Input!BI17*$I69</f>
        <v>0</v>
      </c>
      <c r="BF69" s="238">
        <f>Input!BJ17*$I69</f>
        <v>0</v>
      </c>
      <c r="BG69" s="238">
        <f>Input!BK17*$I69</f>
        <v>0</v>
      </c>
      <c r="BH69" s="238">
        <f>Input!BL17*$I69</f>
        <v>0</v>
      </c>
      <c r="BI69" s="238">
        <f>Input!BM17*$I69</f>
        <v>0</v>
      </c>
      <c r="BJ69" s="238">
        <f>Input!BN17*$I69</f>
        <v>0</v>
      </c>
      <c r="BK69" s="238">
        <f>Input!BO17*$I69</f>
        <v>0</v>
      </c>
      <c r="BL69" s="238">
        <f>Input!BP17*$I69</f>
        <v>0</v>
      </c>
      <c r="BM69" s="238">
        <f>Input!BQ17*$I69</f>
        <v>0</v>
      </c>
    </row>
    <row r="70" spans="3:65" ht="12.75">
      <c r="C70" s="220">
        <f t="shared" si="80"/>
        <v>7</v>
      </c>
      <c r="D70" s="232" t="str">
        <f>Input!D18</f>
        <v>…</v>
      </c>
      <c r="E70" s="233" t="str">
        <f>Input!E18</f>
        <v>Operating Expense</v>
      </c>
      <c r="F70" s="215">
        <f>MATCH(E70,lookups!$C$97:$C$102,0)</f>
        <v>2</v>
      </c>
      <c r="G70" s="215"/>
      <c r="H70" s="234" t="str">
        <f>IF(Input!$E18=lookups!$C$97,"Sign Flip","    ... ")</f>
        <v xml:space="preserve">    ... </v>
      </c>
      <c r="I70" s="235">
        <f>IF(Input!$E18=lookups!$C$97,-1,1)</f>
        <v>1</v>
      </c>
      <c r="K70" s="236">
        <f t="shared" si="81"/>
        <v>0</v>
      </c>
      <c r="L70" s="237">
        <f t="shared" si="82"/>
        <v>0</v>
      </c>
      <c r="O70" s="238">
        <f>Input!S18*$I70</f>
        <v>0</v>
      </c>
      <c r="P70" s="238">
        <f>Input!T18*$I70</f>
        <v>0</v>
      </c>
      <c r="Q70" s="238">
        <f>Input!U18*$I70</f>
        <v>0</v>
      </c>
      <c r="R70" s="238">
        <f>Input!V18*$I70</f>
        <v>0</v>
      </c>
      <c r="S70" s="238">
        <f>Input!W18*$I70</f>
        <v>0</v>
      </c>
      <c r="T70" s="238">
        <f>Input!X18*$I70</f>
        <v>0</v>
      </c>
      <c r="U70" s="238">
        <f>Input!Y18*$I70</f>
        <v>0</v>
      </c>
      <c r="V70" s="238">
        <f>Input!Z18*$I70</f>
        <v>0</v>
      </c>
      <c r="W70" s="238">
        <f>Input!AA18*$I70</f>
        <v>0</v>
      </c>
      <c r="X70" s="238">
        <f>Input!AB18*$I70</f>
        <v>0</v>
      </c>
      <c r="Y70" s="238">
        <f>Input!AC18*$I70</f>
        <v>0</v>
      </c>
      <c r="Z70" s="238">
        <f>Input!AD18*$I70</f>
        <v>0</v>
      </c>
      <c r="AA70" s="238">
        <f>Input!AE18*$I70</f>
        <v>0</v>
      </c>
      <c r="AB70" s="238">
        <f>Input!AF18*$I70</f>
        <v>0</v>
      </c>
      <c r="AC70" s="238">
        <f>Input!AG18*$I70</f>
        <v>0</v>
      </c>
      <c r="AD70" s="238">
        <f>Input!AH18*$I70</f>
        <v>0</v>
      </c>
      <c r="AE70" s="238">
        <f>Input!AI18*$I70</f>
        <v>0</v>
      </c>
      <c r="AF70" s="238">
        <f>Input!AJ18*$I70</f>
        <v>0</v>
      </c>
      <c r="AG70" s="238">
        <f>Input!AK18*$I70</f>
        <v>0</v>
      </c>
      <c r="AH70" s="238">
        <f>Input!AL18*$I70</f>
        <v>0</v>
      </c>
      <c r="AI70" s="238">
        <f>Input!AM18*$I70</f>
        <v>0</v>
      </c>
      <c r="AJ70" s="238">
        <f>Input!AN18*$I70</f>
        <v>0</v>
      </c>
      <c r="AK70" s="238">
        <f>Input!AO18*$I70</f>
        <v>0</v>
      </c>
      <c r="AL70" s="238">
        <f>Input!AP18*$I70</f>
        <v>0</v>
      </c>
      <c r="AM70" s="238">
        <f>Input!AQ18*$I70</f>
        <v>0</v>
      </c>
      <c r="AN70" s="238">
        <f>Input!AR18*$I70</f>
        <v>0</v>
      </c>
      <c r="AO70" s="238">
        <f>Input!AS18*$I70</f>
        <v>0</v>
      </c>
      <c r="AP70" s="238">
        <f>Input!AT18*$I70</f>
        <v>0</v>
      </c>
      <c r="AQ70" s="238">
        <f>Input!AU18*$I70</f>
        <v>0</v>
      </c>
      <c r="AR70" s="238">
        <f>Input!AV18*$I70</f>
        <v>0</v>
      </c>
      <c r="AS70" s="238">
        <f>Input!AW18*$I70</f>
        <v>0</v>
      </c>
      <c r="AT70" s="238">
        <f>Input!AX18*$I70</f>
        <v>0</v>
      </c>
      <c r="AU70" s="238">
        <f>Input!AY18*$I70</f>
        <v>0</v>
      </c>
      <c r="AV70" s="238">
        <f>Input!AZ18*$I70</f>
        <v>0</v>
      </c>
      <c r="AW70" s="238">
        <f>Input!BA18*$I70</f>
        <v>0</v>
      </c>
      <c r="AX70" s="238">
        <f>Input!BB18*$I70</f>
        <v>0</v>
      </c>
      <c r="AY70" s="238">
        <f>Input!BC18*$I70</f>
        <v>0</v>
      </c>
      <c r="AZ70" s="238">
        <f>Input!BD18*$I70</f>
        <v>0</v>
      </c>
      <c r="BA70" s="238">
        <f>Input!BE18*$I70</f>
        <v>0</v>
      </c>
      <c r="BB70" s="238">
        <f>Input!BF18*$I70</f>
        <v>0</v>
      </c>
      <c r="BC70" s="238">
        <f>Input!BG18*$I70</f>
        <v>0</v>
      </c>
      <c r="BD70" s="238">
        <f>Input!BH18*$I70</f>
        <v>0</v>
      </c>
      <c r="BE70" s="238">
        <f>Input!BI18*$I70</f>
        <v>0</v>
      </c>
      <c r="BF70" s="238">
        <f>Input!BJ18*$I70</f>
        <v>0</v>
      </c>
      <c r="BG70" s="238">
        <f>Input!BK18*$I70</f>
        <v>0</v>
      </c>
      <c r="BH70" s="238">
        <f>Input!BL18*$I70</f>
        <v>0</v>
      </c>
      <c r="BI70" s="238">
        <f>Input!BM18*$I70</f>
        <v>0</v>
      </c>
      <c r="BJ70" s="238">
        <f>Input!BN18*$I70</f>
        <v>0</v>
      </c>
      <c r="BK70" s="238">
        <f>Input!BO18*$I70</f>
        <v>0</v>
      </c>
      <c r="BL70" s="238">
        <f>Input!BP18*$I70</f>
        <v>0</v>
      </c>
      <c r="BM70" s="238">
        <f>Input!BQ18*$I70</f>
        <v>0</v>
      </c>
    </row>
    <row r="71" spans="3:65" ht="12.75">
      <c r="C71" s="220">
        <f t="shared" si="80"/>
        <v>8</v>
      </c>
      <c r="D71" s="232" t="str">
        <f>Input!D19</f>
        <v>…</v>
      </c>
      <c r="E71" s="233" t="str">
        <f>Input!E19</f>
        <v>Operating Expense</v>
      </c>
      <c r="F71" s="215">
        <f>MATCH(E71,lookups!$C$97:$C$102,0)</f>
        <v>2</v>
      </c>
      <c r="G71" s="215"/>
      <c r="H71" s="234" t="str">
        <f>IF(Input!$E19=lookups!$C$97,"Sign Flip","    ... ")</f>
        <v xml:space="preserve">    ... </v>
      </c>
      <c r="I71" s="235">
        <f>IF(Input!$E19=lookups!$C$97,-1,1)</f>
        <v>1</v>
      </c>
      <c r="K71" s="236">
        <f t="shared" si="81"/>
        <v>0</v>
      </c>
      <c r="L71" s="237">
        <f t="shared" si="82"/>
        <v>0</v>
      </c>
      <c r="O71" s="238">
        <f>Input!S19*$I71</f>
        <v>0</v>
      </c>
      <c r="P71" s="238">
        <f>Input!T19*$I71</f>
        <v>0</v>
      </c>
      <c r="Q71" s="238">
        <f>Input!U19*$I71</f>
        <v>0</v>
      </c>
      <c r="R71" s="238">
        <f>Input!V19*$I71</f>
        <v>0</v>
      </c>
      <c r="S71" s="238">
        <f>Input!W19*$I71</f>
        <v>0</v>
      </c>
      <c r="T71" s="238">
        <f>Input!X19*$I71</f>
        <v>0</v>
      </c>
      <c r="U71" s="238">
        <f>Input!Y19*$I71</f>
        <v>0</v>
      </c>
      <c r="V71" s="238">
        <f>Input!Z19*$I71</f>
        <v>0</v>
      </c>
      <c r="W71" s="238">
        <f>Input!AA19*$I71</f>
        <v>0</v>
      </c>
      <c r="X71" s="238">
        <f>Input!AB19*$I71</f>
        <v>0</v>
      </c>
      <c r="Y71" s="238">
        <f>Input!AC19*$I71</f>
        <v>0</v>
      </c>
      <c r="Z71" s="238">
        <f>Input!AD19*$I71</f>
        <v>0</v>
      </c>
      <c r="AA71" s="238">
        <f>Input!AE19*$I71</f>
        <v>0</v>
      </c>
      <c r="AB71" s="238">
        <f>Input!AF19*$I71</f>
        <v>0</v>
      </c>
      <c r="AC71" s="238">
        <f>Input!AG19*$I71</f>
        <v>0</v>
      </c>
      <c r="AD71" s="238">
        <f>Input!AH19*$I71</f>
        <v>0</v>
      </c>
      <c r="AE71" s="238">
        <f>Input!AI19*$I71</f>
        <v>0</v>
      </c>
      <c r="AF71" s="238">
        <f>Input!AJ19*$I71</f>
        <v>0</v>
      </c>
      <c r="AG71" s="238">
        <f>Input!AK19*$I71</f>
        <v>0</v>
      </c>
      <c r="AH71" s="238">
        <f>Input!AL19*$I71</f>
        <v>0</v>
      </c>
      <c r="AI71" s="238">
        <f>Input!AM19*$I71</f>
        <v>0</v>
      </c>
      <c r="AJ71" s="238">
        <f>Input!AN19*$I71</f>
        <v>0</v>
      </c>
      <c r="AK71" s="238">
        <f>Input!AO19*$I71</f>
        <v>0</v>
      </c>
      <c r="AL71" s="238">
        <f>Input!AP19*$I71</f>
        <v>0</v>
      </c>
      <c r="AM71" s="238">
        <f>Input!AQ19*$I71</f>
        <v>0</v>
      </c>
      <c r="AN71" s="238">
        <f>Input!AR19*$I71</f>
        <v>0</v>
      </c>
      <c r="AO71" s="238">
        <f>Input!AS19*$I71</f>
        <v>0</v>
      </c>
      <c r="AP71" s="238">
        <f>Input!AT19*$I71</f>
        <v>0</v>
      </c>
      <c r="AQ71" s="238">
        <f>Input!AU19*$I71</f>
        <v>0</v>
      </c>
      <c r="AR71" s="238">
        <f>Input!AV19*$I71</f>
        <v>0</v>
      </c>
      <c r="AS71" s="238">
        <f>Input!AW19*$I71</f>
        <v>0</v>
      </c>
      <c r="AT71" s="238">
        <f>Input!AX19*$I71</f>
        <v>0</v>
      </c>
      <c r="AU71" s="238">
        <f>Input!AY19*$I71</f>
        <v>0</v>
      </c>
      <c r="AV71" s="238">
        <f>Input!AZ19*$I71</f>
        <v>0</v>
      </c>
      <c r="AW71" s="238">
        <f>Input!BA19*$I71</f>
        <v>0</v>
      </c>
      <c r="AX71" s="238">
        <f>Input!BB19*$I71</f>
        <v>0</v>
      </c>
      <c r="AY71" s="238">
        <f>Input!BC19*$I71</f>
        <v>0</v>
      </c>
      <c r="AZ71" s="238">
        <f>Input!BD19*$I71</f>
        <v>0</v>
      </c>
      <c r="BA71" s="238">
        <f>Input!BE19*$I71</f>
        <v>0</v>
      </c>
      <c r="BB71" s="238">
        <f>Input!BF19*$I71</f>
        <v>0</v>
      </c>
      <c r="BC71" s="238">
        <f>Input!BG19*$I71</f>
        <v>0</v>
      </c>
      <c r="BD71" s="238">
        <f>Input!BH19*$I71</f>
        <v>0</v>
      </c>
      <c r="BE71" s="238">
        <f>Input!BI19*$I71</f>
        <v>0</v>
      </c>
      <c r="BF71" s="238">
        <f>Input!BJ19*$I71</f>
        <v>0</v>
      </c>
      <c r="BG71" s="238">
        <f>Input!BK19*$I71</f>
        <v>0</v>
      </c>
      <c r="BH71" s="238">
        <f>Input!BL19*$I71</f>
        <v>0</v>
      </c>
      <c r="BI71" s="238">
        <f>Input!BM19*$I71</f>
        <v>0</v>
      </c>
      <c r="BJ71" s="238">
        <f>Input!BN19*$I71</f>
        <v>0</v>
      </c>
      <c r="BK71" s="238">
        <f>Input!BO19*$I71</f>
        <v>0</v>
      </c>
      <c r="BL71" s="238">
        <f>Input!BP19*$I71</f>
        <v>0</v>
      </c>
      <c r="BM71" s="238">
        <f>Input!BQ19*$I71</f>
        <v>0</v>
      </c>
    </row>
    <row r="72" spans="3:65" ht="12.75">
      <c r="C72" s="220">
        <f t="shared" si="80"/>
        <v>9</v>
      </c>
      <c r="D72" s="232" t="str">
        <f>Input!D20</f>
        <v>…</v>
      </c>
      <c r="E72" s="233" t="str">
        <f>Input!E20</f>
        <v>Operating Expense</v>
      </c>
      <c r="F72" s="215">
        <f>MATCH(E72,lookups!$C$97:$C$102,0)</f>
        <v>2</v>
      </c>
      <c r="G72" s="215"/>
      <c r="H72" s="234" t="str">
        <f>IF(Input!$E20=lookups!$C$97,"Sign Flip","    ... ")</f>
        <v xml:space="preserve">    ... </v>
      </c>
      <c r="I72" s="235">
        <f>IF(Input!$E20=lookups!$C$97,-1,1)</f>
        <v>1</v>
      </c>
      <c r="K72" s="236">
        <f t="shared" si="81"/>
        <v>0</v>
      </c>
      <c r="L72" s="237">
        <f t="shared" si="82"/>
        <v>0</v>
      </c>
      <c r="O72" s="238">
        <f>Input!S20*$I72</f>
        <v>0</v>
      </c>
      <c r="P72" s="238">
        <f>Input!T20*$I72</f>
        <v>0</v>
      </c>
      <c r="Q72" s="238">
        <f>Input!U20*$I72</f>
        <v>0</v>
      </c>
      <c r="R72" s="238">
        <f>Input!V20*$I72</f>
        <v>0</v>
      </c>
      <c r="S72" s="238">
        <f>Input!W20*$I72</f>
        <v>0</v>
      </c>
      <c r="T72" s="238">
        <f>Input!X20*$I72</f>
        <v>0</v>
      </c>
      <c r="U72" s="238">
        <f>Input!Y20*$I72</f>
        <v>0</v>
      </c>
      <c r="V72" s="238">
        <f>Input!Z20*$I72</f>
        <v>0</v>
      </c>
      <c r="W72" s="238">
        <f>Input!AA20*$I72</f>
        <v>0</v>
      </c>
      <c r="X72" s="238">
        <f>Input!AB20*$I72</f>
        <v>0</v>
      </c>
      <c r="Y72" s="238">
        <f>Input!AC20*$I72</f>
        <v>0</v>
      </c>
      <c r="Z72" s="238">
        <f>Input!AD20*$I72</f>
        <v>0</v>
      </c>
      <c r="AA72" s="238">
        <f>Input!AE20*$I72</f>
        <v>0</v>
      </c>
      <c r="AB72" s="238">
        <f>Input!AF20*$I72</f>
        <v>0</v>
      </c>
      <c r="AC72" s="238">
        <f>Input!AG20*$I72</f>
        <v>0</v>
      </c>
      <c r="AD72" s="238">
        <f>Input!AH20*$I72</f>
        <v>0</v>
      </c>
      <c r="AE72" s="238">
        <f>Input!AI20*$I72</f>
        <v>0</v>
      </c>
      <c r="AF72" s="238">
        <f>Input!AJ20*$I72</f>
        <v>0</v>
      </c>
      <c r="AG72" s="238">
        <f>Input!AK20*$I72</f>
        <v>0</v>
      </c>
      <c r="AH72" s="238">
        <f>Input!AL20*$I72</f>
        <v>0</v>
      </c>
      <c r="AI72" s="238">
        <f>Input!AM20*$I72</f>
        <v>0</v>
      </c>
      <c r="AJ72" s="238">
        <f>Input!AN20*$I72</f>
        <v>0</v>
      </c>
      <c r="AK72" s="238">
        <f>Input!AO20*$I72</f>
        <v>0</v>
      </c>
      <c r="AL72" s="238">
        <f>Input!AP20*$I72</f>
        <v>0</v>
      </c>
      <c r="AM72" s="238">
        <f>Input!AQ20*$I72</f>
        <v>0</v>
      </c>
      <c r="AN72" s="238">
        <f>Input!AR20*$I72</f>
        <v>0</v>
      </c>
      <c r="AO72" s="238">
        <f>Input!AS20*$I72</f>
        <v>0</v>
      </c>
      <c r="AP72" s="238">
        <f>Input!AT20*$I72</f>
        <v>0</v>
      </c>
      <c r="AQ72" s="238">
        <f>Input!AU20*$I72</f>
        <v>0</v>
      </c>
      <c r="AR72" s="238">
        <f>Input!AV20*$I72</f>
        <v>0</v>
      </c>
      <c r="AS72" s="238">
        <f>Input!AW20*$I72</f>
        <v>0</v>
      </c>
      <c r="AT72" s="238">
        <f>Input!AX20*$I72</f>
        <v>0</v>
      </c>
      <c r="AU72" s="238">
        <f>Input!AY20*$I72</f>
        <v>0</v>
      </c>
      <c r="AV72" s="238">
        <f>Input!AZ20*$I72</f>
        <v>0</v>
      </c>
      <c r="AW72" s="238">
        <f>Input!BA20*$I72</f>
        <v>0</v>
      </c>
      <c r="AX72" s="238">
        <f>Input!BB20*$I72</f>
        <v>0</v>
      </c>
      <c r="AY72" s="238">
        <f>Input!BC20*$I72</f>
        <v>0</v>
      </c>
      <c r="AZ72" s="238">
        <f>Input!BD20*$I72</f>
        <v>0</v>
      </c>
      <c r="BA72" s="238">
        <f>Input!BE20*$I72</f>
        <v>0</v>
      </c>
      <c r="BB72" s="238">
        <f>Input!BF20*$I72</f>
        <v>0</v>
      </c>
      <c r="BC72" s="238">
        <f>Input!BG20*$I72</f>
        <v>0</v>
      </c>
      <c r="BD72" s="238">
        <f>Input!BH20*$I72</f>
        <v>0</v>
      </c>
      <c r="BE72" s="238">
        <f>Input!BI20*$I72</f>
        <v>0</v>
      </c>
      <c r="BF72" s="238">
        <f>Input!BJ20*$I72</f>
        <v>0</v>
      </c>
      <c r="BG72" s="238">
        <f>Input!BK20*$I72</f>
        <v>0</v>
      </c>
      <c r="BH72" s="238">
        <f>Input!BL20*$I72</f>
        <v>0</v>
      </c>
      <c r="BI72" s="238">
        <f>Input!BM20*$I72</f>
        <v>0</v>
      </c>
      <c r="BJ72" s="238">
        <f>Input!BN20*$I72</f>
        <v>0</v>
      </c>
      <c r="BK72" s="238">
        <f>Input!BO20*$I72</f>
        <v>0</v>
      </c>
      <c r="BL72" s="238">
        <f>Input!BP20*$I72</f>
        <v>0</v>
      </c>
      <c r="BM72" s="238">
        <f>Input!BQ20*$I72</f>
        <v>0</v>
      </c>
    </row>
    <row r="73" spans="3:65" ht="12.75">
      <c r="C73" s="220">
        <f t="shared" si="80"/>
        <v>10</v>
      </c>
      <c r="D73" s="232" t="str">
        <f>Input!D21</f>
        <v>…</v>
      </c>
      <c r="E73" s="233" t="str">
        <f>Input!E21</f>
        <v>Operating Expense</v>
      </c>
      <c r="F73" s="215">
        <f>MATCH(E73,lookups!$C$97:$C$102,0)</f>
        <v>2</v>
      </c>
      <c r="G73" s="215"/>
      <c r="H73" s="234" t="str">
        <f>IF(Input!$E21=lookups!$C$97,"Sign Flip","    ... ")</f>
        <v xml:space="preserve">    ... </v>
      </c>
      <c r="I73" s="235">
        <f>IF(Input!$E21=lookups!$C$97,-1,1)</f>
        <v>1</v>
      </c>
      <c r="K73" s="236">
        <f t="shared" si="81"/>
        <v>0</v>
      </c>
      <c r="L73" s="237">
        <f t="shared" si="82"/>
        <v>0</v>
      </c>
      <c r="O73" s="238">
        <f>Input!S21*$I73</f>
        <v>0</v>
      </c>
      <c r="P73" s="238">
        <f>Input!T21*$I73</f>
        <v>0</v>
      </c>
      <c r="Q73" s="238">
        <f>Input!U21*$I73</f>
        <v>0</v>
      </c>
      <c r="R73" s="238">
        <f>Input!V21*$I73</f>
        <v>0</v>
      </c>
      <c r="S73" s="238">
        <f>Input!W21*$I73</f>
        <v>0</v>
      </c>
      <c r="T73" s="238">
        <f>Input!X21*$I73</f>
        <v>0</v>
      </c>
      <c r="U73" s="238">
        <f>Input!Y21*$I73</f>
        <v>0</v>
      </c>
      <c r="V73" s="238">
        <f>Input!Z21*$I73</f>
        <v>0</v>
      </c>
      <c r="W73" s="238">
        <f>Input!AA21*$I73</f>
        <v>0</v>
      </c>
      <c r="X73" s="238">
        <f>Input!AB21*$I73</f>
        <v>0</v>
      </c>
      <c r="Y73" s="238">
        <f>Input!AC21*$I73</f>
        <v>0</v>
      </c>
      <c r="Z73" s="238">
        <f>Input!AD21*$I73</f>
        <v>0</v>
      </c>
      <c r="AA73" s="238">
        <f>Input!AE21*$I73</f>
        <v>0</v>
      </c>
      <c r="AB73" s="238">
        <f>Input!AF21*$I73</f>
        <v>0</v>
      </c>
      <c r="AC73" s="238">
        <f>Input!AG21*$I73</f>
        <v>0</v>
      </c>
      <c r="AD73" s="238">
        <f>Input!AH21*$I73</f>
        <v>0</v>
      </c>
      <c r="AE73" s="238">
        <f>Input!AI21*$I73</f>
        <v>0</v>
      </c>
      <c r="AF73" s="238">
        <f>Input!AJ21*$I73</f>
        <v>0</v>
      </c>
      <c r="AG73" s="238">
        <f>Input!AK21*$I73</f>
        <v>0</v>
      </c>
      <c r="AH73" s="238">
        <f>Input!AL21*$I73</f>
        <v>0</v>
      </c>
      <c r="AI73" s="238">
        <f>Input!AM21*$I73</f>
        <v>0</v>
      </c>
      <c r="AJ73" s="238">
        <f>Input!AN21*$I73</f>
        <v>0</v>
      </c>
      <c r="AK73" s="238">
        <f>Input!AO21*$I73</f>
        <v>0</v>
      </c>
      <c r="AL73" s="238">
        <f>Input!AP21*$I73</f>
        <v>0</v>
      </c>
      <c r="AM73" s="238">
        <f>Input!AQ21*$I73</f>
        <v>0</v>
      </c>
      <c r="AN73" s="238">
        <f>Input!AR21*$I73</f>
        <v>0</v>
      </c>
      <c r="AO73" s="238">
        <f>Input!AS21*$I73</f>
        <v>0</v>
      </c>
      <c r="AP73" s="238">
        <f>Input!AT21*$I73</f>
        <v>0</v>
      </c>
      <c r="AQ73" s="238">
        <f>Input!AU21*$I73</f>
        <v>0</v>
      </c>
      <c r="AR73" s="238">
        <f>Input!AV21*$I73</f>
        <v>0</v>
      </c>
      <c r="AS73" s="238">
        <f>Input!AW21*$I73</f>
        <v>0</v>
      </c>
      <c r="AT73" s="238">
        <f>Input!AX21*$I73</f>
        <v>0</v>
      </c>
      <c r="AU73" s="238">
        <f>Input!AY21*$I73</f>
        <v>0</v>
      </c>
      <c r="AV73" s="238">
        <f>Input!AZ21*$I73</f>
        <v>0</v>
      </c>
      <c r="AW73" s="238">
        <f>Input!BA21*$I73</f>
        <v>0</v>
      </c>
      <c r="AX73" s="238">
        <f>Input!BB21*$I73</f>
        <v>0</v>
      </c>
      <c r="AY73" s="238">
        <f>Input!BC21*$I73</f>
        <v>0</v>
      </c>
      <c r="AZ73" s="238">
        <f>Input!BD21*$I73</f>
        <v>0</v>
      </c>
      <c r="BA73" s="238">
        <f>Input!BE21*$I73</f>
        <v>0</v>
      </c>
      <c r="BB73" s="238">
        <f>Input!BF21*$I73</f>
        <v>0</v>
      </c>
      <c r="BC73" s="238">
        <f>Input!BG21*$I73</f>
        <v>0</v>
      </c>
      <c r="BD73" s="238">
        <f>Input!BH21*$I73</f>
        <v>0</v>
      </c>
      <c r="BE73" s="238">
        <f>Input!BI21*$I73</f>
        <v>0</v>
      </c>
      <c r="BF73" s="238">
        <f>Input!BJ21*$I73</f>
        <v>0</v>
      </c>
      <c r="BG73" s="238">
        <f>Input!BK21*$I73</f>
        <v>0</v>
      </c>
      <c r="BH73" s="238">
        <f>Input!BL21*$I73</f>
        <v>0</v>
      </c>
      <c r="BI73" s="238">
        <f>Input!BM21*$I73</f>
        <v>0</v>
      </c>
      <c r="BJ73" s="238">
        <f>Input!BN21*$I73</f>
        <v>0</v>
      </c>
      <c r="BK73" s="238">
        <f>Input!BO21*$I73</f>
        <v>0</v>
      </c>
      <c r="BL73" s="238">
        <f>Input!BP21*$I73</f>
        <v>0</v>
      </c>
      <c r="BM73" s="238">
        <f>Input!BQ21*$I73</f>
        <v>0</v>
      </c>
    </row>
    <row r="74" spans="3:65" ht="12.75">
      <c r="C74" s="220">
        <f t="shared" si="80"/>
        <v>11</v>
      </c>
      <c r="D74" s="232" t="str">
        <f>Input!D22</f>
        <v>…</v>
      </c>
      <c r="E74" s="233" t="str">
        <f>Input!E22</f>
        <v>Operating Expense</v>
      </c>
      <c r="F74" s="215">
        <f>MATCH(E74,lookups!$C$97:$C$102,0)</f>
        <v>2</v>
      </c>
      <c r="G74" s="215"/>
      <c r="H74" s="234" t="str">
        <f>IF(Input!$E22=lookups!$C$97,"Sign Flip","    ... ")</f>
        <v xml:space="preserve">    ... </v>
      </c>
      <c r="I74" s="235">
        <f>IF(Input!$E22=lookups!$C$97,-1,1)</f>
        <v>1</v>
      </c>
      <c r="K74" s="236">
        <f t="shared" si="81"/>
        <v>0</v>
      </c>
      <c r="L74" s="237">
        <f t="shared" si="82"/>
        <v>0</v>
      </c>
      <c r="O74" s="238">
        <f>Input!S22*$I74</f>
        <v>0</v>
      </c>
      <c r="P74" s="238">
        <f>Input!T22*$I74</f>
        <v>0</v>
      </c>
      <c r="Q74" s="238">
        <f>Input!U22*$I74</f>
        <v>0</v>
      </c>
      <c r="R74" s="238">
        <f>Input!V22*$I74</f>
        <v>0</v>
      </c>
      <c r="S74" s="238">
        <f>Input!W22*$I74</f>
        <v>0</v>
      </c>
      <c r="T74" s="238">
        <f>Input!X22*$I74</f>
        <v>0</v>
      </c>
      <c r="U74" s="238">
        <f>Input!Y22*$I74</f>
        <v>0</v>
      </c>
      <c r="V74" s="238">
        <f>Input!Z22*$I74</f>
        <v>0</v>
      </c>
      <c r="W74" s="238">
        <f>Input!AA22*$I74</f>
        <v>0</v>
      </c>
      <c r="X74" s="238">
        <f>Input!AB22*$I74</f>
        <v>0</v>
      </c>
      <c r="Y74" s="238">
        <f>Input!AC22*$I74</f>
        <v>0</v>
      </c>
      <c r="Z74" s="238">
        <f>Input!AD22*$I74</f>
        <v>0</v>
      </c>
      <c r="AA74" s="238">
        <f>Input!AE22*$I74</f>
        <v>0</v>
      </c>
      <c r="AB74" s="238">
        <f>Input!AF22*$I74</f>
        <v>0</v>
      </c>
      <c r="AC74" s="238">
        <f>Input!AG22*$I74</f>
        <v>0</v>
      </c>
      <c r="AD74" s="238">
        <f>Input!AH22*$I74</f>
        <v>0</v>
      </c>
      <c r="AE74" s="238">
        <f>Input!AI22*$I74</f>
        <v>0</v>
      </c>
      <c r="AF74" s="238">
        <f>Input!AJ22*$I74</f>
        <v>0</v>
      </c>
      <c r="AG74" s="238">
        <f>Input!AK22*$I74</f>
        <v>0</v>
      </c>
      <c r="AH74" s="238">
        <f>Input!AL22*$I74</f>
        <v>0</v>
      </c>
      <c r="AI74" s="238">
        <f>Input!AM22*$I74</f>
        <v>0</v>
      </c>
      <c r="AJ74" s="238">
        <f>Input!AN22*$I74</f>
        <v>0</v>
      </c>
      <c r="AK74" s="238">
        <f>Input!AO22*$I74</f>
        <v>0</v>
      </c>
      <c r="AL74" s="238">
        <f>Input!AP22*$I74</f>
        <v>0</v>
      </c>
      <c r="AM74" s="238">
        <f>Input!AQ22*$I74</f>
        <v>0</v>
      </c>
      <c r="AN74" s="238">
        <f>Input!AR22*$I74</f>
        <v>0</v>
      </c>
      <c r="AO74" s="238">
        <f>Input!AS22*$I74</f>
        <v>0</v>
      </c>
      <c r="AP74" s="238">
        <f>Input!AT22*$I74</f>
        <v>0</v>
      </c>
      <c r="AQ74" s="238">
        <f>Input!AU22*$I74</f>
        <v>0</v>
      </c>
      <c r="AR74" s="238">
        <f>Input!AV22*$I74</f>
        <v>0</v>
      </c>
      <c r="AS74" s="238">
        <f>Input!AW22*$I74</f>
        <v>0</v>
      </c>
      <c r="AT74" s="238">
        <f>Input!AX22*$I74</f>
        <v>0</v>
      </c>
      <c r="AU74" s="238">
        <f>Input!AY22*$I74</f>
        <v>0</v>
      </c>
      <c r="AV74" s="238">
        <f>Input!AZ22*$I74</f>
        <v>0</v>
      </c>
      <c r="AW74" s="238">
        <f>Input!BA22*$I74</f>
        <v>0</v>
      </c>
      <c r="AX74" s="238">
        <f>Input!BB22*$I74</f>
        <v>0</v>
      </c>
      <c r="AY74" s="238">
        <f>Input!BC22*$I74</f>
        <v>0</v>
      </c>
      <c r="AZ74" s="238">
        <f>Input!BD22*$I74</f>
        <v>0</v>
      </c>
      <c r="BA74" s="238">
        <f>Input!BE22*$I74</f>
        <v>0</v>
      </c>
      <c r="BB74" s="238">
        <f>Input!BF22*$I74</f>
        <v>0</v>
      </c>
      <c r="BC74" s="238">
        <f>Input!BG22*$I74</f>
        <v>0</v>
      </c>
      <c r="BD74" s="238">
        <f>Input!BH22*$I74</f>
        <v>0</v>
      </c>
      <c r="BE74" s="238">
        <f>Input!BI22*$I74</f>
        <v>0</v>
      </c>
      <c r="BF74" s="238">
        <f>Input!BJ22*$I74</f>
        <v>0</v>
      </c>
      <c r="BG74" s="238">
        <f>Input!BK22*$I74</f>
        <v>0</v>
      </c>
      <c r="BH74" s="238">
        <f>Input!BL22*$I74</f>
        <v>0</v>
      </c>
      <c r="BI74" s="238">
        <f>Input!BM22*$I74</f>
        <v>0</v>
      </c>
      <c r="BJ74" s="238">
        <f>Input!BN22*$I74</f>
        <v>0</v>
      </c>
      <c r="BK74" s="238">
        <f>Input!BO22*$I74</f>
        <v>0</v>
      </c>
      <c r="BL74" s="238">
        <f>Input!BP22*$I74</f>
        <v>0</v>
      </c>
      <c r="BM74" s="238">
        <f>Input!BQ22*$I74</f>
        <v>0</v>
      </c>
    </row>
    <row r="75" spans="3:65" ht="12.75">
      <c r="C75" s="220">
        <f t="shared" si="80"/>
        <v>12</v>
      </c>
      <c r="D75" s="232" t="str">
        <f>Input!D23</f>
        <v>…</v>
      </c>
      <c r="E75" s="233" t="str">
        <f>Input!E23</f>
        <v>Operating Expense</v>
      </c>
      <c r="F75" s="215">
        <f>MATCH(E75,lookups!$C$97:$C$102,0)</f>
        <v>2</v>
      </c>
      <c r="G75" s="215"/>
      <c r="H75" s="234" t="str">
        <f>IF(Input!$E23=lookups!$C$97,"Sign Flip","    ... ")</f>
        <v xml:space="preserve">    ... </v>
      </c>
      <c r="I75" s="235">
        <f>IF(Input!$E23=lookups!$C$97,-1,1)</f>
        <v>1</v>
      </c>
      <c r="K75" s="236">
        <f t="shared" si="81"/>
        <v>0</v>
      </c>
      <c r="L75" s="237">
        <f t="shared" si="82"/>
        <v>0</v>
      </c>
      <c r="O75" s="238">
        <f>Input!S23*$I75</f>
        <v>0</v>
      </c>
      <c r="P75" s="238">
        <f>Input!T23*$I75</f>
        <v>0</v>
      </c>
      <c r="Q75" s="238">
        <f>Input!U23*$I75</f>
        <v>0</v>
      </c>
      <c r="R75" s="238">
        <f>Input!V23*$I75</f>
        <v>0</v>
      </c>
      <c r="S75" s="238">
        <f>Input!W23*$I75</f>
        <v>0</v>
      </c>
      <c r="T75" s="238">
        <f>Input!X23*$I75</f>
        <v>0</v>
      </c>
      <c r="U75" s="238">
        <f>Input!Y23*$I75</f>
        <v>0</v>
      </c>
      <c r="V75" s="238">
        <f>Input!Z23*$I75</f>
        <v>0</v>
      </c>
      <c r="W75" s="238">
        <f>Input!AA23*$I75</f>
        <v>0</v>
      </c>
      <c r="X75" s="238">
        <f>Input!AB23*$I75</f>
        <v>0</v>
      </c>
      <c r="Y75" s="238">
        <f>Input!AC23*$I75</f>
        <v>0</v>
      </c>
      <c r="Z75" s="238">
        <f>Input!AD23*$I75</f>
        <v>0</v>
      </c>
      <c r="AA75" s="238">
        <f>Input!AE23*$I75</f>
        <v>0</v>
      </c>
      <c r="AB75" s="238">
        <f>Input!AF23*$I75</f>
        <v>0</v>
      </c>
      <c r="AC75" s="238">
        <f>Input!AG23*$I75</f>
        <v>0</v>
      </c>
      <c r="AD75" s="238">
        <f>Input!AH23*$I75</f>
        <v>0</v>
      </c>
      <c r="AE75" s="238">
        <f>Input!AI23*$I75</f>
        <v>0</v>
      </c>
      <c r="AF75" s="238">
        <f>Input!AJ23*$I75</f>
        <v>0</v>
      </c>
      <c r="AG75" s="238">
        <f>Input!AK23*$I75</f>
        <v>0</v>
      </c>
      <c r="AH75" s="238">
        <f>Input!AL23*$I75</f>
        <v>0</v>
      </c>
      <c r="AI75" s="238">
        <f>Input!AM23*$I75</f>
        <v>0</v>
      </c>
      <c r="AJ75" s="238">
        <f>Input!AN23*$I75</f>
        <v>0</v>
      </c>
      <c r="AK75" s="238">
        <f>Input!AO23*$I75</f>
        <v>0</v>
      </c>
      <c r="AL75" s="238">
        <f>Input!AP23*$I75</f>
        <v>0</v>
      </c>
      <c r="AM75" s="238">
        <f>Input!AQ23*$I75</f>
        <v>0</v>
      </c>
      <c r="AN75" s="238">
        <f>Input!AR23*$I75</f>
        <v>0</v>
      </c>
      <c r="AO75" s="238">
        <f>Input!AS23*$I75</f>
        <v>0</v>
      </c>
      <c r="AP75" s="238">
        <f>Input!AT23*$I75</f>
        <v>0</v>
      </c>
      <c r="AQ75" s="238">
        <f>Input!AU23*$I75</f>
        <v>0</v>
      </c>
      <c r="AR75" s="238">
        <f>Input!AV23*$I75</f>
        <v>0</v>
      </c>
      <c r="AS75" s="238">
        <f>Input!AW23*$I75</f>
        <v>0</v>
      </c>
      <c r="AT75" s="238">
        <f>Input!AX23*$I75</f>
        <v>0</v>
      </c>
      <c r="AU75" s="238">
        <f>Input!AY23*$I75</f>
        <v>0</v>
      </c>
      <c r="AV75" s="238">
        <f>Input!AZ23*$I75</f>
        <v>0</v>
      </c>
      <c r="AW75" s="238">
        <f>Input!BA23*$I75</f>
        <v>0</v>
      </c>
      <c r="AX75" s="238">
        <f>Input!BB23*$I75</f>
        <v>0</v>
      </c>
      <c r="AY75" s="238">
        <f>Input!BC23*$I75</f>
        <v>0</v>
      </c>
      <c r="AZ75" s="238">
        <f>Input!BD23*$I75</f>
        <v>0</v>
      </c>
      <c r="BA75" s="238">
        <f>Input!BE23*$I75</f>
        <v>0</v>
      </c>
      <c r="BB75" s="238">
        <f>Input!BF23*$I75</f>
        <v>0</v>
      </c>
      <c r="BC75" s="238">
        <f>Input!BG23*$I75</f>
        <v>0</v>
      </c>
      <c r="BD75" s="238">
        <f>Input!BH23*$I75</f>
        <v>0</v>
      </c>
      <c r="BE75" s="238">
        <f>Input!BI23*$I75</f>
        <v>0</v>
      </c>
      <c r="BF75" s="238">
        <f>Input!BJ23*$I75</f>
        <v>0</v>
      </c>
      <c r="BG75" s="238">
        <f>Input!BK23*$I75</f>
        <v>0</v>
      </c>
      <c r="BH75" s="238">
        <f>Input!BL23*$I75</f>
        <v>0</v>
      </c>
      <c r="BI75" s="238">
        <f>Input!BM23*$I75</f>
        <v>0</v>
      </c>
      <c r="BJ75" s="238">
        <f>Input!BN23*$I75</f>
        <v>0</v>
      </c>
      <c r="BK75" s="238">
        <f>Input!BO23*$I75</f>
        <v>0</v>
      </c>
      <c r="BL75" s="238">
        <f>Input!BP23*$I75</f>
        <v>0</v>
      </c>
      <c r="BM75" s="238">
        <f>Input!BQ23*$I75</f>
        <v>0</v>
      </c>
    </row>
    <row r="76" spans="3:65" ht="12.75">
      <c r="C76" s="220">
        <f t="shared" si="80"/>
        <v>13</v>
      </c>
      <c r="D76" s="232" t="str">
        <f>Input!D24</f>
        <v>…</v>
      </c>
      <c r="E76" s="233" t="str">
        <f>Input!E24</f>
        <v>Operating Expense</v>
      </c>
      <c r="F76" s="215">
        <f>MATCH(E76,lookups!$C$97:$C$102,0)</f>
        <v>2</v>
      </c>
      <c r="G76" s="215"/>
      <c r="H76" s="234" t="str">
        <f>IF(Input!$E24=lookups!$C$97,"Sign Flip","    ... ")</f>
        <v xml:space="preserve">    ... </v>
      </c>
      <c r="I76" s="235">
        <f>IF(Input!$E24=lookups!$C$97,-1,1)</f>
        <v>1</v>
      </c>
      <c r="K76" s="236">
        <f t="shared" si="81"/>
        <v>0</v>
      </c>
      <c r="L76" s="237">
        <f t="shared" si="82"/>
        <v>0</v>
      </c>
      <c r="O76" s="238">
        <f>Input!S24*$I76</f>
        <v>0</v>
      </c>
      <c r="P76" s="238">
        <f>Input!T24*$I76</f>
        <v>0</v>
      </c>
      <c r="Q76" s="238">
        <f>Input!U24*$I76</f>
        <v>0</v>
      </c>
      <c r="R76" s="238">
        <f>Input!V24*$I76</f>
        <v>0</v>
      </c>
      <c r="S76" s="238">
        <f>Input!W24*$I76</f>
        <v>0</v>
      </c>
      <c r="T76" s="238">
        <f>Input!X24*$I76</f>
        <v>0</v>
      </c>
      <c r="U76" s="238">
        <f>Input!Y24*$I76</f>
        <v>0</v>
      </c>
      <c r="V76" s="238">
        <f>Input!Z24*$I76</f>
        <v>0</v>
      </c>
      <c r="W76" s="238">
        <f>Input!AA24*$I76</f>
        <v>0</v>
      </c>
      <c r="X76" s="238">
        <f>Input!AB24*$I76</f>
        <v>0</v>
      </c>
      <c r="Y76" s="238">
        <f>Input!AC24*$I76</f>
        <v>0</v>
      </c>
      <c r="Z76" s="238">
        <f>Input!AD24*$I76</f>
        <v>0</v>
      </c>
      <c r="AA76" s="238">
        <f>Input!AE24*$I76</f>
        <v>0</v>
      </c>
      <c r="AB76" s="238">
        <f>Input!AF24*$I76</f>
        <v>0</v>
      </c>
      <c r="AC76" s="238">
        <f>Input!AG24*$I76</f>
        <v>0</v>
      </c>
      <c r="AD76" s="238">
        <f>Input!AH24*$I76</f>
        <v>0</v>
      </c>
      <c r="AE76" s="238">
        <f>Input!AI24*$I76</f>
        <v>0</v>
      </c>
      <c r="AF76" s="238">
        <f>Input!AJ24*$I76</f>
        <v>0</v>
      </c>
      <c r="AG76" s="238">
        <f>Input!AK24*$I76</f>
        <v>0</v>
      </c>
      <c r="AH76" s="238">
        <f>Input!AL24*$I76</f>
        <v>0</v>
      </c>
      <c r="AI76" s="238">
        <f>Input!AM24*$I76</f>
        <v>0</v>
      </c>
      <c r="AJ76" s="238">
        <f>Input!AN24*$I76</f>
        <v>0</v>
      </c>
      <c r="AK76" s="238">
        <f>Input!AO24*$I76</f>
        <v>0</v>
      </c>
      <c r="AL76" s="238">
        <f>Input!AP24*$I76</f>
        <v>0</v>
      </c>
      <c r="AM76" s="238">
        <f>Input!AQ24*$I76</f>
        <v>0</v>
      </c>
      <c r="AN76" s="238">
        <f>Input!AR24*$I76</f>
        <v>0</v>
      </c>
      <c r="AO76" s="238">
        <f>Input!AS24*$I76</f>
        <v>0</v>
      </c>
      <c r="AP76" s="238">
        <f>Input!AT24*$I76</f>
        <v>0</v>
      </c>
      <c r="AQ76" s="238">
        <f>Input!AU24*$I76</f>
        <v>0</v>
      </c>
      <c r="AR76" s="238">
        <f>Input!AV24*$I76</f>
        <v>0</v>
      </c>
      <c r="AS76" s="238">
        <f>Input!AW24*$I76</f>
        <v>0</v>
      </c>
      <c r="AT76" s="238">
        <f>Input!AX24*$I76</f>
        <v>0</v>
      </c>
      <c r="AU76" s="238">
        <f>Input!AY24*$I76</f>
        <v>0</v>
      </c>
      <c r="AV76" s="238">
        <f>Input!AZ24*$I76</f>
        <v>0</v>
      </c>
      <c r="AW76" s="238">
        <f>Input!BA24*$I76</f>
        <v>0</v>
      </c>
      <c r="AX76" s="238">
        <f>Input!BB24*$I76</f>
        <v>0</v>
      </c>
      <c r="AY76" s="238">
        <f>Input!BC24*$I76</f>
        <v>0</v>
      </c>
      <c r="AZ76" s="238">
        <f>Input!BD24*$I76</f>
        <v>0</v>
      </c>
      <c r="BA76" s="238">
        <f>Input!BE24*$I76</f>
        <v>0</v>
      </c>
      <c r="BB76" s="238">
        <f>Input!BF24*$I76</f>
        <v>0</v>
      </c>
      <c r="BC76" s="238">
        <f>Input!BG24*$I76</f>
        <v>0</v>
      </c>
      <c r="BD76" s="238">
        <f>Input!BH24*$I76</f>
        <v>0</v>
      </c>
      <c r="BE76" s="238">
        <f>Input!BI24*$I76</f>
        <v>0</v>
      </c>
      <c r="BF76" s="238">
        <f>Input!BJ24*$I76</f>
        <v>0</v>
      </c>
      <c r="BG76" s="238">
        <f>Input!BK24*$I76</f>
        <v>0</v>
      </c>
      <c r="BH76" s="238">
        <f>Input!BL24*$I76</f>
        <v>0</v>
      </c>
      <c r="BI76" s="238">
        <f>Input!BM24*$I76</f>
        <v>0</v>
      </c>
      <c r="BJ76" s="238">
        <f>Input!BN24*$I76</f>
        <v>0</v>
      </c>
      <c r="BK76" s="238">
        <f>Input!BO24*$I76</f>
        <v>0</v>
      </c>
      <c r="BL76" s="238">
        <f>Input!BP24*$I76</f>
        <v>0</v>
      </c>
      <c r="BM76" s="238">
        <f>Input!BQ24*$I76</f>
        <v>0</v>
      </c>
    </row>
    <row r="77" spans="3:65" ht="12.75">
      <c r="C77" s="220">
        <f t="shared" si="80"/>
        <v>14</v>
      </c>
      <c r="D77" s="232" t="str">
        <f>Input!D25</f>
        <v>…</v>
      </c>
      <c r="E77" s="233" t="str">
        <f>Input!E25</f>
        <v>Operating Expense</v>
      </c>
      <c r="F77" s="215">
        <f>MATCH(E77,lookups!$C$97:$C$102,0)</f>
        <v>2</v>
      </c>
      <c r="G77" s="215"/>
      <c r="H77" s="234" t="str">
        <f>IF(Input!$E25=lookups!$C$97,"Sign Flip","    ... ")</f>
        <v xml:space="preserve">    ... </v>
      </c>
      <c r="I77" s="235">
        <f>IF(Input!$E25=lookups!$C$97,-1,1)</f>
        <v>1</v>
      </c>
      <c r="K77" s="236">
        <f t="shared" si="81"/>
        <v>0</v>
      </c>
      <c r="L77" s="237">
        <f t="shared" si="82"/>
        <v>0</v>
      </c>
      <c r="O77" s="238">
        <f>Input!S25*$I77</f>
        <v>0</v>
      </c>
      <c r="P77" s="238">
        <f>Input!T25*$I77</f>
        <v>0</v>
      </c>
      <c r="Q77" s="238">
        <f>Input!U25*$I77</f>
        <v>0</v>
      </c>
      <c r="R77" s="238">
        <f>Input!V25*$I77</f>
        <v>0</v>
      </c>
      <c r="S77" s="238">
        <f>Input!W25*$I77</f>
        <v>0</v>
      </c>
      <c r="T77" s="238">
        <f>Input!X25*$I77</f>
        <v>0</v>
      </c>
      <c r="U77" s="238">
        <f>Input!Y25*$I77</f>
        <v>0</v>
      </c>
      <c r="V77" s="238">
        <f>Input!Z25*$I77</f>
        <v>0</v>
      </c>
      <c r="W77" s="238">
        <f>Input!AA25*$I77</f>
        <v>0</v>
      </c>
      <c r="X77" s="238">
        <f>Input!AB25*$I77</f>
        <v>0</v>
      </c>
      <c r="Y77" s="238">
        <f>Input!AC25*$I77</f>
        <v>0</v>
      </c>
      <c r="Z77" s="238">
        <f>Input!AD25*$I77</f>
        <v>0</v>
      </c>
      <c r="AA77" s="238">
        <f>Input!AE25*$I77</f>
        <v>0</v>
      </c>
      <c r="AB77" s="238">
        <f>Input!AF25*$I77</f>
        <v>0</v>
      </c>
      <c r="AC77" s="238">
        <f>Input!AG25*$I77</f>
        <v>0</v>
      </c>
      <c r="AD77" s="238">
        <f>Input!AH25*$I77</f>
        <v>0</v>
      </c>
      <c r="AE77" s="238">
        <f>Input!AI25*$I77</f>
        <v>0</v>
      </c>
      <c r="AF77" s="238">
        <f>Input!AJ25*$I77</f>
        <v>0</v>
      </c>
      <c r="AG77" s="238">
        <f>Input!AK25*$I77</f>
        <v>0</v>
      </c>
      <c r="AH77" s="238">
        <f>Input!AL25*$I77</f>
        <v>0</v>
      </c>
      <c r="AI77" s="238">
        <f>Input!AM25*$I77</f>
        <v>0</v>
      </c>
      <c r="AJ77" s="238">
        <f>Input!AN25*$I77</f>
        <v>0</v>
      </c>
      <c r="AK77" s="238">
        <f>Input!AO25*$I77</f>
        <v>0</v>
      </c>
      <c r="AL77" s="238">
        <f>Input!AP25*$I77</f>
        <v>0</v>
      </c>
      <c r="AM77" s="238">
        <f>Input!AQ25*$I77</f>
        <v>0</v>
      </c>
      <c r="AN77" s="238">
        <f>Input!AR25*$I77</f>
        <v>0</v>
      </c>
      <c r="AO77" s="238">
        <f>Input!AS25*$I77</f>
        <v>0</v>
      </c>
      <c r="AP77" s="238">
        <f>Input!AT25*$I77</f>
        <v>0</v>
      </c>
      <c r="AQ77" s="238">
        <f>Input!AU25*$I77</f>
        <v>0</v>
      </c>
      <c r="AR77" s="238">
        <f>Input!AV25*$I77</f>
        <v>0</v>
      </c>
      <c r="AS77" s="238">
        <f>Input!AW25*$I77</f>
        <v>0</v>
      </c>
      <c r="AT77" s="238">
        <f>Input!AX25*$I77</f>
        <v>0</v>
      </c>
      <c r="AU77" s="238">
        <f>Input!AY25*$I77</f>
        <v>0</v>
      </c>
      <c r="AV77" s="238">
        <f>Input!AZ25*$I77</f>
        <v>0</v>
      </c>
      <c r="AW77" s="238">
        <f>Input!BA25*$I77</f>
        <v>0</v>
      </c>
      <c r="AX77" s="238">
        <f>Input!BB25*$I77</f>
        <v>0</v>
      </c>
      <c r="AY77" s="238">
        <f>Input!BC25*$I77</f>
        <v>0</v>
      </c>
      <c r="AZ77" s="238">
        <f>Input!BD25*$I77</f>
        <v>0</v>
      </c>
      <c r="BA77" s="238">
        <f>Input!BE25*$I77</f>
        <v>0</v>
      </c>
      <c r="BB77" s="238">
        <f>Input!BF25*$I77</f>
        <v>0</v>
      </c>
      <c r="BC77" s="238">
        <f>Input!BG25*$I77</f>
        <v>0</v>
      </c>
      <c r="BD77" s="238">
        <f>Input!BH25*$I77</f>
        <v>0</v>
      </c>
      <c r="BE77" s="238">
        <f>Input!BI25*$I77</f>
        <v>0</v>
      </c>
      <c r="BF77" s="238">
        <f>Input!BJ25*$I77</f>
        <v>0</v>
      </c>
      <c r="BG77" s="238">
        <f>Input!BK25*$I77</f>
        <v>0</v>
      </c>
      <c r="BH77" s="238">
        <f>Input!BL25*$I77</f>
        <v>0</v>
      </c>
      <c r="BI77" s="238">
        <f>Input!BM25*$I77</f>
        <v>0</v>
      </c>
      <c r="BJ77" s="238">
        <f>Input!BN25*$I77</f>
        <v>0</v>
      </c>
      <c r="BK77" s="238">
        <f>Input!BO25*$I77</f>
        <v>0</v>
      </c>
      <c r="BL77" s="238">
        <f>Input!BP25*$I77</f>
        <v>0</v>
      </c>
      <c r="BM77" s="238">
        <f>Input!BQ25*$I77</f>
        <v>0</v>
      </c>
    </row>
    <row r="78" spans="3:65" ht="12.75">
      <c r="C78" s="220">
        <f t="shared" si="80"/>
        <v>15</v>
      </c>
      <c r="D78" s="232" t="str">
        <f>Input!D26</f>
        <v>…</v>
      </c>
      <c r="E78" s="233" t="str">
        <f>Input!E26</f>
        <v>Operating Expense</v>
      </c>
      <c r="F78" s="215">
        <f>MATCH(E78,lookups!$C$97:$C$102,0)</f>
        <v>2</v>
      </c>
      <c r="G78" s="215"/>
      <c r="H78" s="234" t="str">
        <f>IF(Input!$E26=lookups!$C$97,"Sign Flip","    ... ")</f>
        <v xml:space="preserve">    ... </v>
      </c>
      <c r="I78" s="235">
        <f>IF(Input!$E26=lookups!$C$97,-1,1)</f>
        <v>1</v>
      </c>
      <c r="K78" s="236">
        <f t="shared" si="81"/>
        <v>0</v>
      </c>
      <c r="L78" s="237">
        <f t="shared" si="82"/>
        <v>0</v>
      </c>
      <c r="O78" s="238">
        <f>Input!S26*$I78</f>
        <v>0</v>
      </c>
      <c r="P78" s="238">
        <f>Input!T26*$I78</f>
        <v>0</v>
      </c>
      <c r="Q78" s="238">
        <f>Input!U26*$I78</f>
        <v>0</v>
      </c>
      <c r="R78" s="238">
        <f>Input!V26*$I78</f>
        <v>0</v>
      </c>
      <c r="S78" s="238">
        <f>Input!W26*$I78</f>
        <v>0</v>
      </c>
      <c r="T78" s="238">
        <f>Input!X26*$I78</f>
        <v>0</v>
      </c>
      <c r="U78" s="238">
        <f>Input!Y26*$I78</f>
        <v>0</v>
      </c>
      <c r="V78" s="238">
        <f>Input!Z26*$I78</f>
        <v>0</v>
      </c>
      <c r="W78" s="238">
        <f>Input!AA26*$I78</f>
        <v>0</v>
      </c>
      <c r="X78" s="238">
        <f>Input!AB26*$I78</f>
        <v>0</v>
      </c>
      <c r="Y78" s="238">
        <f>Input!AC26*$I78</f>
        <v>0</v>
      </c>
      <c r="Z78" s="238">
        <f>Input!AD26*$I78</f>
        <v>0</v>
      </c>
      <c r="AA78" s="238">
        <f>Input!AE26*$I78</f>
        <v>0</v>
      </c>
      <c r="AB78" s="238">
        <f>Input!AF26*$I78</f>
        <v>0</v>
      </c>
      <c r="AC78" s="238">
        <f>Input!AG26*$I78</f>
        <v>0</v>
      </c>
      <c r="AD78" s="238">
        <f>Input!AH26*$I78</f>
        <v>0</v>
      </c>
      <c r="AE78" s="238">
        <f>Input!AI26*$I78</f>
        <v>0</v>
      </c>
      <c r="AF78" s="238">
        <f>Input!AJ26*$I78</f>
        <v>0</v>
      </c>
      <c r="AG78" s="238">
        <f>Input!AK26*$I78</f>
        <v>0</v>
      </c>
      <c r="AH78" s="238">
        <f>Input!AL26*$I78</f>
        <v>0</v>
      </c>
      <c r="AI78" s="238">
        <f>Input!AM26*$I78</f>
        <v>0</v>
      </c>
      <c r="AJ78" s="238">
        <f>Input!AN26*$I78</f>
        <v>0</v>
      </c>
      <c r="AK78" s="238">
        <f>Input!AO26*$I78</f>
        <v>0</v>
      </c>
      <c r="AL78" s="238">
        <f>Input!AP26*$I78</f>
        <v>0</v>
      </c>
      <c r="AM78" s="238">
        <f>Input!AQ26*$I78</f>
        <v>0</v>
      </c>
      <c r="AN78" s="238">
        <f>Input!AR26*$I78</f>
        <v>0</v>
      </c>
      <c r="AO78" s="238">
        <f>Input!AS26*$I78</f>
        <v>0</v>
      </c>
      <c r="AP78" s="238">
        <f>Input!AT26*$I78</f>
        <v>0</v>
      </c>
      <c r="AQ78" s="238">
        <f>Input!AU26*$I78</f>
        <v>0</v>
      </c>
      <c r="AR78" s="238">
        <f>Input!AV26*$I78</f>
        <v>0</v>
      </c>
      <c r="AS78" s="238">
        <f>Input!AW26*$I78</f>
        <v>0</v>
      </c>
      <c r="AT78" s="238">
        <f>Input!AX26*$I78</f>
        <v>0</v>
      </c>
      <c r="AU78" s="238">
        <f>Input!AY26*$I78</f>
        <v>0</v>
      </c>
      <c r="AV78" s="238">
        <f>Input!AZ26*$I78</f>
        <v>0</v>
      </c>
      <c r="AW78" s="238">
        <f>Input!BA26*$I78</f>
        <v>0</v>
      </c>
      <c r="AX78" s="238">
        <f>Input!BB26*$I78</f>
        <v>0</v>
      </c>
      <c r="AY78" s="238">
        <f>Input!BC26*$I78</f>
        <v>0</v>
      </c>
      <c r="AZ78" s="238">
        <f>Input!BD26*$I78</f>
        <v>0</v>
      </c>
      <c r="BA78" s="238">
        <f>Input!BE26*$I78</f>
        <v>0</v>
      </c>
      <c r="BB78" s="238">
        <f>Input!BF26*$I78</f>
        <v>0</v>
      </c>
      <c r="BC78" s="238">
        <f>Input!BG26*$I78</f>
        <v>0</v>
      </c>
      <c r="BD78" s="238">
        <f>Input!BH26*$I78</f>
        <v>0</v>
      </c>
      <c r="BE78" s="238">
        <f>Input!BI26*$I78</f>
        <v>0</v>
      </c>
      <c r="BF78" s="238">
        <f>Input!BJ26*$I78</f>
        <v>0</v>
      </c>
      <c r="BG78" s="238">
        <f>Input!BK26*$I78</f>
        <v>0</v>
      </c>
      <c r="BH78" s="238">
        <f>Input!BL26*$I78</f>
        <v>0</v>
      </c>
      <c r="BI78" s="238">
        <f>Input!BM26*$I78</f>
        <v>0</v>
      </c>
      <c r="BJ78" s="238">
        <f>Input!BN26*$I78</f>
        <v>0</v>
      </c>
      <c r="BK78" s="238">
        <f>Input!BO26*$I78</f>
        <v>0</v>
      </c>
      <c r="BL78" s="238">
        <f>Input!BP26*$I78</f>
        <v>0</v>
      </c>
      <c r="BM78" s="238">
        <f>Input!BQ26*$I78</f>
        <v>0</v>
      </c>
    </row>
    <row r="79" spans="3:65" ht="12.75">
      <c r="C79" s="220">
        <f t="shared" si="80"/>
        <v>16</v>
      </c>
      <c r="D79" s="232" t="str">
        <f>Input!D27</f>
        <v>…</v>
      </c>
      <c r="E79" s="233" t="str">
        <f>Input!E27</f>
        <v>Operating Expense</v>
      </c>
      <c r="F79" s="215">
        <f>MATCH(E79,lookups!$C$97:$C$102,0)</f>
        <v>2</v>
      </c>
      <c r="G79" s="215"/>
      <c r="H79" s="234" t="str">
        <f>IF(Input!$E27=lookups!$C$97,"Sign Flip","    ... ")</f>
        <v xml:space="preserve">    ... </v>
      </c>
      <c r="I79" s="235">
        <f>IF(Input!$E27=lookups!$C$97,-1,1)</f>
        <v>1</v>
      </c>
      <c r="K79" s="236">
        <f t="shared" si="81"/>
        <v>0</v>
      </c>
      <c r="L79" s="237">
        <f t="shared" si="82"/>
        <v>0</v>
      </c>
      <c r="O79" s="238">
        <f>Input!S27*$I79</f>
        <v>0</v>
      </c>
      <c r="P79" s="238">
        <f>Input!T27*$I79</f>
        <v>0</v>
      </c>
      <c r="Q79" s="238">
        <f>Input!U27*$I79</f>
        <v>0</v>
      </c>
      <c r="R79" s="238">
        <f>Input!V27*$I79</f>
        <v>0</v>
      </c>
      <c r="S79" s="238">
        <f>Input!W27*$I79</f>
        <v>0</v>
      </c>
      <c r="T79" s="238">
        <f>Input!X27*$I79</f>
        <v>0</v>
      </c>
      <c r="U79" s="238">
        <f>Input!Y27*$I79</f>
        <v>0</v>
      </c>
      <c r="V79" s="238">
        <f>Input!Z27*$I79</f>
        <v>0</v>
      </c>
      <c r="W79" s="238">
        <f>Input!AA27*$I79</f>
        <v>0</v>
      </c>
      <c r="X79" s="238">
        <f>Input!AB27*$I79</f>
        <v>0</v>
      </c>
      <c r="Y79" s="238">
        <f>Input!AC27*$I79</f>
        <v>0</v>
      </c>
      <c r="Z79" s="238">
        <f>Input!AD27*$I79</f>
        <v>0</v>
      </c>
      <c r="AA79" s="238">
        <f>Input!AE27*$I79</f>
        <v>0</v>
      </c>
      <c r="AB79" s="238">
        <f>Input!AF27*$I79</f>
        <v>0</v>
      </c>
      <c r="AC79" s="238">
        <f>Input!AG27*$I79</f>
        <v>0</v>
      </c>
      <c r="AD79" s="238">
        <f>Input!AH27*$I79</f>
        <v>0</v>
      </c>
      <c r="AE79" s="238">
        <f>Input!AI27*$I79</f>
        <v>0</v>
      </c>
      <c r="AF79" s="238">
        <f>Input!AJ27*$I79</f>
        <v>0</v>
      </c>
      <c r="AG79" s="238">
        <f>Input!AK27*$I79</f>
        <v>0</v>
      </c>
      <c r="AH79" s="238">
        <f>Input!AL27*$I79</f>
        <v>0</v>
      </c>
      <c r="AI79" s="238">
        <f>Input!AM27*$I79</f>
        <v>0</v>
      </c>
      <c r="AJ79" s="238">
        <f>Input!AN27*$I79</f>
        <v>0</v>
      </c>
      <c r="AK79" s="238">
        <f>Input!AO27*$I79</f>
        <v>0</v>
      </c>
      <c r="AL79" s="238">
        <f>Input!AP27*$I79</f>
        <v>0</v>
      </c>
      <c r="AM79" s="238">
        <f>Input!AQ27*$I79</f>
        <v>0</v>
      </c>
      <c r="AN79" s="238">
        <f>Input!AR27*$I79</f>
        <v>0</v>
      </c>
      <c r="AO79" s="238">
        <f>Input!AS27*$I79</f>
        <v>0</v>
      </c>
      <c r="AP79" s="238">
        <f>Input!AT27*$I79</f>
        <v>0</v>
      </c>
      <c r="AQ79" s="238">
        <f>Input!AU27*$I79</f>
        <v>0</v>
      </c>
      <c r="AR79" s="238">
        <f>Input!AV27*$I79</f>
        <v>0</v>
      </c>
      <c r="AS79" s="238">
        <f>Input!AW27*$I79</f>
        <v>0</v>
      </c>
      <c r="AT79" s="238">
        <f>Input!AX27*$I79</f>
        <v>0</v>
      </c>
      <c r="AU79" s="238">
        <f>Input!AY27*$I79</f>
        <v>0</v>
      </c>
      <c r="AV79" s="238">
        <f>Input!AZ27*$I79</f>
        <v>0</v>
      </c>
      <c r="AW79" s="238">
        <f>Input!BA27*$I79</f>
        <v>0</v>
      </c>
      <c r="AX79" s="238">
        <f>Input!BB27*$I79</f>
        <v>0</v>
      </c>
      <c r="AY79" s="238">
        <f>Input!BC27*$I79</f>
        <v>0</v>
      </c>
      <c r="AZ79" s="238">
        <f>Input!BD27*$I79</f>
        <v>0</v>
      </c>
      <c r="BA79" s="238">
        <f>Input!BE27*$I79</f>
        <v>0</v>
      </c>
      <c r="BB79" s="238">
        <f>Input!BF27*$I79</f>
        <v>0</v>
      </c>
      <c r="BC79" s="238">
        <f>Input!BG27*$I79</f>
        <v>0</v>
      </c>
      <c r="BD79" s="238">
        <f>Input!BH27*$I79</f>
        <v>0</v>
      </c>
      <c r="BE79" s="238">
        <f>Input!BI27*$I79</f>
        <v>0</v>
      </c>
      <c r="BF79" s="238">
        <f>Input!BJ27*$I79</f>
        <v>0</v>
      </c>
      <c r="BG79" s="238">
        <f>Input!BK27*$I79</f>
        <v>0</v>
      </c>
      <c r="BH79" s="238">
        <f>Input!BL27*$I79</f>
        <v>0</v>
      </c>
      <c r="BI79" s="238">
        <f>Input!BM27*$I79</f>
        <v>0</v>
      </c>
      <c r="BJ79" s="238">
        <f>Input!BN27*$I79</f>
        <v>0</v>
      </c>
      <c r="BK79" s="238">
        <f>Input!BO27*$I79</f>
        <v>0</v>
      </c>
      <c r="BL79" s="238">
        <f>Input!BP27*$I79</f>
        <v>0</v>
      </c>
      <c r="BM79" s="238">
        <f>Input!BQ27*$I79</f>
        <v>0</v>
      </c>
    </row>
    <row r="80" spans="3:65" ht="12.75">
      <c r="C80" s="220">
        <f t="shared" si="80"/>
        <v>17</v>
      </c>
      <c r="D80" s="232" t="str">
        <f>Input!D28</f>
        <v>…</v>
      </c>
      <c r="E80" s="233" t="str">
        <f>Input!E28</f>
        <v>Operating Expense</v>
      </c>
      <c r="F80" s="215">
        <f>MATCH(E80,lookups!$C$97:$C$102,0)</f>
        <v>2</v>
      </c>
      <c r="G80" s="215"/>
      <c r="H80" s="234" t="str">
        <f>IF(Input!$E28=lookups!$C$97,"Sign Flip","    ... ")</f>
        <v xml:space="preserve">    ... </v>
      </c>
      <c r="I80" s="235">
        <f>IF(Input!$E28=lookups!$C$97,-1,1)</f>
        <v>1</v>
      </c>
      <c r="K80" s="236">
        <f t="shared" si="81"/>
        <v>0</v>
      </c>
      <c r="L80" s="237">
        <f t="shared" si="82"/>
        <v>0</v>
      </c>
      <c r="O80" s="238">
        <f>Input!S28*$I80</f>
        <v>0</v>
      </c>
      <c r="P80" s="238">
        <f>Input!T28*$I80</f>
        <v>0</v>
      </c>
      <c r="Q80" s="238">
        <f>Input!U28*$I80</f>
        <v>0</v>
      </c>
      <c r="R80" s="238">
        <f>Input!V28*$I80</f>
        <v>0</v>
      </c>
      <c r="S80" s="238">
        <f>Input!W28*$I80</f>
        <v>0</v>
      </c>
      <c r="T80" s="238">
        <f>Input!X28*$I80</f>
        <v>0</v>
      </c>
      <c r="U80" s="238">
        <f>Input!Y28*$I80</f>
        <v>0</v>
      </c>
      <c r="V80" s="238">
        <f>Input!Z28*$I80</f>
        <v>0</v>
      </c>
      <c r="W80" s="238">
        <f>Input!AA28*$I80</f>
        <v>0</v>
      </c>
      <c r="X80" s="238">
        <f>Input!AB28*$I80</f>
        <v>0</v>
      </c>
      <c r="Y80" s="238">
        <f>Input!AC28*$I80</f>
        <v>0</v>
      </c>
      <c r="Z80" s="238">
        <f>Input!AD28*$I80</f>
        <v>0</v>
      </c>
      <c r="AA80" s="238">
        <f>Input!AE28*$I80</f>
        <v>0</v>
      </c>
      <c r="AB80" s="238">
        <f>Input!AF28*$I80</f>
        <v>0</v>
      </c>
      <c r="AC80" s="238">
        <f>Input!AG28*$I80</f>
        <v>0</v>
      </c>
      <c r="AD80" s="238">
        <f>Input!AH28*$I80</f>
        <v>0</v>
      </c>
      <c r="AE80" s="238">
        <f>Input!AI28*$I80</f>
        <v>0</v>
      </c>
      <c r="AF80" s="238">
        <f>Input!AJ28*$I80</f>
        <v>0</v>
      </c>
      <c r="AG80" s="238">
        <f>Input!AK28*$I80</f>
        <v>0</v>
      </c>
      <c r="AH80" s="238">
        <f>Input!AL28*$I80</f>
        <v>0</v>
      </c>
      <c r="AI80" s="238">
        <f>Input!AM28*$I80</f>
        <v>0</v>
      </c>
      <c r="AJ80" s="238">
        <f>Input!AN28*$I80</f>
        <v>0</v>
      </c>
      <c r="AK80" s="238">
        <f>Input!AO28*$I80</f>
        <v>0</v>
      </c>
      <c r="AL80" s="238">
        <f>Input!AP28*$I80</f>
        <v>0</v>
      </c>
      <c r="AM80" s="238">
        <f>Input!AQ28*$I80</f>
        <v>0</v>
      </c>
      <c r="AN80" s="238">
        <f>Input!AR28*$I80</f>
        <v>0</v>
      </c>
      <c r="AO80" s="238">
        <f>Input!AS28*$I80</f>
        <v>0</v>
      </c>
      <c r="AP80" s="238">
        <f>Input!AT28*$I80</f>
        <v>0</v>
      </c>
      <c r="AQ80" s="238">
        <f>Input!AU28*$I80</f>
        <v>0</v>
      </c>
      <c r="AR80" s="238">
        <f>Input!AV28*$I80</f>
        <v>0</v>
      </c>
      <c r="AS80" s="238">
        <f>Input!AW28*$I80</f>
        <v>0</v>
      </c>
      <c r="AT80" s="238">
        <f>Input!AX28*$I80</f>
        <v>0</v>
      </c>
      <c r="AU80" s="238">
        <f>Input!AY28*$I80</f>
        <v>0</v>
      </c>
      <c r="AV80" s="238">
        <f>Input!AZ28*$I80</f>
        <v>0</v>
      </c>
      <c r="AW80" s="238">
        <f>Input!BA28*$I80</f>
        <v>0</v>
      </c>
      <c r="AX80" s="238">
        <f>Input!BB28*$I80</f>
        <v>0</v>
      </c>
      <c r="AY80" s="238">
        <f>Input!BC28*$I80</f>
        <v>0</v>
      </c>
      <c r="AZ80" s="238">
        <f>Input!BD28*$I80</f>
        <v>0</v>
      </c>
      <c r="BA80" s="238">
        <f>Input!BE28*$I80</f>
        <v>0</v>
      </c>
      <c r="BB80" s="238">
        <f>Input!BF28*$I80</f>
        <v>0</v>
      </c>
      <c r="BC80" s="238">
        <f>Input!BG28*$I80</f>
        <v>0</v>
      </c>
      <c r="BD80" s="238">
        <f>Input!BH28*$I80</f>
        <v>0</v>
      </c>
      <c r="BE80" s="238">
        <f>Input!BI28*$I80</f>
        <v>0</v>
      </c>
      <c r="BF80" s="238">
        <f>Input!BJ28*$I80</f>
        <v>0</v>
      </c>
      <c r="BG80" s="238">
        <f>Input!BK28*$I80</f>
        <v>0</v>
      </c>
      <c r="BH80" s="238">
        <f>Input!BL28*$I80</f>
        <v>0</v>
      </c>
      <c r="BI80" s="238">
        <f>Input!BM28*$I80</f>
        <v>0</v>
      </c>
      <c r="BJ80" s="238">
        <f>Input!BN28*$I80</f>
        <v>0</v>
      </c>
      <c r="BK80" s="238">
        <f>Input!BO28*$I80</f>
        <v>0</v>
      </c>
      <c r="BL80" s="238">
        <f>Input!BP28*$I80</f>
        <v>0</v>
      </c>
      <c r="BM80" s="238">
        <f>Input!BQ28*$I80</f>
        <v>0</v>
      </c>
    </row>
    <row r="81" spans="3:65" ht="12.75">
      <c r="C81" s="220">
        <f t="shared" si="80"/>
        <v>18</v>
      </c>
      <c r="D81" s="232" t="str">
        <f>Input!D29</f>
        <v>…</v>
      </c>
      <c r="E81" s="233" t="str">
        <f>Input!E29</f>
        <v>Operating Expense</v>
      </c>
      <c r="F81" s="215">
        <f>MATCH(E81,lookups!$C$97:$C$102,0)</f>
        <v>2</v>
      </c>
      <c r="G81" s="215"/>
      <c r="H81" s="234" t="str">
        <f>IF(Input!$E29=lookups!$C$97,"Sign Flip","    ... ")</f>
        <v xml:space="preserve">    ... </v>
      </c>
      <c r="I81" s="235">
        <f>IF(Input!$E29=lookups!$C$97,-1,1)</f>
        <v>1</v>
      </c>
      <c r="K81" s="236">
        <f t="shared" si="81"/>
        <v>0</v>
      </c>
      <c r="L81" s="237">
        <f t="shared" si="82"/>
        <v>0</v>
      </c>
      <c r="O81" s="238">
        <f>Input!S29*$I81</f>
        <v>0</v>
      </c>
      <c r="P81" s="238">
        <f>Input!T29*$I81</f>
        <v>0</v>
      </c>
      <c r="Q81" s="238">
        <f>Input!U29*$I81</f>
        <v>0</v>
      </c>
      <c r="R81" s="238">
        <f>Input!V29*$I81</f>
        <v>0</v>
      </c>
      <c r="S81" s="238">
        <f>Input!W29*$I81</f>
        <v>0</v>
      </c>
      <c r="T81" s="238">
        <f>Input!X29*$I81</f>
        <v>0</v>
      </c>
      <c r="U81" s="238">
        <f>Input!Y29*$I81</f>
        <v>0</v>
      </c>
      <c r="V81" s="238">
        <f>Input!Z29*$I81</f>
        <v>0</v>
      </c>
      <c r="W81" s="238">
        <f>Input!AA29*$I81</f>
        <v>0</v>
      </c>
      <c r="X81" s="238">
        <f>Input!AB29*$I81</f>
        <v>0</v>
      </c>
      <c r="Y81" s="238">
        <f>Input!AC29*$I81</f>
        <v>0</v>
      </c>
      <c r="Z81" s="238">
        <f>Input!AD29*$I81</f>
        <v>0</v>
      </c>
      <c r="AA81" s="238">
        <f>Input!AE29*$I81</f>
        <v>0</v>
      </c>
      <c r="AB81" s="238">
        <f>Input!AF29*$I81</f>
        <v>0</v>
      </c>
      <c r="AC81" s="238">
        <f>Input!AG29*$I81</f>
        <v>0</v>
      </c>
      <c r="AD81" s="238">
        <f>Input!AH29*$I81</f>
        <v>0</v>
      </c>
      <c r="AE81" s="238">
        <f>Input!AI29*$I81</f>
        <v>0</v>
      </c>
      <c r="AF81" s="238">
        <f>Input!AJ29*$I81</f>
        <v>0</v>
      </c>
      <c r="AG81" s="238">
        <f>Input!AK29*$I81</f>
        <v>0</v>
      </c>
      <c r="AH81" s="238">
        <f>Input!AL29*$I81</f>
        <v>0</v>
      </c>
      <c r="AI81" s="238">
        <f>Input!AM29*$I81</f>
        <v>0</v>
      </c>
      <c r="AJ81" s="238">
        <f>Input!AN29*$I81</f>
        <v>0</v>
      </c>
      <c r="AK81" s="238">
        <f>Input!AO29*$I81</f>
        <v>0</v>
      </c>
      <c r="AL81" s="238">
        <f>Input!AP29*$I81</f>
        <v>0</v>
      </c>
      <c r="AM81" s="238">
        <f>Input!AQ29*$I81</f>
        <v>0</v>
      </c>
      <c r="AN81" s="238">
        <f>Input!AR29*$I81</f>
        <v>0</v>
      </c>
      <c r="AO81" s="238">
        <f>Input!AS29*$I81</f>
        <v>0</v>
      </c>
      <c r="AP81" s="238">
        <f>Input!AT29*$I81</f>
        <v>0</v>
      </c>
      <c r="AQ81" s="238">
        <f>Input!AU29*$I81</f>
        <v>0</v>
      </c>
      <c r="AR81" s="238">
        <f>Input!AV29*$I81</f>
        <v>0</v>
      </c>
      <c r="AS81" s="238">
        <f>Input!AW29*$I81</f>
        <v>0</v>
      </c>
      <c r="AT81" s="238">
        <f>Input!AX29*$I81</f>
        <v>0</v>
      </c>
      <c r="AU81" s="238">
        <f>Input!AY29*$I81</f>
        <v>0</v>
      </c>
      <c r="AV81" s="238">
        <f>Input!AZ29*$I81</f>
        <v>0</v>
      </c>
      <c r="AW81" s="238">
        <f>Input!BA29*$I81</f>
        <v>0</v>
      </c>
      <c r="AX81" s="238">
        <f>Input!BB29*$I81</f>
        <v>0</v>
      </c>
      <c r="AY81" s="238">
        <f>Input!BC29*$I81</f>
        <v>0</v>
      </c>
      <c r="AZ81" s="238">
        <f>Input!BD29*$I81</f>
        <v>0</v>
      </c>
      <c r="BA81" s="238">
        <f>Input!BE29*$I81</f>
        <v>0</v>
      </c>
      <c r="BB81" s="238">
        <f>Input!BF29*$I81</f>
        <v>0</v>
      </c>
      <c r="BC81" s="238">
        <f>Input!BG29*$I81</f>
        <v>0</v>
      </c>
      <c r="BD81" s="238">
        <f>Input!BH29*$I81</f>
        <v>0</v>
      </c>
      <c r="BE81" s="238">
        <f>Input!BI29*$I81</f>
        <v>0</v>
      </c>
      <c r="BF81" s="238">
        <f>Input!BJ29*$I81</f>
        <v>0</v>
      </c>
      <c r="BG81" s="238">
        <f>Input!BK29*$I81</f>
        <v>0</v>
      </c>
      <c r="BH81" s="238">
        <f>Input!BL29*$I81</f>
        <v>0</v>
      </c>
      <c r="BI81" s="238">
        <f>Input!BM29*$I81</f>
        <v>0</v>
      </c>
      <c r="BJ81" s="238">
        <f>Input!BN29*$I81</f>
        <v>0</v>
      </c>
      <c r="BK81" s="238">
        <f>Input!BO29*$I81</f>
        <v>0</v>
      </c>
      <c r="BL81" s="238">
        <f>Input!BP29*$I81</f>
        <v>0</v>
      </c>
      <c r="BM81" s="238">
        <f>Input!BQ29*$I81</f>
        <v>0</v>
      </c>
    </row>
    <row r="82" spans="3:65" ht="12.75">
      <c r="C82" s="220">
        <f t="shared" si="80"/>
        <v>19</v>
      </c>
      <c r="D82" s="232" t="str">
        <f>Input!D30</f>
        <v>…</v>
      </c>
      <c r="E82" s="233" t="str">
        <f>Input!E30</f>
        <v>Operating Expense</v>
      </c>
      <c r="F82" s="215">
        <f>MATCH(E82,lookups!$C$97:$C$102,0)</f>
        <v>2</v>
      </c>
      <c r="G82" s="215"/>
      <c r="H82" s="234" t="str">
        <f>IF(Input!$E30=lookups!$C$97,"Sign Flip","    ... ")</f>
        <v xml:space="preserve">    ... </v>
      </c>
      <c r="I82" s="235">
        <f>IF(Input!$E30=lookups!$C$97,-1,1)</f>
        <v>1</v>
      </c>
      <c r="K82" s="236">
        <f t="shared" si="81"/>
        <v>0</v>
      </c>
      <c r="L82" s="237">
        <f t="shared" si="82"/>
        <v>0</v>
      </c>
      <c r="O82" s="238">
        <f>Input!S30*$I82</f>
        <v>0</v>
      </c>
      <c r="P82" s="238">
        <f>Input!T30*$I82</f>
        <v>0</v>
      </c>
      <c r="Q82" s="238">
        <f>Input!U30*$I82</f>
        <v>0</v>
      </c>
      <c r="R82" s="238">
        <f>Input!V30*$I82</f>
        <v>0</v>
      </c>
      <c r="S82" s="238">
        <f>Input!W30*$I82</f>
        <v>0</v>
      </c>
      <c r="T82" s="238">
        <f>Input!X30*$I82</f>
        <v>0</v>
      </c>
      <c r="U82" s="238">
        <f>Input!Y30*$I82</f>
        <v>0</v>
      </c>
      <c r="V82" s="238">
        <f>Input!Z30*$I82</f>
        <v>0</v>
      </c>
      <c r="W82" s="238">
        <f>Input!AA30*$I82</f>
        <v>0</v>
      </c>
      <c r="X82" s="238">
        <f>Input!AB30*$I82</f>
        <v>0</v>
      </c>
      <c r="Y82" s="238">
        <f>Input!AC30*$I82</f>
        <v>0</v>
      </c>
      <c r="Z82" s="238">
        <f>Input!AD30*$I82</f>
        <v>0</v>
      </c>
      <c r="AA82" s="238">
        <f>Input!AE30*$I82</f>
        <v>0</v>
      </c>
      <c r="AB82" s="238">
        <f>Input!AF30*$I82</f>
        <v>0</v>
      </c>
      <c r="AC82" s="238">
        <f>Input!AG30*$I82</f>
        <v>0</v>
      </c>
      <c r="AD82" s="238">
        <f>Input!AH30*$I82</f>
        <v>0</v>
      </c>
      <c r="AE82" s="238">
        <f>Input!AI30*$I82</f>
        <v>0</v>
      </c>
      <c r="AF82" s="238">
        <f>Input!AJ30*$I82</f>
        <v>0</v>
      </c>
      <c r="AG82" s="238">
        <f>Input!AK30*$I82</f>
        <v>0</v>
      </c>
      <c r="AH82" s="238">
        <f>Input!AL30*$I82</f>
        <v>0</v>
      </c>
      <c r="AI82" s="238">
        <f>Input!AM30*$I82</f>
        <v>0</v>
      </c>
      <c r="AJ82" s="238">
        <f>Input!AN30*$I82</f>
        <v>0</v>
      </c>
      <c r="AK82" s="238">
        <f>Input!AO30*$I82</f>
        <v>0</v>
      </c>
      <c r="AL82" s="238">
        <f>Input!AP30*$I82</f>
        <v>0</v>
      </c>
      <c r="AM82" s="238">
        <f>Input!AQ30*$I82</f>
        <v>0</v>
      </c>
      <c r="AN82" s="238">
        <f>Input!AR30*$I82</f>
        <v>0</v>
      </c>
      <c r="AO82" s="238">
        <f>Input!AS30*$I82</f>
        <v>0</v>
      </c>
      <c r="AP82" s="238">
        <f>Input!AT30*$I82</f>
        <v>0</v>
      </c>
      <c r="AQ82" s="238">
        <f>Input!AU30*$I82</f>
        <v>0</v>
      </c>
      <c r="AR82" s="238">
        <f>Input!AV30*$I82</f>
        <v>0</v>
      </c>
      <c r="AS82" s="238">
        <f>Input!AW30*$I82</f>
        <v>0</v>
      </c>
      <c r="AT82" s="238">
        <f>Input!AX30*$I82</f>
        <v>0</v>
      </c>
      <c r="AU82" s="238">
        <f>Input!AY30*$I82</f>
        <v>0</v>
      </c>
      <c r="AV82" s="238">
        <f>Input!AZ30*$I82</f>
        <v>0</v>
      </c>
      <c r="AW82" s="238">
        <f>Input!BA30*$I82</f>
        <v>0</v>
      </c>
      <c r="AX82" s="238">
        <f>Input!BB30*$I82</f>
        <v>0</v>
      </c>
      <c r="AY82" s="238">
        <f>Input!BC30*$I82</f>
        <v>0</v>
      </c>
      <c r="AZ82" s="238">
        <f>Input!BD30*$I82</f>
        <v>0</v>
      </c>
      <c r="BA82" s="238">
        <f>Input!BE30*$I82</f>
        <v>0</v>
      </c>
      <c r="BB82" s="238">
        <f>Input!BF30*$I82</f>
        <v>0</v>
      </c>
      <c r="BC82" s="238">
        <f>Input!BG30*$I82</f>
        <v>0</v>
      </c>
      <c r="BD82" s="238">
        <f>Input!BH30*$I82</f>
        <v>0</v>
      </c>
      <c r="BE82" s="238">
        <f>Input!BI30*$I82</f>
        <v>0</v>
      </c>
      <c r="BF82" s="238">
        <f>Input!BJ30*$I82</f>
        <v>0</v>
      </c>
      <c r="BG82" s="238">
        <f>Input!BK30*$I82</f>
        <v>0</v>
      </c>
      <c r="BH82" s="238">
        <f>Input!BL30*$I82</f>
        <v>0</v>
      </c>
      <c r="BI82" s="238">
        <f>Input!BM30*$I82</f>
        <v>0</v>
      </c>
      <c r="BJ82" s="238">
        <f>Input!BN30*$I82</f>
        <v>0</v>
      </c>
      <c r="BK82" s="238">
        <f>Input!BO30*$I82</f>
        <v>0</v>
      </c>
      <c r="BL82" s="238">
        <f>Input!BP30*$I82</f>
        <v>0</v>
      </c>
      <c r="BM82" s="238">
        <f>Input!BQ30*$I82</f>
        <v>0</v>
      </c>
    </row>
    <row r="83" spans="3:65" ht="12.75">
      <c r="C83" s="220">
        <f t="shared" si="80"/>
        <v>20</v>
      </c>
      <c r="D83" s="232" t="str">
        <f>Input!D31</f>
        <v>…</v>
      </c>
      <c r="E83" s="233" t="str">
        <f>Input!E31</f>
        <v>Operating Expense</v>
      </c>
      <c r="F83" s="215">
        <f>MATCH(E83,lookups!$C$97:$C$102,0)</f>
        <v>2</v>
      </c>
      <c r="G83" s="215"/>
      <c r="H83" s="234" t="str">
        <f>IF(Input!$E31=lookups!$C$97,"Sign Flip","    ... ")</f>
        <v xml:space="preserve">    ... </v>
      </c>
      <c r="I83" s="235">
        <f>IF(Input!$E31=lookups!$C$97,-1,1)</f>
        <v>1</v>
      </c>
      <c r="K83" s="236">
        <f t="shared" si="81"/>
        <v>0</v>
      </c>
      <c r="L83" s="237">
        <f t="shared" si="82"/>
        <v>0</v>
      </c>
      <c r="O83" s="238">
        <f>Input!S31*$I83</f>
        <v>0</v>
      </c>
      <c r="P83" s="238">
        <f>Input!T31*$I83</f>
        <v>0</v>
      </c>
      <c r="Q83" s="238">
        <f>Input!U31*$I83</f>
        <v>0</v>
      </c>
      <c r="R83" s="238">
        <f>Input!V31*$I83</f>
        <v>0</v>
      </c>
      <c r="S83" s="238">
        <f>Input!W31*$I83</f>
        <v>0</v>
      </c>
      <c r="T83" s="238">
        <f>Input!X31*$I83</f>
        <v>0</v>
      </c>
      <c r="U83" s="238">
        <f>Input!Y31*$I83</f>
        <v>0</v>
      </c>
      <c r="V83" s="238">
        <f>Input!Z31*$I83</f>
        <v>0</v>
      </c>
      <c r="W83" s="238">
        <f>Input!AA31*$I83</f>
        <v>0</v>
      </c>
      <c r="X83" s="238">
        <f>Input!AB31*$I83</f>
        <v>0</v>
      </c>
      <c r="Y83" s="238">
        <f>Input!AC31*$I83</f>
        <v>0</v>
      </c>
      <c r="Z83" s="238">
        <f>Input!AD31*$I83</f>
        <v>0</v>
      </c>
      <c r="AA83" s="238">
        <f>Input!AE31*$I83</f>
        <v>0</v>
      </c>
      <c r="AB83" s="238">
        <f>Input!AF31*$I83</f>
        <v>0</v>
      </c>
      <c r="AC83" s="238">
        <f>Input!AG31*$I83</f>
        <v>0</v>
      </c>
      <c r="AD83" s="238">
        <f>Input!AH31*$I83</f>
        <v>0</v>
      </c>
      <c r="AE83" s="238">
        <f>Input!AI31*$I83</f>
        <v>0</v>
      </c>
      <c r="AF83" s="238">
        <f>Input!AJ31*$I83</f>
        <v>0</v>
      </c>
      <c r="AG83" s="238">
        <f>Input!AK31*$I83</f>
        <v>0</v>
      </c>
      <c r="AH83" s="238">
        <f>Input!AL31*$I83</f>
        <v>0</v>
      </c>
      <c r="AI83" s="238">
        <f>Input!AM31*$I83</f>
        <v>0</v>
      </c>
      <c r="AJ83" s="238">
        <f>Input!AN31*$I83</f>
        <v>0</v>
      </c>
      <c r="AK83" s="238">
        <f>Input!AO31*$I83</f>
        <v>0</v>
      </c>
      <c r="AL83" s="238">
        <f>Input!AP31*$I83</f>
        <v>0</v>
      </c>
      <c r="AM83" s="238">
        <f>Input!AQ31*$I83</f>
        <v>0</v>
      </c>
      <c r="AN83" s="238">
        <f>Input!AR31*$I83</f>
        <v>0</v>
      </c>
      <c r="AO83" s="238">
        <f>Input!AS31*$I83</f>
        <v>0</v>
      </c>
      <c r="AP83" s="238">
        <f>Input!AT31*$I83</f>
        <v>0</v>
      </c>
      <c r="AQ83" s="238">
        <f>Input!AU31*$I83</f>
        <v>0</v>
      </c>
      <c r="AR83" s="238">
        <f>Input!AV31*$I83</f>
        <v>0</v>
      </c>
      <c r="AS83" s="238">
        <f>Input!AW31*$I83</f>
        <v>0</v>
      </c>
      <c r="AT83" s="238">
        <f>Input!AX31*$I83</f>
        <v>0</v>
      </c>
      <c r="AU83" s="238">
        <f>Input!AY31*$I83</f>
        <v>0</v>
      </c>
      <c r="AV83" s="238">
        <f>Input!AZ31*$I83</f>
        <v>0</v>
      </c>
      <c r="AW83" s="238">
        <f>Input!BA31*$I83</f>
        <v>0</v>
      </c>
      <c r="AX83" s="238">
        <f>Input!BB31*$I83</f>
        <v>0</v>
      </c>
      <c r="AY83" s="238">
        <f>Input!BC31*$I83</f>
        <v>0</v>
      </c>
      <c r="AZ83" s="238">
        <f>Input!BD31*$I83</f>
        <v>0</v>
      </c>
      <c r="BA83" s="238">
        <f>Input!BE31*$I83</f>
        <v>0</v>
      </c>
      <c r="BB83" s="238">
        <f>Input!BF31*$I83</f>
        <v>0</v>
      </c>
      <c r="BC83" s="238">
        <f>Input!BG31*$I83</f>
        <v>0</v>
      </c>
      <c r="BD83" s="238">
        <f>Input!BH31*$I83</f>
        <v>0</v>
      </c>
      <c r="BE83" s="238">
        <f>Input!BI31*$I83</f>
        <v>0</v>
      </c>
      <c r="BF83" s="238">
        <f>Input!BJ31*$I83</f>
        <v>0</v>
      </c>
      <c r="BG83" s="238">
        <f>Input!BK31*$I83</f>
        <v>0</v>
      </c>
      <c r="BH83" s="238">
        <f>Input!BL31*$I83</f>
        <v>0</v>
      </c>
      <c r="BI83" s="238">
        <f>Input!BM31*$I83</f>
        <v>0</v>
      </c>
      <c r="BJ83" s="238">
        <f>Input!BN31*$I83</f>
        <v>0</v>
      </c>
      <c r="BK83" s="238">
        <f>Input!BO31*$I83</f>
        <v>0</v>
      </c>
      <c r="BL83" s="238">
        <f>Input!BP31*$I83</f>
        <v>0</v>
      </c>
      <c r="BM83" s="238">
        <f>Input!BQ31*$I83</f>
        <v>0</v>
      </c>
    </row>
    <row r="84" spans="3:65" ht="12.75">
      <c r="C84" s="220">
        <f t="shared" si="80"/>
        <v>21</v>
      </c>
      <c r="D84" s="232" t="str">
        <f>Input!D32</f>
        <v>…</v>
      </c>
      <c r="E84" s="233" t="str">
        <f>Input!E32</f>
        <v>Operating Expense</v>
      </c>
      <c r="F84" s="215">
        <f>MATCH(E84,lookups!$C$97:$C$102,0)</f>
        <v>2</v>
      </c>
      <c r="G84" s="215"/>
      <c r="H84" s="234" t="str">
        <f>IF(Input!$E32=lookups!$C$97,"Sign Flip","    ... ")</f>
        <v xml:space="preserve">    ... </v>
      </c>
      <c r="I84" s="235">
        <f>IF(Input!$E32=lookups!$C$97,-1,1)</f>
        <v>1</v>
      </c>
      <c r="K84" s="236">
        <f t="shared" si="81"/>
        <v>0</v>
      </c>
      <c r="L84" s="237">
        <f t="shared" si="82"/>
        <v>0</v>
      </c>
      <c r="O84" s="238">
        <f>Input!S32*$I84</f>
        <v>0</v>
      </c>
      <c r="P84" s="238">
        <f>Input!T32*$I84</f>
        <v>0</v>
      </c>
      <c r="Q84" s="238">
        <f>Input!U32*$I84</f>
        <v>0</v>
      </c>
      <c r="R84" s="238">
        <f>Input!V32*$I84</f>
        <v>0</v>
      </c>
      <c r="S84" s="238">
        <f>Input!W32*$I84</f>
        <v>0</v>
      </c>
      <c r="T84" s="238">
        <f>Input!X32*$I84</f>
        <v>0</v>
      </c>
      <c r="U84" s="238">
        <f>Input!Y32*$I84</f>
        <v>0</v>
      </c>
      <c r="V84" s="238">
        <f>Input!Z32*$I84</f>
        <v>0</v>
      </c>
      <c r="W84" s="238">
        <f>Input!AA32*$I84</f>
        <v>0</v>
      </c>
      <c r="X84" s="238">
        <f>Input!AB32*$I84</f>
        <v>0</v>
      </c>
      <c r="Y84" s="238">
        <f>Input!AC32*$I84</f>
        <v>0</v>
      </c>
      <c r="Z84" s="238">
        <f>Input!AD32*$I84</f>
        <v>0</v>
      </c>
      <c r="AA84" s="238">
        <f>Input!AE32*$I84</f>
        <v>0</v>
      </c>
      <c r="AB84" s="238">
        <f>Input!AF32*$I84</f>
        <v>0</v>
      </c>
      <c r="AC84" s="238">
        <f>Input!AG32*$I84</f>
        <v>0</v>
      </c>
      <c r="AD84" s="238">
        <f>Input!AH32*$I84</f>
        <v>0</v>
      </c>
      <c r="AE84" s="238">
        <f>Input!AI32*$I84</f>
        <v>0</v>
      </c>
      <c r="AF84" s="238">
        <f>Input!AJ32*$I84</f>
        <v>0</v>
      </c>
      <c r="AG84" s="238">
        <f>Input!AK32*$I84</f>
        <v>0</v>
      </c>
      <c r="AH84" s="238">
        <f>Input!AL32*$I84</f>
        <v>0</v>
      </c>
      <c r="AI84" s="238">
        <f>Input!AM32*$I84</f>
        <v>0</v>
      </c>
      <c r="AJ84" s="238">
        <f>Input!AN32*$I84</f>
        <v>0</v>
      </c>
      <c r="AK84" s="238">
        <f>Input!AO32*$I84</f>
        <v>0</v>
      </c>
      <c r="AL84" s="238">
        <f>Input!AP32*$I84</f>
        <v>0</v>
      </c>
      <c r="AM84" s="238">
        <f>Input!AQ32*$I84</f>
        <v>0</v>
      </c>
      <c r="AN84" s="238">
        <f>Input!AR32*$I84</f>
        <v>0</v>
      </c>
      <c r="AO84" s="238">
        <f>Input!AS32*$I84</f>
        <v>0</v>
      </c>
      <c r="AP84" s="238">
        <f>Input!AT32*$I84</f>
        <v>0</v>
      </c>
      <c r="AQ84" s="238">
        <f>Input!AU32*$I84</f>
        <v>0</v>
      </c>
      <c r="AR84" s="238">
        <f>Input!AV32*$I84</f>
        <v>0</v>
      </c>
      <c r="AS84" s="238">
        <f>Input!AW32*$I84</f>
        <v>0</v>
      </c>
      <c r="AT84" s="238">
        <f>Input!AX32*$I84</f>
        <v>0</v>
      </c>
      <c r="AU84" s="238">
        <f>Input!AY32*$I84</f>
        <v>0</v>
      </c>
      <c r="AV84" s="238">
        <f>Input!AZ32*$I84</f>
        <v>0</v>
      </c>
      <c r="AW84" s="238">
        <f>Input!BA32*$I84</f>
        <v>0</v>
      </c>
      <c r="AX84" s="238">
        <f>Input!BB32*$I84</f>
        <v>0</v>
      </c>
      <c r="AY84" s="238">
        <f>Input!BC32*$I84</f>
        <v>0</v>
      </c>
      <c r="AZ84" s="238">
        <f>Input!BD32*$I84</f>
        <v>0</v>
      </c>
      <c r="BA84" s="238">
        <f>Input!BE32*$I84</f>
        <v>0</v>
      </c>
      <c r="BB84" s="238">
        <f>Input!BF32*$I84</f>
        <v>0</v>
      </c>
      <c r="BC84" s="238">
        <f>Input!BG32*$I84</f>
        <v>0</v>
      </c>
      <c r="BD84" s="238">
        <f>Input!BH32*$I84</f>
        <v>0</v>
      </c>
      <c r="BE84" s="238">
        <f>Input!BI32*$I84</f>
        <v>0</v>
      </c>
      <c r="BF84" s="238">
        <f>Input!BJ32*$I84</f>
        <v>0</v>
      </c>
      <c r="BG84" s="238">
        <f>Input!BK32*$I84</f>
        <v>0</v>
      </c>
      <c r="BH84" s="238">
        <f>Input!BL32*$I84</f>
        <v>0</v>
      </c>
      <c r="BI84" s="238">
        <f>Input!BM32*$I84</f>
        <v>0</v>
      </c>
      <c r="BJ84" s="238">
        <f>Input!BN32*$I84</f>
        <v>0</v>
      </c>
      <c r="BK84" s="238">
        <f>Input!BO32*$I84</f>
        <v>0</v>
      </c>
      <c r="BL84" s="238">
        <f>Input!BP32*$I84</f>
        <v>0</v>
      </c>
      <c r="BM84" s="238">
        <f>Input!BQ32*$I84</f>
        <v>0</v>
      </c>
    </row>
    <row r="85" spans="3:65" ht="12.75">
      <c r="C85" s="220">
        <f t="shared" si="80"/>
        <v>22</v>
      </c>
      <c r="D85" s="232" t="str">
        <f>Input!D33</f>
        <v>…</v>
      </c>
      <c r="E85" s="233" t="str">
        <f>Input!E33</f>
        <v>Operating Expense</v>
      </c>
      <c r="F85" s="215">
        <f>MATCH(E85,lookups!$C$97:$C$102,0)</f>
        <v>2</v>
      </c>
      <c r="G85" s="215"/>
      <c r="H85" s="234" t="str">
        <f>IF(Input!$E33=lookups!$C$97,"Sign Flip","    ... ")</f>
        <v xml:space="preserve">    ... </v>
      </c>
      <c r="I85" s="235">
        <f>IF(Input!$E33=lookups!$C$97,-1,1)</f>
        <v>1</v>
      </c>
      <c r="K85" s="236">
        <f t="shared" si="81"/>
        <v>0</v>
      </c>
      <c r="L85" s="237">
        <f t="shared" si="82"/>
        <v>0</v>
      </c>
      <c r="O85" s="238">
        <f>Input!S33*$I85</f>
        <v>0</v>
      </c>
      <c r="P85" s="238">
        <f>Input!T33*$I85</f>
        <v>0</v>
      </c>
      <c r="Q85" s="238">
        <f>Input!U33*$I85</f>
        <v>0</v>
      </c>
      <c r="R85" s="238">
        <f>Input!V33*$I85</f>
        <v>0</v>
      </c>
      <c r="S85" s="238">
        <f>Input!W33*$I85</f>
        <v>0</v>
      </c>
      <c r="T85" s="238">
        <f>Input!X33*$I85</f>
        <v>0</v>
      </c>
      <c r="U85" s="238">
        <f>Input!Y33*$I85</f>
        <v>0</v>
      </c>
      <c r="V85" s="238">
        <f>Input!Z33*$I85</f>
        <v>0</v>
      </c>
      <c r="W85" s="238">
        <f>Input!AA33*$I85</f>
        <v>0</v>
      </c>
      <c r="X85" s="238">
        <f>Input!AB33*$I85</f>
        <v>0</v>
      </c>
      <c r="Y85" s="238">
        <f>Input!AC33*$I85</f>
        <v>0</v>
      </c>
      <c r="Z85" s="238">
        <f>Input!AD33*$I85</f>
        <v>0</v>
      </c>
      <c r="AA85" s="238">
        <f>Input!AE33*$I85</f>
        <v>0</v>
      </c>
      <c r="AB85" s="238">
        <f>Input!AF33*$I85</f>
        <v>0</v>
      </c>
      <c r="AC85" s="238">
        <f>Input!AG33*$I85</f>
        <v>0</v>
      </c>
      <c r="AD85" s="238">
        <f>Input!AH33*$I85</f>
        <v>0</v>
      </c>
      <c r="AE85" s="238">
        <f>Input!AI33*$I85</f>
        <v>0</v>
      </c>
      <c r="AF85" s="238">
        <f>Input!AJ33*$I85</f>
        <v>0</v>
      </c>
      <c r="AG85" s="238">
        <f>Input!AK33*$I85</f>
        <v>0</v>
      </c>
      <c r="AH85" s="238">
        <f>Input!AL33*$I85</f>
        <v>0</v>
      </c>
      <c r="AI85" s="238">
        <f>Input!AM33*$I85</f>
        <v>0</v>
      </c>
      <c r="AJ85" s="238">
        <f>Input!AN33*$I85</f>
        <v>0</v>
      </c>
      <c r="AK85" s="238">
        <f>Input!AO33*$I85</f>
        <v>0</v>
      </c>
      <c r="AL85" s="238">
        <f>Input!AP33*$I85</f>
        <v>0</v>
      </c>
      <c r="AM85" s="238">
        <f>Input!AQ33*$I85</f>
        <v>0</v>
      </c>
      <c r="AN85" s="238">
        <f>Input!AR33*$I85</f>
        <v>0</v>
      </c>
      <c r="AO85" s="238">
        <f>Input!AS33*$I85</f>
        <v>0</v>
      </c>
      <c r="AP85" s="238">
        <f>Input!AT33*$I85</f>
        <v>0</v>
      </c>
      <c r="AQ85" s="238">
        <f>Input!AU33*$I85</f>
        <v>0</v>
      </c>
      <c r="AR85" s="238">
        <f>Input!AV33*$I85</f>
        <v>0</v>
      </c>
      <c r="AS85" s="238">
        <f>Input!AW33*$I85</f>
        <v>0</v>
      </c>
      <c r="AT85" s="238">
        <f>Input!AX33*$I85</f>
        <v>0</v>
      </c>
      <c r="AU85" s="238">
        <f>Input!AY33*$I85</f>
        <v>0</v>
      </c>
      <c r="AV85" s="238">
        <f>Input!AZ33*$I85</f>
        <v>0</v>
      </c>
      <c r="AW85" s="238">
        <f>Input!BA33*$I85</f>
        <v>0</v>
      </c>
      <c r="AX85" s="238">
        <f>Input!BB33*$I85</f>
        <v>0</v>
      </c>
      <c r="AY85" s="238">
        <f>Input!BC33*$I85</f>
        <v>0</v>
      </c>
      <c r="AZ85" s="238">
        <f>Input!BD33*$I85</f>
        <v>0</v>
      </c>
      <c r="BA85" s="238">
        <f>Input!BE33*$I85</f>
        <v>0</v>
      </c>
      <c r="BB85" s="238">
        <f>Input!BF33*$I85</f>
        <v>0</v>
      </c>
      <c r="BC85" s="238">
        <f>Input!BG33*$I85</f>
        <v>0</v>
      </c>
      <c r="BD85" s="238">
        <f>Input!BH33*$I85</f>
        <v>0</v>
      </c>
      <c r="BE85" s="238">
        <f>Input!BI33*$I85</f>
        <v>0</v>
      </c>
      <c r="BF85" s="238">
        <f>Input!BJ33*$I85</f>
        <v>0</v>
      </c>
      <c r="BG85" s="238">
        <f>Input!BK33*$I85</f>
        <v>0</v>
      </c>
      <c r="BH85" s="238">
        <f>Input!BL33*$I85</f>
        <v>0</v>
      </c>
      <c r="BI85" s="238">
        <f>Input!BM33*$I85</f>
        <v>0</v>
      </c>
      <c r="BJ85" s="238">
        <f>Input!BN33*$I85</f>
        <v>0</v>
      </c>
      <c r="BK85" s="238">
        <f>Input!BO33*$I85</f>
        <v>0</v>
      </c>
      <c r="BL85" s="238">
        <f>Input!BP33*$I85</f>
        <v>0</v>
      </c>
      <c r="BM85" s="238">
        <f>Input!BQ33*$I85</f>
        <v>0</v>
      </c>
    </row>
    <row r="86" spans="3:65" ht="12.75">
      <c r="C86" s="220">
        <f t="shared" si="80"/>
        <v>23</v>
      </c>
      <c r="D86" s="232" t="str">
        <f>Input!D34</f>
        <v>…</v>
      </c>
      <c r="E86" s="233" t="str">
        <f>Input!E34</f>
        <v>Operating Expense</v>
      </c>
      <c r="F86" s="215">
        <f>MATCH(E86,lookups!$C$97:$C$102,0)</f>
        <v>2</v>
      </c>
      <c r="G86" s="215"/>
      <c r="H86" s="234" t="str">
        <f>IF(Input!$E34=lookups!$C$97,"Sign Flip","    ... ")</f>
        <v xml:space="preserve">    ... </v>
      </c>
      <c r="I86" s="235">
        <f>IF(Input!$E34=lookups!$C$97,-1,1)</f>
        <v>1</v>
      </c>
      <c r="K86" s="236">
        <f t="shared" si="81"/>
        <v>0</v>
      </c>
      <c r="L86" s="237">
        <f t="shared" si="82"/>
        <v>0</v>
      </c>
      <c r="O86" s="238">
        <f>Input!S34*$I86</f>
        <v>0</v>
      </c>
      <c r="P86" s="238">
        <f>Input!T34*$I86</f>
        <v>0</v>
      </c>
      <c r="Q86" s="238">
        <f>Input!U34*$I86</f>
        <v>0</v>
      </c>
      <c r="R86" s="238">
        <f>Input!V34*$I86</f>
        <v>0</v>
      </c>
      <c r="S86" s="238">
        <f>Input!W34*$I86</f>
        <v>0</v>
      </c>
      <c r="T86" s="238">
        <f>Input!X34*$I86</f>
        <v>0</v>
      </c>
      <c r="U86" s="238">
        <f>Input!Y34*$I86</f>
        <v>0</v>
      </c>
      <c r="V86" s="238">
        <f>Input!Z34*$I86</f>
        <v>0</v>
      </c>
      <c r="W86" s="238">
        <f>Input!AA34*$I86</f>
        <v>0</v>
      </c>
      <c r="X86" s="238">
        <f>Input!AB34*$I86</f>
        <v>0</v>
      </c>
      <c r="Y86" s="238">
        <f>Input!AC34*$I86</f>
        <v>0</v>
      </c>
      <c r="Z86" s="238">
        <f>Input!AD34*$I86</f>
        <v>0</v>
      </c>
      <c r="AA86" s="238">
        <f>Input!AE34*$I86</f>
        <v>0</v>
      </c>
      <c r="AB86" s="238">
        <f>Input!AF34*$I86</f>
        <v>0</v>
      </c>
      <c r="AC86" s="238">
        <f>Input!AG34*$I86</f>
        <v>0</v>
      </c>
      <c r="AD86" s="238">
        <f>Input!AH34*$I86</f>
        <v>0</v>
      </c>
      <c r="AE86" s="238">
        <f>Input!AI34*$I86</f>
        <v>0</v>
      </c>
      <c r="AF86" s="238">
        <f>Input!AJ34*$I86</f>
        <v>0</v>
      </c>
      <c r="AG86" s="238">
        <f>Input!AK34*$I86</f>
        <v>0</v>
      </c>
      <c r="AH86" s="238">
        <f>Input!AL34*$I86</f>
        <v>0</v>
      </c>
      <c r="AI86" s="238">
        <f>Input!AM34*$I86</f>
        <v>0</v>
      </c>
      <c r="AJ86" s="238">
        <f>Input!AN34*$I86</f>
        <v>0</v>
      </c>
      <c r="AK86" s="238">
        <f>Input!AO34*$I86</f>
        <v>0</v>
      </c>
      <c r="AL86" s="238">
        <f>Input!AP34*$I86</f>
        <v>0</v>
      </c>
      <c r="AM86" s="238">
        <f>Input!AQ34*$I86</f>
        <v>0</v>
      </c>
      <c r="AN86" s="238">
        <f>Input!AR34*$I86</f>
        <v>0</v>
      </c>
      <c r="AO86" s="238">
        <f>Input!AS34*$I86</f>
        <v>0</v>
      </c>
      <c r="AP86" s="238">
        <f>Input!AT34*$I86</f>
        <v>0</v>
      </c>
      <c r="AQ86" s="238">
        <f>Input!AU34*$I86</f>
        <v>0</v>
      </c>
      <c r="AR86" s="238">
        <f>Input!AV34*$I86</f>
        <v>0</v>
      </c>
      <c r="AS86" s="238">
        <f>Input!AW34*$I86</f>
        <v>0</v>
      </c>
      <c r="AT86" s="238">
        <f>Input!AX34*$I86</f>
        <v>0</v>
      </c>
      <c r="AU86" s="238">
        <f>Input!AY34*$I86</f>
        <v>0</v>
      </c>
      <c r="AV86" s="238">
        <f>Input!AZ34*$I86</f>
        <v>0</v>
      </c>
      <c r="AW86" s="238">
        <f>Input!BA34*$I86</f>
        <v>0</v>
      </c>
      <c r="AX86" s="238">
        <f>Input!BB34*$I86</f>
        <v>0</v>
      </c>
      <c r="AY86" s="238">
        <f>Input!BC34*$I86</f>
        <v>0</v>
      </c>
      <c r="AZ86" s="238">
        <f>Input!BD34*$I86</f>
        <v>0</v>
      </c>
      <c r="BA86" s="238">
        <f>Input!BE34*$I86</f>
        <v>0</v>
      </c>
      <c r="BB86" s="238">
        <f>Input!BF34*$I86</f>
        <v>0</v>
      </c>
      <c r="BC86" s="238">
        <f>Input!BG34*$I86</f>
        <v>0</v>
      </c>
      <c r="BD86" s="238">
        <f>Input!BH34*$I86</f>
        <v>0</v>
      </c>
      <c r="BE86" s="238">
        <f>Input!BI34*$I86</f>
        <v>0</v>
      </c>
      <c r="BF86" s="238">
        <f>Input!BJ34*$I86</f>
        <v>0</v>
      </c>
      <c r="BG86" s="238">
        <f>Input!BK34*$I86</f>
        <v>0</v>
      </c>
      <c r="BH86" s="238">
        <f>Input!BL34*$I86</f>
        <v>0</v>
      </c>
      <c r="BI86" s="238">
        <f>Input!BM34*$I86</f>
        <v>0</v>
      </c>
      <c r="BJ86" s="238">
        <f>Input!BN34*$I86</f>
        <v>0</v>
      </c>
      <c r="BK86" s="238">
        <f>Input!BO34*$I86</f>
        <v>0</v>
      </c>
      <c r="BL86" s="238">
        <f>Input!BP34*$I86</f>
        <v>0</v>
      </c>
      <c r="BM86" s="238">
        <f>Input!BQ34*$I86</f>
        <v>0</v>
      </c>
    </row>
    <row r="87" spans="3:65" ht="12.75">
      <c r="C87" s="220">
        <f t="shared" si="80"/>
        <v>24</v>
      </c>
      <c r="D87" s="232" t="str">
        <f>Input!D35</f>
        <v>…</v>
      </c>
      <c r="E87" s="233" t="str">
        <f>Input!E35</f>
        <v>Operating Expense</v>
      </c>
      <c r="F87" s="215">
        <f>MATCH(E87,lookups!$C$97:$C$102,0)</f>
        <v>2</v>
      </c>
      <c r="G87" s="215"/>
      <c r="H87" s="234" t="str">
        <f>IF(Input!$E35=lookups!$C$97,"Sign Flip","    ... ")</f>
        <v xml:space="preserve">    ... </v>
      </c>
      <c r="I87" s="235">
        <f>IF(Input!$E35=lookups!$C$97,-1,1)</f>
        <v>1</v>
      </c>
      <c r="K87" s="236">
        <f t="shared" si="81"/>
        <v>0</v>
      </c>
      <c r="L87" s="237">
        <f t="shared" si="82"/>
        <v>0</v>
      </c>
      <c r="O87" s="238">
        <f>Input!S35*$I87</f>
        <v>0</v>
      </c>
      <c r="P87" s="238">
        <f>Input!T35*$I87</f>
        <v>0</v>
      </c>
      <c r="Q87" s="238">
        <f>Input!U35*$I87</f>
        <v>0</v>
      </c>
      <c r="R87" s="238">
        <f>Input!V35*$I87</f>
        <v>0</v>
      </c>
      <c r="S87" s="238">
        <f>Input!W35*$I87</f>
        <v>0</v>
      </c>
      <c r="T87" s="238">
        <f>Input!X35*$I87</f>
        <v>0</v>
      </c>
      <c r="U87" s="238">
        <f>Input!Y35*$I87</f>
        <v>0</v>
      </c>
      <c r="V87" s="238">
        <f>Input!Z35*$I87</f>
        <v>0</v>
      </c>
      <c r="W87" s="238">
        <f>Input!AA35*$I87</f>
        <v>0</v>
      </c>
      <c r="X87" s="238">
        <f>Input!AB35*$I87</f>
        <v>0</v>
      </c>
      <c r="Y87" s="238">
        <f>Input!AC35*$I87</f>
        <v>0</v>
      </c>
      <c r="Z87" s="238">
        <f>Input!AD35*$I87</f>
        <v>0</v>
      </c>
      <c r="AA87" s="238">
        <f>Input!AE35*$I87</f>
        <v>0</v>
      </c>
      <c r="AB87" s="238">
        <f>Input!AF35*$I87</f>
        <v>0</v>
      </c>
      <c r="AC87" s="238">
        <f>Input!AG35*$I87</f>
        <v>0</v>
      </c>
      <c r="AD87" s="238">
        <f>Input!AH35*$I87</f>
        <v>0</v>
      </c>
      <c r="AE87" s="238">
        <f>Input!AI35*$I87</f>
        <v>0</v>
      </c>
      <c r="AF87" s="238">
        <f>Input!AJ35*$I87</f>
        <v>0</v>
      </c>
      <c r="AG87" s="238">
        <f>Input!AK35*$I87</f>
        <v>0</v>
      </c>
      <c r="AH87" s="238">
        <f>Input!AL35*$I87</f>
        <v>0</v>
      </c>
      <c r="AI87" s="238">
        <f>Input!AM35*$I87</f>
        <v>0</v>
      </c>
      <c r="AJ87" s="238">
        <f>Input!AN35*$I87</f>
        <v>0</v>
      </c>
      <c r="AK87" s="238">
        <f>Input!AO35*$I87</f>
        <v>0</v>
      </c>
      <c r="AL87" s="238">
        <f>Input!AP35*$I87</f>
        <v>0</v>
      </c>
      <c r="AM87" s="238">
        <f>Input!AQ35*$I87</f>
        <v>0</v>
      </c>
      <c r="AN87" s="238">
        <f>Input!AR35*$I87</f>
        <v>0</v>
      </c>
      <c r="AO87" s="238">
        <f>Input!AS35*$I87</f>
        <v>0</v>
      </c>
      <c r="AP87" s="238">
        <f>Input!AT35*$I87</f>
        <v>0</v>
      </c>
      <c r="AQ87" s="238">
        <f>Input!AU35*$I87</f>
        <v>0</v>
      </c>
      <c r="AR87" s="238">
        <f>Input!AV35*$I87</f>
        <v>0</v>
      </c>
      <c r="AS87" s="238">
        <f>Input!AW35*$I87</f>
        <v>0</v>
      </c>
      <c r="AT87" s="238">
        <f>Input!AX35*$I87</f>
        <v>0</v>
      </c>
      <c r="AU87" s="238">
        <f>Input!AY35*$I87</f>
        <v>0</v>
      </c>
      <c r="AV87" s="238">
        <f>Input!AZ35*$I87</f>
        <v>0</v>
      </c>
      <c r="AW87" s="238">
        <f>Input!BA35*$I87</f>
        <v>0</v>
      </c>
      <c r="AX87" s="238">
        <f>Input!BB35*$I87</f>
        <v>0</v>
      </c>
      <c r="AY87" s="238">
        <f>Input!BC35*$I87</f>
        <v>0</v>
      </c>
      <c r="AZ87" s="238">
        <f>Input!BD35*$I87</f>
        <v>0</v>
      </c>
      <c r="BA87" s="238">
        <f>Input!BE35*$I87</f>
        <v>0</v>
      </c>
      <c r="BB87" s="238">
        <f>Input!BF35*$I87</f>
        <v>0</v>
      </c>
      <c r="BC87" s="238">
        <f>Input!BG35*$I87</f>
        <v>0</v>
      </c>
      <c r="BD87" s="238">
        <f>Input!BH35*$I87</f>
        <v>0</v>
      </c>
      <c r="BE87" s="238">
        <f>Input!BI35*$I87</f>
        <v>0</v>
      </c>
      <c r="BF87" s="238">
        <f>Input!BJ35*$I87</f>
        <v>0</v>
      </c>
      <c r="BG87" s="238">
        <f>Input!BK35*$I87</f>
        <v>0</v>
      </c>
      <c r="BH87" s="238">
        <f>Input!BL35*$I87</f>
        <v>0</v>
      </c>
      <c r="BI87" s="238">
        <f>Input!BM35*$I87</f>
        <v>0</v>
      </c>
      <c r="BJ87" s="238">
        <f>Input!BN35*$I87</f>
        <v>0</v>
      </c>
      <c r="BK87" s="238">
        <f>Input!BO35*$I87</f>
        <v>0</v>
      </c>
      <c r="BL87" s="238">
        <f>Input!BP35*$I87</f>
        <v>0</v>
      </c>
      <c r="BM87" s="238">
        <f>Input!BQ35*$I87</f>
        <v>0</v>
      </c>
    </row>
    <row r="88" spans="3:65" ht="12.75">
      <c r="C88" s="220">
        <f t="shared" si="80"/>
        <v>25</v>
      </c>
      <c r="D88" s="232" t="str">
        <f>Input!D36</f>
        <v>…</v>
      </c>
      <c r="E88" s="233" t="str">
        <f>Input!E36</f>
        <v>Operating Expense</v>
      </c>
      <c r="F88" s="215">
        <f>MATCH(E88,lookups!$C$97:$C$102,0)</f>
        <v>2</v>
      </c>
      <c r="G88" s="215"/>
      <c r="H88" s="234" t="str">
        <f>IF(Input!$E36=lookups!$C$97,"Sign Flip","    ... ")</f>
        <v xml:space="preserve">    ... </v>
      </c>
      <c r="I88" s="235">
        <f>IF(Input!$E36=lookups!$C$97,-1,1)</f>
        <v>1</v>
      </c>
      <c r="K88" s="239">
        <f t="shared" si="81"/>
        <v>0</v>
      </c>
      <c r="L88" s="240">
        <f t="shared" si="82"/>
        <v>0</v>
      </c>
      <c r="O88" s="238">
        <f>Input!S36*$I88</f>
        <v>0</v>
      </c>
      <c r="P88" s="238">
        <f>Input!T36*$I88</f>
        <v>0</v>
      </c>
      <c r="Q88" s="238">
        <f>Input!U36*$I88</f>
        <v>0</v>
      </c>
      <c r="R88" s="238">
        <f>Input!V36*$I88</f>
        <v>0</v>
      </c>
      <c r="S88" s="238">
        <f>Input!W36*$I88</f>
        <v>0</v>
      </c>
      <c r="T88" s="238">
        <f>Input!X36*$I88</f>
        <v>0</v>
      </c>
      <c r="U88" s="238">
        <f>Input!Y36*$I88</f>
        <v>0</v>
      </c>
      <c r="V88" s="238">
        <f>Input!Z36*$I88</f>
        <v>0</v>
      </c>
      <c r="W88" s="238">
        <f>Input!AA36*$I88</f>
        <v>0</v>
      </c>
      <c r="X88" s="238">
        <f>Input!AB36*$I88</f>
        <v>0</v>
      </c>
      <c r="Y88" s="238">
        <f>Input!AC36*$I88</f>
        <v>0</v>
      </c>
      <c r="Z88" s="238">
        <f>Input!AD36*$I88</f>
        <v>0</v>
      </c>
      <c r="AA88" s="238">
        <f>Input!AE36*$I88</f>
        <v>0</v>
      </c>
      <c r="AB88" s="238">
        <f>Input!AF36*$I88</f>
        <v>0</v>
      </c>
      <c r="AC88" s="238">
        <f>Input!AG36*$I88</f>
        <v>0</v>
      </c>
      <c r="AD88" s="238">
        <f>Input!AH36*$I88</f>
        <v>0</v>
      </c>
      <c r="AE88" s="238">
        <f>Input!AI36*$I88</f>
        <v>0</v>
      </c>
      <c r="AF88" s="238">
        <f>Input!AJ36*$I88</f>
        <v>0</v>
      </c>
      <c r="AG88" s="238">
        <f>Input!AK36*$I88</f>
        <v>0</v>
      </c>
      <c r="AH88" s="238">
        <f>Input!AL36*$I88</f>
        <v>0</v>
      </c>
      <c r="AI88" s="238">
        <f>Input!AM36*$I88</f>
        <v>0</v>
      </c>
      <c r="AJ88" s="238">
        <f>Input!AN36*$I88</f>
        <v>0</v>
      </c>
      <c r="AK88" s="238">
        <f>Input!AO36*$I88</f>
        <v>0</v>
      </c>
      <c r="AL88" s="238">
        <f>Input!AP36*$I88</f>
        <v>0</v>
      </c>
      <c r="AM88" s="238">
        <f>Input!AQ36*$I88</f>
        <v>0</v>
      </c>
      <c r="AN88" s="238">
        <f>Input!AR36*$I88</f>
        <v>0</v>
      </c>
      <c r="AO88" s="238">
        <f>Input!AS36*$I88</f>
        <v>0</v>
      </c>
      <c r="AP88" s="238">
        <f>Input!AT36*$I88</f>
        <v>0</v>
      </c>
      <c r="AQ88" s="238">
        <f>Input!AU36*$I88</f>
        <v>0</v>
      </c>
      <c r="AR88" s="238">
        <f>Input!AV36*$I88</f>
        <v>0</v>
      </c>
      <c r="AS88" s="238">
        <f>Input!AW36*$I88</f>
        <v>0</v>
      </c>
      <c r="AT88" s="238">
        <f>Input!AX36*$I88</f>
        <v>0</v>
      </c>
      <c r="AU88" s="238">
        <f>Input!AY36*$I88</f>
        <v>0</v>
      </c>
      <c r="AV88" s="238">
        <f>Input!AZ36*$I88</f>
        <v>0</v>
      </c>
      <c r="AW88" s="238">
        <f>Input!BA36*$I88</f>
        <v>0</v>
      </c>
      <c r="AX88" s="238">
        <f>Input!BB36*$I88</f>
        <v>0</v>
      </c>
      <c r="AY88" s="238">
        <f>Input!BC36*$I88</f>
        <v>0</v>
      </c>
      <c r="AZ88" s="238">
        <f>Input!BD36*$I88</f>
        <v>0</v>
      </c>
      <c r="BA88" s="238">
        <f>Input!BE36*$I88</f>
        <v>0</v>
      </c>
      <c r="BB88" s="238">
        <f>Input!BF36*$I88</f>
        <v>0</v>
      </c>
      <c r="BC88" s="238">
        <f>Input!BG36*$I88</f>
        <v>0</v>
      </c>
      <c r="BD88" s="238">
        <f>Input!BH36*$I88</f>
        <v>0</v>
      </c>
      <c r="BE88" s="238">
        <f>Input!BI36*$I88</f>
        <v>0</v>
      </c>
      <c r="BF88" s="238">
        <f>Input!BJ36*$I88</f>
        <v>0</v>
      </c>
      <c r="BG88" s="238">
        <f>Input!BK36*$I88</f>
        <v>0</v>
      </c>
      <c r="BH88" s="238">
        <f>Input!BL36*$I88</f>
        <v>0</v>
      </c>
      <c r="BI88" s="238">
        <f>Input!BM36*$I88</f>
        <v>0</v>
      </c>
      <c r="BJ88" s="238">
        <f>Input!BN36*$I88</f>
        <v>0</v>
      </c>
      <c r="BK88" s="238">
        <f>Input!BO36*$I88</f>
        <v>0</v>
      </c>
      <c r="BL88" s="238">
        <f>Input!BP36*$I88</f>
        <v>0</v>
      </c>
      <c r="BM88" s="238">
        <f>Input!BQ36*$I88</f>
        <v>0</v>
      </c>
    </row>
    <row r="89" spans="4:65" ht="12.75">
      <c r="D89" s="226" t="str">
        <f>"Total "&amp;D63</f>
        <v>Total Cash Flow, Unescalated</v>
      </c>
      <c r="K89" s="241">
        <f t="shared" si="81"/>
        <v>1000335.1435318992</v>
      </c>
      <c r="L89" s="242">
        <f t="shared" si="82"/>
        <v>1100000</v>
      </c>
      <c r="O89" s="243">
        <f>SUM(O64:O88)</f>
        <v>1010000</v>
      </c>
      <c r="P89" s="243">
        <f>SUM(P64:P88)</f>
        <v>10000</v>
      </c>
      <c r="Q89" s="243">
        <f t="shared" si="83" ref="Q89:BM89">SUM(Q64:Q88)</f>
        <v>10000</v>
      </c>
      <c r="R89" s="243">
        <f t="shared" si="83"/>
        <v>10000</v>
      </c>
      <c r="S89" s="243">
        <f t="shared" si="83"/>
        <v>10000</v>
      </c>
      <c r="T89" s="243">
        <f t="shared" si="83"/>
        <v>10000</v>
      </c>
      <c r="U89" s="243">
        <f t="shared" si="83"/>
        <v>10000</v>
      </c>
      <c r="V89" s="243">
        <f t="shared" si="83"/>
        <v>10000</v>
      </c>
      <c r="W89" s="243">
        <f t="shared" si="83"/>
        <v>10000</v>
      </c>
      <c r="X89" s="243">
        <f t="shared" si="83"/>
        <v>10000</v>
      </c>
      <c r="Y89" s="243">
        <f t="shared" si="83"/>
        <v>0</v>
      </c>
      <c r="Z89" s="243">
        <f t="shared" si="83"/>
        <v>0</v>
      </c>
      <c r="AA89" s="243">
        <f t="shared" si="83"/>
        <v>0</v>
      </c>
      <c r="AB89" s="243">
        <f t="shared" si="83"/>
        <v>0</v>
      </c>
      <c r="AC89" s="243">
        <f t="shared" si="83"/>
        <v>0</v>
      </c>
      <c r="AD89" s="243">
        <f t="shared" si="83"/>
        <v>0</v>
      </c>
      <c r="AE89" s="243">
        <f t="shared" si="83"/>
        <v>0</v>
      </c>
      <c r="AF89" s="243">
        <f t="shared" si="83"/>
        <v>0</v>
      </c>
      <c r="AG89" s="243">
        <f t="shared" si="83"/>
        <v>0</v>
      </c>
      <c r="AH89" s="243">
        <f t="shared" si="83"/>
        <v>0</v>
      </c>
      <c r="AI89" s="243">
        <f t="shared" si="83"/>
        <v>0</v>
      </c>
      <c r="AJ89" s="243">
        <f t="shared" si="83"/>
        <v>0</v>
      </c>
      <c r="AK89" s="243">
        <f t="shared" si="83"/>
        <v>0</v>
      </c>
      <c r="AL89" s="243">
        <f t="shared" si="83"/>
        <v>0</v>
      </c>
      <c r="AM89" s="243">
        <f t="shared" si="83"/>
        <v>0</v>
      </c>
      <c r="AN89" s="243">
        <f t="shared" si="83"/>
        <v>0</v>
      </c>
      <c r="AO89" s="243">
        <f t="shared" si="83"/>
        <v>0</v>
      </c>
      <c r="AP89" s="243">
        <f t="shared" si="83"/>
        <v>0</v>
      </c>
      <c r="AQ89" s="243">
        <f t="shared" si="83"/>
        <v>0</v>
      </c>
      <c r="AR89" s="243">
        <f t="shared" si="83"/>
        <v>0</v>
      </c>
      <c r="AS89" s="243">
        <f t="shared" si="83"/>
        <v>0</v>
      </c>
      <c r="AT89" s="243">
        <f t="shared" si="83"/>
        <v>0</v>
      </c>
      <c r="AU89" s="243">
        <f t="shared" si="83"/>
        <v>0</v>
      </c>
      <c r="AV89" s="243">
        <f t="shared" si="83"/>
        <v>0</v>
      </c>
      <c r="AW89" s="243">
        <f t="shared" si="83"/>
        <v>0</v>
      </c>
      <c r="AX89" s="243">
        <f t="shared" si="83"/>
        <v>0</v>
      </c>
      <c r="AY89" s="243">
        <f t="shared" si="83"/>
        <v>0</v>
      </c>
      <c r="AZ89" s="243">
        <f t="shared" si="83"/>
        <v>0</v>
      </c>
      <c r="BA89" s="243">
        <f t="shared" si="83"/>
        <v>0</v>
      </c>
      <c r="BB89" s="243">
        <f t="shared" si="83"/>
        <v>0</v>
      </c>
      <c r="BC89" s="243">
        <f t="shared" si="83"/>
        <v>0</v>
      </c>
      <c r="BD89" s="243">
        <f t="shared" si="83"/>
        <v>0</v>
      </c>
      <c r="BE89" s="243">
        <f t="shared" si="83"/>
        <v>0</v>
      </c>
      <c r="BF89" s="243">
        <f t="shared" si="83"/>
        <v>0</v>
      </c>
      <c r="BG89" s="243">
        <f t="shared" si="83"/>
        <v>0</v>
      </c>
      <c r="BH89" s="243">
        <f t="shared" si="83"/>
        <v>0</v>
      </c>
      <c r="BI89" s="243">
        <f t="shared" si="83"/>
        <v>0</v>
      </c>
      <c r="BJ89" s="243">
        <f t="shared" si="83"/>
        <v>0</v>
      </c>
      <c r="BK89" s="243">
        <f t="shared" si="83"/>
        <v>0</v>
      </c>
      <c r="BL89" s="243">
        <f t="shared" si="83"/>
        <v>0</v>
      </c>
      <c r="BM89" s="243">
        <f t="shared" si="83"/>
        <v>0</v>
      </c>
    </row>
    <row r="90" spans="15:65" ht="12.75"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  <c r="BI90" s="221"/>
      <c r="BJ90" s="221"/>
      <c r="BK90" s="221"/>
      <c r="BL90" s="221"/>
      <c r="BM90" s="221"/>
    </row>
    <row r="91" spans="4:7" s="221" customFormat="1" ht="12.75">
      <c r="D91" s="229"/>
      <c r="F91" s="230"/>
      <c r="G91" s="230"/>
    </row>
    <row r="92" spans="4:65" ht="12.75">
      <c r="D92" s="218" t="s">
        <v>16</v>
      </c>
      <c r="E92" s="213"/>
      <c r="F92" s="186"/>
      <c r="G92" s="186"/>
      <c r="H92" s="244" t="s">
        <v>10</v>
      </c>
      <c r="I92" s="244" t="s">
        <v>192</v>
      </c>
      <c r="K92" s="216"/>
      <c r="L92" s="216"/>
      <c r="M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  <c r="BC92" s="216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</row>
    <row r="93" spans="3:65" ht="12.75">
      <c r="C93" s="220">
        <f>C92+1</f>
        <v>1</v>
      </c>
      <c r="D93" s="198" t="str">
        <f>INDEX(D$64:D$88,$C93,1)</f>
        <v>Capital Costs</v>
      </c>
      <c r="E93" s="245" t="str">
        <f t="shared" si="84" ref="E93:F117">INDEX(E$64:E$88,$C93,1)</f>
        <v>Capital</v>
      </c>
      <c r="F93" s="215">
        <f t="shared" si="84"/>
        <v>4</v>
      </c>
      <c r="G93" s="215"/>
      <c r="H93" s="246">
        <f>Input!L12</f>
        <v>0</v>
      </c>
      <c r="I93" s="247">
        <f>Assumptions!$D$16</f>
        <v>2022</v>
      </c>
      <c r="O93" s="248">
        <f>IF(ISNUMBER($H93),(1+$H93)^(O$10-$I93),INDEX(lookups!$F$77:$BU$87,MATCH($H93,lookups!$C$77:$C$87,0),MATCH(O$10,lookups!$F$76:$BU$76,0))/INDEX(lookups!$F$77:$BU$87,MATCH($H93,lookups!$C$77:$C$87,0),MATCH($I93,lookups!$F$76:$BU$76,0)))</f>
        <v>1</v>
      </c>
      <c r="P93" s="248">
        <f>IF(ISNUMBER($H93),(1+$H93)^(P$10-$I93),INDEX(lookups!$F$77:$BU$87,MATCH($H93,lookups!$C$77:$C$87,0),MATCH(P$10,lookups!$F$76:$BU$76,0))/INDEX(lookups!$F$77:$BU$87,MATCH($H93,lookups!$C$77:$C$87,0),MATCH($I93,lookups!$F$76:$BU$76,0)))</f>
        <v>1</v>
      </c>
      <c r="Q93" s="248">
        <f>IF(ISNUMBER($H93),(1+$H93)^(Q$10-$I93),INDEX(lookups!$F$77:$BU$87,MATCH($H93,lookups!$C$77:$C$87,0),MATCH(Q$10,lookups!$F$76:$BU$76,0))/INDEX(lookups!$F$77:$BU$87,MATCH($H93,lookups!$C$77:$C$87,0),MATCH($I93,lookups!$F$76:$BU$76,0)))</f>
        <v>1</v>
      </c>
      <c r="R93" s="248">
        <f>IF(ISNUMBER($H93),(1+$H93)^(R$10-$I93),INDEX(lookups!$F$77:$BU$87,MATCH($H93,lookups!$C$77:$C$87,0),MATCH(R$10,lookups!$F$76:$BU$76,0))/INDEX(lookups!$F$77:$BU$87,MATCH($H93,lookups!$C$77:$C$87,0),MATCH($I93,lookups!$F$76:$BU$76,0)))</f>
        <v>1</v>
      </c>
      <c r="S93" s="248">
        <f>IF(ISNUMBER($H93),(1+$H93)^(S$10-$I93),INDEX(lookups!$F$77:$BU$87,MATCH($H93,lookups!$C$77:$C$87,0),MATCH(S$10,lookups!$F$76:$BU$76,0))/INDEX(lookups!$F$77:$BU$87,MATCH($H93,lookups!$C$77:$C$87,0),MATCH($I93,lookups!$F$76:$BU$76,0)))</f>
        <v>1</v>
      </c>
      <c r="T93" s="248">
        <f>IF(ISNUMBER($H93),(1+$H93)^(T$10-$I93),INDEX(lookups!$F$77:$BU$87,MATCH($H93,lookups!$C$77:$C$87,0),MATCH(T$10,lookups!$F$76:$BU$76,0))/INDEX(lookups!$F$77:$BU$87,MATCH($H93,lookups!$C$77:$C$87,0),MATCH($I93,lookups!$F$76:$BU$76,0)))</f>
        <v>1</v>
      </c>
      <c r="U93" s="248">
        <f>IF(ISNUMBER($H93),(1+$H93)^(U$10-$I93),INDEX(lookups!$F$77:$BU$87,MATCH($H93,lookups!$C$77:$C$87,0),MATCH(U$10,lookups!$F$76:$BU$76,0))/INDEX(lookups!$F$77:$BU$87,MATCH($H93,lookups!$C$77:$C$87,0),MATCH($I93,lookups!$F$76:$BU$76,0)))</f>
        <v>1</v>
      </c>
      <c r="V93" s="248">
        <f>IF(ISNUMBER($H93),(1+$H93)^(V$10-$I93),INDEX(lookups!$F$77:$BU$87,MATCH($H93,lookups!$C$77:$C$87,0),MATCH(V$10,lookups!$F$76:$BU$76,0))/INDEX(lookups!$F$77:$BU$87,MATCH($H93,lookups!$C$77:$C$87,0),MATCH($I93,lookups!$F$76:$BU$76,0)))</f>
        <v>1</v>
      </c>
      <c r="W93" s="248">
        <f>IF(ISNUMBER($H93),(1+$H93)^(W$10-$I93),INDEX(lookups!$F$77:$BU$87,MATCH($H93,lookups!$C$77:$C$87,0),MATCH(W$10,lookups!$F$76:$BU$76,0))/INDEX(lookups!$F$77:$BU$87,MATCH($H93,lookups!$C$77:$C$87,0),MATCH($I93,lookups!$F$76:$BU$76,0)))</f>
        <v>1</v>
      </c>
      <c r="X93" s="248">
        <f>IF(ISNUMBER($H93),(1+$H93)^(X$10-$I93),INDEX(lookups!$F$77:$BU$87,MATCH($H93,lookups!$C$77:$C$87,0),MATCH(X$10,lookups!$F$76:$BU$76,0))/INDEX(lookups!$F$77:$BU$87,MATCH($H93,lookups!$C$77:$C$87,0),MATCH($I93,lookups!$F$76:$BU$76,0)))</f>
        <v>1</v>
      </c>
      <c r="Y93" s="248">
        <f>IF(ISNUMBER($H93),(1+$H93)^(Y$10-$I93),INDEX(lookups!$F$77:$BU$87,MATCH($H93,lookups!$C$77:$C$87,0),MATCH(Y$10,lookups!$F$76:$BU$76,0))/INDEX(lookups!$F$77:$BU$87,MATCH($H93,lookups!$C$77:$C$87,0),MATCH($I93,lookups!$F$76:$BU$76,0)))</f>
        <v>1</v>
      </c>
      <c r="Z93" s="248">
        <f>IF(ISNUMBER($H93),(1+$H93)^(Z$10-$I93),INDEX(lookups!$F$77:$BU$87,MATCH($H93,lookups!$C$77:$C$87,0),MATCH(Z$10,lookups!$F$76:$BU$76,0))/INDEX(lookups!$F$77:$BU$87,MATCH($H93,lookups!$C$77:$C$87,0),MATCH($I93,lookups!$F$76:$BU$76,0)))</f>
        <v>1</v>
      </c>
      <c r="AA93" s="248">
        <f>IF(ISNUMBER($H93),(1+$H93)^(AA$10-$I93),INDEX(lookups!$F$77:$BU$87,MATCH($H93,lookups!$C$77:$C$87,0),MATCH(AA$10,lookups!$F$76:$BU$76,0))/INDEX(lookups!$F$77:$BU$87,MATCH($H93,lookups!$C$77:$C$87,0),MATCH($I93,lookups!$F$76:$BU$76,0)))</f>
        <v>1</v>
      </c>
      <c r="AB93" s="248">
        <f>IF(ISNUMBER($H93),(1+$H93)^(AB$10-$I93),INDEX(lookups!$F$77:$BU$87,MATCH($H93,lookups!$C$77:$C$87,0),MATCH(AB$10,lookups!$F$76:$BU$76,0))/INDEX(lookups!$F$77:$BU$87,MATCH($H93,lookups!$C$77:$C$87,0),MATCH($I93,lookups!$F$76:$BU$76,0)))</f>
        <v>1</v>
      </c>
      <c r="AC93" s="248">
        <f>IF(ISNUMBER($H93),(1+$H93)^(AC$10-$I93),INDEX(lookups!$F$77:$BU$87,MATCH($H93,lookups!$C$77:$C$87,0),MATCH(AC$10,lookups!$F$76:$BU$76,0))/INDEX(lookups!$F$77:$BU$87,MATCH($H93,lookups!$C$77:$C$87,0),MATCH($I93,lookups!$F$76:$BU$76,0)))</f>
        <v>1</v>
      </c>
      <c r="AD93" s="248">
        <f>IF(ISNUMBER($H93),(1+$H93)^(AD$10-$I93),INDEX(lookups!$F$77:$BU$87,MATCH($H93,lookups!$C$77:$C$87,0),MATCH(AD$10,lookups!$F$76:$BU$76,0))/INDEX(lookups!$F$77:$BU$87,MATCH($H93,lookups!$C$77:$C$87,0),MATCH($I93,lookups!$F$76:$BU$76,0)))</f>
        <v>1</v>
      </c>
      <c r="AE93" s="248">
        <f>IF(ISNUMBER($H93),(1+$H93)^(AE$10-$I93),INDEX(lookups!$F$77:$BU$87,MATCH($H93,lookups!$C$77:$C$87,0),MATCH(AE$10,lookups!$F$76:$BU$76,0))/INDEX(lookups!$F$77:$BU$87,MATCH($H93,lookups!$C$77:$C$87,0),MATCH($I93,lookups!$F$76:$BU$76,0)))</f>
        <v>1</v>
      </c>
      <c r="AF93" s="248">
        <f>IF(ISNUMBER($H93),(1+$H93)^(AF$10-$I93),INDEX(lookups!$F$77:$BU$87,MATCH($H93,lookups!$C$77:$C$87,0),MATCH(AF$10,lookups!$F$76:$BU$76,0))/INDEX(lookups!$F$77:$BU$87,MATCH($H93,lookups!$C$77:$C$87,0),MATCH($I93,lookups!$F$76:$BU$76,0)))</f>
        <v>1</v>
      </c>
      <c r="AG93" s="248">
        <f>IF(ISNUMBER($H93),(1+$H93)^(AG$10-$I93),INDEX(lookups!$F$77:$BU$87,MATCH($H93,lookups!$C$77:$C$87,0),MATCH(AG$10,lookups!$F$76:$BU$76,0))/INDEX(lookups!$F$77:$BU$87,MATCH($H93,lookups!$C$77:$C$87,0),MATCH($I93,lookups!$F$76:$BU$76,0)))</f>
        <v>1</v>
      </c>
      <c r="AH93" s="248">
        <f>IF(ISNUMBER($H93),(1+$H93)^(AH$10-$I93),INDEX(lookups!$F$77:$BU$87,MATCH($H93,lookups!$C$77:$C$87,0),MATCH(AH$10,lookups!$F$76:$BU$76,0))/INDEX(lookups!$F$77:$BU$87,MATCH($H93,lookups!$C$77:$C$87,0),MATCH($I93,lookups!$F$76:$BU$76,0)))</f>
        <v>1</v>
      </c>
      <c r="AI93" s="248">
        <f>IF(ISNUMBER($H93),(1+$H93)^(AI$10-$I93),INDEX(lookups!$F$77:$BU$87,MATCH($H93,lookups!$C$77:$C$87,0),MATCH(AI$10,lookups!$F$76:$BU$76,0))/INDEX(lookups!$F$77:$BU$87,MATCH($H93,lookups!$C$77:$C$87,0),MATCH($I93,lookups!$F$76:$BU$76,0)))</f>
        <v>1</v>
      </c>
      <c r="AJ93" s="248">
        <f>IF(ISNUMBER($H93),(1+$H93)^(AJ$10-$I93),INDEX(lookups!$F$77:$BU$87,MATCH($H93,lookups!$C$77:$C$87,0),MATCH(AJ$10,lookups!$F$76:$BU$76,0))/INDEX(lookups!$F$77:$BU$87,MATCH($H93,lookups!$C$77:$C$87,0),MATCH($I93,lookups!$F$76:$BU$76,0)))</f>
        <v>1</v>
      </c>
      <c r="AK93" s="248">
        <f>IF(ISNUMBER($H93),(1+$H93)^(AK$10-$I93),INDEX(lookups!$F$77:$BU$87,MATCH($H93,lookups!$C$77:$C$87,0),MATCH(AK$10,lookups!$F$76:$BU$76,0))/INDEX(lookups!$F$77:$BU$87,MATCH($H93,lookups!$C$77:$C$87,0),MATCH($I93,lookups!$F$76:$BU$76,0)))</f>
        <v>1</v>
      </c>
      <c r="AL93" s="248">
        <f>IF(ISNUMBER($H93),(1+$H93)^(AL$10-$I93),INDEX(lookups!$F$77:$BU$87,MATCH($H93,lookups!$C$77:$C$87,0),MATCH(AL$10,lookups!$F$76:$BU$76,0))/INDEX(lookups!$F$77:$BU$87,MATCH($H93,lookups!$C$77:$C$87,0),MATCH($I93,lookups!$F$76:$BU$76,0)))</f>
        <v>1</v>
      </c>
      <c r="AM93" s="248">
        <f>IF(ISNUMBER($H93),(1+$H93)^(AM$10-$I93),INDEX(lookups!$F$77:$BU$87,MATCH($H93,lookups!$C$77:$C$87,0),MATCH(AM$10,lookups!$F$76:$BU$76,0))/INDEX(lookups!$F$77:$BU$87,MATCH($H93,lookups!$C$77:$C$87,0),MATCH($I93,lookups!$F$76:$BU$76,0)))</f>
        <v>1</v>
      </c>
      <c r="AN93" s="248">
        <f>IF(ISNUMBER($H93),(1+$H93)^(AN$10-$I93),INDEX(lookups!$F$77:$BU$87,MATCH($H93,lookups!$C$77:$C$87,0),MATCH(AN$10,lookups!$F$76:$BU$76,0))/INDEX(lookups!$F$77:$BU$87,MATCH($H93,lookups!$C$77:$C$87,0),MATCH($I93,lookups!$F$76:$BU$76,0)))</f>
        <v>1</v>
      </c>
      <c r="AO93" s="248">
        <f>IF(ISNUMBER($H93),(1+$H93)^(AO$10-$I93),INDEX(lookups!$F$77:$BU$87,MATCH($H93,lookups!$C$77:$C$87,0),MATCH(AO$10,lookups!$F$76:$BU$76,0))/INDEX(lookups!$F$77:$BU$87,MATCH($H93,lookups!$C$77:$C$87,0),MATCH($I93,lookups!$F$76:$BU$76,0)))</f>
        <v>1</v>
      </c>
      <c r="AP93" s="248">
        <f>IF(ISNUMBER($H93),(1+$H93)^(AP$10-$I93),INDEX(lookups!$F$77:$BU$87,MATCH($H93,lookups!$C$77:$C$87,0),MATCH(AP$10,lookups!$F$76:$BU$76,0))/INDEX(lookups!$F$77:$BU$87,MATCH($H93,lookups!$C$77:$C$87,0),MATCH($I93,lookups!$F$76:$BU$76,0)))</f>
        <v>1</v>
      </c>
      <c r="AQ93" s="248">
        <f>IF(ISNUMBER($H93),(1+$H93)^(AQ$10-$I93),INDEX(lookups!$F$77:$BU$87,MATCH($H93,lookups!$C$77:$C$87,0),MATCH(AQ$10,lookups!$F$76:$BU$76,0))/INDEX(lookups!$F$77:$BU$87,MATCH($H93,lookups!$C$77:$C$87,0),MATCH($I93,lookups!$F$76:$BU$76,0)))</f>
        <v>1</v>
      </c>
      <c r="AR93" s="248">
        <f>IF(ISNUMBER($H93),(1+$H93)^(AR$10-$I93),INDEX(lookups!$F$77:$BU$87,MATCH($H93,lookups!$C$77:$C$87,0),MATCH(AR$10,lookups!$F$76:$BU$76,0))/INDEX(lookups!$F$77:$BU$87,MATCH($H93,lookups!$C$77:$C$87,0),MATCH($I93,lookups!$F$76:$BU$76,0)))</f>
        <v>1</v>
      </c>
      <c r="AS93" s="248">
        <f>IF(ISNUMBER($H93),(1+$H93)^(AS$10-$I93),INDEX(lookups!$F$77:$BU$87,MATCH($H93,lookups!$C$77:$C$87,0),MATCH(AS$10,lookups!$F$76:$BU$76,0))/INDEX(lookups!$F$77:$BU$87,MATCH($H93,lookups!$C$77:$C$87,0),MATCH($I93,lookups!$F$76:$BU$76,0)))</f>
        <v>1</v>
      </c>
      <c r="AT93" s="248">
        <f>IF(ISNUMBER($H93),(1+$H93)^(AT$10-$I93),INDEX(lookups!$F$77:$BU$87,MATCH($H93,lookups!$C$77:$C$87,0),MATCH(AT$10,lookups!$F$76:$BU$76,0))/INDEX(lookups!$F$77:$BU$87,MATCH($H93,lookups!$C$77:$C$87,0),MATCH($I93,lookups!$F$76:$BU$76,0)))</f>
        <v>1</v>
      </c>
      <c r="AU93" s="248">
        <f>IF(ISNUMBER($H93),(1+$H93)^(AU$10-$I93),INDEX(lookups!$F$77:$BU$87,MATCH($H93,lookups!$C$77:$C$87,0),MATCH(AU$10,lookups!$F$76:$BU$76,0))/INDEX(lookups!$F$77:$BU$87,MATCH($H93,lookups!$C$77:$C$87,0),MATCH($I93,lookups!$F$76:$BU$76,0)))</f>
        <v>1</v>
      </c>
      <c r="AV93" s="248">
        <f>IF(ISNUMBER($H93),(1+$H93)^(AV$10-$I93),INDEX(lookups!$F$77:$BU$87,MATCH($H93,lookups!$C$77:$C$87,0),MATCH(AV$10,lookups!$F$76:$BU$76,0))/INDEX(lookups!$F$77:$BU$87,MATCH($H93,lookups!$C$77:$C$87,0),MATCH($I93,lookups!$F$76:$BU$76,0)))</f>
        <v>1</v>
      </c>
      <c r="AW93" s="248">
        <f>IF(ISNUMBER($H93),(1+$H93)^(AW$10-$I93),INDEX(lookups!$F$77:$BU$87,MATCH($H93,lookups!$C$77:$C$87,0),MATCH(AW$10,lookups!$F$76:$BU$76,0))/INDEX(lookups!$F$77:$BU$87,MATCH($H93,lookups!$C$77:$C$87,0),MATCH($I93,lookups!$F$76:$BU$76,0)))</f>
        <v>1</v>
      </c>
      <c r="AX93" s="248">
        <f>IF(ISNUMBER($H93),(1+$H93)^(AX$10-$I93),INDEX(lookups!$F$77:$BU$87,MATCH($H93,lookups!$C$77:$C$87,0),MATCH(AX$10,lookups!$F$76:$BU$76,0))/INDEX(lookups!$F$77:$BU$87,MATCH($H93,lookups!$C$77:$C$87,0),MATCH($I93,lookups!$F$76:$BU$76,0)))</f>
        <v>1</v>
      </c>
      <c r="AY93" s="248">
        <f>IF(ISNUMBER($H93),(1+$H93)^(AY$10-$I93),INDEX(lookups!$F$77:$BU$87,MATCH($H93,lookups!$C$77:$C$87,0),MATCH(AY$10,lookups!$F$76:$BU$76,0))/INDEX(lookups!$F$77:$BU$87,MATCH($H93,lookups!$C$77:$C$87,0),MATCH($I93,lookups!$F$76:$BU$76,0)))</f>
        <v>1</v>
      </c>
      <c r="AZ93" s="248">
        <f>IF(ISNUMBER($H93),(1+$H93)^(AZ$10-$I93),INDEX(lookups!$F$77:$BU$87,MATCH($H93,lookups!$C$77:$C$87,0),MATCH(AZ$10,lookups!$F$76:$BU$76,0))/INDEX(lookups!$F$77:$BU$87,MATCH($H93,lookups!$C$77:$C$87,0),MATCH($I93,lookups!$F$76:$BU$76,0)))</f>
        <v>1</v>
      </c>
      <c r="BA93" s="248">
        <f>IF(ISNUMBER($H93),(1+$H93)^(BA$10-$I93),INDEX(lookups!$F$77:$BU$87,MATCH($H93,lookups!$C$77:$C$87,0),MATCH(BA$10,lookups!$F$76:$BU$76,0))/INDEX(lookups!$F$77:$BU$87,MATCH($H93,lookups!$C$77:$C$87,0),MATCH($I93,lookups!$F$76:$BU$76,0)))</f>
        <v>1</v>
      </c>
      <c r="BB93" s="248">
        <f>IF(ISNUMBER($H93),(1+$H93)^(BB$10-$I93),INDEX(lookups!$F$77:$BU$87,MATCH($H93,lookups!$C$77:$C$87,0),MATCH(BB$10,lookups!$F$76:$BU$76,0))/INDEX(lookups!$F$77:$BU$87,MATCH($H93,lookups!$C$77:$C$87,0),MATCH($I93,lookups!$F$76:$BU$76,0)))</f>
        <v>1</v>
      </c>
      <c r="BC93" s="248">
        <f>IF(ISNUMBER($H93),(1+$H93)^(BC$10-$I93),INDEX(lookups!$F$77:$BU$87,MATCH($H93,lookups!$C$77:$C$87,0),MATCH(BC$10,lookups!$F$76:$BU$76,0))/INDEX(lookups!$F$77:$BU$87,MATCH($H93,lookups!$C$77:$C$87,0),MATCH($I93,lookups!$F$76:$BU$76,0)))</f>
        <v>1</v>
      </c>
      <c r="BD93" s="248">
        <f>IF(ISNUMBER($H93),(1+$H93)^(BD$10-$I93),INDEX(lookups!$F$77:$BU$87,MATCH($H93,lookups!$C$77:$C$87,0),MATCH(BD$10,lookups!$F$76:$BU$76,0))/INDEX(lookups!$F$77:$BU$87,MATCH($H93,lookups!$C$77:$C$87,0),MATCH($I93,lookups!$F$76:$BU$76,0)))</f>
        <v>1</v>
      </c>
      <c r="BE93" s="248">
        <f>IF(ISNUMBER($H93),(1+$H93)^(BE$10-$I93),INDEX(lookups!$F$77:$BU$87,MATCH($H93,lookups!$C$77:$C$87,0),MATCH(BE$10,lookups!$F$76:$BU$76,0))/INDEX(lookups!$F$77:$BU$87,MATCH($H93,lookups!$C$77:$C$87,0),MATCH($I93,lookups!$F$76:$BU$76,0)))</f>
        <v>1</v>
      </c>
      <c r="BF93" s="248">
        <f>IF(ISNUMBER($H93),(1+$H93)^(BF$10-$I93),INDEX(lookups!$F$77:$BU$87,MATCH($H93,lookups!$C$77:$C$87,0),MATCH(BF$10,lookups!$F$76:$BU$76,0))/INDEX(lookups!$F$77:$BU$87,MATCH($H93,lookups!$C$77:$C$87,0),MATCH($I93,lookups!$F$76:$BU$76,0)))</f>
        <v>1</v>
      </c>
      <c r="BG93" s="248">
        <f>IF(ISNUMBER($H93),(1+$H93)^(BG$10-$I93),INDEX(lookups!$F$77:$BU$87,MATCH($H93,lookups!$C$77:$C$87,0),MATCH(BG$10,lookups!$F$76:$BU$76,0))/INDEX(lookups!$F$77:$BU$87,MATCH($H93,lookups!$C$77:$C$87,0),MATCH($I93,lookups!$F$76:$BU$76,0)))</f>
        <v>1</v>
      </c>
      <c r="BH93" s="248">
        <f>IF(ISNUMBER($H93),(1+$H93)^(BH$10-$I93),INDEX(lookups!$F$77:$BU$87,MATCH($H93,lookups!$C$77:$C$87,0),MATCH(BH$10,lookups!$F$76:$BU$76,0))/INDEX(lookups!$F$77:$BU$87,MATCH($H93,lookups!$C$77:$C$87,0),MATCH($I93,lookups!$F$76:$BU$76,0)))</f>
        <v>1</v>
      </c>
      <c r="BI93" s="248">
        <f>IF(ISNUMBER($H93),(1+$H93)^(BI$10-$I93),INDEX(lookups!$F$77:$BU$87,MATCH($H93,lookups!$C$77:$C$87,0),MATCH(BI$10,lookups!$F$76:$BU$76,0))/INDEX(lookups!$F$77:$BU$87,MATCH($H93,lookups!$C$77:$C$87,0),MATCH($I93,lookups!$F$76:$BU$76,0)))</f>
        <v>1</v>
      </c>
      <c r="BJ93" s="248">
        <f>IF(ISNUMBER($H93),(1+$H93)^(BJ$10-$I93),INDEX(lookups!$F$77:$BU$87,MATCH($H93,lookups!$C$77:$C$87,0),MATCH(BJ$10,lookups!$F$76:$BU$76,0))/INDEX(lookups!$F$77:$BU$87,MATCH($H93,lookups!$C$77:$C$87,0),MATCH($I93,lookups!$F$76:$BU$76,0)))</f>
        <v>1</v>
      </c>
      <c r="BK93" s="248">
        <f>IF(ISNUMBER($H93),(1+$H93)^(BK$10-$I93),INDEX(lookups!$F$77:$BU$87,MATCH($H93,lookups!$C$77:$C$87,0),MATCH(BK$10,lookups!$F$76:$BU$76,0))/INDEX(lookups!$F$77:$BU$87,MATCH($H93,lookups!$C$77:$C$87,0),MATCH($I93,lookups!$F$76:$BU$76,0)))</f>
        <v>1</v>
      </c>
      <c r="BL93" s="248">
        <f>IF(ISNUMBER($H93),(1+$H93)^(BL$10-$I93),INDEX(lookups!$F$77:$BU$87,MATCH($H93,lookups!$C$77:$C$87,0),MATCH(BL$10,lookups!$F$76:$BU$76,0))/INDEX(lookups!$F$77:$BU$87,MATCH($H93,lookups!$C$77:$C$87,0),MATCH($I93,lookups!$F$76:$BU$76,0)))</f>
        <v>1</v>
      </c>
      <c r="BM93" s="248">
        <f>IF(ISNUMBER($H93),(1+$H93)^(BM$10-$I93),INDEX(lookups!$F$77:$BU$87,MATCH($H93,lookups!$C$77:$C$87,0),MATCH(BM$10,lookups!$F$76:$BU$76,0))/INDEX(lookups!$F$77:$BU$87,MATCH($H93,lookups!$C$77:$C$87,0),MATCH($I93,lookups!$F$76:$BU$76,0)))</f>
        <v>1</v>
      </c>
    </row>
    <row r="94" spans="3:65" ht="12.75">
      <c r="C94" s="220">
        <f t="shared" si="85" ref="C94:C117">C93+1</f>
        <v>2</v>
      </c>
      <c r="D94" s="198" t="str">
        <f t="shared" si="86" ref="D94:D117">INDEX(D$64:D$88,$C94,1)</f>
        <v>O&amp;M</v>
      </c>
      <c r="E94" s="245" t="str">
        <f t="shared" si="84"/>
        <v>Operating Expense</v>
      </c>
      <c r="F94" s="215">
        <f t="shared" si="84"/>
        <v>2</v>
      </c>
      <c r="G94" s="215"/>
      <c r="H94" s="246">
        <f>Input!L13</f>
        <v>0</v>
      </c>
      <c r="I94" s="247">
        <f>Assumptions!$D$16</f>
        <v>2022</v>
      </c>
      <c r="O94" s="248">
        <f>IF(ISNUMBER($H94),(1+$H94)^(O$10-$I94),INDEX(lookups!$F$77:$BU$87,MATCH($H94,lookups!$C$77:$C$87,0),MATCH(O$10,lookups!$F$76:$BU$76,0))/INDEX(lookups!$F$77:$BU$87,MATCH($H94,lookups!$C$77:$C$87,0),MATCH($I94,lookups!$F$76:$BU$76,0)))</f>
        <v>1</v>
      </c>
      <c r="P94" s="248">
        <f>IF(ISNUMBER($H94),(1+$H94)^(P$10-$I94),INDEX(lookups!$F$77:$BU$87,MATCH($H94,lookups!$C$77:$C$87,0),MATCH(P$10,lookups!$F$76:$BU$76,0))/INDEX(lookups!$F$77:$BU$87,MATCH($H94,lookups!$C$77:$C$87,0),MATCH($I94,lookups!$F$76:$BU$76,0)))</f>
        <v>1</v>
      </c>
      <c r="Q94" s="248">
        <f>IF(ISNUMBER($H94),(1+$H94)^(Q$10-$I94),INDEX(lookups!$F$77:$BU$87,MATCH($H94,lookups!$C$77:$C$87,0),MATCH(Q$10,lookups!$F$76:$BU$76,0))/INDEX(lookups!$F$77:$BU$87,MATCH($H94,lookups!$C$77:$C$87,0),MATCH($I94,lookups!$F$76:$BU$76,0)))</f>
        <v>1</v>
      </c>
      <c r="R94" s="248">
        <f>IF(ISNUMBER($H94),(1+$H94)^(R$10-$I94),INDEX(lookups!$F$77:$BU$87,MATCH($H94,lookups!$C$77:$C$87,0),MATCH(R$10,lookups!$F$76:$BU$76,0))/INDEX(lookups!$F$77:$BU$87,MATCH($H94,lookups!$C$77:$C$87,0),MATCH($I94,lookups!$F$76:$BU$76,0)))</f>
        <v>1</v>
      </c>
      <c r="S94" s="248">
        <f>IF(ISNUMBER($H94),(1+$H94)^(S$10-$I94),INDEX(lookups!$F$77:$BU$87,MATCH($H94,lookups!$C$77:$C$87,0),MATCH(S$10,lookups!$F$76:$BU$76,0))/INDEX(lookups!$F$77:$BU$87,MATCH($H94,lookups!$C$77:$C$87,0),MATCH($I94,lookups!$F$76:$BU$76,0)))</f>
        <v>1</v>
      </c>
      <c r="T94" s="248">
        <f>IF(ISNUMBER($H94),(1+$H94)^(T$10-$I94),INDEX(lookups!$F$77:$BU$87,MATCH($H94,lookups!$C$77:$C$87,0),MATCH(T$10,lookups!$F$76:$BU$76,0))/INDEX(lookups!$F$77:$BU$87,MATCH($H94,lookups!$C$77:$C$87,0),MATCH($I94,lookups!$F$76:$BU$76,0)))</f>
        <v>1</v>
      </c>
      <c r="U94" s="248">
        <f>IF(ISNUMBER($H94),(1+$H94)^(U$10-$I94),INDEX(lookups!$F$77:$BU$87,MATCH($H94,lookups!$C$77:$C$87,0),MATCH(U$10,lookups!$F$76:$BU$76,0))/INDEX(lookups!$F$77:$BU$87,MATCH($H94,lookups!$C$77:$C$87,0),MATCH($I94,lookups!$F$76:$BU$76,0)))</f>
        <v>1</v>
      </c>
      <c r="V94" s="248">
        <f>IF(ISNUMBER($H94),(1+$H94)^(V$10-$I94),INDEX(lookups!$F$77:$BU$87,MATCH($H94,lookups!$C$77:$C$87,0),MATCH(V$10,lookups!$F$76:$BU$76,0))/INDEX(lookups!$F$77:$BU$87,MATCH($H94,lookups!$C$77:$C$87,0),MATCH($I94,lookups!$F$76:$BU$76,0)))</f>
        <v>1</v>
      </c>
      <c r="W94" s="248">
        <f>IF(ISNUMBER($H94),(1+$H94)^(W$10-$I94),INDEX(lookups!$F$77:$BU$87,MATCH($H94,lookups!$C$77:$C$87,0),MATCH(W$10,lookups!$F$76:$BU$76,0))/INDEX(lookups!$F$77:$BU$87,MATCH($H94,lookups!$C$77:$C$87,0),MATCH($I94,lookups!$F$76:$BU$76,0)))</f>
        <v>1</v>
      </c>
      <c r="X94" s="248">
        <f>IF(ISNUMBER($H94),(1+$H94)^(X$10-$I94),INDEX(lookups!$F$77:$BU$87,MATCH($H94,lookups!$C$77:$C$87,0),MATCH(X$10,lookups!$F$76:$BU$76,0))/INDEX(lookups!$F$77:$BU$87,MATCH($H94,lookups!$C$77:$C$87,0),MATCH($I94,lookups!$F$76:$BU$76,0)))</f>
        <v>1</v>
      </c>
      <c r="Y94" s="248">
        <f>IF(ISNUMBER($H94),(1+$H94)^(Y$10-$I94),INDEX(lookups!$F$77:$BU$87,MATCH($H94,lookups!$C$77:$C$87,0),MATCH(Y$10,lookups!$F$76:$BU$76,0))/INDEX(lookups!$F$77:$BU$87,MATCH($H94,lookups!$C$77:$C$87,0),MATCH($I94,lookups!$F$76:$BU$76,0)))</f>
        <v>1</v>
      </c>
      <c r="Z94" s="248">
        <f>IF(ISNUMBER($H94),(1+$H94)^(Z$10-$I94),INDEX(lookups!$F$77:$BU$87,MATCH($H94,lookups!$C$77:$C$87,0),MATCH(Z$10,lookups!$F$76:$BU$76,0))/INDEX(lookups!$F$77:$BU$87,MATCH($H94,lookups!$C$77:$C$87,0),MATCH($I94,lookups!$F$76:$BU$76,0)))</f>
        <v>1</v>
      </c>
      <c r="AA94" s="248">
        <f>IF(ISNUMBER($H94),(1+$H94)^(AA$10-$I94),INDEX(lookups!$F$77:$BU$87,MATCH($H94,lookups!$C$77:$C$87,0),MATCH(AA$10,lookups!$F$76:$BU$76,0))/INDEX(lookups!$F$77:$BU$87,MATCH($H94,lookups!$C$77:$C$87,0),MATCH($I94,lookups!$F$76:$BU$76,0)))</f>
        <v>1</v>
      </c>
      <c r="AB94" s="248">
        <f>IF(ISNUMBER($H94),(1+$H94)^(AB$10-$I94),INDEX(lookups!$F$77:$BU$87,MATCH($H94,lookups!$C$77:$C$87,0),MATCH(AB$10,lookups!$F$76:$BU$76,0))/INDEX(lookups!$F$77:$BU$87,MATCH($H94,lookups!$C$77:$C$87,0),MATCH($I94,lookups!$F$76:$BU$76,0)))</f>
        <v>1</v>
      </c>
      <c r="AC94" s="248">
        <f>IF(ISNUMBER($H94),(1+$H94)^(AC$10-$I94),INDEX(lookups!$F$77:$BU$87,MATCH($H94,lookups!$C$77:$C$87,0),MATCH(AC$10,lookups!$F$76:$BU$76,0))/INDEX(lookups!$F$77:$BU$87,MATCH($H94,lookups!$C$77:$C$87,0),MATCH($I94,lookups!$F$76:$BU$76,0)))</f>
        <v>1</v>
      </c>
      <c r="AD94" s="248">
        <f>IF(ISNUMBER($H94),(1+$H94)^(AD$10-$I94),INDEX(lookups!$F$77:$BU$87,MATCH($H94,lookups!$C$77:$C$87,0),MATCH(AD$10,lookups!$F$76:$BU$76,0))/INDEX(lookups!$F$77:$BU$87,MATCH($H94,lookups!$C$77:$C$87,0),MATCH($I94,lookups!$F$76:$BU$76,0)))</f>
        <v>1</v>
      </c>
      <c r="AE94" s="248">
        <f>IF(ISNUMBER($H94),(1+$H94)^(AE$10-$I94),INDEX(lookups!$F$77:$BU$87,MATCH($H94,lookups!$C$77:$C$87,0),MATCH(AE$10,lookups!$F$76:$BU$76,0))/INDEX(lookups!$F$77:$BU$87,MATCH($H94,lookups!$C$77:$C$87,0),MATCH($I94,lookups!$F$76:$BU$76,0)))</f>
        <v>1</v>
      </c>
      <c r="AF94" s="248">
        <f>IF(ISNUMBER($H94),(1+$H94)^(AF$10-$I94),INDEX(lookups!$F$77:$BU$87,MATCH($H94,lookups!$C$77:$C$87,0),MATCH(AF$10,lookups!$F$76:$BU$76,0))/INDEX(lookups!$F$77:$BU$87,MATCH($H94,lookups!$C$77:$C$87,0),MATCH($I94,lookups!$F$76:$BU$76,0)))</f>
        <v>1</v>
      </c>
      <c r="AG94" s="248">
        <f>IF(ISNUMBER($H94),(1+$H94)^(AG$10-$I94),INDEX(lookups!$F$77:$BU$87,MATCH($H94,lookups!$C$77:$C$87,0),MATCH(AG$10,lookups!$F$76:$BU$76,0))/INDEX(lookups!$F$77:$BU$87,MATCH($H94,lookups!$C$77:$C$87,0),MATCH($I94,lookups!$F$76:$BU$76,0)))</f>
        <v>1</v>
      </c>
      <c r="AH94" s="248">
        <f>IF(ISNUMBER($H94),(1+$H94)^(AH$10-$I94),INDEX(lookups!$F$77:$BU$87,MATCH($H94,lookups!$C$77:$C$87,0),MATCH(AH$10,lookups!$F$76:$BU$76,0))/INDEX(lookups!$F$77:$BU$87,MATCH($H94,lookups!$C$77:$C$87,0),MATCH($I94,lookups!$F$76:$BU$76,0)))</f>
        <v>1</v>
      </c>
      <c r="AI94" s="248">
        <f>IF(ISNUMBER($H94),(1+$H94)^(AI$10-$I94),INDEX(lookups!$F$77:$BU$87,MATCH($H94,lookups!$C$77:$C$87,0),MATCH(AI$10,lookups!$F$76:$BU$76,0))/INDEX(lookups!$F$77:$BU$87,MATCH($H94,lookups!$C$77:$C$87,0),MATCH($I94,lookups!$F$76:$BU$76,0)))</f>
        <v>1</v>
      </c>
      <c r="AJ94" s="248">
        <f>IF(ISNUMBER($H94),(1+$H94)^(AJ$10-$I94),INDEX(lookups!$F$77:$BU$87,MATCH($H94,lookups!$C$77:$C$87,0),MATCH(AJ$10,lookups!$F$76:$BU$76,0))/INDEX(lookups!$F$77:$BU$87,MATCH($H94,lookups!$C$77:$C$87,0),MATCH($I94,lookups!$F$76:$BU$76,0)))</f>
        <v>1</v>
      </c>
      <c r="AK94" s="248">
        <f>IF(ISNUMBER($H94),(1+$H94)^(AK$10-$I94),INDEX(lookups!$F$77:$BU$87,MATCH($H94,lookups!$C$77:$C$87,0),MATCH(AK$10,lookups!$F$76:$BU$76,0))/INDEX(lookups!$F$77:$BU$87,MATCH($H94,lookups!$C$77:$C$87,0),MATCH($I94,lookups!$F$76:$BU$76,0)))</f>
        <v>1</v>
      </c>
      <c r="AL94" s="248">
        <f>IF(ISNUMBER($H94),(1+$H94)^(AL$10-$I94),INDEX(lookups!$F$77:$BU$87,MATCH($H94,lookups!$C$77:$C$87,0),MATCH(AL$10,lookups!$F$76:$BU$76,0))/INDEX(lookups!$F$77:$BU$87,MATCH($H94,lookups!$C$77:$C$87,0),MATCH($I94,lookups!$F$76:$BU$76,0)))</f>
        <v>1</v>
      </c>
      <c r="AM94" s="248">
        <f>IF(ISNUMBER($H94),(1+$H94)^(AM$10-$I94),INDEX(lookups!$F$77:$BU$87,MATCH($H94,lookups!$C$77:$C$87,0),MATCH(AM$10,lookups!$F$76:$BU$76,0))/INDEX(lookups!$F$77:$BU$87,MATCH($H94,lookups!$C$77:$C$87,0),MATCH($I94,lookups!$F$76:$BU$76,0)))</f>
        <v>1</v>
      </c>
      <c r="AN94" s="248">
        <f>IF(ISNUMBER($H94),(1+$H94)^(AN$10-$I94),INDEX(lookups!$F$77:$BU$87,MATCH($H94,lookups!$C$77:$C$87,0),MATCH(AN$10,lookups!$F$76:$BU$76,0))/INDEX(lookups!$F$77:$BU$87,MATCH($H94,lookups!$C$77:$C$87,0),MATCH($I94,lookups!$F$76:$BU$76,0)))</f>
        <v>1</v>
      </c>
      <c r="AO94" s="248">
        <f>IF(ISNUMBER($H94),(1+$H94)^(AO$10-$I94),INDEX(lookups!$F$77:$BU$87,MATCH($H94,lookups!$C$77:$C$87,0),MATCH(AO$10,lookups!$F$76:$BU$76,0))/INDEX(lookups!$F$77:$BU$87,MATCH($H94,lookups!$C$77:$C$87,0),MATCH($I94,lookups!$F$76:$BU$76,0)))</f>
        <v>1</v>
      </c>
      <c r="AP94" s="248">
        <f>IF(ISNUMBER($H94),(1+$H94)^(AP$10-$I94),INDEX(lookups!$F$77:$BU$87,MATCH($H94,lookups!$C$77:$C$87,0),MATCH(AP$10,lookups!$F$76:$BU$76,0))/INDEX(lookups!$F$77:$BU$87,MATCH($H94,lookups!$C$77:$C$87,0),MATCH($I94,lookups!$F$76:$BU$76,0)))</f>
        <v>1</v>
      </c>
      <c r="AQ94" s="248">
        <f>IF(ISNUMBER($H94),(1+$H94)^(AQ$10-$I94),INDEX(lookups!$F$77:$BU$87,MATCH($H94,lookups!$C$77:$C$87,0),MATCH(AQ$10,lookups!$F$76:$BU$76,0))/INDEX(lookups!$F$77:$BU$87,MATCH($H94,lookups!$C$77:$C$87,0),MATCH($I94,lookups!$F$76:$BU$76,0)))</f>
        <v>1</v>
      </c>
      <c r="AR94" s="248">
        <f>IF(ISNUMBER($H94),(1+$H94)^(AR$10-$I94),INDEX(lookups!$F$77:$BU$87,MATCH($H94,lookups!$C$77:$C$87,0),MATCH(AR$10,lookups!$F$76:$BU$76,0))/INDEX(lookups!$F$77:$BU$87,MATCH($H94,lookups!$C$77:$C$87,0),MATCH($I94,lookups!$F$76:$BU$76,0)))</f>
        <v>1</v>
      </c>
      <c r="AS94" s="248">
        <f>IF(ISNUMBER($H94),(1+$H94)^(AS$10-$I94),INDEX(lookups!$F$77:$BU$87,MATCH($H94,lookups!$C$77:$C$87,0),MATCH(AS$10,lookups!$F$76:$BU$76,0))/INDEX(lookups!$F$77:$BU$87,MATCH($H94,lookups!$C$77:$C$87,0),MATCH($I94,lookups!$F$76:$BU$76,0)))</f>
        <v>1</v>
      </c>
      <c r="AT94" s="248">
        <f>IF(ISNUMBER($H94),(1+$H94)^(AT$10-$I94),INDEX(lookups!$F$77:$BU$87,MATCH($H94,lookups!$C$77:$C$87,0),MATCH(AT$10,lookups!$F$76:$BU$76,0))/INDEX(lookups!$F$77:$BU$87,MATCH($H94,lookups!$C$77:$C$87,0),MATCH($I94,lookups!$F$76:$BU$76,0)))</f>
        <v>1</v>
      </c>
      <c r="AU94" s="248">
        <f>IF(ISNUMBER($H94),(1+$H94)^(AU$10-$I94),INDEX(lookups!$F$77:$BU$87,MATCH($H94,lookups!$C$77:$C$87,0),MATCH(AU$10,lookups!$F$76:$BU$76,0))/INDEX(lookups!$F$77:$BU$87,MATCH($H94,lookups!$C$77:$C$87,0),MATCH($I94,lookups!$F$76:$BU$76,0)))</f>
        <v>1</v>
      </c>
      <c r="AV94" s="248">
        <f>IF(ISNUMBER($H94),(1+$H94)^(AV$10-$I94),INDEX(lookups!$F$77:$BU$87,MATCH($H94,lookups!$C$77:$C$87,0),MATCH(AV$10,lookups!$F$76:$BU$76,0))/INDEX(lookups!$F$77:$BU$87,MATCH($H94,lookups!$C$77:$C$87,0),MATCH($I94,lookups!$F$76:$BU$76,0)))</f>
        <v>1</v>
      </c>
      <c r="AW94" s="248">
        <f>IF(ISNUMBER($H94),(1+$H94)^(AW$10-$I94),INDEX(lookups!$F$77:$BU$87,MATCH($H94,lookups!$C$77:$C$87,0),MATCH(AW$10,lookups!$F$76:$BU$76,0))/INDEX(lookups!$F$77:$BU$87,MATCH($H94,lookups!$C$77:$C$87,0),MATCH($I94,lookups!$F$76:$BU$76,0)))</f>
        <v>1</v>
      </c>
      <c r="AX94" s="248">
        <f>IF(ISNUMBER($H94),(1+$H94)^(AX$10-$I94),INDEX(lookups!$F$77:$BU$87,MATCH($H94,lookups!$C$77:$C$87,0),MATCH(AX$10,lookups!$F$76:$BU$76,0))/INDEX(lookups!$F$77:$BU$87,MATCH($H94,lookups!$C$77:$C$87,0),MATCH($I94,lookups!$F$76:$BU$76,0)))</f>
        <v>1</v>
      </c>
      <c r="AY94" s="248">
        <f>IF(ISNUMBER($H94),(1+$H94)^(AY$10-$I94),INDEX(lookups!$F$77:$BU$87,MATCH($H94,lookups!$C$77:$C$87,0),MATCH(AY$10,lookups!$F$76:$BU$76,0))/INDEX(lookups!$F$77:$BU$87,MATCH($H94,lookups!$C$77:$C$87,0),MATCH($I94,lookups!$F$76:$BU$76,0)))</f>
        <v>1</v>
      </c>
      <c r="AZ94" s="248">
        <f>IF(ISNUMBER($H94),(1+$H94)^(AZ$10-$I94),INDEX(lookups!$F$77:$BU$87,MATCH($H94,lookups!$C$77:$C$87,0),MATCH(AZ$10,lookups!$F$76:$BU$76,0))/INDEX(lookups!$F$77:$BU$87,MATCH($H94,lookups!$C$77:$C$87,0),MATCH($I94,lookups!$F$76:$BU$76,0)))</f>
        <v>1</v>
      </c>
      <c r="BA94" s="248">
        <f>IF(ISNUMBER($H94),(1+$H94)^(BA$10-$I94),INDEX(lookups!$F$77:$BU$87,MATCH($H94,lookups!$C$77:$C$87,0),MATCH(BA$10,lookups!$F$76:$BU$76,0))/INDEX(lookups!$F$77:$BU$87,MATCH($H94,lookups!$C$77:$C$87,0),MATCH($I94,lookups!$F$76:$BU$76,0)))</f>
        <v>1</v>
      </c>
      <c r="BB94" s="248">
        <f>IF(ISNUMBER($H94),(1+$H94)^(BB$10-$I94),INDEX(lookups!$F$77:$BU$87,MATCH($H94,lookups!$C$77:$C$87,0),MATCH(BB$10,lookups!$F$76:$BU$76,0))/INDEX(lookups!$F$77:$BU$87,MATCH($H94,lookups!$C$77:$C$87,0),MATCH($I94,lookups!$F$76:$BU$76,0)))</f>
        <v>1</v>
      </c>
      <c r="BC94" s="248">
        <f>IF(ISNUMBER($H94),(1+$H94)^(BC$10-$I94),INDEX(lookups!$F$77:$BU$87,MATCH($H94,lookups!$C$77:$C$87,0),MATCH(BC$10,lookups!$F$76:$BU$76,0))/INDEX(lookups!$F$77:$BU$87,MATCH($H94,lookups!$C$77:$C$87,0),MATCH($I94,lookups!$F$76:$BU$76,0)))</f>
        <v>1</v>
      </c>
      <c r="BD94" s="248">
        <f>IF(ISNUMBER($H94),(1+$H94)^(BD$10-$I94),INDEX(lookups!$F$77:$BU$87,MATCH($H94,lookups!$C$77:$C$87,0),MATCH(BD$10,lookups!$F$76:$BU$76,0))/INDEX(lookups!$F$77:$BU$87,MATCH($H94,lookups!$C$77:$C$87,0),MATCH($I94,lookups!$F$76:$BU$76,0)))</f>
        <v>1</v>
      </c>
      <c r="BE94" s="248">
        <f>IF(ISNUMBER($H94),(1+$H94)^(BE$10-$I94),INDEX(lookups!$F$77:$BU$87,MATCH($H94,lookups!$C$77:$C$87,0),MATCH(BE$10,lookups!$F$76:$BU$76,0))/INDEX(lookups!$F$77:$BU$87,MATCH($H94,lookups!$C$77:$C$87,0),MATCH($I94,lookups!$F$76:$BU$76,0)))</f>
        <v>1</v>
      </c>
      <c r="BF94" s="248">
        <f>IF(ISNUMBER($H94),(1+$H94)^(BF$10-$I94),INDEX(lookups!$F$77:$BU$87,MATCH($H94,lookups!$C$77:$C$87,0),MATCH(BF$10,lookups!$F$76:$BU$76,0))/INDEX(lookups!$F$77:$BU$87,MATCH($H94,lookups!$C$77:$C$87,0),MATCH($I94,lookups!$F$76:$BU$76,0)))</f>
        <v>1</v>
      </c>
      <c r="BG94" s="248">
        <f>IF(ISNUMBER($H94),(1+$H94)^(BG$10-$I94),INDEX(lookups!$F$77:$BU$87,MATCH($H94,lookups!$C$77:$C$87,0),MATCH(BG$10,lookups!$F$76:$BU$76,0))/INDEX(lookups!$F$77:$BU$87,MATCH($H94,lookups!$C$77:$C$87,0),MATCH($I94,lookups!$F$76:$BU$76,0)))</f>
        <v>1</v>
      </c>
      <c r="BH94" s="248">
        <f>IF(ISNUMBER($H94),(1+$H94)^(BH$10-$I94),INDEX(lookups!$F$77:$BU$87,MATCH($H94,lookups!$C$77:$C$87,0),MATCH(BH$10,lookups!$F$76:$BU$76,0))/INDEX(lookups!$F$77:$BU$87,MATCH($H94,lookups!$C$77:$C$87,0),MATCH($I94,lookups!$F$76:$BU$76,0)))</f>
        <v>1</v>
      </c>
      <c r="BI94" s="248">
        <f>IF(ISNUMBER($H94),(1+$H94)^(BI$10-$I94),INDEX(lookups!$F$77:$BU$87,MATCH($H94,lookups!$C$77:$C$87,0),MATCH(BI$10,lookups!$F$76:$BU$76,0))/INDEX(lookups!$F$77:$BU$87,MATCH($H94,lookups!$C$77:$C$87,0),MATCH($I94,lookups!$F$76:$BU$76,0)))</f>
        <v>1</v>
      </c>
      <c r="BJ94" s="248">
        <f>IF(ISNUMBER($H94),(1+$H94)^(BJ$10-$I94),INDEX(lookups!$F$77:$BU$87,MATCH($H94,lookups!$C$77:$C$87,0),MATCH(BJ$10,lookups!$F$76:$BU$76,0))/INDEX(lookups!$F$77:$BU$87,MATCH($H94,lookups!$C$77:$C$87,0),MATCH($I94,lookups!$F$76:$BU$76,0)))</f>
        <v>1</v>
      </c>
      <c r="BK94" s="248">
        <f>IF(ISNUMBER($H94),(1+$H94)^(BK$10-$I94),INDEX(lookups!$F$77:$BU$87,MATCH($H94,lookups!$C$77:$C$87,0),MATCH(BK$10,lookups!$F$76:$BU$76,0))/INDEX(lookups!$F$77:$BU$87,MATCH($H94,lookups!$C$77:$C$87,0),MATCH($I94,lookups!$F$76:$BU$76,0)))</f>
        <v>1</v>
      </c>
      <c r="BL94" s="248">
        <f>IF(ISNUMBER($H94),(1+$H94)^(BL$10-$I94),INDEX(lookups!$F$77:$BU$87,MATCH($H94,lookups!$C$77:$C$87,0),MATCH(BL$10,lookups!$F$76:$BU$76,0))/INDEX(lookups!$F$77:$BU$87,MATCH($H94,lookups!$C$77:$C$87,0),MATCH($I94,lookups!$F$76:$BU$76,0)))</f>
        <v>1</v>
      </c>
      <c r="BM94" s="248">
        <f>IF(ISNUMBER($H94),(1+$H94)^(BM$10-$I94),INDEX(lookups!$F$77:$BU$87,MATCH($H94,lookups!$C$77:$C$87,0),MATCH(BM$10,lookups!$F$76:$BU$76,0))/INDEX(lookups!$F$77:$BU$87,MATCH($H94,lookups!$C$77:$C$87,0),MATCH($I94,lookups!$F$76:$BU$76,0)))</f>
        <v>1</v>
      </c>
    </row>
    <row r="95" spans="3:65" ht="12.75">
      <c r="C95" s="220">
        <f t="shared" si="85"/>
        <v>3</v>
      </c>
      <c r="D95" s="198" t="str">
        <f t="shared" si="86"/>
        <v>…</v>
      </c>
      <c r="E95" s="245" t="str">
        <f t="shared" si="84"/>
        <v>Operating Expense</v>
      </c>
      <c r="F95" s="215">
        <f t="shared" si="84"/>
        <v>2</v>
      </c>
      <c r="G95" s="215"/>
      <c r="H95" s="246">
        <f>Input!L14</f>
        <v>0</v>
      </c>
      <c r="I95" s="247">
        <f>Assumptions!$D$16</f>
        <v>2022</v>
      </c>
      <c r="O95" s="248">
        <f>IF(ISNUMBER($H95),(1+$H95)^(O$10-$I95),INDEX(lookups!$F$77:$BU$87,MATCH($H95,lookups!$C$77:$C$87,0),MATCH(O$10,lookups!$F$76:$BU$76,0))/INDEX(lookups!$F$77:$BU$87,MATCH($H95,lookups!$C$77:$C$87,0),MATCH($I95,lookups!$F$76:$BU$76,0)))</f>
        <v>1</v>
      </c>
      <c r="P95" s="248">
        <f>IF(ISNUMBER($H95),(1+$H95)^(P$10-$I95),INDEX(lookups!$F$77:$BU$87,MATCH($H95,lookups!$C$77:$C$87,0),MATCH(P$10,lookups!$F$76:$BU$76,0))/INDEX(lookups!$F$77:$BU$87,MATCH($H95,lookups!$C$77:$C$87,0),MATCH($I95,lookups!$F$76:$BU$76,0)))</f>
        <v>1</v>
      </c>
      <c r="Q95" s="248">
        <f>IF(ISNUMBER($H95),(1+$H95)^(Q$10-$I95),INDEX(lookups!$F$77:$BU$87,MATCH($H95,lookups!$C$77:$C$87,0),MATCH(Q$10,lookups!$F$76:$BU$76,0))/INDEX(lookups!$F$77:$BU$87,MATCH($H95,lookups!$C$77:$C$87,0),MATCH($I95,lookups!$F$76:$BU$76,0)))</f>
        <v>1</v>
      </c>
      <c r="R95" s="248">
        <f>IF(ISNUMBER($H95),(1+$H95)^(R$10-$I95),INDEX(lookups!$F$77:$BU$87,MATCH($H95,lookups!$C$77:$C$87,0),MATCH(R$10,lookups!$F$76:$BU$76,0))/INDEX(lookups!$F$77:$BU$87,MATCH($H95,lookups!$C$77:$C$87,0),MATCH($I95,lookups!$F$76:$BU$76,0)))</f>
        <v>1</v>
      </c>
      <c r="S95" s="248">
        <f>IF(ISNUMBER($H95),(1+$H95)^(S$10-$I95),INDEX(lookups!$F$77:$BU$87,MATCH($H95,lookups!$C$77:$C$87,0),MATCH(S$10,lookups!$F$76:$BU$76,0))/INDEX(lookups!$F$77:$BU$87,MATCH($H95,lookups!$C$77:$C$87,0),MATCH($I95,lookups!$F$76:$BU$76,0)))</f>
        <v>1</v>
      </c>
      <c r="T95" s="248">
        <f>IF(ISNUMBER($H95),(1+$H95)^(T$10-$I95),INDEX(lookups!$F$77:$BU$87,MATCH($H95,lookups!$C$77:$C$87,0),MATCH(T$10,lookups!$F$76:$BU$76,0))/INDEX(lookups!$F$77:$BU$87,MATCH($H95,lookups!$C$77:$C$87,0),MATCH($I95,lookups!$F$76:$BU$76,0)))</f>
        <v>1</v>
      </c>
      <c r="U95" s="248">
        <f>IF(ISNUMBER($H95),(1+$H95)^(U$10-$I95),INDEX(lookups!$F$77:$BU$87,MATCH($H95,lookups!$C$77:$C$87,0),MATCH(U$10,lookups!$F$76:$BU$76,0))/INDEX(lookups!$F$77:$BU$87,MATCH($H95,lookups!$C$77:$C$87,0),MATCH($I95,lookups!$F$76:$BU$76,0)))</f>
        <v>1</v>
      </c>
      <c r="V95" s="248">
        <f>IF(ISNUMBER($H95),(1+$H95)^(V$10-$I95),INDEX(lookups!$F$77:$BU$87,MATCH($H95,lookups!$C$77:$C$87,0),MATCH(V$10,lookups!$F$76:$BU$76,0))/INDEX(lookups!$F$77:$BU$87,MATCH($H95,lookups!$C$77:$C$87,0),MATCH($I95,lookups!$F$76:$BU$76,0)))</f>
        <v>1</v>
      </c>
      <c r="W95" s="248">
        <f>IF(ISNUMBER($H95),(1+$H95)^(W$10-$I95),INDEX(lookups!$F$77:$BU$87,MATCH($H95,lookups!$C$77:$C$87,0),MATCH(W$10,lookups!$F$76:$BU$76,0))/INDEX(lookups!$F$77:$BU$87,MATCH($H95,lookups!$C$77:$C$87,0),MATCH($I95,lookups!$F$76:$BU$76,0)))</f>
        <v>1</v>
      </c>
      <c r="X95" s="248">
        <f>IF(ISNUMBER($H95),(1+$H95)^(X$10-$I95),INDEX(lookups!$F$77:$BU$87,MATCH($H95,lookups!$C$77:$C$87,0),MATCH(X$10,lookups!$F$76:$BU$76,0))/INDEX(lookups!$F$77:$BU$87,MATCH($H95,lookups!$C$77:$C$87,0),MATCH($I95,lookups!$F$76:$BU$76,0)))</f>
        <v>1</v>
      </c>
      <c r="Y95" s="248">
        <f>IF(ISNUMBER($H95),(1+$H95)^(Y$10-$I95),INDEX(lookups!$F$77:$BU$87,MATCH($H95,lookups!$C$77:$C$87,0),MATCH(Y$10,lookups!$F$76:$BU$76,0))/INDEX(lookups!$F$77:$BU$87,MATCH($H95,lookups!$C$77:$C$87,0),MATCH($I95,lookups!$F$76:$BU$76,0)))</f>
        <v>1</v>
      </c>
      <c r="Z95" s="248">
        <f>IF(ISNUMBER($H95),(1+$H95)^(Z$10-$I95),INDEX(lookups!$F$77:$BU$87,MATCH($H95,lookups!$C$77:$C$87,0),MATCH(Z$10,lookups!$F$76:$BU$76,0))/INDEX(lookups!$F$77:$BU$87,MATCH($H95,lookups!$C$77:$C$87,0),MATCH($I95,lookups!$F$76:$BU$76,0)))</f>
        <v>1</v>
      </c>
      <c r="AA95" s="248">
        <f>IF(ISNUMBER($H95),(1+$H95)^(AA$10-$I95),INDEX(lookups!$F$77:$BU$87,MATCH($H95,lookups!$C$77:$C$87,0),MATCH(AA$10,lookups!$F$76:$BU$76,0))/INDEX(lookups!$F$77:$BU$87,MATCH($H95,lookups!$C$77:$C$87,0),MATCH($I95,lookups!$F$76:$BU$76,0)))</f>
        <v>1</v>
      </c>
      <c r="AB95" s="248">
        <f>IF(ISNUMBER($H95),(1+$H95)^(AB$10-$I95),INDEX(lookups!$F$77:$BU$87,MATCH($H95,lookups!$C$77:$C$87,0),MATCH(AB$10,lookups!$F$76:$BU$76,0))/INDEX(lookups!$F$77:$BU$87,MATCH($H95,lookups!$C$77:$C$87,0),MATCH($I95,lookups!$F$76:$BU$76,0)))</f>
        <v>1</v>
      </c>
      <c r="AC95" s="248">
        <f>IF(ISNUMBER($H95),(1+$H95)^(AC$10-$I95),INDEX(lookups!$F$77:$BU$87,MATCH($H95,lookups!$C$77:$C$87,0),MATCH(AC$10,lookups!$F$76:$BU$76,0))/INDEX(lookups!$F$77:$BU$87,MATCH($H95,lookups!$C$77:$C$87,0),MATCH($I95,lookups!$F$76:$BU$76,0)))</f>
        <v>1</v>
      </c>
      <c r="AD95" s="248">
        <f>IF(ISNUMBER($H95),(1+$H95)^(AD$10-$I95),INDEX(lookups!$F$77:$BU$87,MATCH($H95,lookups!$C$77:$C$87,0),MATCH(AD$10,lookups!$F$76:$BU$76,0))/INDEX(lookups!$F$77:$BU$87,MATCH($H95,lookups!$C$77:$C$87,0),MATCH($I95,lookups!$F$76:$BU$76,0)))</f>
        <v>1</v>
      </c>
      <c r="AE95" s="248">
        <f>IF(ISNUMBER($H95),(1+$H95)^(AE$10-$I95),INDEX(lookups!$F$77:$BU$87,MATCH($H95,lookups!$C$77:$C$87,0),MATCH(AE$10,lookups!$F$76:$BU$76,0))/INDEX(lookups!$F$77:$BU$87,MATCH($H95,lookups!$C$77:$C$87,0),MATCH($I95,lookups!$F$76:$BU$76,0)))</f>
        <v>1</v>
      </c>
      <c r="AF95" s="248">
        <f>IF(ISNUMBER($H95),(1+$H95)^(AF$10-$I95),INDEX(lookups!$F$77:$BU$87,MATCH($H95,lookups!$C$77:$C$87,0),MATCH(AF$10,lookups!$F$76:$BU$76,0))/INDEX(lookups!$F$77:$BU$87,MATCH($H95,lookups!$C$77:$C$87,0),MATCH($I95,lookups!$F$76:$BU$76,0)))</f>
        <v>1</v>
      </c>
      <c r="AG95" s="248">
        <f>IF(ISNUMBER($H95),(1+$H95)^(AG$10-$I95),INDEX(lookups!$F$77:$BU$87,MATCH($H95,lookups!$C$77:$C$87,0),MATCH(AG$10,lookups!$F$76:$BU$76,0))/INDEX(lookups!$F$77:$BU$87,MATCH($H95,lookups!$C$77:$C$87,0),MATCH($I95,lookups!$F$76:$BU$76,0)))</f>
        <v>1</v>
      </c>
      <c r="AH95" s="248">
        <f>IF(ISNUMBER($H95),(1+$H95)^(AH$10-$I95),INDEX(lookups!$F$77:$BU$87,MATCH($H95,lookups!$C$77:$C$87,0),MATCH(AH$10,lookups!$F$76:$BU$76,0))/INDEX(lookups!$F$77:$BU$87,MATCH($H95,lookups!$C$77:$C$87,0),MATCH($I95,lookups!$F$76:$BU$76,0)))</f>
        <v>1</v>
      </c>
      <c r="AI95" s="248">
        <f>IF(ISNUMBER($H95),(1+$H95)^(AI$10-$I95),INDEX(lookups!$F$77:$BU$87,MATCH($H95,lookups!$C$77:$C$87,0),MATCH(AI$10,lookups!$F$76:$BU$76,0))/INDEX(lookups!$F$77:$BU$87,MATCH($H95,lookups!$C$77:$C$87,0),MATCH($I95,lookups!$F$76:$BU$76,0)))</f>
        <v>1</v>
      </c>
      <c r="AJ95" s="248">
        <f>IF(ISNUMBER($H95),(1+$H95)^(AJ$10-$I95),INDEX(lookups!$F$77:$BU$87,MATCH($H95,lookups!$C$77:$C$87,0),MATCH(AJ$10,lookups!$F$76:$BU$76,0))/INDEX(lookups!$F$77:$BU$87,MATCH($H95,lookups!$C$77:$C$87,0),MATCH($I95,lookups!$F$76:$BU$76,0)))</f>
        <v>1</v>
      </c>
      <c r="AK95" s="248">
        <f>IF(ISNUMBER($H95),(1+$H95)^(AK$10-$I95),INDEX(lookups!$F$77:$BU$87,MATCH($H95,lookups!$C$77:$C$87,0),MATCH(AK$10,lookups!$F$76:$BU$76,0))/INDEX(lookups!$F$77:$BU$87,MATCH($H95,lookups!$C$77:$C$87,0),MATCH($I95,lookups!$F$76:$BU$76,0)))</f>
        <v>1</v>
      </c>
      <c r="AL95" s="248">
        <f>IF(ISNUMBER($H95),(1+$H95)^(AL$10-$I95),INDEX(lookups!$F$77:$BU$87,MATCH($H95,lookups!$C$77:$C$87,0),MATCH(AL$10,lookups!$F$76:$BU$76,0))/INDEX(lookups!$F$77:$BU$87,MATCH($H95,lookups!$C$77:$C$87,0),MATCH($I95,lookups!$F$76:$BU$76,0)))</f>
        <v>1</v>
      </c>
      <c r="AM95" s="248">
        <f>IF(ISNUMBER($H95),(1+$H95)^(AM$10-$I95),INDEX(lookups!$F$77:$BU$87,MATCH($H95,lookups!$C$77:$C$87,0),MATCH(AM$10,lookups!$F$76:$BU$76,0))/INDEX(lookups!$F$77:$BU$87,MATCH($H95,lookups!$C$77:$C$87,0),MATCH($I95,lookups!$F$76:$BU$76,0)))</f>
        <v>1</v>
      </c>
      <c r="AN95" s="248">
        <f>IF(ISNUMBER($H95),(1+$H95)^(AN$10-$I95),INDEX(lookups!$F$77:$BU$87,MATCH($H95,lookups!$C$77:$C$87,0),MATCH(AN$10,lookups!$F$76:$BU$76,0))/INDEX(lookups!$F$77:$BU$87,MATCH($H95,lookups!$C$77:$C$87,0),MATCH($I95,lookups!$F$76:$BU$76,0)))</f>
        <v>1</v>
      </c>
      <c r="AO95" s="248">
        <f>IF(ISNUMBER($H95),(1+$H95)^(AO$10-$I95),INDEX(lookups!$F$77:$BU$87,MATCH($H95,lookups!$C$77:$C$87,0),MATCH(AO$10,lookups!$F$76:$BU$76,0))/INDEX(lookups!$F$77:$BU$87,MATCH($H95,lookups!$C$77:$C$87,0),MATCH($I95,lookups!$F$76:$BU$76,0)))</f>
        <v>1</v>
      </c>
      <c r="AP95" s="248">
        <f>IF(ISNUMBER($H95),(1+$H95)^(AP$10-$I95),INDEX(lookups!$F$77:$BU$87,MATCH($H95,lookups!$C$77:$C$87,0),MATCH(AP$10,lookups!$F$76:$BU$76,0))/INDEX(lookups!$F$77:$BU$87,MATCH($H95,lookups!$C$77:$C$87,0),MATCH($I95,lookups!$F$76:$BU$76,0)))</f>
        <v>1</v>
      </c>
      <c r="AQ95" s="248">
        <f>IF(ISNUMBER($H95),(1+$H95)^(AQ$10-$I95),INDEX(lookups!$F$77:$BU$87,MATCH($H95,lookups!$C$77:$C$87,0),MATCH(AQ$10,lookups!$F$76:$BU$76,0))/INDEX(lookups!$F$77:$BU$87,MATCH($H95,lookups!$C$77:$C$87,0),MATCH($I95,lookups!$F$76:$BU$76,0)))</f>
        <v>1</v>
      </c>
      <c r="AR95" s="248">
        <f>IF(ISNUMBER($H95),(1+$H95)^(AR$10-$I95),INDEX(lookups!$F$77:$BU$87,MATCH($H95,lookups!$C$77:$C$87,0),MATCH(AR$10,lookups!$F$76:$BU$76,0))/INDEX(lookups!$F$77:$BU$87,MATCH($H95,lookups!$C$77:$C$87,0),MATCH($I95,lookups!$F$76:$BU$76,0)))</f>
        <v>1</v>
      </c>
      <c r="AS95" s="248">
        <f>IF(ISNUMBER($H95),(1+$H95)^(AS$10-$I95),INDEX(lookups!$F$77:$BU$87,MATCH($H95,lookups!$C$77:$C$87,0),MATCH(AS$10,lookups!$F$76:$BU$76,0))/INDEX(lookups!$F$77:$BU$87,MATCH($H95,lookups!$C$77:$C$87,0),MATCH($I95,lookups!$F$76:$BU$76,0)))</f>
        <v>1</v>
      </c>
      <c r="AT95" s="248">
        <f>IF(ISNUMBER($H95),(1+$H95)^(AT$10-$I95),INDEX(lookups!$F$77:$BU$87,MATCH($H95,lookups!$C$77:$C$87,0),MATCH(AT$10,lookups!$F$76:$BU$76,0))/INDEX(lookups!$F$77:$BU$87,MATCH($H95,lookups!$C$77:$C$87,0),MATCH($I95,lookups!$F$76:$BU$76,0)))</f>
        <v>1</v>
      </c>
      <c r="AU95" s="248">
        <f>IF(ISNUMBER($H95),(1+$H95)^(AU$10-$I95),INDEX(lookups!$F$77:$BU$87,MATCH($H95,lookups!$C$77:$C$87,0),MATCH(AU$10,lookups!$F$76:$BU$76,0))/INDEX(lookups!$F$77:$BU$87,MATCH($H95,lookups!$C$77:$C$87,0),MATCH($I95,lookups!$F$76:$BU$76,0)))</f>
        <v>1</v>
      </c>
      <c r="AV95" s="248">
        <f>IF(ISNUMBER($H95),(1+$H95)^(AV$10-$I95),INDEX(lookups!$F$77:$BU$87,MATCH($H95,lookups!$C$77:$C$87,0),MATCH(AV$10,lookups!$F$76:$BU$76,0))/INDEX(lookups!$F$77:$BU$87,MATCH($H95,lookups!$C$77:$C$87,0),MATCH($I95,lookups!$F$76:$BU$76,0)))</f>
        <v>1</v>
      </c>
      <c r="AW95" s="248">
        <f>IF(ISNUMBER($H95),(1+$H95)^(AW$10-$I95),INDEX(lookups!$F$77:$BU$87,MATCH($H95,lookups!$C$77:$C$87,0),MATCH(AW$10,lookups!$F$76:$BU$76,0))/INDEX(lookups!$F$77:$BU$87,MATCH($H95,lookups!$C$77:$C$87,0),MATCH($I95,lookups!$F$76:$BU$76,0)))</f>
        <v>1</v>
      </c>
      <c r="AX95" s="248">
        <f>IF(ISNUMBER($H95),(1+$H95)^(AX$10-$I95),INDEX(lookups!$F$77:$BU$87,MATCH($H95,lookups!$C$77:$C$87,0),MATCH(AX$10,lookups!$F$76:$BU$76,0))/INDEX(lookups!$F$77:$BU$87,MATCH($H95,lookups!$C$77:$C$87,0),MATCH($I95,lookups!$F$76:$BU$76,0)))</f>
        <v>1</v>
      </c>
      <c r="AY95" s="248">
        <f>IF(ISNUMBER($H95),(1+$H95)^(AY$10-$I95),INDEX(lookups!$F$77:$BU$87,MATCH($H95,lookups!$C$77:$C$87,0),MATCH(AY$10,lookups!$F$76:$BU$76,0))/INDEX(lookups!$F$77:$BU$87,MATCH($H95,lookups!$C$77:$C$87,0),MATCH($I95,lookups!$F$76:$BU$76,0)))</f>
        <v>1</v>
      </c>
      <c r="AZ95" s="248">
        <f>IF(ISNUMBER($H95),(1+$H95)^(AZ$10-$I95),INDEX(lookups!$F$77:$BU$87,MATCH($H95,lookups!$C$77:$C$87,0),MATCH(AZ$10,lookups!$F$76:$BU$76,0))/INDEX(lookups!$F$77:$BU$87,MATCH($H95,lookups!$C$77:$C$87,0),MATCH($I95,lookups!$F$76:$BU$76,0)))</f>
        <v>1</v>
      </c>
      <c r="BA95" s="248">
        <f>IF(ISNUMBER($H95),(1+$H95)^(BA$10-$I95),INDEX(lookups!$F$77:$BU$87,MATCH($H95,lookups!$C$77:$C$87,0),MATCH(BA$10,lookups!$F$76:$BU$76,0))/INDEX(lookups!$F$77:$BU$87,MATCH($H95,lookups!$C$77:$C$87,0),MATCH($I95,lookups!$F$76:$BU$76,0)))</f>
        <v>1</v>
      </c>
      <c r="BB95" s="248">
        <f>IF(ISNUMBER($H95),(1+$H95)^(BB$10-$I95),INDEX(lookups!$F$77:$BU$87,MATCH($H95,lookups!$C$77:$C$87,0),MATCH(BB$10,lookups!$F$76:$BU$76,0))/INDEX(lookups!$F$77:$BU$87,MATCH($H95,lookups!$C$77:$C$87,0),MATCH($I95,lookups!$F$76:$BU$76,0)))</f>
        <v>1</v>
      </c>
      <c r="BC95" s="248">
        <f>IF(ISNUMBER($H95),(1+$H95)^(BC$10-$I95),INDEX(lookups!$F$77:$BU$87,MATCH($H95,lookups!$C$77:$C$87,0),MATCH(BC$10,lookups!$F$76:$BU$76,0))/INDEX(lookups!$F$77:$BU$87,MATCH($H95,lookups!$C$77:$C$87,0),MATCH($I95,lookups!$F$76:$BU$76,0)))</f>
        <v>1</v>
      </c>
      <c r="BD95" s="248">
        <f>IF(ISNUMBER($H95),(1+$H95)^(BD$10-$I95),INDEX(lookups!$F$77:$BU$87,MATCH($H95,lookups!$C$77:$C$87,0),MATCH(BD$10,lookups!$F$76:$BU$76,0))/INDEX(lookups!$F$77:$BU$87,MATCH($H95,lookups!$C$77:$C$87,0),MATCH($I95,lookups!$F$76:$BU$76,0)))</f>
        <v>1</v>
      </c>
      <c r="BE95" s="248">
        <f>IF(ISNUMBER($H95),(1+$H95)^(BE$10-$I95),INDEX(lookups!$F$77:$BU$87,MATCH($H95,lookups!$C$77:$C$87,0),MATCH(BE$10,lookups!$F$76:$BU$76,0))/INDEX(lookups!$F$77:$BU$87,MATCH($H95,lookups!$C$77:$C$87,0),MATCH($I95,lookups!$F$76:$BU$76,0)))</f>
        <v>1</v>
      </c>
      <c r="BF95" s="248">
        <f>IF(ISNUMBER($H95),(1+$H95)^(BF$10-$I95),INDEX(lookups!$F$77:$BU$87,MATCH($H95,lookups!$C$77:$C$87,0),MATCH(BF$10,lookups!$F$76:$BU$76,0))/INDEX(lookups!$F$77:$BU$87,MATCH($H95,lookups!$C$77:$C$87,0),MATCH($I95,lookups!$F$76:$BU$76,0)))</f>
        <v>1</v>
      </c>
      <c r="BG95" s="248">
        <f>IF(ISNUMBER($H95),(1+$H95)^(BG$10-$I95),INDEX(lookups!$F$77:$BU$87,MATCH($H95,lookups!$C$77:$C$87,0),MATCH(BG$10,lookups!$F$76:$BU$76,0))/INDEX(lookups!$F$77:$BU$87,MATCH($H95,lookups!$C$77:$C$87,0),MATCH($I95,lookups!$F$76:$BU$76,0)))</f>
        <v>1</v>
      </c>
      <c r="BH95" s="248">
        <f>IF(ISNUMBER($H95),(1+$H95)^(BH$10-$I95),INDEX(lookups!$F$77:$BU$87,MATCH($H95,lookups!$C$77:$C$87,0),MATCH(BH$10,lookups!$F$76:$BU$76,0))/INDEX(lookups!$F$77:$BU$87,MATCH($H95,lookups!$C$77:$C$87,0),MATCH($I95,lookups!$F$76:$BU$76,0)))</f>
        <v>1</v>
      </c>
      <c r="BI95" s="248">
        <f>IF(ISNUMBER($H95),(1+$H95)^(BI$10-$I95),INDEX(lookups!$F$77:$BU$87,MATCH($H95,lookups!$C$77:$C$87,0),MATCH(BI$10,lookups!$F$76:$BU$76,0))/INDEX(lookups!$F$77:$BU$87,MATCH($H95,lookups!$C$77:$C$87,0),MATCH($I95,lookups!$F$76:$BU$76,0)))</f>
        <v>1</v>
      </c>
      <c r="BJ95" s="248">
        <f>IF(ISNUMBER($H95),(1+$H95)^(BJ$10-$I95),INDEX(lookups!$F$77:$BU$87,MATCH($H95,lookups!$C$77:$C$87,0),MATCH(BJ$10,lookups!$F$76:$BU$76,0))/INDEX(lookups!$F$77:$BU$87,MATCH($H95,lookups!$C$77:$C$87,0),MATCH($I95,lookups!$F$76:$BU$76,0)))</f>
        <v>1</v>
      </c>
      <c r="BK95" s="248">
        <f>IF(ISNUMBER($H95),(1+$H95)^(BK$10-$I95),INDEX(lookups!$F$77:$BU$87,MATCH($H95,lookups!$C$77:$C$87,0),MATCH(BK$10,lookups!$F$76:$BU$76,0))/INDEX(lookups!$F$77:$BU$87,MATCH($H95,lookups!$C$77:$C$87,0),MATCH($I95,lookups!$F$76:$BU$76,0)))</f>
        <v>1</v>
      </c>
      <c r="BL95" s="248">
        <f>IF(ISNUMBER($H95),(1+$H95)^(BL$10-$I95),INDEX(lookups!$F$77:$BU$87,MATCH($H95,lookups!$C$77:$C$87,0),MATCH(BL$10,lookups!$F$76:$BU$76,0))/INDEX(lookups!$F$77:$BU$87,MATCH($H95,lookups!$C$77:$C$87,0),MATCH($I95,lookups!$F$76:$BU$76,0)))</f>
        <v>1</v>
      </c>
      <c r="BM95" s="248">
        <f>IF(ISNUMBER($H95),(1+$H95)^(BM$10-$I95),INDEX(lookups!$F$77:$BU$87,MATCH($H95,lookups!$C$77:$C$87,0),MATCH(BM$10,lookups!$F$76:$BU$76,0))/INDEX(lookups!$F$77:$BU$87,MATCH($H95,lookups!$C$77:$C$87,0),MATCH($I95,lookups!$F$76:$BU$76,0)))</f>
        <v>1</v>
      </c>
    </row>
    <row r="96" spans="3:65" ht="12.75">
      <c r="C96" s="220">
        <f t="shared" si="85"/>
        <v>4</v>
      </c>
      <c r="D96" s="198" t="str">
        <f t="shared" si="86"/>
        <v>…</v>
      </c>
      <c r="E96" s="245" t="str">
        <f t="shared" si="84"/>
        <v>Operating Savings</v>
      </c>
      <c r="F96" s="215">
        <f t="shared" si="84"/>
        <v>1</v>
      </c>
      <c r="G96" s="215"/>
      <c r="H96" s="246">
        <f>Input!L15</f>
        <v>0</v>
      </c>
      <c r="I96" s="247">
        <f>Assumptions!$D$16</f>
        <v>2022</v>
      </c>
      <c r="O96" s="248">
        <f>IF(ISNUMBER($H96),(1+$H96)^(O$10-$I96),INDEX(lookups!$F$77:$BU$87,MATCH($H96,lookups!$C$77:$C$87,0),MATCH(O$10,lookups!$F$76:$BU$76,0))/INDEX(lookups!$F$77:$BU$87,MATCH($H96,lookups!$C$77:$C$87,0),MATCH($I96,lookups!$F$76:$BU$76,0)))</f>
        <v>1</v>
      </c>
      <c r="P96" s="248">
        <f>IF(ISNUMBER($H96),(1+$H96)^(P$10-$I96),INDEX(lookups!$F$77:$BU$87,MATCH($H96,lookups!$C$77:$C$87,0),MATCH(P$10,lookups!$F$76:$BU$76,0))/INDEX(lookups!$F$77:$BU$87,MATCH($H96,lookups!$C$77:$C$87,0),MATCH($I96,lookups!$F$76:$BU$76,0)))</f>
        <v>1</v>
      </c>
      <c r="Q96" s="248">
        <f>IF(ISNUMBER($H96),(1+$H96)^(Q$10-$I96),INDEX(lookups!$F$77:$BU$87,MATCH($H96,lookups!$C$77:$C$87,0),MATCH(Q$10,lookups!$F$76:$BU$76,0))/INDEX(lookups!$F$77:$BU$87,MATCH($H96,lookups!$C$77:$C$87,0),MATCH($I96,lookups!$F$76:$BU$76,0)))</f>
        <v>1</v>
      </c>
      <c r="R96" s="248">
        <f>IF(ISNUMBER($H96),(1+$H96)^(R$10-$I96),INDEX(lookups!$F$77:$BU$87,MATCH($H96,lookups!$C$77:$C$87,0),MATCH(R$10,lookups!$F$76:$BU$76,0))/INDEX(lookups!$F$77:$BU$87,MATCH($H96,lookups!$C$77:$C$87,0),MATCH($I96,lookups!$F$76:$BU$76,0)))</f>
        <v>1</v>
      </c>
      <c r="S96" s="248">
        <f>IF(ISNUMBER($H96),(1+$H96)^(S$10-$I96),INDEX(lookups!$F$77:$BU$87,MATCH($H96,lookups!$C$77:$C$87,0),MATCH(S$10,lookups!$F$76:$BU$76,0))/INDEX(lookups!$F$77:$BU$87,MATCH($H96,lookups!$C$77:$C$87,0),MATCH($I96,lookups!$F$76:$BU$76,0)))</f>
        <v>1</v>
      </c>
      <c r="T96" s="248">
        <f>IF(ISNUMBER($H96),(1+$H96)^(T$10-$I96),INDEX(lookups!$F$77:$BU$87,MATCH($H96,lookups!$C$77:$C$87,0),MATCH(T$10,lookups!$F$76:$BU$76,0))/INDEX(lookups!$F$77:$BU$87,MATCH($H96,lookups!$C$77:$C$87,0),MATCH($I96,lookups!$F$76:$BU$76,0)))</f>
        <v>1</v>
      </c>
      <c r="U96" s="248">
        <f>IF(ISNUMBER($H96),(1+$H96)^(U$10-$I96),INDEX(lookups!$F$77:$BU$87,MATCH($H96,lookups!$C$77:$C$87,0),MATCH(U$10,lookups!$F$76:$BU$76,0))/INDEX(lookups!$F$77:$BU$87,MATCH($H96,lookups!$C$77:$C$87,0),MATCH($I96,lookups!$F$76:$BU$76,0)))</f>
        <v>1</v>
      </c>
      <c r="V96" s="248">
        <f>IF(ISNUMBER($H96),(1+$H96)^(V$10-$I96),INDEX(lookups!$F$77:$BU$87,MATCH($H96,lookups!$C$77:$C$87,0),MATCH(V$10,lookups!$F$76:$BU$76,0))/INDEX(lookups!$F$77:$BU$87,MATCH($H96,lookups!$C$77:$C$87,0),MATCH($I96,lookups!$F$76:$BU$76,0)))</f>
        <v>1</v>
      </c>
      <c r="W96" s="248">
        <f>IF(ISNUMBER($H96),(1+$H96)^(W$10-$I96),INDEX(lookups!$F$77:$BU$87,MATCH($H96,lookups!$C$77:$C$87,0),MATCH(W$10,lookups!$F$76:$BU$76,0))/INDEX(lookups!$F$77:$BU$87,MATCH($H96,lookups!$C$77:$C$87,0),MATCH($I96,lookups!$F$76:$BU$76,0)))</f>
        <v>1</v>
      </c>
      <c r="X96" s="248">
        <f>IF(ISNUMBER($H96),(1+$H96)^(X$10-$I96),INDEX(lookups!$F$77:$BU$87,MATCH($H96,lookups!$C$77:$C$87,0),MATCH(X$10,lookups!$F$76:$BU$76,0))/INDEX(lookups!$F$77:$BU$87,MATCH($H96,lookups!$C$77:$C$87,0),MATCH($I96,lookups!$F$76:$BU$76,0)))</f>
        <v>1</v>
      </c>
      <c r="Y96" s="248">
        <f>IF(ISNUMBER($H96),(1+$H96)^(Y$10-$I96),INDEX(lookups!$F$77:$BU$87,MATCH($H96,lookups!$C$77:$C$87,0),MATCH(Y$10,lookups!$F$76:$BU$76,0))/INDEX(lookups!$F$77:$BU$87,MATCH($H96,lookups!$C$77:$C$87,0),MATCH($I96,lookups!$F$76:$BU$76,0)))</f>
        <v>1</v>
      </c>
      <c r="Z96" s="248">
        <f>IF(ISNUMBER($H96),(1+$H96)^(Z$10-$I96),INDEX(lookups!$F$77:$BU$87,MATCH($H96,lookups!$C$77:$C$87,0),MATCH(Z$10,lookups!$F$76:$BU$76,0))/INDEX(lookups!$F$77:$BU$87,MATCH($H96,lookups!$C$77:$C$87,0),MATCH($I96,lookups!$F$76:$BU$76,0)))</f>
        <v>1</v>
      </c>
      <c r="AA96" s="248">
        <f>IF(ISNUMBER($H96),(1+$H96)^(AA$10-$I96),INDEX(lookups!$F$77:$BU$87,MATCH($H96,lookups!$C$77:$C$87,0),MATCH(AA$10,lookups!$F$76:$BU$76,0))/INDEX(lookups!$F$77:$BU$87,MATCH($H96,lookups!$C$77:$C$87,0),MATCH($I96,lookups!$F$76:$BU$76,0)))</f>
        <v>1</v>
      </c>
      <c r="AB96" s="248">
        <f>IF(ISNUMBER($H96),(1+$H96)^(AB$10-$I96),INDEX(lookups!$F$77:$BU$87,MATCH($H96,lookups!$C$77:$C$87,0),MATCH(AB$10,lookups!$F$76:$BU$76,0))/INDEX(lookups!$F$77:$BU$87,MATCH($H96,lookups!$C$77:$C$87,0),MATCH($I96,lookups!$F$76:$BU$76,0)))</f>
        <v>1</v>
      </c>
      <c r="AC96" s="248">
        <f>IF(ISNUMBER($H96),(1+$H96)^(AC$10-$I96),INDEX(lookups!$F$77:$BU$87,MATCH($H96,lookups!$C$77:$C$87,0),MATCH(AC$10,lookups!$F$76:$BU$76,0))/INDEX(lookups!$F$77:$BU$87,MATCH($H96,lookups!$C$77:$C$87,0),MATCH($I96,lookups!$F$76:$BU$76,0)))</f>
        <v>1</v>
      </c>
      <c r="AD96" s="248">
        <f>IF(ISNUMBER($H96),(1+$H96)^(AD$10-$I96),INDEX(lookups!$F$77:$BU$87,MATCH($H96,lookups!$C$77:$C$87,0),MATCH(AD$10,lookups!$F$76:$BU$76,0))/INDEX(lookups!$F$77:$BU$87,MATCH($H96,lookups!$C$77:$C$87,0),MATCH($I96,lookups!$F$76:$BU$76,0)))</f>
        <v>1</v>
      </c>
      <c r="AE96" s="248">
        <f>IF(ISNUMBER($H96),(1+$H96)^(AE$10-$I96),INDEX(lookups!$F$77:$BU$87,MATCH($H96,lookups!$C$77:$C$87,0),MATCH(AE$10,lookups!$F$76:$BU$76,0))/INDEX(lookups!$F$77:$BU$87,MATCH($H96,lookups!$C$77:$C$87,0),MATCH($I96,lookups!$F$76:$BU$76,0)))</f>
        <v>1</v>
      </c>
      <c r="AF96" s="248">
        <f>IF(ISNUMBER($H96),(1+$H96)^(AF$10-$I96),INDEX(lookups!$F$77:$BU$87,MATCH($H96,lookups!$C$77:$C$87,0),MATCH(AF$10,lookups!$F$76:$BU$76,0))/INDEX(lookups!$F$77:$BU$87,MATCH($H96,lookups!$C$77:$C$87,0),MATCH($I96,lookups!$F$76:$BU$76,0)))</f>
        <v>1</v>
      </c>
      <c r="AG96" s="248">
        <f>IF(ISNUMBER($H96),(1+$H96)^(AG$10-$I96),INDEX(lookups!$F$77:$BU$87,MATCH($H96,lookups!$C$77:$C$87,0),MATCH(AG$10,lookups!$F$76:$BU$76,0))/INDEX(lookups!$F$77:$BU$87,MATCH($H96,lookups!$C$77:$C$87,0),MATCH($I96,lookups!$F$76:$BU$76,0)))</f>
        <v>1</v>
      </c>
      <c r="AH96" s="248">
        <f>IF(ISNUMBER($H96),(1+$H96)^(AH$10-$I96),INDEX(lookups!$F$77:$BU$87,MATCH($H96,lookups!$C$77:$C$87,0),MATCH(AH$10,lookups!$F$76:$BU$76,0))/INDEX(lookups!$F$77:$BU$87,MATCH($H96,lookups!$C$77:$C$87,0),MATCH($I96,lookups!$F$76:$BU$76,0)))</f>
        <v>1</v>
      </c>
      <c r="AI96" s="248">
        <f>IF(ISNUMBER($H96),(1+$H96)^(AI$10-$I96),INDEX(lookups!$F$77:$BU$87,MATCH($H96,lookups!$C$77:$C$87,0),MATCH(AI$10,lookups!$F$76:$BU$76,0))/INDEX(lookups!$F$77:$BU$87,MATCH($H96,lookups!$C$77:$C$87,0),MATCH($I96,lookups!$F$76:$BU$76,0)))</f>
        <v>1</v>
      </c>
      <c r="AJ96" s="248">
        <f>IF(ISNUMBER($H96),(1+$H96)^(AJ$10-$I96),INDEX(lookups!$F$77:$BU$87,MATCH($H96,lookups!$C$77:$C$87,0),MATCH(AJ$10,lookups!$F$76:$BU$76,0))/INDEX(lookups!$F$77:$BU$87,MATCH($H96,lookups!$C$77:$C$87,0),MATCH($I96,lookups!$F$76:$BU$76,0)))</f>
        <v>1</v>
      </c>
      <c r="AK96" s="248">
        <f>IF(ISNUMBER($H96),(1+$H96)^(AK$10-$I96),INDEX(lookups!$F$77:$BU$87,MATCH($H96,lookups!$C$77:$C$87,0),MATCH(AK$10,lookups!$F$76:$BU$76,0))/INDEX(lookups!$F$77:$BU$87,MATCH($H96,lookups!$C$77:$C$87,0),MATCH($I96,lookups!$F$76:$BU$76,0)))</f>
        <v>1</v>
      </c>
      <c r="AL96" s="248">
        <f>IF(ISNUMBER($H96),(1+$H96)^(AL$10-$I96),INDEX(lookups!$F$77:$BU$87,MATCH($H96,lookups!$C$77:$C$87,0),MATCH(AL$10,lookups!$F$76:$BU$76,0))/INDEX(lookups!$F$77:$BU$87,MATCH($H96,lookups!$C$77:$C$87,0),MATCH($I96,lookups!$F$76:$BU$76,0)))</f>
        <v>1</v>
      </c>
      <c r="AM96" s="248">
        <f>IF(ISNUMBER($H96),(1+$H96)^(AM$10-$I96),INDEX(lookups!$F$77:$BU$87,MATCH($H96,lookups!$C$77:$C$87,0),MATCH(AM$10,lookups!$F$76:$BU$76,0))/INDEX(lookups!$F$77:$BU$87,MATCH($H96,lookups!$C$77:$C$87,0),MATCH($I96,lookups!$F$76:$BU$76,0)))</f>
        <v>1</v>
      </c>
      <c r="AN96" s="248">
        <f>IF(ISNUMBER($H96),(1+$H96)^(AN$10-$I96),INDEX(lookups!$F$77:$BU$87,MATCH($H96,lookups!$C$77:$C$87,0),MATCH(AN$10,lookups!$F$76:$BU$76,0))/INDEX(lookups!$F$77:$BU$87,MATCH($H96,lookups!$C$77:$C$87,0),MATCH($I96,lookups!$F$76:$BU$76,0)))</f>
        <v>1</v>
      </c>
      <c r="AO96" s="248">
        <f>IF(ISNUMBER($H96),(1+$H96)^(AO$10-$I96),INDEX(lookups!$F$77:$BU$87,MATCH($H96,lookups!$C$77:$C$87,0),MATCH(AO$10,lookups!$F$76:$BU$76,0))/INDEX(lookups!$F$77:$BU$87,MATCH($H96,lookups!$C$77:$C$87,0),MATCH($I96,lookups!$F$76:$BU$76,0)))</f>
        <v>1</v>
      </c>
      <c r="AP96" s="248">
        <f>IF(ISNUMBER($H96),(1+$H96)^(AP$10-$I96),INDEX(lookups!$F$77:$BU$87,MATCH($H96,lookups!$C$77:$C$87,0),MATCH(AP$10,lookups!$F$76:$BU$76,0))/INDEX(lookups!$F$77:$BU$87,MATCH($H96,lookups!$C$77:$C$87,0),MATCH($I96,lookups!$F$76:$BU$76,0)))</f>
        <v>1</v>
      </c>
      <c r="AQ96" s="248">
        <f>IF(ISNUMBER($H96),(1+$H96)^(AQ$10-$I96),INDEX(lookups!$F$77:$BU$87,MATCH($H96,lookups!$C$77:$C$87,0),MATCH(AQ$10,lookups!$F$76:$BU$76,0))/INDEX(lookups!$F$77:$BU$87,MATCH($H96,lookups!$C$77:$C$87,0),MATCH($I96,lookups!$F$76:$BU$76,0)))</f>
        <v>1</v>
      </c>
      <c r="AR96" s="248">
        <f>IF(ISNUMBER($H96),(1+$H96)^(AR$10-$I96),INDEX(lookups!$F$77:$BU$87,MATCH($H96,lookups!$C$77:$C$87,0),MATCH(AR$10,lookups!$F$76:$BU$76,0))/INDEX(lookups!$F$77:$BU$87,MATCH($H96,lookups!$C$77:$C$87,0),MATCH($I96,lookups!$F$76:$BU$76,0)))</f>
        <v>1</v>
      </c>
      <c r="AS96" s="248">
        <f>IF(ISNUMBER($H96),(1+$H96)^(AS$10-$I96),INDEX(lookups!$F$77:$BU$87,MATCH($H96,lookups!$C$77:$C$87,0),MATCH(AS$10,lookups!$F$76:$BU$76,0))/INDEX(lookups!$F$77:$BU$87,MATCH($H96,lookups!$C$77:$C$87,0),MATCH($I96,lookups!$F$76:$BU$76,0)))</f>
        <v>1</v>
      </c>
      <c r="AT96" s="248">
        <f>IF(ISNUMBER($H96),(1+$H96)^(AT$10-$I96),INDEX(lookups!$F$77:$BU$87,MATCH($H96,lookups!$C$77:$C$87,0),MATCH(AT$10,lookups!$F$76:$BU$76,0))/INDEX(lookups!$F$77:$BU$87,MATCH($H96,lookups!$C$77:$C$87,0),MATCH($I96,lookups!$F$76:$BU$76,0)))</f>
        <v>1</v>
      </c>
      <c r="AU96" s="248">
        <f>IF(ISNUMBER($H96),(1+$H96)^(AU$10-$I96),INDEX(lookups!$F$77:$BU$87,MATCH($H96,lookups!$C$77:$C$87,0),MATCH(AU$10,lookups!$F$76:$BU$76,0))/INDEX(lookups!$F$77:$BU$87,MATCH($H96,lookups!$C$77:$C$87,0),MATCH($I96,lookups!$F$76:$BU$76,0)))</f>
        <v>1</v>
      </c>
      <c r="AV96" s="248">
        <f>IF(ISNUMBER($H96),(1+$H96)^(AV$10-$I96),INDEX(lookups!$F$77:$BU$87,MATCH($H96,lookups!$C$77:$C$87,0),MATCH(AV$10,lookups!$F$76:$BU$76,0))/INDEX(lookups!$F$77:$BU$87,MATCH($H96,lookups!$C$77:$C$87,0),MATCH($I96,lookups!$F$76:$BU$76,0)))</f>
        <v>1</v>
      </c>
      <c r="AW96" s="248">
        <f>IF(ISNUMBER($H96),(1+$H96)^(AW$10-$I96),INDEX(lookups!$F$77:$BU$87,MATCH($H96,lookups!$C$77:$C$87,0),MATCH(AW$10,lookups!$F$76:$BU$76,0))/INDEX(lookups!$F$77:$BU$87,MATCH($H96,lookups!$C$77:$C$87,0),MATCH($I96,lookups!$F$76:$BU$76,0)))</f>
        <v>1</v>
      </c>
      <c r="AX96" s="248">
        <f>IF(ISNUMBER($H96),(1+$H96)^(AX$10-$I96),INDEX(lookups!$F$77:$BU$87,MATCH($H96,lookups!$C$77:$C$87,0),MATCH(AX$10,lookups!$F$76:$BU$76,0))/INDEX(lookups!$F$77:$BU$87,MATCH($H96,lookups!$C$77:$C$87,0),MATCH($I96,lookups!$F$76:$BU$76,0)))</f>
        <v>1</v>
      </c>
      <c r="AY96" s="248">
        <f>IF(ISNUMBER($H96),(1+$H96)^(AY$10-$I96),INDEX(lookups!$F$77:$BU$87,MATCH($H96,lookups!$C$77:$C$87,0),MATCH(AY$10,lookups!$F$76:$BU$76,0))/INDEX(lookups!$F$77:$BU$87,MATCH($H96,lookups!$C$77:$C$87,0),MATCH($I96,lookups!$F$76:$BU$76,0)))</f>
        <v>1</v>
      </c>
      <c r="AZ96" s="248">
        <f>IF(ISNUMBER($H96),(1+$H96)^(AZ$10-$I96),INDEX(lookups!$F$77:$BU$87,MATCH($H96,lookups!$C$77:$C$87,0),MATCH(AZ$10,lookups!$F$76:$BU$76,0))/INDEX(lookups!$F$77:$BU$87,MATCH($H96,lookups!$C$77:$C$87,0),MATCH($I96,lookups!$F$76:$BU$76,0)))</f>
        <v>1</v>
      </c>
      <c r="BA96" s="248">
        <f>IF(ISNUMBER($H96),(1+$H96)^(BA$10-$I96),INDEX(lookups!$F$77:$BU$87,MATCH($H96,lookups!$C$77:$C$87,0),MATCH(BA$10,lookups!$F$76:$BU$76,0))/INDEX(lookups!$F$77:$BU$87,MATCH($H96,lookups!$C$77:$C$87,0),MATCH($I96,lookups!$F$76:$BU$76,0)))</f>
        <v>1</v>
      </c>
      <c r="BB96" s="248">
        <f>IF(ISNUMBER($H96),(1+$H96)^(BB$10-$I96),INDEX(lookups!$F$77:$BU$87,MATCH($H96,lookups!$C$77:$C$87,0),MATCH(BB$10,lookups!$F$76:$BU$76,0))/INDEX(lookups!$F$77:$BU$87,MATCH($H96,lookups!$C$77:$C$87,0),MATCH($I96,lookups!$F$76:$BU$76,0)))</f>
        <v>1</v>
      </c>
      <c r="BC96" s="248">
        <f>IF(ISNUMBER($H96),(1+$H96)^(BC$10-$I96),INDEX(lookups!$F$77:$BU$87,MATCH($H96,lookups!$C$77:$C$87,0),MATCH(BC$10,lookups!$F$76:$BU$76,0))/INDEX(lookups!$F$77:$BU$87,MATCH($H96,lookups!$C$77:$C$87,0),MATCH($I96,lookups!$F$76:$BU$76,0)))</f>
        <v>1</v>
      </c>
      <c r="BD96" s="248">
        <f>IF(ISNUMBER($H96),(1+$H96)^(BD$10-$I96),INDEX(lookups!$F$77:$BU$87,MATCH($H96,lookups!$C$77:$C$87,0),MATCH(BD$10,lookups!$F$76:$BU$76,0))/INDEX(lookups!$F$77:$BU$87,MATCH($H96,lookups!$C$77:$C$87,0),MATCH($I96,lookups!$F$76:$BU$76,0)))</f>
        <v>1</v>
      </c>
      <c r="BE96" s="248">
        <f>IF(ISNUMBER($H96),(1+$H96)^(BE$10-$I96),INDEX(lookups!$F$77:$BU$87,MATCH($H96,lookups!$C$77:$C$87,0),MATCH(BE$10,lookups!$F$76:$BU$76,0))/INDEX(lookups!$F$77:$BU$87,MATCH($H96,lookups!$C$77:$C$87,0),MATCH($I96,lookups!$F$76:$BU$76,0)))</f>
        <v>1</v>
      </c>
      <c r="BF96" s="248">
        <f>IF(ISNUMBER($H96),(1+$H96)^(BF$10-$I96),INDEX(lookups!$F$77:$BU$87,MATCH($H96,lookups!$C$77:$C$87,0),MATCH(BF$10,lookups!$F$76:$BU$76,0))/INDEX(lookups!$F$77:$BU$87,MATCH($H96,lookups!$C$77:$C$87,0),MATCH($I96,lookups!$F$76:$BU$76,0)))</f>
        <v>1</v>
      </c>
      <c r="BG96" s="248">
        <f>IF(ISNUMBER($H96),(1+$H96)^(BG$10-$I96),INDEX(lookups!$F$77:$BU$87,MATCH($H96,lookups!$C$77:$C$87,0),MATCH(BG$10,lookups!$F$76:$BU$76,0))/INDEX(lookups!$F$77:$BU$87,MATCH($H96,lookups!$C$77:$C$87,0),MATCH($I96,lookups!$F$76:$BU$76,0)))</f>
        <v>1</v>
      </c>
      <c r="BH96" s="248">
        <f>IF(ISNUMBER($H96),(1+$H96)^(BH$10-$I96),INDEX(lookups!$F$77:$BU$87,MATCH($H96,lookups!$C$77:$C$87,0),MATCH(BH$10,lookups!$F$76:$BU$76,0))/INDEX(lookups!$F$77:$BU$87,MATCH($H96,lookups!$C$77:$C$87,0),MATCH($I96,lookups!$F$76:$BU$76,0)))</f>
        <v>1</v>
      </c>
      <c r="BI96" s="248">
        <f>IF(ISNUMBER($H96),(1+$H96)^(BI$10-$I96),INDEX(lookups!$F$77:$BU$87,MATCH($H96,lookups!$C$77:$C$87,0),MATCH(BI$10,lookups!$F$76:$BU$76,0))/INDEX(lookups!$F$77:$BU$87,MATCH($H96,lookups!$C$77:$C$87,0),MATCH($I96,lookups!$F$76:$BU$76,0)))</f>
        <v>1</v>
      </c>
      <c r="BJ96" s="248">
        <f>IF(ISNUMBER($H96),(1+$H96)^(BJ$10-$I96),INDEX(lookups!$F$77:$BU$87,MATCH($H96,lookups!$C$77:$C$87,0),MATCH(BJ$10,lookups!$F$76:$BU$76,0))/INDEX(lookups!$F$77:$BU$87,MATCH($H96,lookups!$C$77:$C$87,0),MATCH($I96,lookups!$F$76:$BU$76,0)))</f>
        <v>1</v>
      </c>
      <c r="BK96" s="248">
        <f>IF(ISNUMBER($H96),(1+$H96)^(BK$10-$I96),INDEX(lookups!$F$77:$BU$87,MATCH($H96,lookups!$C$77:$C$87,0),MATCH(BK$10,lookups!$F$76:$BU$76,0))/INDEX(lookups!$F$77:$BU$87,MATCH($H96,lookups!$C$77:$C$87,0),MATCH($I96,lookups!$F$76:$BU$76,0)))</f>
        <v>1</v>
      </c>
      <c r="BL96" s="248">
        <f>IF(ISNUMBER($H96),(1+$H96)^(BL$10-$I96),INDEX(lookups!$F$77:$BU$87,MATCH($H96,lookups!$C$77:$C$87,0),MATCH(BL$10,lookups!$F$76:$BU$76,0))/INDEX(lookups!$F$77:$BU$87,MATCH($H96,lookups!$C$77:$C$87,0),MATCH($I96,lookups!$F$76:$BU$76,0)))</f>
        <v>1</v>
      </c>
      <c r="BM96" s="248">
        <f>IF(ISNUMBER($H96),(1+$H96)^(BM$10-$I96),INDEX(lookups!$F$77:$BU$87,MATCH($H96,lookups!$C$77:$C$87,0),MATCH(BM$10,lookups!$F$76:$BU$76,0))/INDEX(lookups!$F$77:$BU$87,MATCH($H96,lookups!$C$77:$C$87,0),MATCH($I96,lookups!$F$76:$BU$76,0)))</f>
        <v>1</v>
      </c>
    </row>
    <row r="97" spans="3:65" ht="12.75">
      <c r="C97" s="220">
        <f t="shared" si="85"/>
        <v>5</v>
      </c>
      <c r="D97" s="198" t="str">
        <f t="shared" si="86"/>
        <v>…</v>
      </c>
      <c r="E97" s="245" t="str">
        <f t="shared" si="84"/>
        <v>Operating Expense</v>
      </c>
      <c r="F97" s="215">
        <f t="shared" si="84"/>
        <v>2</v>
      </c>
      <c r="G97" s="215"/>
      <c r="H97" s="246">
        <f>Input!L16</f>
        <v>0</v>
      </c>
      <c r="I97" s="247">
        <f>Assumptions!$D$16</f>
        <v>2022</v>
      </c>
      <c r="O97" s="248">
        <f>IF(ISNUMBER($H97),(1+$H97)^(O$10-$I97),INDEX(lookups!$F$77:$BU$87,MATCH($H97,lookups!$C$77:$C$87,0),MATCH(O$10,lookups!$F$76:$BU$76,0))/INDEX(lookups!$F$77:$BU$87,MATCH($H97,lookups!$C$77:$C$87,0),MATCH($I97,lookups!$F$76:$BU$76,0)))</f>
        <v>1</v>
      </c>
      <c r="P97" s="248">
        <f>IF(ISNUMBER($H97),(1+$H97)^(P$10-$I97),INDEX(lookups!$F$77:$BU$87,MATCH($H97,lookups!$C$77:$C$87,0),MATCH(P$10,lookups!$F$76:$BU$76,0))/INDEX(lookups!$F$77:$BU$87,MATCH($H97,lookups!$C$77:$C$87,0),MATCH($I97,lookups!$F$76:$BU$76,0)))</f>
        <v>1</v>
      </c>
      <c r="Q97" s="248">
        <f>IF(ISNUMBER($H97),(1+$H97)^(Q$10-$I97),INDEX(lookups!$F$77:$BU$87,MATCH($H97,lookups!$C$77:$C$87,0),MATCH(Q$10,lookups!$F$76:$BU$76,0))/INDEX(lookups!$F$77:$BU$87,MATCH($H97,lookups!$C$77:$C$87,0),MATCH($I97,lookups!$F$76:$BU$76,0)))</f>
        <v>1</v>
      </c>
      <c r="R97" s="248">
        <f>IF(ISNUMBER($H97),(1+$H97)^(R$10-$I97),INDEX(lookups!$F$77:$BU$87,MATCH($H97,lookups!$C$77:$C$87,0),MATCH(R$10,lookups!$F$76:$BU$76,0))/INDEX(lookups!$F$77:$BU$87,MATCH($H97,lookups!$C$77:$C$87,0),MATCH($I97,lookups!$F$76:$BU$76,0)))</f>
        <v>1</v>
      </c>
      <c r="S97" s="248">
        <f>IF(ISNUMBER($H97),(1+$H97)^(S$10-$I97),INDEX(lookups!$F$77:$BU$87,MATCH($H97,lookups!$C$77:$C$87,0),MATCH(S$10,lookups!$F$76:$BU$76,0))/INDEX(lookups!$F$77:$BU$87,MATCH($H97,lookups!$C$77:$C$87,0),MATCH($I97,lookups!$F$76:$BU$76,0)))</f>
        <v>1</v>
      </c>
      <c r="T97" s="248">
        <f>IF(ISNUMBER($H97),(1+$H97)^(T$10-$I97),INDEX(lookups!$F$77:$BU$87,MATCH($H97,lookups!$C$77:$C$87,0),MATCH(T$10,lookups!$F$76:$BU$76,0))/INDEX(lookups!$F$77:$BU$87,MATCH($H97,lookups!$C$77:$C$87,0),MATCH($I97,lookups!$F$76:$BU$76,0)))</f>
        <v>1</v>
      </c>
      <c r="U97" s="248">
        <f>IF(ISNUMBER($H97),(1+$H97)^(U$10-$I97),INDEX(lookups!$F$77:$BU$87,MATCH($H97,lookups!$C$77:$C$87,0),MATCH(U$10,lookups!$F$76:$BU$76,0))/INDEX(lookups!$F$77:$BU$87,MATCH($H97,lookups!$C$77:$C$87,0),MATCH($I97,lookups!$F$76:$BU$76,0)))</f>
        <v>1</v>
      </c>
      <c r="V97" s="248">
        <f>IF(ISNUMBER($H97),(1+$H97)^(V$10-$I97),INDEX(lookups!$F$77:$BU$87,MATCH($H97,lookups!$C$77:$C$87,0),MATCH(V$10,lookups!$F$76:$BU$76,0))/INDEX(lookups!$F$77:$BU$87,MATCH($H97,lookups!$C$77:$C$87,0),MATCH($I97,lookups!$F$76:$BU$76,0)))</f>
        <v>1</v>
      </c>
      <c r="W97" s="248">
        <f>IF(ISNUMBER($H97),(1+$H97)^(W$10-$I97),INDEX(lookups!$F$77:$BU$87,MATCH($H97,lookups!$C$77:$C$87,0),MATCH(W$10,lookups!$F$76:$BU$76,0))/INDEX(lookups!$F$77:$BU$87,MATCH($H97,lookups!$C$77:$C$87,0),MATCH($I97,lookups!$F$76:$BU$76,0)))</f>
        <v>1</v>
      </c>
      <c r="X97" s="248">
        <f>IF(ISNUMBER($H97),(1+$H97)^(X$10-$I97),INDEX(lookups!$F$77:$BU$87,MATCH($H97,lookups!$C$77:$C$87,0),MATCH(X$10,lookups!$F$76:$BU$76,0))/INDEX(lookups!$F$77:$BU$87,MATCH($H97,lookups!$C$77:$C$87,0),MATCH($I97,lookups!$F$76:$BU$76,0)))</f>
        <v>1</v>
      </c>
      <c r="Y97" s="248">
        <f>IF(ISNUMBER($H97),(1+$H97)^(Y$10-$I97),INDEX(lookups!$F$77:$BU$87,MATCH($H97,lookups!$C$77:$C$87,0),MATCH(Y$10,lookups!$F$76:$BU$76,0))/INDEX(lookups!$F$77:$BU$87,MATCH($H97,lookups!$C$77:$C$87,0),MATCH($I97,lookups!$F$76:$BU$76,0)))</f>
        <v>1</v>
      </c>
      <c r="Z97" s="248">
        <f>IF(ISNUMBER($H97),(1+$H97)^(Z$10-$I97),INDEX(lookups!$F$77:$BU$87,MATCH($H97,lookups!$C$77:$C$87,0),MATCH(Z$10,lookups!$F$76:$BU$76,0))/INDEX(lookups!$F$77:$BU$87,MATCH($H97,lookups!$C$77:$C$87,0),MATCH($I97,lookups!$F$76:$BU$76,0)))</f>
        <v>1</v>
      </c>
      <c r="AA97" s="248">
        <f>IF(ISNUMBER($H97),(1+$H97)^(AA$10-$I97),INDEX(lookups!$F$77:$BU$87,MATCH($H97,lookups!$C$77:$C$87,0),MATCH(AA$10,lookups!$F$76:$BU$76,0))/INDEX(lookups!$F$77:$BU$87,MATCH($H97,lookups!$C$77:$C$87,0),MATCH($I97,lookups!$F$76:$BU$76,0)))</f>
        <v>1</v>
      </c>
      <c r="AB97" s="248">
        <f>IF(ISNUMBER($H97),(1+$H97)^(AB$10-$I97),INDEX(lookups!$F$77:$BU$87,MATCH($H97,lookups!$C$77:$C$87,0),MATCH(AB$10,lookups!$F$76:$BU$76,0))/INDEX(lookups!$F$77:$BU$87,MATCH($H97,lookups!$C$77:$C$87,0),MATCH($I97,lookups!$F$76:$BU$76,0)))</f>
        <v>1</v>
      </c>
      <c r="AC97" s="248">
        <f>IF(ISNUMBER($H97),(1+$H97)^(AC$10-$I97),INDEX(lookups!$F$77:$BU$87,MATCH($H97,lookups!$C$77:$C$87,0),MATCH(AC$10,lookups!$F$76:$BU$76,0))/INDEX(lookups!$F$77:$BU$87,MATCH($H97,lookups!$C$77:$C$87,0),MATCH($I97,lookups!$F$76:$BU$76,0)))</f>
        <v>1</v>
      </c>
      <c r="AD97" s="248">
        <f>IF(ISNUMBER($H97),(1+$H97)^(AD$10-$I97),INDEX(lookups!$F$77:$BU$87,MATCH($H97,lookups!$C$77:$C$87,0),MATCH(AD$10,lookups!$F$76:$BU$76,0))/INDEX(lookups!$F$77:$BU$87,MATCH($H97,lookups!$C$77:$C$87,0),MATCH($I97,lookups!$F$76:$BU$76,0)))</f>
        <v>1</v>
      </c>
      <c r="AE97" s="248">
        <f>IF(ISNUMBER($H97),(1+$H97)^(AE$10-$I97),INDEX(lookups!$F$77:$BU$87,MATCH($H97,lookups!$C$77:$C$87,0),MATCH(AE$10,lookups!$F$76:$BU$76,0))/INDEX(lookups!$F$77:$BU$87,MATCH($H97,lookups!$C$77:$C$87,0),MATCH($I97,lookups!$F$76:$BU$76,0)))</f>
        <v>1</v>
      </c>
      <c r="AF97" s="248">
        <f>IF(ISNUMBER($H97),(1+$H97)^(AF$10-$I97),INDEX(lookups!$F$77:$BU$87,MATCH($H97,lookups!$C$77:$C$87,0),MATCH(AF$10,lookups!$F$76:$BU$76,0))/INDEX(lookups!$F$77:$BU$87,MATCH($H97,lookups!$C$77:$C$87,0),MATCH($I97,lookups!$F$76:$BU$76,0)))</f>
        <v>1</v>
      </c>
      <c r="AG97" s="248">
        <f>IF(ISNUMBER($H97),(1+$H97)^(AG$10-$I97),INDEX(lookups!$F$77:$BU$87,MATCH($H97,lookups!$C$77:$C$87,0),MATCH(AG$10,lookups!$F$76:$BU$76,0))/INDEX(lookups!$F$77:$BU$87,MATCH($H97,lookups!$C$77:$C$87,0),MATCH($I97,lookups!$F$76:$BU$76,0)))</f>
        <v>1</v>
      </c>
      <c r="AH97" s="248">
        <f>IF(ISNUMBER($H97),(1+$H97)^(AH$10-$I97),INDEX(lookups!$F$77:$BU$87,MATCH($H97,lookups!$C$77:$C$87,0),MATCH(AH$10,lookups!$F$76:$BU$76,0))/INDEX(lookups!$F$77:$BU$87,MATCH($H97,lookups!$C$77:$C$87,0),MATCH($I97,lookups!$F$76:$BU$76,0)))</f>
        <v>1</v>
      </c>
      <c r="AI97" s="248">
        <f>IF(ISNUMBER($H97),(1+$H97)^(AI$10-$I97),INDEX(lookups!$F$77:$BU$87,MATCH($H97,lookups!$C$77:$C$87,0),MATCH(AI$10,lookups!$F$76:$BU$76,0))/INDEX(lookups!$F$77:$BU$87,MATCH($H97,lookups!$C$77:$C$87,0),MATCH($I97,lookups!$F$76:$BU$76,0)))</f>
        <v>1</v>
      </c>
      <c r="AJ97" s="248">
        <f>IF(ISNUMBER($H97),(1+$H97)^(AJ$10-$I97),INDEX(lookups!$F$77:$BU$87,MATCH($H97,lookups!$C$77:$C$87,0),MATCH(AJ$10,lookups!$F$76:$BU$76,0))/INDEX(lookups!$F$77:$BU$87,MATCH($H97,lookups!$C$77:$C$87,0),MATCH($I97,lookups!$F$76:$BU$76,0)))</f>
        <v>1</v>
      </c>
      <c r="AK97" s="248">
        <f>IF(ISNUMBER($H97),(1+$H97)^(AK$10-$I97),INDEX(lookups!$F$77:$BU$87,MATCH($H97,lookups!$C$77:$C$87,0),MATCH(AK$10,lookups!$F$76:$BU$76,0))/INDEX(lookups!$F$77:$BU$87,MATCH($H97,lookups!$C$77:$C$87,0),MATCH($I97,lookups!$F$76:$BU$76,0)))</f>
        <v>1</v>
      </c>
      <c r="AL97" s="248">
        <f>IF(ISNUMBER($H97),(1+$H97)^(AL$10-$I97),INDEX(lookups!$F$77:$BU$87,MATCH($H97,lookups!$C$77:$C$87,0),MATCH(AL$10,lookups!$F$76:$BU$76,0))/INDEX(lookups!$F$77:$BU$87,MATCH($H97,lookups!$C$77:$C$87,0),MATCH($I97,lookups!$F$76:$BU$76,0)))</f>
        <v>1</v>
      </c>
      <c r="AM97" s="248">
        <f>IF(ISNUMBER($H97),(1+$H97)^(AM$10-$I97),INDEX(lookups!$F$77:$BU$87,MATCH($H97,lookups!$C$77:$C$87,0),MATCH(AM$10,lookups!$F$76:$BU$76,0))/INDEX(lookups!$F$77:$BU$87,MATCH($H97,lookups!$C$77:$C$87,0),MATCH($I97,lookups!$F$76:$BU$76,0)))</f>
        <v>1</v>
      </c>
      <c r="AN97" s="248">
        <f>IF(ISNUMBER($H97),(1+$H97)^(AN$10-$I97),INDEX(lookups!$F$77:$BU$87,MATCH($H97,lookups!$C$77:$C$87,0),MATCH(AN$10,lookups!$F$76:$BU$76,0))/INDEX(lookups!$F$77:$BU$87,MATCH($H97,lookups!$C$77:$C$87,0),MATCH($I97,lookups!$F$76:$BU$76,0)))</f>
        <v>1</v>
      </c>
      <c r="AO97" s="248">
        <f>IF(ISNUMBER($H97),(1+$H97)^(AO$10-$I97),INDEX(lookups!$F$77:$BU$87,MATCH($H97,lookups!$C$77:$C$87,0),MATCH(AO$10,lookups!$F$76:$BU$76,0))/INDEX(lookups!$F$77:$BU$87,MATCH($H97,lookups!$C$77:$C$87,0),MATCH($I97,lookups!$F$76:$BU$76,0)))</f>
        <v>1</v>
      </c>
      <c r="AP97" s="248">
        <f>IF(ISNUMBER($H97),(1+$H97)^(AP$10-$I97),INDEX(lookups!$F$77:$BU$87,MATCH($H97,lookups!$C$77:$C$87,0),MATCH(AP$10,lookups!$F$76:$BU$76,0))/INDEX(lookups!$F$77:$BU$87,MATCH($H97,lookups!$C$77:$C$87,0),MATCH($I97,lookups!$F$76:$BU$76,0)))</f>
        <v>1</v>
      </c>
      <c r="AQ97" s="248">
        <f>IF(ISNUMBER($H97),(1+$H97)^(AQ$10-$I97),INDEX(lookups!$F$77:$BU$87,MATCH($H97,lookups!$C$77:$C$87,0),MATCH(AQ$10,lookups!$F$76:$BU$76,0))/INDEX(lookups!$F$77:$BU$87,MATCH($H97,lookups!$C$77:$C$87,0),MATCH($I97,lookups!$F$76:$BU$76,0)))</f>
        <v>1</v>
      </c>
      <c r="AR97" s="248">
        <f>IF(ISNUMBER($H97),(1+$H97)^(AR$10-$I97),INDEX(lookups!$F$77:$BU$87,MATCH($H97,lookups!$C$77:$C$87,0),MATCH(AR$10,lookups!$F$76:$BU$76,0))/INDEX(lookups!$F$77:$BU$87,MATCH($H97,lookups!$C$77:$C$87,0),MATCH($I97,lookups!$F$76:$BU$76,0)))</f>
        <v>1</v>
      </c>
      <c r="AS97" s="248">
        <f>IF(ISNUMBER($H97),(1+$H97)^(AS$10-$I97),INDEX(lookups!$F$77:$BU$87,MATCH($H97,lookups!$C$77:$C$87,0),MATCH(AS$10,lookups!$F$76:$BU$76,0))/INDEX(lookups!$F$77:$BU$87,MATCH($H97,lookups!$C$77:$C$87,0),MATCH($I97,lookups!$F$76:$BU$76,0)))</f>
        <v>1</v>
      </c>
      <c r="AT97" s="248">
        <f>IF(ISNUMBER($H97),(1+$H97)^(AT$10-$I97),INDEX(lookups!$F$77:$BU$87,MATCH($H97,lookups!$C$77:$C$87,0),MATCH(AT$10,lookups!$F$76:$BU$76,0))/INDEX(lookups!$F$77:$BU$87,MATCH($H97,lookups!$C$77:$C$87,0),MATCH($I97,lookups!$F$76:$BU$76,0)))</f>
        <v>1</v>
      </c>
      <c r="AU97" s="248">
        <f>IF(ISNUMBER($H97),(1+$H97)^(AU$10-$I97),INDEX(lookups!$F$77:$BU$87,MATCH($H97,lookups!$C$77:$C$87,0),MATCH(AU$10,lookups!$F$76:$BU$76,0))/INDEX(lookups!$F$77:$BU$87,MATCH($H97,lookups!$C$77:$C$87,0),MATCH($I97,lookups!$F$76:$BU$76,0)))</f>
        <v>1</v>
      </c>
      <c r="AV97" s="248">
        <f>IF(ISNUMBER($H97),(1+$H97)^(AV$10-$I97),INDEX(lookups!$F$77:$BU$87,MATCH($H97,lookups!$C$77:$C$87,0),MATCH(AV$10,lookups!$F$76:$BU$76,0))/INDEX(lookups!$F$77:$BU$87,MATCH($H97,lookups!$C$77:$C$87,0),MATCH($I97,lookups!$F$76:$BU$76,0)))</f>
        <v>1</v>
      </c>
      <c r="AW97" s="248">
        <f>IF(ISNUMBER($H97),(1+$H97)^(AW$10-$I97),INDEX(lookups!$F$77:$BU$87,MATCH($H97,lookups!$C$77:$C$87,0),MATCH(AW$10,lookups!$F$76:$BU$76,0))/INDEX(lookups!$F$77:$BU$87,MATCH($H97,lookups!$C$77:$C$87,0),MATCH($I97,lookups!$F$76:$BU$76,0)))</f>
        <v>1</v>
      </c>
      <c r="AX97" s="248">
        <f>IF(ISNUMBER($H97),(1+$H97)^(AX$10-$I97),INDEX(lookups!$F$77:$BU$87,MATCH($H97,lookups!$C$77:$C$87,0),MATCH(AX$10,lookups!$F$76:$BU$76,0))/INDEX(lookups!$F$77:$BU$87,MATCH($H97,lookups!$C$77:$C$87,0),MATCH($I97,lookups!$F$76:$BU$76,0)))</f>
        <v>1</v>
      </c>
      <c r="AY97" s="248">
        <f>IF(ISNUMBER($H97),(1+$H97)^(AY$10-$I97),INDEX(lookups!$F$77:$BU$87,MATCH($H97,lookups!$C$77:$C$87,0),MATCH(AY$10,lookups!$F$76:$BU$76,0))/INDEX(lookups!$F$77:$BU$87,MATCH($H97,lookups!$C$77:$C$87,0),MATCH($I97,lookups!$F$76:$BU$76,0)))</f>
        <v>1</v>
      </c>
      <c r="AZ97" s="248">
        <f>IF(ISNUMBER($H97),(1+$H97)^(AZ$10-$I97),INDEX(lookups!$F$77:$BU$87,MATCH($H97,lookups!$C$77:$C$87,0),MATCH(AZ$10,lookups!$F$76:$BU$76,0))/INDEX(lookups!$F$77:$BU$87,MATCH($H97,lookups!$C$77:$C$87,0),MATCH($I97,lookups!$F$76:$BU$76,0)))</f>
        <v>1</v>
      </c>
      <c r="BA97" s="248">
        <f>IF(ISNUMBER($H97),(1+$H97)^(BA$10-$I97),INDEX(lookups!$F$77:$BU$87,MATCH($H97,lookups!$C$77:$C$87,0),MATCH(BA$10,lookups!$F$76:$BU$76,0))/INDEX(lookups!$F$77:$BU$87,MATCH($H97,lookups!$C$77:$C$87,0),MATCH($I97,lookups!$F$76:$BU$76,0)))</f>
        <v>1</v>
      </c>
      <c r="BB97" s="248">
        <f>IF(ISNUMBER($H97),(1+$H97)^(BB$10-$I97),INDEX(lookups!$F$77:$BU$87,MATCH($H97,lookups!$C$77:$C$87,0),MATCH(BB$10,lookups!$F$76:$BU$76,0))/INDEX(lookups!$F$77:$BU$87,MATCH($H97,lookups!$C$77:$C$87,0),MATCH($I97,lookups!$F$76:$BU$76,0)))</f>
        <v>1</v>
      </c>
      <c r="BC97" s="248">
        <f>IF(ISNUMBER($H97),(1+$H97)^(BC$10-$I97),INDEX(lookups!$F$77:$BU$87,MATCH($H97,lookups!$C$77:$C$87,0),MATCH(BC$10,lookups!$F$76:$BU$76,0))/INDEX(lookups!$F$77:$BU$87,MATCH($H97,lookups!$C$77:$C$87,0),MATCH($I97,lookups!$F$76:$BU$76,0)))</f>
        <v>1</v>
      </c>
      <c r="BD97" s="248">
        <f>IF(ISNUMBER($H97),(1+$H97)^(BD$10-$I97),INDEX(lookups!$F$77:$BU$87,MATCH($H97,lookups!$C$77:$C$87,0),MATCH(BD$10,lookups!$F$76:$BU$76,0))/INDEX(lookups!$F$77:$BU$87,MATCH($H97,lookups!$C$77:$C$87,0),MATCH($I97,lookups!$F$76:$BU$76,0)))</f>
        <v>1</v>
      </c>
      <c r="BE97" s="248">
        <f>IF(ISNUMBER($H97),(1+$H97)^(BE$10-$I97),INDEX(lookups!$F$77:$BU$87,MATCH($H97,lookups!$C$77:$C$87,0),MATCH(BE$10,lookups!$F$76:$BU$76,0))/INDEX(lookups!$F$77:$BU$87,MATCH($H97,lookups!$C$77:$C$87,0),MATCH($I97,lookups!$F$76:$BU$76,0)))</f>
        <v>1</v>
      </c>
      <c r="BF97" s="248">
        <f>IF(ISNUMBER($H97),(1+$H97)^(BF$10-$I97),INDEX(lookups!$F$77:$BU$87,MATCH($H97,lookups!$C$77:$C$87,0),MATCH(BF$10,lookups!$F$76:$BU$76,0))/INDEX(lookups!$F$77:$BU$87,MATCH($H97,lookups!$C$77:$C$87,0),MATCH($I97,lookups!$F$76:$BU$76,0)))</f>
        <v>1</v>
      </c>
      <c r="BG97" s="248">
        <f>IF(ISNUMBER($H97),(1+$H97)^(BG$10-$I97),INDEX(lookups!$F$77:$BU$87,MATCH($H97,lookups!$C$77:$C$87,0),MATCH(BG$10,lookups!$F$76:$BU$76,0))/INDEX(lookups!$F$77:$BU$87,MATCH($H97,lookups!$C$77:$C$87,0),MATCH($I97,lookups!$F$76:$BU$76,0)))</f>
        <v>1</v>
      </c>
      <c r="BH97" s="248">
        <f>IF(ISNUMBER($H97),(1+$H97)^(BH$10-$I97),INDEX(lookups!$F$77:$BU$87,MATCH($H97,lookups!$C$77:$C$87,0),MATCH(BH$10,lookups!$F$76:$BU$76,0))/INDEX(lookups!$F$77:$BU$87,MATCH($H97,lookups!$C$77:$C$87,0),MATCH($I97,lookups!$F$76:$BU$76,0)))</f>
        <v>1</v>
      </c>
      <c r="BI97" s="248">
        <f>IF(ISNUMBER($H97),(1+$H97)^(BI$10-$I97),INDEX(lookups!$F$77:$BU$87,MATCH($H97,lookups!$C$77:$C$87,0),MATCH(BI$10,lookups!$F$76:$BU$76,0))/INDEX(lookups!$F$77:$BU$87,MATCH($H97,lookups!$C$77:$C$87,0),MATCH($I97,lookups!$F$76:$BU$76,0)))</f>
        <v>1</v>
      </c>
      <c r="BJ97" s="248">
        <f>IF(ISNUMBER($H97),(1+$H97)^(BJ$10-$I97),INDEX(lookups!$F$77:$BU$87,MATCH($H97,lookups!$C$77:$C$87,0),MATCH(BJ$10,lookups!$F$76:$BU$76,0))/INDEX(lookups!$F$77:$BU$87,MATCH($H97,lookups!$C$77:$C$87,0),MATCH($I97,lookups!$F$76:$BU$76,0)))</f>
        <v>1</v>
      </c>
      <c r="BK97" s="248">
        <f>IF(ISNUMBER($H97),(1+$H97)^(BK$10-$I97),INDEX(lookups!$F$77:$BU$87,MATCH($H97,lookups!$C$77:$C$87,0),MATCH(BK$10,lookups!$F$76:$BU$76,0))/INDEX(lookups!$F$77:$BU$87,MATCH($H97,lookups!$C$77:$C$87,0),MATCH($I97,lookups!$F$76:$BU$76,0)))</f>
        <v>1</v>
      </c>
      <c r="BL97" s="248">
        <f>IF(ISNUMBER($H97),(1+$H97)^(BL$10-$I97),INDEX(lookups!$F$77:$BU$87,MATCH($H97,lookups!$C$77:$C$87,0),MATCH(BL$10,lookups!$F$76:$BU$76,0))/INDEX(lookups!$F$77:$BU$87,MATCH($H97,lookups!$C$77:$C$87,0),MATCH($I97,lookups!$F$76:$BU$76,0)))</f>
        <v>1</v>
      </c>
      <c r="BM97" s="248">
        <f>IF(ISNUMBER($H97),(1+$H97)^(BM$10-$I97),INDEX(lookups!$F$77:$BU$87,MATCH($H97,lookups!$C$77:$C$87,0),MATCH(BM$10,lookups!$F$76:$BU$76,0))/INDEX(lookups!$F$77:$BU$87,MATCH($H97,lookups!$C$77:$C$87,0),MATCH($I97,lookups!$F$76:$BU$76,0)))</f>
        <v>1</v>
      </c>
    </row>
    <row r="98" spans="3:65" ht="12.75">
      <c r="C98" s="220">
        <f t="shared" si="85"/>
        <v>6</v>
      </c>
      <c r="D98" s="198" t="str">
        <f t="shared" si="86"/>
        <v>…</v>
      </c>
      <c r="E98" s="245" t="str">
        <f t="shared" si="84"/>
        <v>Operating Expense</v>
      </c>
      <c r="F98" s="215">
        <f t="shared" si="84"/>
        <v>2</v>
      </c>
      <c r="G98" s="215"/>
      <c r="H98" s="246">
        <f>Input!L17</f>
        <v>0</v>
      </c>
      <c r="I98" s="247">
        <f>Assumptions!$D$16</f>
        <v>2022</v>
      </c>
      <c r="O98" s="248">
        <f>IF(ISNUMBER($H98),(1+$H98)^(O$10-$I98),INDEX(lookups!$F$77:$BU$87,MATCH($H98,lookups!$C$77:$C$87,0),MATCH(O$10,lookups!$F$76:$BU$76,0))/INDEX(lookups!$F$77:$BU$87,MATCH($H98,lookups!$C$77:$C$87,0),MATCH($I98,lookups!$F$76:$BU$76,0)))</f>
        <v>1</v>
      </c>
      <c r="P98" s="248">
        <f>IF(ISNUMBER($H98),(1+$H98)^(P$10-$I98),INDEX(lookups!$F$77:$BU$87,MATCH($H98,lookups!$C$77:$C$87,0),MATCH(P$10,lookups!$F$76:$BU$76,0))/INDEX(lookups!$F$77:$BU$87,MATCH($H98,lookups!$C$77:$C$87,0),MATCH($I98,lookups!$F$76:$BU$76,0)))</f>
        <v>1</v>
      </c>
      <c r="Q98" s="248">
        <f>IF(ISNUMBER($H98),(1+$H98)^(Q$10-$I98),INDEX(lookups!$F$77:$BU$87,MATCH($H98,lookups!$C$77:$C$87,0),MATCH(Q$10,lookups!$F$76:$BU$76,0))/INDEX(lookups!$F$77:$BU$87,MATCH($H98,lookups!$C$77:$C$87,0),MATCH($I98,lookups!$F$76:$BU$76,0)))</f>
        <v>1</v>
      </c>
      <c r="R98" s="248">
        <f>IF(ISNUMBER($H98),(1+$H98)^(R$10-$I98),INDEX(lookups!$F$77:$BU$87,MATCH($H98,lookups!$C$77:$C$87,0),MATCH(R$10,lookups!$F$76:$BU$76,0))/INDEX(lookups!$F$77:$BU$87,MATCH($H98,lookups!$C$77:$C$87,0),MATCH($I98,lookups!$F$76:$BU$76,0)))</f>
        <v>1</v>
      </c>
      <c r="S98" s="248">
        <f>IF(ISNUMBER($H98),(1+$H98)^(S$10-$I98),INDEX(lookups!$F$77:$BU$87,MATCH($H98,lookups!$C$77:$C$87,0),MATCH(S$10,lookups!$F$76:$BU$76,0))/INDEX(lookups!$F$77:$BU$87,MATCH($H98,lookups!$C$77:$C$87,0),MATCH($I98,lookups!$F$76:$BU$76,0)))</f>
        <v>1</v>
      </c>
      <c r="T98" s="248">
        <f>IF(ISNUMBER($H98),(1+$H98)^(T$10-$I98),INDEX(lookups!$F$77:$BU$87,MATCH($H98,lookups!$C$77:$C$87,0),MATCH(T$10,lookups!$F$76:$BU$76,0))/INDEX(lookups!$F$77:$BU$87,MATCH($H98,lookups!$C$77:$C$87,0),MATCH($I98,lookups!$F$76:$BU$76,0)))</f>
        <v>1</v>
      </c>
      <c r="U98" s="248">
        <f>IF(ISNUMBER($H98),(1+$H98)^(U$10-$I98),INDEX(lookups!$F$77:$BU$87,MATCH($H98,lookups!$C$77:$C$87,0),MATCH(U$10,lookups!$F$76:$BU$76,0))/INDEX(lookups!$F$77:$BU$87,MATCH($H98,lookups!$C$77:$C$87,0),MATCH($I98,lookups!$F$76:$BU$76,0)))</f>
        <v>1</v>
      </c>
      <c r="V98" s="248">
        <f>IF(ISNUMBER($H98),(1+$H98)^(V$10-$I98),INDEX(lookups!$F$77:$BU$87,MATCH($H98,lookups!$C$77:$C$87,0),MATCH(V$10,lookups!$F$76:$BU$76,0))/INDEX(lookups!$F$77:$BU$87,MATCH($H98,lookups!$C$77:$C$87,0),MATCH($I98,lookups!$F$76:$BU$76,0)))</f>
        <v>1</v>
      </c>
      <c r="W98" s="248">
        <f>IF(ISNUMBER($H98),(1+$H98)^(W$10-$I98),INDEX(lookups!$F$77:$BU$87,MATCH($H98,lookups!$C$77:$C$87,0),MATCH(W$10,lookups!$F$76:$BU$76,0))/INDEX(lookups!$F$77:$BU$87,MATCH($H98,lookups!$C$77:$C$87,0),MATCH($I98,lookups!$F$76:$BU$76,0)))</f>
        <v>1</v>
      </c>
      <c r="X98" s="248">
        <f>IF(ISNUMBER($H98),(1+$H98)^(X$10-$I98),INDEX(lookups!$F$77:$BU$87,MATCH($H98,lookups!$C$77:$C$87,0),MATCH(X$10,lookups!$F$76:$BU$76,0))/INDEX(lookups!$F$77:$BU$87,MATCH($H98,lookups!$C$77:$C$87,0),MATCH($I98,lookups!$F$76:$BU$76,0)))</f>
        <v>1</v>
      </c>
      <c r="Y98" s="248">
        <f>IF(ISNUMBER($H98),(1+$H98)^(Y$10-$I98),INDEX(lookups!$F$77:$BU$87,MATCH($H98,lookups!$C$77:$C$87,0),MATCH(Y$10,lookups!$F$76:$BU$76,0))/INDEX(lookups!$F$77:$BU$87,MATCH($H98,lookups!$C$77:$C$87,0),MATCH($I98,lookups!$F$76:$BU$76,0)))</f>
        <v>1</v>
      </c>
      <c r="Z98" s="248">
        <f>IF(ISNUMBER($H98),(1+$H98)^(Z$10-$I98),INDEX(lookups!$F$77:$BU$87,MATCH($H98,lookups!$C$77:$C$87,0),MATCH(Z$10,lookups!$F$76:$BU$76,0))/INDEX(lookups!$F$77:$BU$87,MATCH($H98,lookups!$C$77:$C$87,0),MATCH($I98,lookups!$F$76:$BU$76,0)))</f>
        <v>1</v>
      </c>
      <c r="AA98" s="248">
        <f>IF(ISNUMBER($H98),(1+$H98)^(AA$10-$I98),INDEX(lookups!$F$77:$BU$87,MATCH($H98,lookups!$C$77:$C$87,0),MATCH(AA$10,lookups!$F$76:$BU$76,0))/INDEX(lookups!$F$77:$BU$87,MATCH($H98,lookups!$C$77:$C$87,0),MATCH($I98,lookups!$F$76:$BU$76,0)))</f>
        <v>1</v>
      </c>
      <c r="AB98" s="248">
        <f>IF(ISNUMBER($H98),(1+$H98)^(AB$10-$I98),INDEX(lookups!$F$77:$BU$87,MATCH($H98,lookups!$C$77:$C$87,0),MATCH(AB$10,lookups!$F$76:$BU$76,0))/INDEX(lookups!$F$77:$BU$87,MATCH($H98,lookups!$C$77:$C$87,0),MATCH($I98,lookups!$F$76:$BU$76,0)))</f>
        <v>1</v>
      </c>
      <c r="AC98" s="248">
        <f>IF(ISNUMBER($H98),(1+$H98)^(AC$10-$I98),INDEX(lookups!$F$77:$BU$87,MATCH($H98,lookups!$C$77:$C$87,0),MATCH(AC$10,lookups!$F$76:$BU$76,0))/INDEX(lookups!$F$77:$BU$87,MATCH($H98,lookups!$C$77:$C$87,0),MATCH($I98,lookups!$F$76:$BU$76,0)))</f>
        <v>1</v>
      </c>
      <c r="AD98" s="248">
        <f>IF(ISNUMBER($H98),(1+$H98)^(AD$10-$I98),INDEX(lookups!$F$77:$BU$87,MATCH($H98,lookups!$C$77:$C$87,0),MATCH(AD$10,lookups!$F$76:$BU$76,0))/INDEX(lookups!$F$77:$BU$87,MATCH($H98,lookups!$C$77:$C$87,0),MATCH($I98,lookups!$F$76:$BU$76,0)))</f>
        <v>1</v>
      </c>
      <c r="AE98" s="248">
        <f>IF(ISNUMBER($H98),(1+$H98)^(AE$10-$I98),INDEX(lookups!$F$77:$BU$87,MATCH($H98,lookups!$C$77:$C$87,0),MATCH(AE$10,lookups!$F$76:$BU$76,0))/INDEX(lookups!$F$77:$BU$87,MATCH($H98,lookups!$C$77:$C$87,0),MATCH($I98,lookups!$F$76:$BU$76,0)))</f>
        <v>1</v>
      </c>
      <c r="AF98" s="248">
        <f>IF(ISNUMBER($H98),(1+$H98)^(AF$10-$I98),INDEX(lookups!$F$77:$BU$87,MATCH($H98,lookups!$C$77:$C$87,0),MATCH(AF$10,lookups!$F$76:$BU$76,0))/INDEX(lookups!$F$77:$BU$87,MATCH($H98,lookups!$C$77:$C$87,0),MATCH($I98,lookups!$F$76:$BU$76,0)))</f>
        <v>1</v>
      </c>
      <c r="AG98" s="248">
        <f>IF(ISNUMBER($H98),(1+$H98)^(AG$10-$I98),INDEX(lookups!$F$77:$BU$87,MATCH($H98,lookups!$C$77:$C$87,0),MATCH(AG$10,lookups!$F$76:$BU$76,0))/INDEX(lookups!$F$77:$BU$87,MATCH($H98,lookups!$C$77:$C$87,0),MATCH($I98,lookups!$F$76:$BU$76,0)))</f>
        <v>1</v>
      </c>
      <c r="AH98" s="248">
        <f>IF(ISNUMBER($H98),(1+$H98)^(AH$10-$I98),INDEX(lookups!$F$77:$BU$87,MATCH($H98,lookups!$C$77:$C$87,0),MATCH(AH$10,lookups!$F$76:$BU$76,0))/INDEX(lookups!$F$77:$BU$87,MATCH($H98,lookups!$C$77:$C$87,0),MATCH($I98,lookups!$F$76:$BU$76,0)))</f>
        <v>1</v>
      </c>
      <c r="AI98" s="248">
        <f>IF(ISNUMBER($H98),(1+$H98)^(AI$10-$I98),INDEX(lookups!$F$77:$BU$87,MATCH($H98,lookups!$C$77:$C$87,0),MATCH(AI$10,lookups!$F$76:$BU$76,0))/INDEX(lookups!$F$77:$BU$87,MATCH($H98,lookups!$C$77:$C$87,0),MATCH($I98,lookups!$F$76:$BU$76,0)))</f>
        <v>1</v>
      </c>
      <c r="AJ98" s="248">
        <f>IF(ISNUMBER($H98),(1+$H98)^(AJ$10-$I98),INDEX(lookups!$F$77:$BU$87,MATCH($H98,lookups!$C$77:$C$87,0),MATCH(AJ$10,lookups!$F$76:$BU$76,0))/INDEX(lookups!$F$77:$BU$87,MATCH($H98,lookups!$C$77:$C$87,0),MATCH($I98,lookups!$F$76:$BU$76,0)))</f>
        <v>1</v>
      </c>
      <c r="AK98" s="248">
        <f>IF(ISNUMBER($H98),(1+$H98)^(AK$10-$I98),INDEX(lookups!$F$77:$BU$87,MATCH($H98,lookups!$C$77:$C$87,0),MATCH(AK$10,lookups!$F$76:$BU$76,0))/INDEX(lookups!$F$77:$BU$87,MATCH($H98,lookups!$C$77:$C$87,0),MATCH($I98,lookups!$F$76:$BU$76,0)))</f>
        <v>1</v>
      </c>
      <c r="AL98" s="248">
        <f>IF(ISNUMBER($H98),(1+$H98)^(AL$10-$I98),INDEX(lookups!$F$77:$BU$87,MATCH($H98,lookups!$C$77:$C$87,0),MATCH(AL$10,lookups!$F$76:$BU$76,0))/INDEX(lookups!$F$77:$BU$87,MATCH($H98,lookups!$C$77:$C$87,0),MATCH($I98,lookups!$F$76:$BU$76,0)))</f>
        <v>1</v>
      </c>
      <c r="AM98" s="248">
        <f>IF(ISNUMBER($H98),(1+$H98)^(AM$10-$I98),INDEX(lookups!$F$77:$BU$87,MATCH($H98,lookups!$C$77:$C$87,0),MATCH(AM$10,lookups!$F$76:$BU$76,0))/INDEX(lookups!$F$77:$BU$87,MATCH($H98,lookups!$C$77:$C$87,0),MATCH($I98,lookups!$F$76:$BU$76,0)))</f>
        <v>1</v>
      </c>
      <c r="AN98" s="248">
        <f>IF(ISNUMBER($H98),(1+$H98)^(AN$10-$I98),INDEX(lookups!$F$77:$BU$87,MATCH($H98,lookups!$C$77:$C$87,0),MATCH(AN$10,lookups!$F$76:$BU$76,0))/INDEX(lookups!$F$77:$BU$87,MATCH($H98,lookups!$C$77:$C$87,0),MATCH($I98,lookups!$F$76:$BU$76,0)))</f>
        <v>1</v>
      </c>
      <c r="AO98" s="248">
        <f>IF(ISNUMBER($H98),(1+$H98)^(AO$10-$I98),INDEX(lookups!$F$77:$BU$87,MATCH($H98,lookups!$C$77:$C$87,0),MATCH(AO$10,lookups!$F$76:$BU$76,0))/INDEX(lookups!$F$77:$BU$87,MATCH($H98,lookups!$C$77:$C$87,0),MATCH($I98,lookups!$F$76:$BU$76,0)))</f>
        <v>1</v>
      </c>
      <c r="AP98" s="248">
        <f>IF(ISNUMBER($H98),(1+$H98)^(AP$10-$I98),INDEX(lookups!$F$77:$BU$87,MATCH($H98,lookups!$C$77:$C$87,0),MATCH(AP$10,lookups!$F$76:$BU$76,0))/INDEX(lookups!$F$77:$BU$87,MATCH($H98,lookups!$C$77:$C$87,0),MATCH($I98,lookups!$F$76:$BU$76,0)))</f>
        <v>1</v>
      </c>
      <c r="AQ98" s="248">
        <f>IF(ISNUMBER($H98),(1+$H98)^(AQ$10-$I98),INDEX(lookups!$F$77:$BU$87,MATCH($H98,lookups!$C$77:$C$87,0),MATCH(AQ$10,lookups!$F$76:$BU$76,0))/INDEX(lookups!$F$77:$BU$87,MATCH($H98,lookups!$C$77:$C$87,0),MATCH($I98,lookups!$F$76:$BU$76,0)))</f>
        <v>1</v>
      </c>
      <c r="AR98" s="248">
        <f>IF(ISNUMBER($H98),(1+$H98)^(AR$10-$I98),INDEX(lookups!$F$77:$BU$87,MATCH($H98,lookups!$C$77:$C$87,0),MATCH(AR$10,lookups!$F$76:$BU$76,0))/INDEX(lookups!$F$77:$BU$87,MATCH($H98,lookups!$C$77:$C$87,0),MATCH($I98,lookups!$F$76:$BU$76,0)))</f>
        <v>1</v>
      </c>
      <c r="AS98" s="248">
        <f>IF(ISNUMBER($H98),(1+$H98)^(AS$10-$I98),INDEX(lookups!$F$77:$BU$87,MATCH($H98,lookups!$C$77:$C$87,0),MATCH(AS$10,lookups!$F$76:$BU$76,0))/INDEX(lookups!$F$77:$BU$87,MATCH($H98,lookups!$C$77:$C$87,0),MATCH($I98,lookups!$F$76:$BU$76,0)))</f>
        <v>1</v>
      </c>
      <c r="AT98" s="248">
        <f>IF(ISNUMBER($H98),(1+$H98)^(AT$10-$I98),INDEX(lookups!$F$77:$BU$87,MATCH($H98,lookups!$C$77:$C$87,0),MATCH(AT$10,lookups!$F$76:$BU$76,0))/INDEX(lookups!$F$77:$BU$87,MATCH($H98,lookups!$C$77:$C$87,0),MATCH($I98,lookups!$F$76:$BU$76,0)))</f>
        <v>1</v>
      </c>
      <c r="AU98" s="248">
        <f>IF(ISNUMBER($H98),(1+$H98)^(AU$10-$I98),INDEX(lookups!$F$77:$BU$87,MATCH($H98,lookups!$C$77:$C$87,0),MATCH(AU$10,lookups!$F$76:$BU$76,0))/INDEX(lookups!$F$77:$BU$87,MATCH($H98,lookups!$C$77:$C$87,0),MATCH($I98,lookups!$F$76:$BU$76,0)))</f>
        <v>1</v>
      </c>
      <c r="AV98" s="248">
        <f>IF(ISNUMBER($H98),(1+$H98)^(AV$10-$I98),INDEX(lookups!$F$77:$BU$87,MATCH($H98,lookups!$C$77:$C$87,0),MATCH(AV$10,lookups!$F$76:$BU$76,0))/INDEX(lookups!$F$77:$BU$87,MATCH($H98,lookups!$C$77:$C$87,0),MATCH($I98,lookups!$F$76:$BU$76,0)))</f>
        <v>1</v>
      </c>
      <c r="AW98" s="248">
        <f>IF(ISNUMBER($H98),(1+$H98)^(AW$10-$I98),INDEX(lookups!$F$77:$BU$87,MATCH($H98,lookups!$C$77:$C$87,0),MATCH(AW$10,lookups!$F$76:$BU$76,0))/INDEX(lookups!$F$77:$BU$87,MATCH($H98,lookups!$C$77:$C$87,0),MATCH($I98,lookups!$F$76:$BU$76,0)))</f>
        <v>1</v>
      </c>
      <c r="AX98" s="248">
        <f>IF(ISNUMBER($H98),(1+$H98)^(AX$10-$I98),INDEX(lookups!$F$77:$BU$87,MATCH($H98,lookups!$C$77:$C$87,0),MATCH(AX$10,lookups!$F$76:$BU$76,0))/INDEX(lookups!$F$77:$BU$87,MATCH($H98,lookups!$C$77:$C$87,0),MATCH($I98,lookups!$F$76:$BU$76,0)))</f>
        <v>1</v>
      </c>
      <c r="AY98" s="248">
        <f>IF(ISNUMBER($H98),(1+$H98)^(AY$10-$I98),INDEX(lookups!$F$77:$BU$87,MATCH($H98,lookups!$C$77:$C$87,0),MATCH(AY$10,lookups!$F$76:$BU$76,0))/INDEX(lookups!$F$77:$BU$87,MATCH($H98,lookups!$C$77:$C$87,0),MATCH($I98,lookups!$F$76:$BU$76,0)))</f>
        <v>1</v>
      </c>
      <c r="AZ98" s="248">
        <f>IF(ISNUMBER($H98),(1+$H98)^(AZ$10-$I98),INDEX(lookups!$F$77:$BU$87,MATCH($H98,lookups!$C$77:$C$87,0),MATCH(AZ$10,lookups!$F$76:$BU$76,0))/INDEX(lookups!$F$77:$BU$87,MATCH($H98,lookups!$C$77:$C$87,0),MATCH($I98,lookups!$F$76:$BU$76,0)))</f>
        <v>1</v>
      </c>
      <c r="BA98" s="248">
        <f>IF(ISNUMBER($H98),(1+$H98)^(BA$10-$I98),INDEX(lookups!$F$77:$BU$87,MATCH($H98,lookups!$C$77:$C$87,0),MATCH(BA$10,lookups!$F$76:$BU$76,0))/INDEX(lookups!$F$77:$BU$87,MATCH($H98,lookups!$C$77:$C$87,0),MATCH($I98,lookups!$F$76:$BU$76,0)))</f>
        <v>1</v>
      </c>
      <c r="BB98" s="248">
        <f>IF(ISNUMBER($H98),(1+$H98)^(BB$10-$I98),INDEX(lookups!$F$77:$BU$87,MATCH($H98,lookups!$C$77:$C$87,0),MATCH(BB$10,lookups!$F$76:$BU$76,0))/INDEX(lookups!$F$77:$BU$87,MATCH($H98,lookups!$C$77:$C$87,0),MATCH($I98,lookups!$F$76:$BU$76,0)))</f>
        <v>1</v>
      </c>
      <c r="BC98" s="248">
        <f>IF(ISNUMBER($H98),(1+$H98)^(BC$10-$I98),INDEX(lookups!$F$77:$BU$87,MATCH($H98,lookups!$C$77:$C$87,0),MATCH(BC$10,lookups!$F$76:$BU$76,0))/INDEX(lookups!$F$77:$BU$87,MATCH($H98,lookups!$C$77:$C$87,0),MATCH($I98,lookups!$F$76:$BU$76,0)))</f>
        <v>1</v>
      </c>
      <c r="BD98" s="248">
        <f>IF(ISNUMBER($H98),(1+$H98)^(BD$10-$I98),INDEX(lookups!$F$77:$BU$87,MATCH($H98,lookups!$C$77:$C$87,0),MATCH(BD$10,lookups!$F$76:$BU$76,0))/INDEX(lookups!$F$77:$BU$87,MATCH($H98,lookups!$C$77:$C$87,0),MATCH($I98,lookups!$F$76:$BU$76,0)))</f>
        <v>1</v>
      </c>
      <c r="BE98" s="248">
        <f>IF(ISNUMBER($H98),(1+$H98)^(BE$10-$I98),INDEX(lookups!$F$77:$BU$87,MATCH($H98,lookups!$C$77:$C$87,0),MATCH(BE$10,lookups!$F$76:$BU$76,0))/INDEX(lookups!$F$77:$BU$87,MATCH($H98,lookups!$C$77:$C$87,0),MATCH($I98,lookups!$F$76:$BU$76,0)))</f>
        <v>1</v>
      </c>
      <c r="BF98" s="248">
        <f>IF(ISNUMBER($H98),(1+$H98)^(BF$10-$I98),INDEX(lookups!$F$77:$BU$87,MATCH($H98,lookups!$C$77:$C$87,0),MATCH(BF$10,lookups!$F$76:$BU$76,0))/INDEX(lookups!$F$77:$BU$87,MATCH($H98,lookups!$C$77:$C$87,0),MATCH($I98,lookups!$F$76:$BU$76,0)))</f>
        <v>1</v>
      </c>
      <c r="BG98" s="248">
        <f>IF(ISNUMBER($H98),(1+$H98)^(BG$10-$I98),INDEX(lookups!$F$77:$BU$87,MATCH($H98,lookups!$C$77:$C$87,0),MATCH(BG$10,lookups!$F$76:$BU$76,0))/INDEX(lookups!$F$77:$BU$87,MATCH($H98,lookups!$C$77:$C$87,0),MATCH($I98,lookups!$F$76:$BU$76,0)))</f>
        <v>1</v>
      </c>
      <c r="BH98" s="248">
        <f>IF(ISNUMBER($H98),(1+$H98)^(BH$10-$I98),INDEX(lookups!$F$77:$BU$87,MATCH($H98,lookups!$C$77:$C$87,0),MATCH(BH$10,lookups!$F$76:$BU$76,0))/INDEX(lookups!$F$77:$BU$87,MATCH($H98,lookups!$C$77:$C$87,0),MATCH($I98,lookups!$F$76:$BU$76,0)))</f>
        <v>1</v>
      </c>
      <c r="BI98" s="248">
        <f>IF(ISNUMBER($H98),(1+$H98)^(BI$10-$I98),INDEX(lookups!$F$77:$BU$87,MATCH($H98,lookups!$C$77:$C$87,0),MATCH(BI$10,lookups!$F$76:$BU$76,0))/INDEX(lookups!$F$77:$BU$87,MATCH($H98,lookups!$C$77:$C$87,0),MATCH($I98,lookups!$F$76:$BU$76,0)))</f>
        <v>1</v>
      </c>
      <c r="BJ98" s="248">
        <f>IF(ISNUMBER($H98),(1+$H98)^(BJ$10-$I98),INDEX(lookups!$F$77:$BU$87,MATCH($H98,lookups!$C$77:$C$87,0),MATCH(BJ$10,lookups!$F$76:$BU$76,0))/INDEX(lookups!$F$77:$BU$87,MATCH($H98,lookups!$C$77:$C$87,0),MATCH($I98,lookups!$F$76:$BU$76,0)))</f>
        <v>1</v>
      </c>
      <c r="BK98" s="248">
        <f>IF(ISNUMBER($H98),(1+$H98)^(BK$10-$I98),INDEX(lookups!$F$77:$BU$87,MATCH($H98,lookups!$C$77:$C$87,0),MATCH(BK$10,lookups!$F$76:$BU$76,0))/INDEX(lookups!$F$77:$BU$87,MATCH($H98,lookups!$C$77:$C$87,0),MATCH($I98,lookups!$F$76:$BU$76,0)))</f>
        <v>1</v>
      </c>
      <c r="BL98" s="248">
        <f>IF(ISNUMBER($H98),(1+$H98)^(BL$10-$I98),INDEX(lookups!$F$77:$BU$87,MATCH($H98,lookups!$C$77:$C$87,0),MATCH(BL$10,lookups!$F$76:$BU$76,0))/INDEX(lookups!$F$77:$BU$87,MATCH($H98,lookups!$C$77:$C$87,0),MATCH($I98,lookups!$F$76:$BU$76,0)))</f>
        <v>1</v>
      </c>
      <c r="BM98" s="248">
        <f>IF(ISNUMBER($H98),(1+$H98)^(BM$10-$I98),INDEX(lookups!$F$77:$BU$87,MATCH($H98,lookups!$C$77:$C$87,0),MATCH(BM$10,lookups!$F$76:$BU$76,0))/INDEX(lookups!$F$77:$BU$87,MATCH($H98,lookups!$C$77:$C$87,0),MATCH($I98,lookups!$F$76:$BU$76,0)))</f>
        <v>1</v>
      </c>
    </row>
    <row r="99" spans="3:65" ht="12.75">
      <c r="C99" s="220">
        <f t="shared" si="85"/>
        <v>7</v>
      </c>
      <c r="D99" s="198" t="str">
        <f t="shared" si="86"/>
        <v>…</v>
      </c>
      <c r="E99" s="245" t="str">
        <f t="shared" si="84"/>
        <v>Operating Expense</v>
      </c>
      <c r="F99" s="215">
        <f t="shared" si="84"/>
        <v>2</v>
      </c>
      <c r="G99" s="215"/>
      <c r="H99" s="246">
        <f>Input!L18</f>
        <v>0</v>
      </c>
      <c r="I99" s="247">
        <f>Assumptions!$D$16</f>
        <v>2022</v>
      </c>
      <c r="O99" s="248">
        <f>IF(ISNUMBER($H99),(1+$H99)^(O$10-$I99),INDEX(lookups!$F$77:$BU$87,MATCH($H99,lookups!$C$77:$C$87,0),MATCH(O$10,lookups!$F$76:$BU$76,0))/INDEX(lookups!$F$77:$BU$87,MATCH($H99,lookups!$C$77:$C$87,0),MATCH($I99,lookups!$F$76:$BU$76,0)))</f>
        <v>1</v>
      </c>
      <c r="P99" s="248">
        <f>IF(ISNUMBER($H99),(1+$H99)^(P$10-$I99),INDEX(lookups!$F$77:$BU$87,MATCH($H99,lookups!$C$77:$C$87,0),MATCH(P$10,lookups!$F$76:$BU$76,0))/INDEX(lookups!$F$77:$BU$87,MATCH($H99,lookups!$C$77:$C$87,0),MATCH($I99,lookups!$F$76:$BU$76,0)))</f>
        <v>1</v>
      </c>
      <c r="Q99" s="248">
        <f>IF(ISNUMBER($H99),(1+$H99)^(Q$10-$I99),INDEX(lookups!$F$77:$BU$87,MATCH($H99,lookups!$C$77:$C$87,0),MATCH(Q$10,lookups!$F$76:$BU$76,0))/INDEX(lookups!$F$77:$BU$87,MATCH($H99,lookups!$C$77:$C$87,0),MATCH($I99,lookups!$F$76:$BU$76,0)))</f>
        <v>1</v>
      </c>
      <c r="R99" s="248">
        <f>IF(ISNUMBER($H99),(1+$H99)^(R$10-$I99),INDEX(lookups!$F$77:$BU$87,MATCH($H99,lookups!$C$77:$C$87,0),MATCH(R$10,lookups!$F$76:$BU$76,0))/INDEX(lookups!$F$77:$BU$87,MATCH($H99,lookups!$C$77:$C$87,0),MATCH($I99,lookups!$F$76:$BU$76,0)))</f>
        <v>1</v>
      </c>
      <c r="S99" s="248">
        <f>IF(ISNUMBER($H99),(1+$H99)^(S$10-$I99),INDEX(lookups!$F$77:$BU$87,MATCH($H99,lookups!$C$77:$C$87,0),MATCH(S$10,lookups!$F$76:$BU$76,0))/INDEX(lookups!$F$77:$BU$87,MATCH($H99,lookups!$C$77:$C$87,0),MATCH($I99,lookups!$F$76:$BU$76,0)))</f>
        <v>1</v>
      </c>
      <c r="T99" s="248">
        <f>IF(ISNUMBER($H99),(1+$H99)^(T$10-$I99),INDEX(lookups!$F$77:$BU$87,MATCH($H99,lookups!$C$77:$C$87,0),MATCH(T$10,lookups!$F$76:$BU$76,0))/INDEX(lookups!$F$77:$BU$87,MATCH($H99,lookups!$C$77:$C$87,0),MATCH($I99,lookups!$F$76:$BU$76,0)))</f>
        <v>1</v>
      </c>
      <c r="U99" s="248">
        <f>IF(ISNUMBER($H99),(1+$H99)^(U$10-$I99),INDEX(lookups!$F$77:$BU$87,MATCH($H99,lookups!$C$77:$C$87,0),MATCH(U$10,lookups!$F$76:$BU$76,0))/INDEX(lookups!$F$77:$BU$87,MATCH($H99,lookups!$C$77:$C$87,0),MATCH($I99,lookups!$F$76:$BU$76,0)))</f>
        <v>1</v>
      </c>
      <c r="V99" s="248">
        <f>IF(ISNUMBER($H99),(1+$H99)^(V$10-$I99),INDEX(lookups!$F$77:$BU$87,MATCH($H99,lookups!$C$77:$C$87,0),MATCH(V$10,lookups!$F$76:$BU$76,0))/INDEX(lookups!$F$77:$BU$87,MATCH($H99,lookups!$C$77:$C$87,0),MATCH($I99,lookups!$F$76:$BU$76,0)))</f>
        <v>1</v>
      </c>
      <c r="W99" s="248">
        <f>IF(ISNUMBER($H99),(1+$H99)^(W$10-$I99),INDEX(lookups!$F$77:$BU$87,MATCH($H99,lookups!$C$77:$C$87,0),MATCH(W$10,lookups!$F$76:$BU$76,0))/INDEX(lookups!$F$77:$BU$87,MATCH($H99,lookups!$C$77:$C$87,0),MATCH($I99,lookups!$F$76:$BU$76,0)))</f>
        <v>1</v>
      </c>
      <c r="X99" s="248">
        <f>IF(ISNUMBER($H99),(1+$H99)^(X$10-$I99),INDEX(lookups!$F$77:$BU$87,MATCH($H99,lookups!$C$77:$C$87,0),MATCH(X$10,lookups!$F$76:$BU$76,0))/INDEX(lookups!$F$77:$BU$87,MATCH($H99,lookups!$C$77:$C$87,0),MATCH($I99,lookups!$F$76:$BU$76,0)))</f>
        <v>1</v>
      </c>
      <c r="Y99" s="248">
        <f>IF(ISNUMBER($H99),(1+$H99)^(Y$10-$I99),INDEX(lookups!$F$77:$BU$87,MATCH($H99,lookups!$C$77:$C$87,0),MATCH(Y$10,lookups!$F$76:$BU$76,0))/INDEX(lookups!$F$77:$BU$87,MATCH($H99,lookups!$C$77:$C$87,0),MATCH($I99,lookups!$F$76:$BU$76,0)))</f>
        <v>1</v>
      </c>
      <c r="Z99" s="248">
        <f>IF(ISNUMBER($H99),(1+$H99)^(Z$10-$I99),INDEX(lookups!$F$77:$BU$87,MATCH($H99,lookups!$C$77:$C$87,0),MATCH(Z$10,lookups!$F$76:$BU$76,0))/INDEX(lookups!$F$77:$BU$87,MATCH($H99,lookups!$C$77:$C$87,0),MATCH($I99,lookups!$F$76:$BU$76,0)))</f>
        <v>1</v>
      </c>
      <c r="AA99" s="248">
        <f>IF(ISNUMBER($H99),(1+$H99)^(AA$10-$I99),INDEX(lookups!$F$77:$BU$87,MATCH($H99,lookups!$C$77:$C$87,0),MATCH(AA$10,lookups!$F$76:$BU$76,0))/INDEX(lookups!$F$77:$BU$87,MATCH($H99,lookups!$C$77:$C$87,0),MATCH($I99,lookups!$F$76:$BU$76,0)))</f>
        <v>1</v>
      </c>
      <c r="AB99" s="248">
        <f>IF(ISNUMBER($H99),(1+$H99)^(AB$10-$I99),INDEX(lookups!$F$77:$BU$87,MATCH($H99,lookups!$C$77:$C$87,0),MATCH(AB$10,lookups!$F$76:$BU$76,0))/INDEX(lookups!$F$77:$BU$87,MATCH($H99,lookups!$C$77:$C$87,0),MATCH($I99,lookups!$F$76:$BU$76,0)))</f>
        <v>1</v>
      </c>
      <c r="AC99" s="248">
        <f>IF(ISNUMBER($H99),(1+$H99)^(AC$10-$I99),INDEX(lookups!$F$77:$BU$87,MATCH($H99,lookups!$C$77:$C$87,0),MATCH(AC$10,lookups!$F$76:$BU$76,0))/INDEX(lookups!$F$77:$BU$87,MATCH($H99,lookups!$C$77:$C$87,0),MATCH($I99,lookups!$F$76:$BU$76,0)))</f>
        <v>1</v>
      </c>
      <c r="AD99" s="248">
        <f>IF(ISNUMBER($H99),(1+$H99)^(AD$10-$I99),INDEX(lookups!$F$77:$BU$87,MATCH($H99,lookups!$C$77:$C$87,0),MATCH(AD$10,lookups!$F$76:$BU$76,0))/INDEX(lookups!$F$77:$BU$87,MATCH($H99,lookups!$C$77:$C$87,0),MATCH($I99,lookups!$F$76:$BU$76,0)))</f>
        <v>1</v>
      </c>
      <c r="AE99" s="248">
        <f>IF(ISNUMBER($H99),(1+$H99)^(AE$10-$I99),INDEX(lookups!$F$77:$BU$87,MATCH($H99,lookups!$C$77:$C$87,0),MATCH(AE$10,lookups!$F$76:$BU$76,0))/INDEX(lookups!$F$77:$BU$87,MATCH($H99,lookups!$C$77:$C$87,0),MATCH($I99,lookups!$F$76:$BU$76,0)))</f>
        <v>1</v>
      </c>
      <c r="AF99" s="248">
        <f>IF(ISNUMBER($H99),(1+$H99)^(AF$10-$I99),INDEX(lookups!$F$77:$BU$87,MATCH($H99,lookups!$C$77:$C$87,0),MATCH(AF$10,lookups!$F$76:$BU$76,0))/INDEX(lookups!$F$77:$BU$87,MATCH($H99,lookups!$C$77:$C$87,0),MATCH($I99,lookups!$F$76:$BU$76,0)))</f>
        <v>1</v>
      </c>
      <c r="AG99" s="248">
        <f>IF(ISNUMBER($H99),(1+$H99)^(AG$10-$I99),INDEX(lookups!$F$77:$BU$87,MATCH($H99,lookups!$C$77:$C$87,0),MATCH(AG$10,lookups!$F$76:$BU$76,0))/INDEX(lookups!$F$77:$BU$87,MATCH($H99,lookups!$C$77:$C$87,0),MATCH($I99,lookups!$F$76:$BU$76,0)))</f>
        <v>1</v>
      </c>
      <c r="AH99" s="248">
        <f>IF(ISNUMBER($H99),(1+$H99)^(AH$10-$I99),INDEX(lookups!$F$77:$BU$87,MATCH($H99,lookups!$C$77:$C$87,0),MATCH(AH$10,lookups!$F$76:$BU$76,0))/INDEX(lookups!$F$77:$BU$87,MATCH($H99,lookups!$C$77:$C$87,0),MATCH($I99,lookups!$F$76:$BU$76,0)))</f>
        <v>1</v>
      </c>
      <c r="AI99" s="248">
        <f>IF(ISNUMBER($H99),(1+$H99)^(AI$10-$I99),INDEX(lookups!$F$77:$BU$87,MATCH($H99,lookups!$C$77:$C$87,0),MATCH(AI$10,lookups!$F$76:$BU$76,0))/INDEX(lookups!$F$77:$BU$87,MATCH($H99,lookups!$C$77:$C$87,0),MATCH($I99,lookups!$F$76:$BU$76,0)))</f>
        <v>1</v>
      </c>
      <c r="AJ99" s="248">
        <f>IF(ISNUMBER($H99),(1+$H99)^(AJ$10-$I99),INDEX(lookups!$F$77:$BU$87,MATCH($H99,lookups!$C$77:$C$87,0),MATCH(AJ$10,lookups!$F$76:$BU$76,0))/INDEX(lookups!$F$77:$BU$87,MATCH($H99,lookups!$C$77:$C$87,0),MATCH($I99,lookups!$F$76:$BU$76,0)))</f>
        <v>1</v>
      </c>
      <c r="AK99" s="248">
        <f>IF(ISNUMBER($H99),(1+$H99)^(AK$10-$I99),INDEX(lookups!$F$77:$BU$87,MATCH($H99,lookups!$C$77:$C$87,0),MATCH(AK$10,lookups!$F$76:$BU$76,0))/INDEX(lookups!$F$77:$BU$87,MATCH($H99,lookups!$C$77:$C$87,0),MATCH($I99,lookups!$F$76:$BU$76,0)))</f>
        <v>1</v>
      </c>
      <c r="AL99" s="248">
        <f>IF(ISNUMBER($H99),(1+$H99)^(AL$10-$I99),INDEX(lookups!$F$77:$BU$87,MATCH($H99,lookups!$C$77:$C$87,0),MATCH(AL$10,lookups!$F$76:$BU$76,0))/INDEX(lookups!$F$77:$BU$87,MATCH($H99,lookups!$C$77:$C$87,0),MATCH($I99,lookups!$F$76:$BU$76,0)))</f>
        <v>1</v>
      </c>
      <c r="AM99" s="248">
        <f>IF(ISNUMBER($H99),(1+$H99)^(AM$10-$I99),INDEX(lookups!$F$77:$BU$87,MATCH($H99,lookups!$C$77:$C$87,0),MATCH(AM$10,lookups!$F$76:$BU$76,0))/INDEX(lookups!$F$77:$BU$87,MATCH($H99,lookups!$C$77:$C$87,0),MATCH($I99,lookups!$F$76:$BU$76,0)))</f>
        <v>1</v>
      </c>
      <c r="AN99" s="248">
        <f>IF(ISNUMBER($H99),(1+$H99)^(AN$10-$I99),INDEX(lookups!$F$77:$BU$87,MATCH($H99,lookups!$C$77:$C$87,0),MATCH(AN$10,lookups!$F$76:$BU$76,0))/INDEX(lookups!$F$77:$BU$87,MATCH($H99,lookups!$C$77:$C$87,0),MATCH($I99,lookups!$F$76:$BU$76,0)))</f>
        <v>1</v>
      </c>
      <c r="AO99" s="248">
        <f>IF(ISNUMBER($H99),(1+$H99)^(AO$10-$I99),INDEX(lookups!$F$77:$BU$87,MATCH($H99,lookups!$C$77:$C$87,0),MATCH(AO$10,lookups!$F$76:$BU$76,0))/INDEX(lookups!$F$77:$BU$87,MATCH($H99,lookups!$C$77:$C$87,0),MATCH($I99,lookups!$F$76:$BU$76,0)))</f>
        <v>1</v>
      </c>
      <c r="AP99" s="248">
        <f>IF(ISNUMBER($H99),(1+$H99)^(AP$10-$I99),INDEX(lookups!$F$77:$BU$87,MATCH($H99,lookups!$C$77:$C$87,0),MATCH(AP$10,lookups!$F$76:$BU$76,0))/INDEX(lookups!$F$77:$BU$87,MATCH($H99,lookups!$C$77:$C$87,0),MATCH($I99,lookups!$F$76:$BU$76,0)))</f>
        <v>1</v>
      </c>
      <c r="AQ99" s="248">
        <f>IF(ISNUMBER($H99),(1+$H99)^(AQ$10-$I99),INDEX(lookups!$F$77:$BU$87,MATCH($H99,lookups!$C$77:$C$87,0),MATCH(AQ$10,lookups!$F$76:$BU$76,0))/INDEX(lookups!$F$77:$BU$87,MATCH($H99,lookups!$C$77:$C$87,0),MATCH($I99,lookups!$F$76:$BU$76,0)))</f>
        <v>1</v>
      </c>
      <c r="AR99" s="248">
        <f>IF(ISNUMBER($H99),(1+$H99)^(AR$10-$I99),INDEX(lookups!$F$77:$BU$87,MATCH($H99,lookups!$C$77:$C$87,0),MATCH(AR$10,lookups!$F$76:$BU$76,0))/INDEX(lookups!$F$77:$BU$87,MATCH($H99,lookups!$C$77:$C$87,0),MATCH($I99,lookups!$F$76:$BU$76,0)))</f>
        <v>1</v>
      </c>
      <c r="AS99" s="248">
        <f>IF(ISNUMBER($H99),(1+$H99)^(AS$10-$I99),INDEX(lookups!$F$77:$BU$87,MATCH($H99,lookups!$C$77:$C$87,0),MATCH(AS$10,lookups!$F$76:$BU$76,0))/INDEX(lookups!$F$77:$BU$87,MATCH($H99,lookups!$C$77:$C$87,0),MATCH($I99,lookups!$F$76:$BU$76,0)))</f>
        <v>1</v>
      </c>
      <c r="AT99" s="248">
        <f>IF(ISNUMBER($H99),(1+$H99)^(AT$10-$I99),INDEX(lookups!$F$77:$BU$87,MATCH($H99,lookups!$C$77:$C$87,0),MATCH(AT$10,lookups!$F$76:$BU$76,0))/INDEX(lookups!$F$77:$BU$87,MATCH($H99,lookups!$C$77:$C$87,0),MATCH($I99,lookups!$F$76:$BU$76,0)))</f>
        <v>1</v>
      </c>
      <c r="AU99" s="248">
        <f>IF(ISNUMBER($H99),(1+$H99)^(AU$10-$I99),INDEX(lookups!$F$77:$BU$87,MATCH($H99,lookups!$C$77:$C$87,0),MATCH(AU$10,lookups!$F$76:$BU$76,0))/INDEX(lookups!$F$77:$BU$87,MATCH($H99,lookups!$C$77:$C$87,0),MATCH($I99,lookups!$F$76:$BU$76,0)))</f>
        <v>1</v>
      </c>
      <c r="AV99" s="248">
        <f>IF(ISNUMBER($H99),(1+$H99)^(AV$10-$I99),INDEX(lookups!$F$77:$BU$87,MATCH($H99,lookups!$C$77:$C$87,0),MATCH(AV$10,lookups!$F$76:$BU$76,0))/INDEX(lookups!$F$77:$BU$87,MATCH($H99,lookups!$C$77:$C$87,0),MATCH($I99,lookups!$F$76:$BU$76,0)))</f>
        <v>1</v>
      </c>
      <c r="AW99" s="248">
        <f>IF(ISNUMBER($H99),(1+$H99)^(AW$10-$I99),INDEX(lookups!$F$77:$BU$87,MATCH($H99,lookups!$C$77:$C$87,0),MATCH(AW$10,lookups!$F$76:$BU$76,0))/INDEX(lookups!$F$77:$BU$87,MATCH($H99,lookups!$C$77:$C$87,0),MATCH($I99,lookups!$F$76:$BU$76,0)))</f>
        <v>1</v>
      </c>
      <c r="AX99" s="248">
        <f>IF(ISNUMBER($H99),(1+$H99)^(AX$10-$I99),INDEX(lookups!$F$77:$BU$87,MATCH($H99,lookups!$C$77:$C$87,0),MATCH(AX$10,lookups!$F$76:$BU$76,0))/INDEX(lookups!$F$77:$BU$87,MATCH($H99,lookups!$C$77:$C$87,0),MATCH($I99,lookups!$F$76:$BU$76,0)))</f>
        <v>1</v>
      </c>
      <c r="AY99" s="248">
        <f>IF(ISNUMBER($H99),(1+$H99)^(AY$10-$I99),INDEX(lookups!$F$77:$BU$87,MATCH($H99,lookups!$C$77:$C$87,0),MATCH(AY$10,lookups!$F$76:$BU$76,0))/INDEX(lookups!$F$77:$BU$87,MATCH($H99,lookups!$C$77:$C$87,0),MATCH($I99,lookups!$F$76:$BU$76,0)))</f>
        <v>1</v>
      </c>
      <c r="AZ99" s="248">
        <f>IF(ISNUMBER($H99),(1+$H99)^(AZ$10-$I99),INDEX(lookups!$F$77:$BU$87,MATCH($H99,lookups!$C$77:$C$87,0),MATCH(AZ$10,lookups!$F$76:$BU$76,0))/INDEX(lookups!$F$77:$BU$87,MATCH($H99,lookups!$C$77:$C$87,0),MATCH($I99,lookups!$F$76:$BU$76,0)))</f>
        <v>1</v>
      </c>
      <c r="BA99" s="248">
        <f>IF(ISNUMBER($H99),(1+$H99)^(BA$10-$I99),INDEX(lookups!$F$77:$BU$87,MATCH($H99,lookups!$C$77:$C$87,0),MATCH(BA$10,lookups!$F$76:$BU$76,0))/INDEX(lookups!$F$77:$BU$87,MATCH($H99,lookups!$C$77:$C$87,0),MATCH($I99,lookups!$F$76:$BU$76,0)))</f>
        <v>1</v>
      </c>
      <c r="BB99" s="248">
        <f>IF(ISNUMBER($H99),(1+$H99)^(BB$10-$I99),INDEX(lookups!$F$77:$BU$87,MATCH($H99,lookups!$C$77:$C$87,0),MATCH(BB$10,lookups!$F$76:$BU$76,0))/INDEX(lookups!$F$77:$BU$87,MATCH($H99,lookups!$C$77:$C$87,0),MATCH($I99,lookups!$F$76:$BU$76,0)))</f>
        <v>1</v>
      </c>
      <c r="BC99" s="248">
        <f>IF(ISNUMBER($H99),(1+$H99)^(BC$10-$I99),INDEX(lookups!$F$77:$BU$87,MATCH($H99,lookups!$C$77:$C$87,0),MATCH(BC$10,lookups!$F$76:$BU$76,0))/INDEX(lookups!$F$77:$BU$87,MATCH($H99,lookups!$C$77:$C$87,0),MATCH($I99,lookups!$F$76:$BU$76,0)))</f>
        <v>1</v>
      </c>
      <c r="BD99" s="248">
        <f>IF(ISNUMBER($H99),(1+$H99)^(BD$10-$I99),INDEX(lookups!$F$77:$BU$87,MATCH($H99,lookups!$C$77:$C$87,0),MATCH(BD$10,lookups!$F$76:$BU$76,0))/INDEX(lookups!$F$77:$BU$87,MATCH($H99,lookups!$C$77:$C$87,0),MATCH($I99,lookups!$F$76:$BU$76,0)))</f>
        <v>1</v>
      </c>
      <c r="BE99" s="248">
        <f>IF(ISNUMBER($H99),(1+$H99)^(BE$10-$I99),INDEX(lookups!$F$77:$BU$87,MATCH($H99,lookups!$C$77:$C$87,0),MATCH(BE$10,lookups!$F$76:$BU$76,0))/INDEX(lookups!$F$77:$BU$87,MATCH($H99,lookups!$C$77:$C$87,0),MATCH($I99,lookups!$F$76:$BU$76,0)))</f>
        <v>1</v>
      </c>
      <c r="BF99" s="248">
        <f>IF(ISNUMBER($H99),(1+$H99)^(BF$10-$I99),INDEX(lookups!$F$77:$BU$87,MATCH($H99,lookups!$C$77:$C$87,0),MATCH(BF$10,lookups!$F$76:$BU$76,0))/INDEX(lookups!$F$77:$BU$87,MATCH($H99,lookups!$C$77:$C$87,0),MATCH($I99,lookups!$F$76:$BU$76,0)))</f>
        <v>1</v>
      </c>
      <c r="BG99" s="248">
        <f>IF(ISNUMBER($H99),(1+$H99)^(BG$10-$I99),INDEX(lookups!$F$77:$BU$87,MATCH($H99,lookups!$C$77:$C$87,0),MATCH(BG$10,lookups!$F$76:$BU$76,0))/INDEX(lookups!$F$77:$BU$87,MATCH($H99,lookups!$C$77:$C$87,0),MATCH($I99,lookups!$F$76:$BU$76,0)))</f>
        <v>1</v>
      </c>
      <c r="BH99" s="248">
        <f>IF(ISNUMBER($H99),(1+$H99)^(BH$10-$I99),INDEX(lookups!$F$77:$BU$87,MATCH($H99,lookups!$C$77:$C$87,0),MATCH(BH$10,lookups!$F$76:$BU$76,0))/INDEX(lookups!$F$77:$BU$87,MATCH($H99,lookups!$C$77:$C$87,0),MATCH($I99,lookups!$F$76:$BU$76,0)))</f>
        <v>1</v>
      </c>
      <c r="BI99" s="248">
        <f>IF(ISNUMBER($H99),(1+$H99)^(BI$10-$I99),INDEX(lookups!$F$77:$BU$87,MATCH($H99,lookups!$C$77:$C$87,0),MATCH(BI$10,lookups!$F$76:$BU$76,0))/INDEX(lookups!$F$77:$BU$87,MATCH($H99,lookups!$C$77:$C$87,0),MATCH($I99,lookups!$F$76:$BU$76,0)))</f>
        <v>1</v>
      </c>
      <c r="BJ99" s="248">
        <f>IF(ISNUMBER($H99),(1+$H99)^(BJ$10-$I99),INDEX(lookups!$F$77:$BU$87,MATCH($H99,lookups!$C$77:$C$87,0),MATCH(BJ$10,lookups!$F$76:$BU$76,0))/INDEX(lookups!$F$77:$BU$87,MATCH($H99,lookups!$C$77:$C$87,0),MATCH($I99,lookups!$F$76:$BU$76,0)))</f>
        <v>1</v>
      </c>
      <c r="BK99" s="248">
        <f>IF(ISNUMBER($H99),(1+$H99)^(BK$10-$I99),INDEX(lookups!$F$77:$BU$87,MATCH($H99,lookups!$C$77:$C$87,0),MATCH(BK$10,lookups!$F$76:$BU$76,0))/INDEX(lookups!$F$77:$BU$87,MATCH($H99,lookups!$C$77:$C$87,0),MATCH($I99,lookups!$F$76:$BU$76,0)))</f>
        <v>1</v>
      </c>
      <c r="BL99" s="248">
        <f>IF(ISNUMBER($H99),(1+$H99)^(BL$10-$I99),INDEX(lookups!$F$77:$BU$87,MATCH($H99,lookups!$C$77:$C$87,0),MATCH(BL$10,lookups!$F$76:$BU$76,0))/INDEX(lookups!$F$77:$BU$87,MATCH($H99,lookups!$C$77:$C$87,0),MATCH($I99,lookups!$F$76:$BU$76,0)))</f>
        <v>1</v>
      </c>
      <c r="BM99" s="248">
        <f>IF(ISNUMBER($H99),(1+$H99)^(BM$10-$I99),INDEX(lookups!$F$77:$BU$87,MATCH($H99,lookups!$C$77:$C$87,0),MATCH(BM$10,lookups!$F$76:$BU$76,0))/INDEX(lookups!$F$77:$BU$87,MATCH($H99,lookups!$C$77:$C$87,0),MATCH($I99,lookups!$F$76:$BU$76,0)))</f>
        <v>1</v>
      </c>
    </row>
    <row r="100" spans="3:65" ht="12.75">
      <c r="C100" s="220">
        <f t="shared" si="85"/>
        <v>8</v>
      </c>
      <c r="D100" s="198" t="str">
        <f t="shared" si="86"/>
        <v>…</v>
      </c>
      <c r="E100" s="245" t="str">
        <f t="shared" si="84"/>
        <v>Operating Expense</v>
      </c>
      <c r="F100" s="215">
        <f t="shared" si="84"/>
        <v>2</v>
      </c>
      <c r="G100" s="215"/>
      <c r="H100" s="246">
        <f>Input!L19</f>
        <v>0</v>
      </c>
      <c r="I100" s="247">
        <f>Assumptions!$D$16</f>
        <v>2022</v>
      </c>
      <c r="O100" s="248">
        <f>IF(ISNUMBER($H100),(1+$H100)^(O$10-$I100),INDEX(lookups!$F$77:$BU$87,MATCH($H100,lookups!$C$77:$C$87,0),MATCH(O$10,lookups!$F$76:$BU$76,0))/INDEX(lookups!$F$77:$BU$87,MATCH($H100,lookups!$C$77:$C$87,0),MATCH($I100,lookups!$F$76:$BU$76,0)))</f>
        <v>1</v>
      </c>
      <c r="P100" s="248">
        <f>IF(ISNUMBER($H100),(1+$H100)^(P$10-$I100),INDEX(lookups!$F$77:$BU$87,MATCH($H100,lookups!$C$77:$C$87,0),MATCH(P$10,lookups!$F$76:$BU$76,0))/INDEX(lookups!$F$77:$BU$87,MATCH($H100,lookups!$C$77:$C$87,0),MATCH($I100,lookups!$F$76:$BU$76,0)))</f>
        <v>1</v>
      </c>
      <c r="Q100" s="248">
        <f>IF(ISNUMBER($H100),(1+$H100)^(Q$10-$I100),INDEX(lookups!$F$77:$BU$87,MATCH($H100,lookups!$C$77:$C$87,0),MATCH(Q$10,lookups!$F$76:$BU$76,0))/INDEX(lookups!$F$77:$BU$87,MATCH($H100,lookups!$C$77:$C$87,0),MATCH($I100,lookups!$F$76:$BU$76,0)))</f>
        <v>1</v>
      </c>
      <c r="R100" s="248">
        <f>IF(ISNUMBER($H100),(1+$H100)^(R$10-$I100),INDEX(lookups!$F$77:$BU$87,MATCH($H100,lookups!$C$77:$C$87,0),MATCH(R$10,lookups!$F$76:$BU$76,0))/INDEX(lookups!$F$77:$BU$87,MATCH($H100,lookups!$C$77:$C$87,0),MATCH($I100,lookups!$F$76:$BU$76,0)))</f>
        <v>1</v>
      </c>
      <c r="S100" s="248">
        <f>IF(ISNUMBER($H100),(1+$H100)^(S$10-$I100),INDEX(lookups!$F$77:$BU$87,MATCH($H100,lookups!$C$77:$C$87,0),MATCH(S$10,lookups!$F$76:$BU$76,0))/INDEX(lookups!$F$77:$BU$87,MATCH($H100,lookups!$C$77:$C$87,0),MATCH($I100,lookups!$F$76:$BU$76,0)))</f>
        <v>1</v>
      </c>
      <c r="T100" s="248">
        <f>IF(ISNUMBER($H100),(1+$H100)^(T$10-$I100),INDEX(lookups!$F$77:$BU$87,MATCH($H100,lookups!$C$77:$C$87,0),MATCH(T$10,lookups!$F$76:$BU$76,0))/INDEX(lookups!$F$77:$BU$87,MATCH($H100,lookups!$C$77:$C$87,0),MATCH($I100,lookups!$F$76:$BU$76,0)))</f>
        <v>1</v>
      </c>
      <c r="U100" s="248">
        <f>IF(ISNUMBER($H100),(1+$H100)^(U$10-$I100),INDEX(lookups!$F$77:$BU$87,MATCH($H100,lookups!$C$77:$C$87,0),MATCH(U$10,lookups!$F$76:$BU$76,0))/INDEX(lookups!$F$77:$BU$87,MATCH($H100,lookups!$C$77:$C$87,0),MATCH($I100,lookups!$F$76:$BU$76,0)))</f>
        <v>1</v>
      </c>
      <c r="V100" s="248">
        <f>IF(ISNUMBER($H100),(1+$H100)^(V$10-$I100),INDEX(lookups!$F$77:$BU$87,MATCH($H100,lookups!$C$77:$C$87,0),MATCH(V$10,lookups!$F$76:$BU$76,0))/INDEX(lookups!$F$77:$BU$87,MATCH($H100,lookups!$C$77:$C$87,0),MATCH($I100,lookups!$F$76:$BU$76,0)))</f>
        <v>1</v>
      </c>
      <c r="W100" s="248">
        <f>IF(ISNUMBER($H100),(1+$H100)^(W$10-$I100),INDEX(lookups!$F$77:$BU$87,MATCH($H100,lookups!$C$77:$C$87,0),MATCH(W$10,lookups!$F$76:$BU$76,0))/INDEX(lookups!$F$77:$BU$87,MATCH($H100,lookups!$C$77:$C$87,0),MATCH($I100,lookups!$F$76:$BU$76,0)))</f>
        <v>1</v>
      </c>
      <c r="X100" s="248">
        <f>IF(ISNUMBER($H100),(1+$H100)^(X$10-$I100),INDEX(lookups!$F$77:$BU$87,MATCH($H100,lookups!$C$77:$C$87,0),MATCH(X$10,lookups!$F$76:$BU$76,0))/INDEX(lookups!$F$77:$BU$87,MATCH($H100,lookups!$C$77:$C$87,0),MATCH($I100,lookups!$F$76:$BU$76,0)))</f>
        <v>1</v>
      </c>
      <c r="Y100" s="248">
        <f>IF(ISNUMBER($H100),(1+$H100)^(Y$10-$I100),INDEX(lookups!$F$77:$BU$87,MATCH($H100,lookups!$C$77:$C$87,0),MATCH(Y$10,lookups!$F$76:$BU$76,0))/INDEX(lookups!$F$77:$BU$87,MATCH($H100,lookups!$C$77:$C$87,0),MATCH($I100,lookups!$F$76:$BU$76,0)))</f>
        <v>1</v>
      </c>
      <c r="Z100" s="248">
        <f>IF(ISNUMBER($H100),(1+$H100)^(Z$10-$I100),INDEX(lookups!$F$77:$BU$87,MATCH($H100,lookups!$C$77:$C$87,0),MATCH(Z$10,lookups!$F$76:$BU$76,0))/INDEX(lookups!$F$77:$BU$87,MATCH($H100,lookups!$C$77:$C$87,0),MATCH($I100,lookups!$F$76:$BU$76,0)))</f>
        <v>1</v>
      </c>
      <c r="AA100" s="248">
        <f>IF(ISNUMBER($H100),(1+$H100)^(AA$10-$I100),INDEX(lookups!$F$77:$BU$87,MATCH($H100,lookups!$C$77:$C$87,0),MATCH(AA$10,lookups!$F$76:$BU$76,0))/INDEX(lookups!$F$77:$BU$87,MATCH($H100,lookups!$C$77:$C$87,0),MATCH($I100,lookups!$F$76:$BU$76,0)))</f>
        <v>1</v>
      </c>
      <c r="AB100" s="248">
        <f>IF(ISNUMBER($H100),(1+$H100)^(AB$10-$I100),INDEX(lookups!$F$77:$BU$87,MATCH($H100,lookups!$C$77:$C$87,0),MATCH(AB$10,lookups!$F$76:$BU$76,0))/INDEX(lookups!$F$77:$BU$87,MATCH($H100,lookups!$C$77:$C$87,0),MATCH($I100,lookups!$F$76:$BU$76,0)))</f>
        <v>1</v>
      </c>
      <c r="AC100" s="248">
        <f>IF(ISNUMBER($H100),(1+$H100)^(AC$10-$I100),INDEX(lookups!$F$77:$BU$87,MATCH($H100,lookups!$C$77:$C$87,0),MATCH(AC$10,lookups!$F$76:$BU$76,0))/INDEX(lookups!$F$77:$BU$87,MATCH($H100,lookups!$C$77:$C$87,0),MATCH($I100,lookups!$F$76:$BU$76,0)))</f>
        <v>1</v>
      </c>
      <c r="AD100" s="248">
        <f>IF(ISNUMBER($H100),(1+$H100)^(AD$10-$I100),INDEX(lookups!$F$77:$BU$87,MATCH($H100,lookups!$C$77:$C$87,0),MATCH(AD$10,lookups!$F$76:$BU$76,0))/INDEX(lookups!$F$77:$BU$87,MATCH($H100,lookups!$C$77:$C$87,0),MATCH($I100,lookups!$F$76:$BU$76,0)))</f>
        <v>1</v>
      </c>
      <c r="AE100" s="248">
        <f>IF(ISNUMBER($H100),(1+$H100)^(AE$10-$I100),INDEX(lookups!$F$77:$BU$87,MATCH($H100,lookups!$C$77:$C$87,0),MATCH(AE$10,lookups!$F$76:$BU$76,0))/INDEX(lookups!$F$77:$BU$87,MATCH($H100,lookups!$C$77:$C$87,0),MATCH($I100,lookups!$F$76:$BU$76,0)))</f>
        <v>1</v>
      </c>
      <c r="AF100" s="248">
        <f>IF(ISNUMBER($H100),(1+$H100)^(AF$10-$I100),INDEX(lookups!$F$77:$BU$87,MATCH($H100,lookups!$C$77:$C$87,0),MATCH(AF$10,lookups!$F$76:$BU$76,0))/INDEX(lookups!$F$77:$BU$87,MATCH($H100,lookups!$C$77:$C$87,0),MATCH($I100,lookups!$F$76:$BU$76,0)))</f>
        <v>1</v>
      </c>
      <c r="AG100" s="248">
        <f>IF(ISNUMBER($H100),(1+$H100)^(AG$10-$I100),INDEX(lookups!$F$77:$BU$87,MATCH($H100,lookups!$C$77:$C$87,0),MATCH(AG$10,lookups!$F$76:$BU$76,0))/INDEX(lookups!$F$77:$BU$87,MATCH($H100,lookups!$C$77:$C$87,0),MATCH($I100,lookups!$F$76:$BU$76,0)))</f>
        <v>1</v>
      </c>
      <c r="AH100" s="248">
        <f>IF(ISNUMBER($H100),(1+$H100)^(AH$10-$I100),INDEX(lookups!$F$77:$BU$87,MATCH($H100,lookups!$C$77:$C$87,0),MATCH(AH$10,lookups!$F$76:$BU$76,0))/INDEX(lookups!$F$77:$BU$87,MATCH($H100,lookups!$C$77:$C$87,0),MATCH($I100,lookups!$F$76:$BU$76,0)))</f>
        <v>1</v>
      </c>
      <c r="AI100" s="248">
        <f>IF(ISNUMBER($H100),(1+$H100)^(AI$10-$I100),INDEX(lookups!$F$77:$BU$87,MATCH($H100,lookups!$C$77:$C$87,0),MATCH(AI$10,lookups!$F$76:$BU$76,0))/INDEX(lookups!$F$77:$BU$87,MATCH($H100,lookups!$C$77:$C$87,0),MATCH($I100,lookups!$F$76:$BU$76,0)))</f>
        <v>1</v>
      </c>
      <c r="AJ100" s="248">
        <f>IF(ISNUMBER($H100),(1+$H100)^(AJ$10-$I100),INDEX(lookups!$F$77:$BU$87,MATCH($H100,lookups!$C$77:$C$87,0),MATCH(AJ$10,lookups!$F$76:$BU$76,0))/INDEX(lookups!$F$77:$BU$87,MATCH($H100,lookups!$C$77:$C$87,0),MATCH($I100,lookups!$F$76:$BU$76,0)))</f>
        <v>1</v>
      </c>
      <c r="AK100" s="248">
        <f>IF(ISNUMBER($H100),(1+$H100)^(AK$10-$I100),INDEX(lookups!$F$77:$BU$87,MATCH($H100,lookups!$C$77:$C$87,0),MATCH(AK$10,lookups!$F$76:$BU$76,0))/INDEX(lookups!$F$77:$BU$87,MATCH($H100,lookups!$C$77:$C$87,0),MATCH($I100,lookups!$F$76:$BU$76,0)))</f>
        <v>1</v>
      </c>
      <c r="AL100" s="248">
        <f>IF(ISNUMBER($H100),(1+$H100)^(AL$10-$I100),INDEX(lookups!$F$77:$BU$87,MATCH($H100,lookups!$C$77:$C$87,0),MATCH(AL$10,lookups!$F$76:$BU$76,0))/INDEX(lookups!$F$77:$BU$87,MATCH($H100,lookups!$C$77:$C$87,0),MATCH($I100,lookups!$F$76:$BU$76,0)))</f>
        <v>1</v>
      </c>
      <c r="AM100" s="248">
        <f>IF(ISNUMBER($H100),(1+$H100)^(AM$10-$I100),INDEX(lookups!$F$77:$BU$87,MATCH($H100,lookups!$C$77:$C$87,0),MATCH(AM$10,lookups!$F$76:$BU$76,0))/INDEX(lookups!$F$77:$BU$87,MATCH($H100,lookups!$C$77:$C$87,0),MATCH($I100,lookups!$F$76:$BU$76,0)))</f>
        <v>1</v>
      </c>
      <c r="AN100" s="248">
        <f>IF(ISNUMBER($H100),(1+$H100)^(AN$10-$I100),INDEX(lookups!$F$77:$BU$87,MATCH($H100,lookups!$C$77:$C$87,0),MATCH(AN$10,lookups!$F$76:$BU$76,0))/INDEX(lookups!$F$77:$BU$87,MATCH($H100,lookups!$C$77:$C$87,0),MATCH($I100,lookups!$F$76:$BU$76,0)))</f>
        <v>1</v>
      </c>
      <c r="AO100" s="248">
        <f>IF(ISNUMBER($H100),(1+$H100)^(AO$10-$I100),INDEX(lookups!$F$77:$BU$87,MATCH($H100,lookups!$C$77:$C$87,0),MATCH(AO$10,lookups!$F$76:$BU$76,0))/INDEX(lookups!$F$77:$BU$87,MATCH($H100,lookups!$C$77:$C$87,0),MATCH($I100,lookups!$F$76:$BU$76,0)))</f>
        <v>1</v>
      </c>
      <c r="AP100" s="248">
        <f>IF(ISNUMBER($H100),(1+$H100)^(AP$10-$I100),INDEX(lookups!$F$77:$BU$87,MATCH($H100,lookups!$C$77:$C$87,0),MATCH(AP$10,lookups!$F$76:$BU$76,0))/INDEX(lookups!$F$77:$BU$87,MATCH($H100,lookups!$C$77:$C$87,0),MATCH($I100,lookups!$F$76:$BU$76,0)))</f>
        <v>1</v>
      </c>
      <c r="AQ100" s="248">
        <f>IF(ISNUMBER($H100),(1+$H100)^(AQ$10-$I100),INDEX(lookups!$F$77:$BU$87,MATCH($H100,lookups!$C$77:$C$87,0),MATCH(AQ$10,lookups!$F$76:$BU$76,0))/INDEX(lookups!$F$77:$BU$87,MATCH($H100,lookups!$C$77:$C$87,0),MATCH($I100,lookups!$F$76:$BU$76,0)))</f>
        <v>1</v>
      </c>
      <c r="AR100" s="248">
        <f>IF(ISNUMBER($H100),(1+$H100)^(AR$10-$I100),INDEX(lookups!$F$77:$BU$87,MATCH($H100,lookups!$C$77:$C$87,0),MATCH(AR$10,lookups!$F$76:$BU$76,0))/INDEX(lookups!$F$77:$BU$87,MATCH($H100,lookups!$C$77:$C$87,0),MATCH($I100,lookups!$F$76:$BU$76,0)))</f>
        <v>1</v>
      </c>
      <c r="AS100" s="248">
        <f>IF(ISNUMBER($H100),(1+$H100)^(AS$10-$I100),INDEX(lookups!$F$77:$BU$87,MATCH($H100,lookups!$C$77:$C$87,0),MATCH(AS$10,lookups!$F$76:$BU$76,0))/INDEX(lookups!$F$77:$BU$87,MATCH($H100,lookups!$C$77:$C$87,0),MATCH($I100,lookups!$F$76:$BU$76,0)))</f>
        <v>1</v>
      </c>
      <c r="AT100" s="248">
        <f>IF(ISNUMBER($H100),(1+$H100)^(AT$10-$I100),INDEX(lookups!$F$77:$BU$87,MATCH($H100,lookups!$C$77:$C$87,0),MATCH(AT$10,lookups!$F$76:$BU$76,0))/INDEX(lookups!$F$77:$BU$87,MATCH($H100,lookups!$C$77:$C$87,0),MATCH($I100,lookups!$F$76:$BU$76,0)))</f>
        <v>1</v>
      </c>
      <c r="AU100" s="248">
        <f>IF(ISNUMBER($H100),(1+$H100)^(AU$10-$I100),INDEX(lookups!$F$77:$BU$87,MATCH($H100,lookups!$C$77:$C$87,0),MATCH(AU$10,lookups!$F$76:$BU$76,0))/INDEX(lookups!$F$77:$BU$87,MATCH($H100,lookups!$C$77:$C$87,0),MATCH($I100,lookups!$F$76:$BU$76,0)))</f>
        <v>1</v>
      </c>
      <c r="AV100" s="248">
        <f>IF(ISNUMBER($H100),(1+$H100)^(AV$10-$I100),INDEX(lookups!$F$77:$BU$87,MATCH($H100,lookups!$C$77:$C$87,0),MATCH(AV$10,lookups!$F$76:$BU$76,0))/INDEX(lookups!$F$77:$BU$87,MATCH($H100,lookups!$C$77:$C$87,0),MATCH($I100,lookups!$F$76:$BU$76,0)))</f>
        <v>1</v>
      </c>
      <c r="AW100" s="248">
        <f>IF(ISNUMBER($H100),(1+$H100)^(AW$10-$I100),INDEX(lookups!$F$77:$BU$87,MATCH($H100,lookups!$C$77:$C$87,0),MATCH(AW$10,lookups!$F$76:$BU$76,0))/INDEX(lookups!$F$77:$BU$87,MATCH($H100,lookups!$C$77:$C$87,0),MATCH($I100,lookups!$F$76:$BU$76,0)))</f>
        <v>1</v>
      </c>
      <c r="AX100" s="248">
        <f>IF(ISNUMBER($H100),(1+$H100)^(AX$10-$I100),INDEX(lookups!$F$77:$BU$87,MATCH($H100,lookups!$C$77:$C$87,0),MATCH(AX$10,lookups!$F$76:$BU$76,0))/INDEX(lookups!$F$77:$BU$87,MATCH($H100,lookups!$C$77:$C$87,0),MATCH($I100,lookups!$F$76:$BU$76,0)))</f>
        <v>1</v>
      </c>
      <c r="AY100" s="248">
        <f>IF(ISNUMBER($H100),(1+$H100)^(AY$10-$I100),INDEX(lookups!$F$77:$BU$87,MATCH($H100,lookups!$C$77:$C$87,0),MATCH(AY$10,lookups!$F$76:$BU$76,0))/INDEX(lookups!$F$77:$BU$87,MATCH($H100,lookups!$C$77:$C$87,0),MATCH($I100,lookups!$F$76:$BU$76,0)))</f>
        <v>1</v>
      </c>
      <c r="AZ100" s="248">
        <f>IF(ISNUMBER($H100),(1+$H100)^(AZ$10-$I100),INDEX(lookups!$F$77:$BU$87,MATCH($H100,lookups!$C$77:$C$87,0),MATCH(AZ$10,lookups!$F$76:$BU$76,0))/INDEX(lookups!$F$77:$BU$87,MATCH($H100,lookups!$C$77:$C$87,0),MATCH($I100,lookups!$F$76:$BU$76,0)))</f>
        <v>1</v>
      </c>
      <c r="BA100" s="248">
        <f>IF(ISNUMBER($H100),(1+$H100)^(BA$10-$I100),INDEX(lookups!$F$77:$BU$87,MATCH($H100,lookups!$C$77:$C$87,0),MATCH(BA$10,lookups!$F$76:$BU$76,0))/INDEX(lookups!$F$77:$BU$87,MATCH($H100,lookups!$C$77:$C$87,0),MATCH($I100,lookups!$F$76:$BU$76,0)))</f>
        <v>1</v>
      </c>
      <c r="BB100" s="248">
        <f>IF(ISNUMBER($H100),(1+$H100)^(BB$10-$I100),INDEX(lookups!$F$77:$BU$87,MATCH($H100,lookups!$C$77:$C$87,0),MATCH(BB$10,lookups!$F$76:$BU$76,0))/INDEX(lookups!$F$77:$BU$87,MATCH($H100,lookups!$C$77:$C$87,0),MATCH($I100,lookups!$F$76:$BU$76,0)))</f>
        <v>1</v>
      </c>
      <c r="BC100" s="248">
        <f>IF(ISNUMBER($H100),(1+$H100)^(BC$10-$I100),INDEX(lookups!$F$77:$BU$87,MATCH($H100,lookups!$C$77:$C$87,0),MATCH(BC$10,lookups!$F$76:$BU$76,0))/INDEX(lookups!$F$77:$BU$87,MATCH($H100,lookups!$C$77:$C$87,0),MATCH($I100,lookups!$F$76:$BU$76,0)))</f>
        <v>1</v>
      </c>
      <c r="BD100" s="248">
        <f>IF(ISNUMBER($H100),(1+$H100)^(BD$10-$I100),INDEX(lookups!$F$77:$BU$87,MATCH($H100,lookups!$C$77:$C$87,0),MATCH(BD$10,lookups!$F$76:$BU$76,0))/INDEX(lookups!$F$77:$BU$87,MATCH($H100,lookups!$C$77:$C$87,0),MATCH($I100,lookups!$F$76:$BU$76,0)))</f>
        <v>1</v>
      </c>
      <c r="BE100" s="248">
        <f>IF(ISNUMBER($H100),(1+$H100)^(BE$10-$I100),INDEX(lookups!$F$77:$BU$87,MATCH($H100,lookups!$C$77:$C$87,0),MATCH(BE$10,lookups!$F$76:$BU$76,0))/INDEX(lookups!$F$77:$BU$87,MATCH($H100,lookups!$C$77:$C$87,0),MATCH($I100,lookups!$F$76:$BU$76,0)))</f>
        <v>1</v>
      </c>
      <c r="BF100" s="248">
        <f>IF(ISNUMBER($H100),(1+$H100)^(BF$10-$I100),INDEX(lookups!$F$77:$BU$87,MATCH($H100,lookups!$C$77:$C$87,0),MATCH(BF$10,lookups!$F$76:$BU$76,0))/INDEX(lookups!$F$77:$BU$87,MATCH($H100,lookups!$C$77:$C$87,0),MATCH($I100,lookups!$F$76:$BU$76,0)))</f>
        <v>1</v>
      </c>
      <c r="BG100" s="248">
        <f>IF(ISNUMBER($H100),(1+$H100)^(BG$10-$I100),INDEX(lookups!$F$77:$BU$87,MATCH($H100,lookups!$C$77:$C$87,0),MATCH(BG$10,lookups!$F$76:$BU$76,0))/INDEX(lookups!$F$77:$BU$87,MATCH($H100,lookups!$C$77:$C$87,0),MATCH($I100,lookups!$F$76:$BU$76,0)))</f>
        <v>1</v>
      </c>
      <c r="BH100" s="248">
        <f>IF(ISNUMBER($H100),(1+$H100)^(BH$10-$I100),INDEX(lookups!$F$77:$BU$87,MATCH($H100,lookups!$C$77:$C$87,0),MATCH(BH$10,lookups!$F$76:$BU$76,0))/INDEX(lookups!$F$77:$BU$87,MATCH($H100,lookups!$C$77:$C$87,0),MATCH($I100,lookups!$F$76:$BU$76,0)))</f>
        <v>1</v>
      </c>
      <c r="BI100" s="248">
        <f>IF(ISNUMBER($H100),(1+$H100)^(BI$10-$I100),INDEX(lookups!$F$77:$BU$87,MATCH($H100,lookups!$C$77:$C$87,0),MATCH(BI$10,lookups!$F$76:$BU$76,0))/INDEX(lookups!$F$77:$BU$87,MATCH($H100,lookups!$C$77:$C$87,0),MATCH($I100,lookups!$F$76:$BU$76,0)))</f>
        <v>1</v>
      </c>
      <c r="BJ100" s="248">
        <f>IF(ISNUMBER($H100),(1+$H100)^(BJ$10-$I100),INDEX(lookups!$F$77:$BU$87,MATCH($H100,lookups!$C$77:$C$87,0),MATCH(BJ$10,lookups!$F$76:$BU$76,0))/INDEX(lookups!$F$77:$BU$87,MATCH($H100,lookups!$C$77:$C$87,0),MATCH($I100,lookups!$F$76:$BU$76,0)))</f>
        <v>1</v>
      </c>
      <c r="BK100" s="248">
        <f>IF(ISNUMBER($H100),(1+$H100)^(BK$10-$I100),INDEX(lookups!$F$77:$BU$87,MATCH($H100,lookups!$C$77:$C$87,0),MATCH(BK$10,lookups!$F$76:$BU$76,0))/INDEX(lookups!$F$77:$BU$87,MATCH($H100,lookups!$C$77:$C$87,0),MATCH($I100,lookups!$F$76:$BU$76,0)))</f>
        <v>1</v>
      </c>
      <c r="BL100" s="248">
        <f>IF(ISNUMBER($H100),(1+$H100)^(BL$10-$I100),INDEX(lookups!$F$77:$BU$87,MATCH($H100,lookups!$C$77:$C$87,0),MATCH(BL$10,lookups!$F$76:$BU$76,0))/INDEX(lookups!$F$77:$BU$87,MATCH($H100,lookups!$C$77:$C$87,0),MATCH($I100,lookups!$F$76:$BU$76,0)))</f>
        <v>1</v>
      </c>
      <c r="BM100" s="248">
        <f>IF(ISNUMBER($H100),(1+$H100)^(BM$10-$I100),INDEX(lookups!$F$77:$BU$87,MATCH($H100,lookups!$C$77:$C$87,0),MATCH(BM$10,lookups!$F$76:$BU$76,0))/INDEX(lookups!$F$77:$BU$87,MATCH($H100,lookups!$C$77:$C$87,0),MATCH($I100,lookups!$F$76:$BU$76,0)))</f>
        <v>1</v>
      </c>
    </row>
    <row r="101" spans="3:65" ht="12.75">
      <c r="C101" s="220">
        <f t="shared" si="85"/>
        <v>9</v>
      </c>
      <c r="D101" s="198" t="str">
        <f t="shared" si="86"/>
        <v>…</v>
      </c>
      <c r="E101" s="245" t="str">
        <f t="shared" si="84"/>
        <v>Operating Expense</v>
      </c>
      <c r="F101" s="215">
        <f t="shared" si="84"/>
        <v>2</v>
      </c>
      <c r="G101" s="215"/>
      <c r="H101" s="246">
        <f>Input!L20</f>
        <v>0</v>
      </c>
      <c r="I101" s="247">
        <f>Assumptions!$D$16</f>
        <v>2022</v>
      </c>
      <c r="O101" s="248">
        <f>IF(ISNUMBER($H101),(1+$H101)^(O$10-$I101),INDEX(lookups!$F$77:$BU$87,MATCH($H101,lookups!$C$77:$C$87,0),MATCH(O$10,lookups!$F$76:$BU$76,0))/INDEX(lookups!$F$77:$BU$87,MATCH($H101,lookups!$C$77:$C$87,0),MATCH($I101,lookups!$F$76:$BU$76,0)))</f>
        <v>1</v>
      </c>
      <c r="P101" s="248">
        <f>IF(ISNUMBER($H101),(1+$H101)^(P$10-$I101),INDEX(lookups!$F$77:$BU$87,MATCH($H101,lookups!$C$77:$C$87,0),MATCH(P$10,lookups!$F$76:$BU$76,0))/INDEX(lookups!$F$77:$BU$87,MATCH($H101,lookups!$C$77:$C$87,0),MATCH($I101,lookups!$F$76:$BU$76,0)))</f>
        <v>1</v>
      </c>
      <c r="Q101" s="248">
        <f>IF(ISNUMBER($H101),(1+$H101)^(Q$10-$I101),INDEX(lookups!$F$77:$BU$87,MATCH($H101,lookups!$C$77:$C$87,0),MATCH(Q$10,lookups!$F$76:$BU$76,0))/INDEX(lookups!$F$77:$BU$87,MATCH($H101,lookups!$C$77:$C$87,0),MATCH($I101,lookups!$F$76:$BU$76,0)))</f>
        <v>1</v>
      </c>
      <c r="R101" s="248">
        <f>IF(ISNUMBER($H101),(1+$H101)^(R$10-$I101),INDEX(lookups!$F$77:$BU$87,MATCH($H101,lookups!$C$77:$C$87,0),MATCH(R$10,lookups!$F$76:$BU$76,0))/INDEX(lookups!$F$77:$BU$87,MATCH($H101,lookups!$C$77:$C$87,0),MATCH($I101,lookups!$F$76:$BU$76,0)))</f>
        <v>1</v>
      </c>
      <c r="S101" s="248">
        <f>IF(ISNUMBER($H101),(1+$H101)^(S$10-$I101),INDEX(lookups!$F$77:$BU$87,MATCH($H101,lookups!$C$77:$C$87,0),MATCH(S$10,lookups!$F$76:$BU$76,0))/INDEX(lookups!$F$77:$BU$87,MATCH($H101,lookups!$C$77:$C$87,0),MATCH($I101,lookups!$F$76:$BU$76,0)))</f>
        <v>1</v>
      </c>
      <c r="T101" s="248">
        <f>IF(ISNUMBER($H101),(1+$H101)^(T$10-$I101),INDEX(lookups!$F$77:$BU$87,MATCH($H101,lookups!$C$77:$C$87,0),MATCH(T$10,lookups!$F$76:$BU$76,0))/INDEX(lookups!$F$77:$BU$87,MATCH($H101,lookups!$C$77:$C$87,0),MATCH($I101,lookups!$F$76:$BU$76,0)))</f>
        <v>1</v>
      </c>
      <c r="U101" s="248">
        <f>IF(ISNUMBER($H101),(1+$H101)^(U$10-$I101),INDEX(lookups!$F$77:$BU$87,MATCH($H101,lookups!$C$77:$C$87,0),MATCH(U$10,lookups!$F$76:$BU$76,0))/INDEX(lookups!$F$77:$BU$87,MATCH($H101,lookups!$C$77:$C$87,0),MATCH($I101,lookups!$F$76:$BU$76,0)))</f>
        <v>1</v>
      </c>
      <c r="V101" s="248">
        <f>IF(ISNUMBER($H101),(1+$H101)^(V$10-$I101),INDEX(lookups!$F$77:$BU$87,MATCH($H101,lookups!$C$77:$C$87,0),MATCH(V$10,lookups!$F$76:$BU$76,0))/INDEX(lookups!$F$77:$BU$87,MATCH($H101,lookups!$C$77:$C$87,0),MATCH($I101,lookups!$F$76:$BU$76,0)))</f>
        <v>1</v>
      </c>
      <c r="W101" s="248">
        <f>IF(ISNUMBER($H101),(1+$H101)^(W$10-$I101),INDEX(lookups!$F$77:$BU$87,MATCH($H101,lookups!$C$77:$C$87,0),MATCH(W$10,lookups!$F$76:$BU$76,0))/INDEX(lookups!$F$77:$BU$87,MATCH($H101,lookups!$C$77:$C$87,0),MATCH($I101,lookups!$F$76:$BU$76,0)))</f>
        <v>1</v>
      </c>
      <c r="X101" s="248">
        <f>IF(ISNUMBER($H101),(1+$H101)^(X$10-$I101),INDEX(lookups!$F$77:$BU$87,MATCH($H101,lookups!$C$77:$C$87,0),MATCH(X$10,lookups!$F$76:$BU$76,0))/INDEX(lookups!$F$77:$BU$87,MATCH($H101,lookups!$C$77:$C$87,0),MATCH($I101,lookups!$F$76:$BU$76,0)))</f>
        <v>1</v>
      </c>
      <c r="Y101" s="248">
        <f>IF(ISNUMBER($H101),(1+$H101)^(Y$10-$I101),INDEX(lookups!$F$77:$BU$87,MATCH($H101,lookups!$C$77:$C$87,0),MATCH(Y$10,lookups!$F$76:$BU$76,0))/INDEX(lookups!$F$77:$BU$87,MATCH($H101,lookups!$C$77:$C$87,0),MATCH($I101,lookups!$F$76:$BU$76,0)))</f>
        <v>1</v>
      </c>
      <c r="Z101" s="248">
        <f>IF(ISNUMBER($H101),(1+$H101)^(Z$10-$I101),INDEX(lookups!$F$77:$BU$87,MATCH($H101,lookups!$C$77:$C$87,0),MATCH(Z$10,lookups!$F$76:$BU$76,0))/INDEX(lookups!$F$77:$BU$87,MATCH($H101,lookups!$C$77:$C$87,0),MATCH($I101,lookups!$F$76:$BU$76,0)))</f>
        <v>1</v>
      </c>
      <c r="AA101" s="248">
        <f>IF(ISNUMBER($H101),(1+$H101)^(AA$10-$I101),INDEX(lookups!$F$77:$BU$87,MATCH($H101,lookups!$C$77:$C$87,0),MATCH(AA$10,lookups!$F$76:$BU$76,0))/INDEX(lookups!$F$77:$BU$87,MATCH($H101,lookups!$C$77:$C$87,0),MATCH($I101,lookups!$F$76:$BU$76,0)))</f>
        <v>1</v>
      </c>
      <c r="AB101" s="248">
        <f>IF(ISNUMBER($H101),(1+$H101)^(AB$10-$I101),INDEX(lookups!$F$77:$BU$87,MATCH($H101,lookups!$C$77:$C$87,0),MATCH(AB$10,lookups!$F$76:$BU$76,0))/INDEX(lookups!$F$77:$BU$87,MATCH($H101,lookups!$C$77:$C$87,0),MATCH($I101,lookups!$F$76:$BU$76,0)))</f>
        <v>1</v>
      </c>
      <c r="AC101" s="248">
        <f>IF(ISNUMBER($H101),(1+$H101)^(AC$10-$I101),INDEX(lookups!$F$77:$BU$87,MATCH($H101,lookups!$C$77:$C$87,0),MATCH(AC$10,lookups!$F$76:$BU$76,0))/INDEX(lookups!$F$77:$BU$87,MATCH($H101,lookups!$C$77:$C$87,0),MATCH($I101,lookups!$F$76:$BU$76,0)))</f>
        <v>1</v>
      </c>
      <c r="AD101" s="248">
        <f>IF(ISNUMBER($H101),(1+$H101)^(AD$10-$I101),INDEX(lookups!$F$77:$BU$87,MATCH($H101,lookups!$C$77:$C$87,0),MATCH(AD$10,lookups!$F$76:$BU$76,0))/INDEX(lookups!$F$77:$BU$87,MATCH($H101,lookups!$C$77:$C$87,0),MATCH($I101,lookups!$F$76:$BU$76,0)))</f>
        <v>1</v>
      </c>
      <c r="AE101" s="248">
        <f>IF(ISNUMBER($H101),(1+$H101)^(AE$10-$I101),INDEX(lookups!$F$77:$BU$87,MATCH($H101,lookups!$C$77:$C$87,0),MATCH(AE$10,lookups!$F$76:$BU$76,0))/INDEX(lookups!$F$77:$BU$87,MATCH($H101,lookups!$C$77:$C$87,0),MATCH($I101,lookups!$F$76:$BU$76,0)))</f>
        <v>1</v>
      </c>
      <c r="AF101" s="248">
        <f>IF(ISNUMBER($H101),(1+$H101)^(AF$10-$I101),INDEX(lookups!$F$77:$BU$87,MATCH($H101,lookups!$C$77:$C$87,0),MATCH(AF$10,lookups!$F$76:$BU$76,0))/INDEX(lookups!$F$77:$BU$87,MATCH($H101,lookups!$C$77:$C$87,0),MATCH($I101,lookups!$F$76:$BU$76,0)))</f>
        <v>1</v>
      </c>
      <c r="AG101" s="248">
        <f>IF(ISNUMBER($H101),(1+$H101)^(AG$10-$I101),INDEX(lookups!$F$77:$BU$87,MATCH($H101,lookups!$C$77:$C$87,0),MATCH(AG$10,lookups!$F$76:$BU$76,0))/INDEX(lookups!$F$77:$BU$87,MATCH($H101,lookups!$C$77:$C$87,0),MATCH($I101,lookups!$F$76:$BU$76,0)))</f>
        <v>1</v>
      </c>
      <c r="AH101" s="248">
        <f>IF(ISNUMBER($H101),(1+$H101)^(AH$10-$I101),INDEX(lookups!$F$77:$BU$87,MATCH($H101,lookups!$C$77:$C$87,0),MATCH(AH$10,lookups!$F$76:$BU$76,0))/INDEX(lookups!$F$77:$BU$87,MATCH($H101,lookups!$C$77:$C$87,0),MATCH($I101,lookups!$F$76:$BU$76,0)))</f>
        <v>1</v>
      </c>
      <c r="AI101" s="248">
        <f>IF(ISNUMBER($H101),(1+$H101)^(AI$10-$I101),INDEX(lookups!$F$77:$BU$87,MATCH($H101,lookups!$C$77:$C$87,0),MATCH(AI$10,lookups!$F$76:$BU$76,0))/INDEX(lookups!$F$77:$BU$87,MATCH($H101,lookups!$C$77:$C$87,0),MATCH($I101,lookups!$F$76:$BU$76,0)))</f>
        <v>1</v>
      </c>
      <c r="AJ101" s="248">
        <f>IF(ISNUMBER($H101),(1+$H101)^(AJ$10-$I101),INDEX(lookups!$F$77:$BU$87,MATCH($H101,lookups!$C$77:$C$87,0),MATCH(AJ$10,lookups!$F$76:$BU$76,0))/INDEX(lookups!$F$77:$BU$87,MATCH($H101,lookups!$C$77:$C$87,0),MATCH($I101,lookups!$F$76:$BU$76,0)))</f>
        <v>1</v>
      </c>
      <c r="AK101" s="248">
        <f>IF(ISNUMBER($H101),(1+$H101)^(AK$10-$I101),INDEX(lookups!$F$77:$BU$87,MATCH($H101,lookups!$C$77:$C$87,0),MATCH(AK$10,lookups!$F$76:$BU$76,0))/INDEX(lookups!$F$77:$BU$87,MATCH($H101,lookups!$C$77:$C$87,0),MATCH($I101,lookups!$F$76:$BU$76,0)))</f>
        <v>1</v>
      </c>
      <c r="AL101" s="248">
        <f>IF(ISNUMBER($H101),(1+$H101)^(AL$10-$I101),INDEX(lookups!$F$77:$BU$87,MATCH($H101,lookups!$C$77:$C$87,0),MATCH(AL$10,lookups!$F$76:$BU$76,0))/INDEX(lookups!$F$77:$BU$87,MATCH($H101,lookups!$C$77:$C$87,0),MATCH($I101,lookups!$F$76:$BU$76,0)))</f>
        <v>1</v>
      </c>
      <c r="AM101" s="248">
        <f>IF(ISNUMBER($H101),(1+$H101)^(AM$10-$I101),INDEX(lookups!$F$77:$BU$87,MATCH($H101,lookups!$C$77:$C$87,0),MATCH(AM$10,lookups!$F$76:$BU$76,0))/INDEX(lookups!$F$77:$BU$87,MATCH($H101,lookups!$C$77:$C$87,0),MATCH($I101,lookups!$F$76:$BU$76,0)))</f>
        <v>1</v>
      </c>
      <c r="AN101" s="248">
        <f>IF(ISNUMBER($H101),(1+$H101)^(AN$10-$I101),INDEX(lookups!$F$77:$BU$87,MATCH($H101,lookups!$C$77:$C$87,0),MATCH(AN$10,lookups!$F$76:$BU$76,0))/INDEX(lookups!$F$77:$BU$87,MATCH($H101,lookups!$C$77:$C$87,0),MATCH($I101,lookups!$F$76:$BU$76,0)))</f>
        <v>1</v>
      </c>
      <c r="AO101" s="248">
        <f>IF(ISNUMBER($H101),(1+$H101)^(AO$10-$I101),INDEX(lookups!$F$77:$BU$87,MATCH($H101,lookups!$C$77:$C$87,0),MATCH(AO$10,lookups!$F$76:$BU$76,0))/INDEX(lookups!$F$77:$BU$87,MATCH($H101,lookups!$C$77:$C$87,0),MATCH($I101,lookups!$F$76:$BU$76,0)))</f>
        <v>1</v>
      </c>
      <c r="AP101" s="248">
        <f>IF(ISNUMBER($H101),(1+$H101)^(AP$10-$I101),INDEX(lookups!$F$77:$BU$87,MATCH($H101,lookups!$C$77:$C$87,0),MATCH(AP$10,lookups!$F$76:$BU$76,0))/INDEX(lookups!$F$77:$BU$87,MATCH($H101,lookups!$C$77:$C$87,0),MATCH($I101,lookups!$F$76:$BU$76,0)))</f>
        <v>1</v>
      </c>
      <c r="AQ101" s="248">
        <f>IF(ISNUMBER($H101),(1+$H101)^(AQ$10-$I101),INDEX(lookups!$F$77:$BU$87,MATCH($H101,lookups!$C$77:$C$87,0),MATCH(AQ$10,lookups!$F$76:$BU$76,0))/INDEX(lookups!$F$77:$BU$87,MATCH($H101,lookups!$C$77:$C$87,0),MATCH($I101,lookups!$F$76:$BU$76,0)))</f>
        <v>1</v>
      </c>
      <c r="AR101" s="248">
        <f>IF(ISNUMBER($H101),(1+$H101)^(AR$10-$I101),INDEX(lookups!$F$77:$BU$87,MATCH($H101,lookups!$C$77:$C$87,0),MATCH(AR$10,lookups!$F$76:$BU$76,0))/INDEX(lookups!$F$77:$BU$87,MATCH($H101,lookups!$C$77:$C$87,0),MATCH($I101,lookups!$F$76:$BU$76,0)))</f>
        <v>1</v>
      </c>
      <c r="AS101" s="248">
        <f>IF(ISNUMBER($H101),(1+$H101)^(AS$10-$I101),INDEX(lookups!$F$77:$BU$87,MATCH($H101,lookups!$C$77:$C$87,0),MATCH(AS$10,lookups!$F$76:$BU$76,0))/INDEX(lookups!$F$77:$BU$87,MATCH($H101,lookups!$C$77:$C$87,0),MATCH($I101,lookups!$F$76:$BU$76,0)))</f>
        <v>1</v>
      </c>
      <c r="AT101" s="248">
        <f>IF(ISNUMBER($H101),(1+$H101)^(AT$10-$I101),INDEX(lookups!$F$77:$BU$87,MATCH($H101,lookups!$C$77:$C$87,0),MATCH(AT$10,lookups!$F$76:$BU$76,0))/INDEX(lookups!$F$77:$BU$87,MATCH($H101,lookups!$C$77:$C$87,0),MATCH($I101,lookups!$F$76:$BU$76,0)))</f>
        <v>1</v>
      </c>
      <c r="AU101" s="248">
        <f>IF(ISNUMBER($H101),(1+$H101)^(AU$10-$I101),INDEX(lookups!$F$77:$BU$87,MATCH($H101,lookups!$C$77:$C$87,0),MATCH(AU$10,lookups!$F$76:$BU$76,0))/INDEX(lookups!$F$77:$BU$87,MATCH($H101,lookups!$C$77:$C$87,0),MATCH($I101,lookups!$F$76:$BU$76,0)))</f>
        <v>1</v>
      </c>
      <c r="AV101" s="248">
        <f>IF(ISNUMBER($H101),(1+$H101)^(AV$10-$I101),INDEX(lookups!$F$77:$BU$87,MATCH($H101,lookups!$C$77:$C$87,0),MATCH(AV$10,lookups!$F$76:$BU$76,0))/INDEX(lookups!$F$77:$BU$87,MATCH($H101,lookups!$C$77:$C$87,0),MATCH($I101,lookups!$F$76:$BU$76,0)))</f>
        <v>1</v>
      </c>
      <c r="AW101" s="248">
        <f>IF(ISNUMBER($H101),(1+$H101)^(AW$10-$I101),INDEX(lookups!$F$77:$BU$87,MATCH($H101,lookups!$C$77:$C$87,0),MATCH(AW$10,lookups!$F$76:$BU$76,0))/INDEX(lookups!$F$77:$BU$87,MATCH($H101,lookups!$C$77:$C$87,0),MATCH($I101,lookups!$F$76:$BU$76,0)))</f>
        <v>1</v>
      </c>
      <c r="AX101" s="248">
        <f>IF(ISNUMBER($H101),(1+$H101)^(AX$10-$I101),INDEX(lookups!$F$77:$BU$87,MATCH($H101,lookups!$C$77:$C$87,0),MATCH(AX$10,lookups!$F$76:$BU$76,0))/INDEX(lookups!$F$77:$BU$87,MATCH($H101,lookups!$C$77:$C$87,0),MATCH($I101,lookups!$F$76:$BU$76,0)))</f>
        <v>1</v>
      </c>
      <c r="AY101" s="248">
        <f>IF(ISNUMBER($H101),(1+$H101)^(AY$10-$I101),INDEX(lookups!$F$77:$BU$87,MATCH($H101,lookups!$C$77:$C$87,0),MATCH(AY$10,lookups!$F$76:$BU$76,0))/INDEX(lookups!$F$77:$BU$87,MATCH($H101,lookups!$C$77:$C$87,0),MATCH($I101,lookups!$F$76:$BU$76,0)))</f>
        <v>1</v>
      </c>
      <c r="AZ101" s="248">
        <f>IF(ISNUMBER($H101),(1+$H101)^(AZ$10-$I101),INDEX(lookups!$F$77:$BU$87,MATCH($H101,lookups!$C$77:$C$87,0),MATCH(AZ$10,lookups!$F$76:$BU$76,0))/INDEX(lookups!$F$77:$BU$87,MATCH($H101,lookups!$C$77:$C$87,0),MATCH($I101,lookups!$F$76:$BU$76,0)))</f>
        <v>1</v>
      </c>
      <c r="BA101" s="248">
        <f>IF(ISNUMBER($H101),(1+$H101)^(BA$10-$I101),INDEX(lookups!$F$77:$BU$87,MATCH($H101,lookups!$C$77:$C$87,0),MATCH(BA$10,lookups!$F$76:$BU$76,0))/INDEX(lookups!$F$77:$BU$87,MATCH($H101,lookups!$C$77:$C$87,0),MATCH($I101,lookups!$F$76:$BU$76,0)))</f>
        <v>1</v>
      </c>
      <c r="BB101" s="248">
        <f>IF(ISNUMBER($H101),(1+$H101)^(BB$10-$I101),INDEX(lookups!$F$77:$BU$87,MATCH($H101,lookups!$C$77:$C$87,0),MATCH(BB$10,lookups!$F$76:$BU$76,0))/INDEX(lookups!$F$77:$BU$87,MATCH($H101,lookups!$C$77:$C$87,0),MATCH($I101,lookups!$F$76:$BU$76,0)))</f>
        <v>1</v>
      </c>
      <c r="BC101" s="248">
        <f>IF(ISNUMBER($H101),(1+$H101)^(BC$10-$I101),INDEX(lookups!$F$77:$BU$87,MATCH($H101,lookups!$C$77:$C$87,0),MATCH(BC$10,lookups!$F$76:$BU$76,0))/INDEX(lookups!$F$77:$BU$87,MATCH($H101,lookups!$C$77:$C$87,0),MATCH($I101,lookups!$F$76:$BU$76,0)))</f>
        <v>1</v>
      </c>
      <c r="BD101" s="248">
        <f>IF(ISNUMBER($H101),(1+$H101)^(BD$10-$I101),INDEX(lookups!$F$77:$BU$87,MATCH($H101,lookups!$C$77:$C$87,0),MATCH(BD$10,lookups!$F$76:$BU$76,0))/INDEX(lookups!$F$77:$BU$87,MATCH($H101,lookups!$C$77:$C$87,0),MATCH($I101,lookups!$F$76:$BU$76,0)))</f>
        <v>1</v>
      </c>
      <c r="BE101" s="248">
        <f>IF(ISNUMBER($H101),(1+$H101)^(BE$10-$I101),INDEX(lookups!$F$77:$BU$87,MATCH($H101,lookups!$C$77:$C$87,0),MATCH(BE$10,lookups!$F$76:$BU$76,0))/INDEX(lookups!$F$77:$BU$87,MATCH($H101,lookups!$C$77:$C$87,0),MATCH($I101,lookups!$F$76:$BU$76,0)))</f>
        <v>1</v>
      </c>
      <c r="BF101" s="248">
        <f>IF(ISNUMBER($H101),(1+$H101)^(BF$10-$I101),INDEX(lookups!$F$77:$BU$87,MATCH($H101,lookups!$C$77:$C$87,0),MATCH(BF$10,lookups!$F$76:$BU$76,0))/INDEX(lookups!$F$77:$BU$87,MATCH($H101,lookups!$C$77:$C$87,0),MATCH($I101,lookups!$F$76:$BU$76,0)))</f>
        <v>1</v>
      </c>
      <c r="BG101" s="248">
        <f>IF(ISNUMBER($H101),(1+$H101)^(BG$10-$I101),INDEX(lookups!$F$77:$BU$87,MATCH($H101,lookups!$C$77:$C$87,0),MATCH(BG$10,lookups!$F$76:$BU$76,0))/INDEX(lookups!$F$77:$BU$87,MATCH($H101,lookups!$C$77:$C$87,0),MATCH($I101,lookups!$F$76:$BU$76,0)))</f>
        <v>1</v>
      </c>
      <c r="BH101" s="248">
        <f>IF(ISNUMBER($H101),(1+$H101)^(BH$10-$I101),INDEX(lookups!$F$77:$BU$87,MATCH($H101,lookups!$C$77:$C$87,0),MATCH(BH$10,lookups!$F$76:$BU$76,0))/INDEX(lookups!$F$77:$BU$87,MATCH($H101,lookups!$C$77:$C$87,0),MATCH($I101,lookups!$F$76:$BU$76,0)))</f>
        <v>1</v>
      </c>
      <c r="BI101" s="248">
        <f>IF(ISNUMBER($H101),(1+$H101)^(BI$10-$I101),INDEX(lookups!$F$77:$BU$87,MATCH($H101,lookups!$C$77:$C$87,0),MATCH(BI$10,lookups!$F$76:$BU$76,0))/INDEX(lookups!$F$77:$BU$87,MATCH($H101,lookups!$C$77:$C$87,0),MATCH($I101,lookups!$F$76:$BU$76,0)))</f>
        <v>1</v>
      </c>
      <c r="BJ101" s="248">
        <f>IF(ISNUMBER($H101),(1+$H101)^(BJ$10-$I101),INDEX(lookups!$F$77:$BU$87,MATCH($H101,lookups!$C$77:$C$87,0),MATCH(BJ$10,lookups!$F$76:$BU$76,0))/INDEX(lookups!$F$77:$BU$87,MATCH($H101,lookups!$C$77:$C$87,0),MATCH($I101,lookups!$F$76:$BU$76,0)))</f>
        <v>1</v>
      </c>
      <c r="BK101" s="248">
        <f>IF(ISNUMBER($H101),(1+$H101)^(BK$10-$I101),INDEX(lookups!$F$77:$BU$87,MATCH($H101,lookups!$C$77:$C$87,0),MATCH(BK$10,lookups!$F$76:$BU$76,0))/INDEX(lookups!$F$77:$BU$87,MATCH($H101,lookups!$C$77:$C$87,0),MATCH($I101,lookups!$F$76:$BU$76,0)))</f>
        <v>1</v>
      </c>
      <c r="BL101" s="248">
        <f>IF(ISNUMBER($H101),(1+$H101)^(BL$10-$I101),INDEX(lookups!$F$77:$BU$87,MATCH($H101,lookups!$C$77:$C$87,0),MATCH(BL$10,lookups!$F$76:$BU$76,0))/INDEX(lookups!$F$77:$BU$87,MATCH($H101,lookups!$C$77:$C$87,0),MATCH($I101,lookups!$F$76:$BU$76,0)))</f>
        <v>1</v>
      </c>
      <c r="BM101" s="248">
        <f>IF(ISNUMBER($H101),(1+$H101)^(BM$10-$I101),INDEX(lookups!$F$77:$BU$87,MATCH($H101,lookups!$C$77:$C$87,0),MATCH(BM$10,lookups!$F$76:$BU$76,0))/INDEX(lookups!$F$77:$BU$87,MATCH($H101,lookups!$C$77:$C$87,0),MATCH($I101,lookups!$F$76:$BU$76,0)))</f>
        <v>1</v>
      </c>
    </row>
    <row r="102" spans="3:65" ht="12.75">
      <c r="C102" s="220">
        <f t="shared" si="85"/>
        <v>10</v>
      </c>
      <c r="D102" s="198" t="str">
        <f t="shared" si="86"/>
        <v>…</v>
      </c>
      <c r="E102" s="245" t="str">
        <f t="shared" si="84"/>
        <v>Operating Expense</v>
      </c>
      <c r="F102" s="215">
        <f t="shared" si="84"/>
        <v>2</v>
      </c>
      <c r="G102" s="215"/>
      <c r="H102" s="246">
        <f>Input!L21</f>
        <v>0</v>
      </c>
      <c r="I102" s="247">
        <f>Assumptions!$D$16</f>
        <v>2022</v>
      </c>
      <c r="O102" s="248">
        <f>IF(ISNUMBER($H102),(1+$H102)^(O$10-$I102),INDEX(lookups!$F$77:$BU$87,MATCH($H102,lookups!$C$77:$C$87,0),MATCH(O$10,lookups!$F$76:$BU$76,0))/INDEX(lookups!$F$77:$BU$87,MATCH($H102,lookups!$C$77:$C$87,0),MATCH($I102,lookups!$F$76:$BU$76,0)))</f>
        <v>1</v>
      </c>
      <c r="P102" s="248">
        <f>IF(ISNUMBER($H102),(1+$H102)^(P$10-$I102),INDEX(lookups!$F$77:$BU$87,MATCH($H102,lookups!$C$77:$C$87,0),MATCH(P$10,lookups!$F$76:$BU$76,0))/INDEX(lookups!$F$77:$BU$87,MATCH($H102,lookups!$C$77:$C$87,0),MATCH($I102,lookups!$F$76:$BU$76,0)))</f>
        <v>1</v>
      </c>
      <c r="Q102" s="248">
        <f>IF(ISNUMBER($H102),(1+$H102)^(Q$10-$I102),INDEX(lookups!$F$77:$BU$87,MATCH($H102,lookups!$C$77:$C$87,0),MATCH(Q$10,lookups!$F$76:$BU$76,0))/INDEX(lookups!$F$77:$BU$87,MATCH($H102,lookups!$C$77:$C$87,0),MATCH($I102,lookups!$F$76:$BU$76,0)))</f>
        <v>1</v>
      </c>
      <c r="R102" s="248">
        <f>IF(ISNUMBER($H102),(1+$H102)^(R$10-$I102),INDEX(lookups!$F$77:$BU$87,MATCH($H102,lookups!$C$77:$C$87,0),MATCH(R$10,lookups!$F$76:$BU$76,0))/INDEX(lookups!$F$77:$BU$87,MATCH($H102,lookups!$C$77:$C$87,0),MATCH($I102,lookups!$F$76:$BU$76,0)))</f>
        <v>1</v>
      </c>
      <c r="S102" s="248">
        <f>IF(ISNUMBER($H102),(1+$H102)^(S$10-$I102),INDEX(lookups!$F$77:$BU$87,MATCH($H102,lookups!$C$77:$C$87,0),MATCH(S$10,lookups!$F$76:$BU$76,0))/INDEX(lookups!$F$77:$BU$87,MATCH($H102,lookups!$C$77:$C$87,0),MATCH($I102,lookups!$F$76:$BU$76,0)))</f>
        <v>1</v>
      </c>
      <c r="T102" s="248">
        <f>IF(ISNUMBER($H102),(1+$H102)^(T$10-$I102),INDEX(lookups!$F$77:$BU$87,MATCH($H102,lookups!$C$77:$C$87,0),MATCH(T$10,lookups!$F$76:$BU$76,0))/INDEX(lookups!$F$77:$BU$87,MATCH($H102,lookups!$C$77:$C$87,0),MATCH($I102,lookups!$F$76:$BU$76,0)))</f>
        <v>1</v>
      </c>
      <c r="U102" s="248">
        <f>IF(ISNUMBER($H102),(1+$H102)^(U$10-$I102),INDEX(lookups!$F$77:$BU$87,MATCH($H102,lookups!$C$77:$C$87,0),MATCH(U$10,lookups!$F$76:$BU$76,0))/INDEX(lookups!$F$77:$BU$87,MATCH($H102,lookups!$C$77:$C$87,0),MATCH($I102,lookups!$F$76:$BU$76,0)))</f>
        <v>1</v>
      </c>
      <c r="V102" s="248">
        <f>IF(ISNUMBER($H102),(1+$H102)^(V$10-$I102),INDEX(lookups!$F$77:$BU$87,MATCH($H102,lookups!$C$77:$C$87,0),MATCH(V$10,lookups!$F$76:$BU$76,0))/INDEX(lookups!$F$77:$BU$87,MATCH($H102,lookups!$C$77:$C$87,0),MATCH($I102,lookups!$F$76:$BU$76,0)))</f>
        <v>1</v>
      </c>
      <c r="W102" s="248">
        <f>IF(ISNUMBER($H102),(1+$H102)^(W$10-$I102),INDEX(lookups!$F$77:$BU$87,MATCH($H102,lookups!$C$77:$C$87,0),MATCH(W$10,lookups!$F$76:$BU$76,0))/INDEX(lookups!$F$77:$BU$87,MATCH($H102,lookups!$C$77:$C$87,0),MATCH($I102,lookups!$F$76:$BU$76,0)))</f>
        <v>1</v>
      </c>
      <c r="X102" s="248">
        <f>IF(ISNUMBER($H102),(1+$H102)^(X$10-$I102),INDEX(lookups!$F$77:$BU$87,MATCH($H102,lookups!$C$77:$C$87,0),MATCH(X$10,lookups!$F$76:$BU$76,0))/INDEX(lookups!$F$77:$BU$87,MATCH($H102,lookups!$C$77:$C$87,0),MATCH($I102,lookups!$F$76:$BU$76,0)))</f>
        <v>1</v>
      </c>
      <c r="Y102" s="248">
        <f>IF(ISNUMBER($H102),(1+$H102)^(Y$10-$I102),INDEX(lookups!$F$77:$BU$87,MATCH($H102,lookups!$C$77:$C$87,0),MATCH(Y$10,lookups!$F$76:$BU$76,0))/INDEX(lookups!$F$77:$BU$87,MATCH($H102,lookups!$C$77:$C$87,0),MATCH($I102,lookups!$F$76:$BU$76,0)))</f>
        <v>1</v>
      </c>
      <c r="Z102" s="248">
        <f>IF(ISNUMBER($H102),(1+$H102)^(Z$10-$I102),INDEX(lookups!$F$77:$BU$87,MATCH($H102,lookups!$C$77:$C$87,0),MATCH(Z$10,lookups!$F$76:$BU$76,0))/INDEX(lookups!$F$77:$BU$87,MATCH($H102,lookups!$C$77:$C$87,0),MATCH($I102,lookups!$F$76:$BU$76,0)))</f>
        <v>1</v>
      </c>
      <c r="AA102" s="248">
        <f>IF(ISNUMBER($H102),(1+$H102)^(AA$10-$I102),INDEX(lookups!$F$77:$BU$87,MATCH($H102,lookups!$C$77:$C$87,0),MATCH(AA$10,lookups!$F$76:$BU$76,0))/INDEX(lookups!$F$77:$BU$87,MATCH($H102,lookups!$C$77:$C$87,0),MATCH($I102,lookups!$F$76:$BU$76,0)))</f>
        <v>1</v>
      </c>
      <c r="AB102" s="248">
        <f>IF(ISNUMBER($H102),(1+$H102)^(AB$10-$I102),INDEX(lookups!$F$77:$BU$87,MATCH($H102,lookups!$C$77:$C$87,0),MATCH(AB$10,lookups!$F$76:$BU$76,0))/INDEX(lookups!$F$77:$BU$87,MATCH($H102,lookups!$C$77:$C$87,0),MATCH($I102,lookups!$F$76:$BU$76,0)))</f>
        <v>1</v>
      </c>
      <c r="AC102" s="248">
        <f>IF(ISNUMBER($H102),(1+$H102)^(AC$10-$I102),INDEX(lookups!$F$77:$BU$87,MATCH($H102,lookups!$C$77:$C$87,0),MATCH(AC$10,lookups!$F$76:$BU$76,0))/INDEX(lookups!$F$77:$BU$87,MATCH($H102,lookups!$C$77:$C$87,0),MATCH($I102,lookups!$F$76:$BU$76,0)))</f>
        <v>1</v>
      </c>
      <c r="AD102" s="248">
        <f>IF(ISNUMBER($H102),(1+$H102)^(AD$10-$I102),INDEX(lookups!$F$77:$BU$87,MATCH($H102,lookups!$C$77:$C$87,0),MATCH(AD$10,lookups!$F$76:$BU$76,0))/INDEX(lookups!$F$77:$BU$87,MATCH($H102,lookups!$C$77:$C$87,0),MATCH($I102,lookups!$F$76:$BU$76,0)))</f>
        <v>1</v>
      </c>
      <c r="AE102" s="248">
        <f>IF(ISNUMBER($H102),(1+$H102)^(AE$10-$I102),INDEX(lookups!$F$77:$BU$87,MATCH($H102,lookups!$C$77:$C$87,0),MATCH(AE$10,lookups!$F$76:$BU$76,0))/INDEX(lookups!$F$77:$BU$87,MATCH($H102,lookups!$C$77:$C$87,0),MATCH($I102,lookups!$F$76:$BU$76,0)))</f>
        <v>1</v>
      </c>
      <c r="AF102" s="248">
        <f>IF(ISNUMBER($H102),(1+$H102)^(AF$10-$I102),INDEX(lookups!$F$77:$BU$87,MATCH($H102,lookups!$C$77:$C$87,0),MATCH(AF$10,lookups!$F$76:$BU$76,0))/INDEX(lookups!$F$77:$BU$87,MATCH($H102,lookups!$C$77:$C$87,0),MATCH($I102,lookups!$F$76:$BU$76,0)))</f>
        <v>1</v>
      </c>
      <c r="AG102" s="248">
        <f>IF(ISNUMBER($H102),(1+$H102)^(AG$10-$I102),INDEX(lookups!$F$77:$BU$87,MATCH($H102,lookups!$C$77:$C$87,0),MATCH(AG$10,lookups!$F$76:$BU$76,0))/INDEX(lookups!$F$77:$BU$87,MATCH($H102,lookups!$C$77:$C$87,0),MATCH($I102,lookups!$F$76:$BU$76,0)))</f>
        <v>1</v>
      </c>
      <c r="AH102" s="248">
        <f>IF(ISNUMBER($H102),(1+$H102)^(AH$10-$I102),INDEX(lookups!$F$77:$BU$87,MATCH($H102,lookups!$C$77:$C$87,0),MATCH(AH$10,lookups!$F$76:$BU$76,0))/INDEX(lookups!$F$77:$BU$87,MATCH($H102,lookups!$C$77:$C$87,0),MATCH($I102,lookups!$F$76:$BU$76,0)))</f>
        <v>1</v>
      </c>
      <c r="AI102" s="248">
        <f>IF(ISNUMBER($H102),(1+$H102)^(AI$10-$I102),INDEX(lookups!$F$77:$BU$87,MATCH($H102,lookups!$C$77:$C$87,0),MATCH(AI$10,lookups!$F$76:$BU$76,0))/INDEX(lookups!$F$77:$BU$87,MATCH($H102,lookups!$C$77:$C$87,0),MATCH($I102,lookups!$F$76:$BU$76,0)))</f>
        <v>1</v>
      </c>
      <c r="AJ102" s="248">
        <f>IF(ISNUMBER($H102),(1+$H102)^(AJ$10-$I102),INDEX(lookups!$F$77:$BU$87,MATCH($H102,lookups!$C$77:$C$87,0),MATCH(AJ$10,lookups!$F$76:$BU$76,0))/INDEX(lookups!$F$77:$BU$87,MATCH($H102,lookups!$C$77:$C$87,0),MATCH($I102,lookups!$F$76:$BU$76,0)))</f>
        <v>1</v>
      </c>
      <c r="AK102" s="248">
        <f>IF(ISNUMBER($H102),(1+$H102)^(AK$10-$I102),INDEX(lookups!$F$77:$BU$87,MATCH($H102,lookups!$C$77:$C$87,0),MATCH(AK$10,lookups!$F$76:$BU$76,0))/INDEX(lookups!$F$77:$BU$87,MATCH($H102,lookups!$C$77:$C$87,0),MATCH($I102,lookups!$F$76:$BU$76,0)))</f>
        <v>1</v>
      </c>
      <c r="AL102" s="248">
        <f>IF(ISNUMBER($H102),(1+$H102)^(AL$10-$I102),INDEX(lookups!$F$77:$BU$87,MATCH($H102,lookups!$C$77:$C$87,0),MATCH(AL$10,lookups!$F$76:$BU$76,0))/INDEX(lookups!$F$77:$BU$87,MATCH($H102,lookups!$C$77:$C$87,0),MATCH($I102,lookups!$F$76:$BU$76,0)))</f>
        <v>1</v>
      </c>
      <c r="AM102" s="248">
        <f>IF(ISNUMBER($H102),(1+$H102)^(AM$10-$I102),INDEX(lookups!$F$77:$BU$87,MATCH($H102,lookups!$C$77:$C$87,0),MATCH(AM$10,lookups!$F$76:$BU$76,0))/INDEX(lookups!$F$77:$BU$87,MATCH($H102,lookups!$C$77:$C$87,0),MATCH($I102,lookups!$F$76:$BU$76,0)))</f>
        <v>1</v>
      </c>
      <c r="AN102" s="248">
        <f>IF(ISNUMBER($H102),(1+$H102)^(AN$10-$I102),INDEX(lookups!$F$77:$BU$87,MATCH($H102,lookups!$C$77:$C$87,0),MATCH(AN$10,lookups!$F$76:$BU$76,0))/INDEX(lookups!$F$77:$BU$87,MATCH($H102,lookups!$C$77:$C$87,0),MATCH($I102,lookups!$F$76:$BU$76,0)))</f>
        <v>1</v>
      </c>
      <c r="AO102" s="248">
        <f>IF(ISNUMBER($H102),(1+$H102)^(AO$10-$I102),INDEX(lookups!$F$77:$BU$87,MATCH($H102,lookups!$C$77:$C$87,0),MATCH(AO$10,lookups!$F$76:$BU$76,0))/INDEX(lookups!$F$77:$BU$87,MATCH($H102,lookups!$C$77:$C$87,0),MATCH($I102,lookups!$F$76:$BU$76,0)))</f>
        <v>1</v>
      </c>
      <c r="AP102" s="248">
        <f>IF(ISNUMBER($H102),(1+$H102)^(AP$10-$I102),INDEX(lookups!$F$77:$BU$87,MATCH($H102,lookups!$C$77:$C$87,0),MATCH(AP$10,lookups!$F$76:$BU$76,0))/INDEX(lookups!$F$77:$BU$87,MATCH($H102,lookups!$C$77:$C$87,0),MATCH($I102,lookups!$F$76:$BU$76,0)))</f>
        <v>1</v>
      </c>
      <c r="AQ102" s="248">
        <f>IF(ISNUMBER($H102),(1+$H102)^(AQ$10-$I102),INDEX(lookups!$F$77:$BU$87,MATCH($H102,lookups!$C$77:$C$87,0),MATCH(AQ$10,lookups!$F$76:$BU$76,0))/INDEX(lookups!$F$77:$BU$87,MATCH($H102,lookups!$C$77:$C$87,0),MATCH($I102,lookups!$F$76:$BU$76,0)))</f>
        <v>1</v>
      </c>
      <c r="AR102" s="248">
        <f>IF(ISNUMBER($H102),(1+$H102)^(AR$10-$I102),INDEX(lookups!$F$77:$BU$87,MATCH($H102,lookups!$C$77:$C$87,0),MATCH(AR$10,lookups!$F$76:$BU$76,0))/INDEX(lookups!$F$77:$BU$87,MATCH($H102,lookups!$C$77:$C$87,0),MATCH($I102,lookups!$F$76:$BU$76,0)))</f>
        <v>1</v>
      </c>
      <c r="AS102" s="248">
        <f>IF(ISNUMBER($H102),(1+$H102)^(AS$10-$I102),INDEX(lookups!$F$77:$BU$87,MATCH($H102,lookups!$C$77:$C$87,0),MATCH(AS$10,lookups!$F$76:$BU$76,0))/INDEX(lookups!$F$77:$BU$87,MATCH($H102,lookups!$C$77:$C$87,0),MATCH($I102,lookups!$F$76:$BU$76,0)))</f>
        <v>1</v>
      </c>
      <c r="AT102" s="248">
        <f>IF(ISNUMBER($H102),(1+$H102)^(AT$10-$I102),INDEX(lookups!$F$77:$BU$87,MATCH($H102,lookups!$C$77:$C$87,0),MATCH(AT$10,lookups!$F$76:$BU$76,0))/INDEX(lookups!$F$77:$BU$87,MATCH($H102,lookups!$C$77:$C$87,0),MATCH($I102,lookups!$F$76:$BU$76,0)))</f>
        <v>1</v>
      </c>
      <c r="AU102" s="248">
        <f>IF(ISNUMBER($H102),(1+$H102)^(AU$10-$I102),INDEX(lookups!$F$77:$BU$87,MATCH($H102,lookups!$C$77:$C$87,0),MATCH(AU$10,lookups!$F$76:$BU$76,0))/INDEX(lookups!$F$77:$BU$87,MATCH($H102,lookups!$C$77:$C$87,0),MATCH($I102,lookups!$F$76:$BU$76,0)))</f>
        <v>1</v>
      </c>
      <c r="AV102" s="248">
        <f>IF(ISNUMBER($H102),(1+$H102)^(AV$10-$I102),INDEX(lookups!$F$77:$BU$87,MATCH($H102,lookups!$C$77:$C$87,0),MATCH(AV$10,lookups!$F$76:$BU$76,0))/INDEX(lookups!$F$77:$BU$87,MATCH($H102,lookups!$C$77:$C$87,0),MATCH($I102,lookups!$F$76:$BU$76,0)))</f>
        <v>1</v>
      </c>
      <c r="AW102" s="248">
        <f>IF(ISNUMBER($H102),(1+$H102)^(AW$10-$I102),INDEX(lookups!$F$77:$BU$87,MATCH($H102,lookups!$C$77:$C$87,0),MATCH(AW$10,lookups!$F$76:$BU$76,0))/INDEX(lookups!$F$77:$BU$87,MATCH($H102,lookups!$C$77:$C$87,0),MATCH($I102,lookups!$F$76:$BU$76,0)))</f>
        <v>1</v>
      </c>
      <c r="AX102" s="248">
        <f>IF(ISNUMBER($H102),(1+$H102)^(AX$10-$I102),INDEX(lookups!$F$77:$BU$87,MATCH($H102,lookups!$C$77:$C$87,0),MATCH(AX$10,lookups!$F$76:$BU$76,0))/INDEX(lookups!$F$77:$BU$87,MATCH($H102,lookups!$C$77:$C$87,0),MATCH($I102,lookups!$F$76:$BU$76,0)))</f>
        <v>1</v>
      </c>
      <c r="AY102" s="248">
        <f>IF(ISNUMBER($H102),(1+$H102)^(AY$10-$I102),INDEX(lookups!$F$77:$BU$87,MATCH($H102,lookups!$C$77:$C$87,0),MATCH(AY$10,lookups!$F$76:$BU$76,0))/INDEX(lookups!$F$77:$BU$87,MATCH($H102,lookups!$C$77:$C$87,0),MATCH($I102,lookups!$F$76:$BU$76,0)))</f>
        <v>1</v>
      </c>
      <c r="AZ102" s="248">
        <f>IF(ISNUMBER($H102),(1+$H102)^(AZ$10-$I102),INDEX(lookups!$F$77:$BU$87,MATCH($H102,lookups!$C$77:$C$87,0),MATCH(AZ$10,lookups!$F$76:$BU$76,0))/INDEX(lookups!$F$77:$BU$87,MATCH($H102,lookups!$C$77:$C$87,0),MATCH($I102,lookups!$F$76:$BU$76,0)))</f>
        <v>1</v>
      </c>
      <c r="BA102" s="248">
        <f>IF(ISNUMBER($H102),(1+$H102)^(BA$10-$I102),INDEX(lookups!$F$77:$BU$87,MATCH($H102,lookups!$C$77:$C$87,0),MATCH(BA$10,lookups!$F$76:$BU$76,0))/INDEX(lookups!$F$77:$BU$87,MATCH($H102,lookups!$C$77:$C$87,0),MATCH($I102,lookups!$F$76:$BU$76,0)))</f>
        <v>1</v>
      </c>
      <c r="BB102" s="248">
        <f>IF(ISNUMBER($H102),(1+$H102)^(BB$10-$I102),INDEX(lookups!$F$77:$BU$87,MATCH($H102,lookups!$C$77:$C$87,0),MATCH(BB$10,lookups!$F$76:$BU$76,0))/INDEX(lookups!$F$77:$BU$87,MATCH($H102,lookups!$C$77:$C$87,0),MATCH($I102,lookups!$F$76:$BU$76,0)))</f>
        <v>1</v>
      </c>
      <c r="BC102" s="248">
        <f>IF(ISNUMBER($H102),(1+$H102)^(BC$10-$I102),INDEX(lookups!$F$77:$BU$87,MATCH($H102,lookups!$C$77:$C$87,0),MATCH(BC$10,lookups!$F$76:$BU$76,0))/INDEX(lookups!$F$77:$BU$87,MATCH($H102,lookups!$C$77:$C$87,0),MATCH($I102,lookups!$F$76:$BU$76,0)))</f>
        <v>1</v>
      </c>
      <c r="BD102" s="248">
        <f>IF(ISNUMBER($H102),(1+$H102)^(BD$10-$I102),INDEX(lookups!$F$77:$BU$87,MATCH($H102,lookups!$C$77:$C$87,0),MATCH(BD$10,lookups!$F$76:$BU$76,0))/INDEX(lookups!$F$77:$BU$87,MATCH($H102,lookups!$C$77:$C$87,0),MATCH($I102,lookups!$F$76:$BU$76,0)))</f>
        <v>1</v>
      </c>
      <c r="BE102" s="248">
        <f>IF(ISNUMBER($H102),(1+$H102)^(BE$10-$I102),INDEX(lookups!$F$77:$BU$87,MATCH($H102,lookups!$C$77:$C$87,0),MATCH(BE$10,lookups!$F$76:$BU$76,0))/INDEX(lookups!$F$77:$BU$87,MATCH($H102,lookups!$C$77:$C$87,0),MATCH($I102,lookups!$F$76:$BU$76,0)))</f>
        <v>1</v>
      </c>
      <c r="BF102" s="248">
        <f>IF(ISNUMBER($H102),(1+$H102)^(BF$10-$I102),INDEX(lookups!$F$77:$BU$87,MATCH($H102,lookups!$C$77:$C$87,0),MATCH(BF$10,lookups!$F$76:$BU$76,0))/INDEX(lookups!$F$77:$BU$87,MATCH($H102,lookups!$C$77:$C$87,0),MATCH($I102,lookups!$F$76:$BU$76,0)))</f>
        <v>1</v>
      </c>
      <c r="BG102" s="248">
        <f>IF(ISNUMBER($H102),(1+$H102)^(BG$10-$I102),INDEX(lookups!$F$77:$BU$87,MATCH($H102,lookups!$C$77:$C$87,0),MATCH(BG$10,lookups!$F$76:$BU$76,0))/INDEX(lookups!$F$77:$BU$87,MATCH($H102,lookups!$C$77:$C$87,0),MATCH($I102,lookups!$F$76:$BU$76,0)))</f>
        <v>1</v>
      </c>
      <c r="BH102" s="248">
        <f>IF(ISNUMBER($H102),(1+$H102)^(BH$10-$I102),INDEX(lookups!$F$77:$BU$87,MATCH($H102,lookups!$C$77:$C$87,0),MATCH(BH$10,lookups!$F$76:$BU$76,0))/INDEX(lookups!$F$77:$BU$87,MATCH($H102,lookups!$C$77:$C$87,0),MATCH($I102,lookups!$F$76:$BU$76,0)))</f>
        <v>1</v>
      </c>
      <c r="BI102" s="248">
        <f>IF(ISNUMBER($H102),(1+$H102)^(BI$10-$I102),INDEX(lookups!$F$77:$BU$87,MATCH($H102,lookups!$C$77:$C$87,0),MATCH(BI$10,lookups!$F$76:$BU$76,0))/INDEX(lookups!$F$77:$BU$87,MATCH($H102,lookups!$C$77:$C$87,0),MATCH($I102,lookups!$F$76:$BU$76,0)))</f>
        <v>1</v>
      </c>
      <c r="BJ102" s="248">
        <f>IF(ISNUMBER($H102),(1+$H102)^(BJ$10-$I102),INDEX(lookups!$F$77:$BU$87,MATCH($H102,lookups!$C$77:$C$87,0),MATCH(BJ$10,lookups!$F$76:$BU$76,0))/INDEX(lookups!$F$77:$BU$87,MATCH($H102,lookups!$C$77:$C$87,0),MATCH($I102,lookups!$F$76:$BU$76,0)))</f>
        <v>1</v>
      </c>
      <c r="BK102" s="248">
        <f>IF(ISNUMBER($H102),(1+$H102)^(BK$10-$I102),INDEX(lookups!$F$77:$BU$87,MATCH($H102,lookups!$C$77:$C$87,0),MATCH(BK$10,lookups!$F$76:$BU$76,0))/INDEX(lookups!$F$77:$BU$87,MATCH($H102,lookups!$C$77:$C$87,0),MATCH($I102,lookups!$F$76:$BU$76,0)))</f>
        <v>1</v>
      </c>
      <c r="BL102" s="248">
        <f>IF(ISNUMBER($H102),(1+$H102)^(BL$10-$I102),INDEX(lookups!$F$77:$BU$87,MATCH($H102,lookups!$C$77:$C$87,0),MATCH(BL$10,lookups!$F$76:$BU$76,0))/INDEX(lookups!$F$77:$BU$87,MATCH($H102,lookups!$C$77:$C$87,0),MATCH($I102,lookups!$F$76:$BU$76,0)))</f>
        <v>1</v>
      </c>
      <c r="BM102" s="248">
        <f>IF(ISNUMBER($H102),(1+$H102)^(BM$10-$I102),INDEX(lookups!$F$77:$BU$87,MATCH($H102,lookups!$C$77:$C$87,0),MATCH(BM$10,lookups!$F$76:$BU$76,0))/INDEX(lookups!$F$77:$BU$87,MATCH($H102,lookups!$C$77:$C$87,0),MATCH($I102,lookups!$F$76:$BU$76,0)))</f>
        <v>1</v>
      </c>
    </row>
    <row r="103" spans="3:65" ht="12.75">
      <c r="C103" s="220">
        <f t="shared" si="85"/>
        <v>11</v>
      </c>
      <c r="D103" s="198" t="str">
        <f t="shared" si="86"/>
        <v>…</v>
      </c>
      <c r="E103" s="245" t="str">
        <f t="shared" si="84"/>
        <v>Operating Expense</v>
      </c>
      <c r="F103" s="215">
        <f t="shared" si="84"/>
        <v>2</v>
      </c>
      <c r="G103" s="215"/>
      <c r="H103" s="246">
        <f>Input!L22</f>
        <v>0</v>
      </c>
      <c r="I103" s="247">
        <f>Assumptions!$D$16</f>
        <v>2022</v>
      </c>
      <c r="O103" s="248">
        <f>IF(ISNUMBER($H103),(1+$H103)^(O$10-$I103),INDEX(lookups!$F$77:$BU$87,MATCH($H103,lookups!$C$77:$C$87,0),MATCH(O$10,lookups!$F$76:$BU$76,0))/INDEX(lookups!$F$77:$BU$87,MATCH($H103,lookups!$C$77:$C$87,0),MATCH($I103,lookups!$F$76:$BU$76,0)))</f>
        <v>1</v>
      </c>
      <c r="P103" s="248">
        <f>IF(ISNUMBER($H103),(1+$H103)^(P$10-$I103),INDEX(lookups!$F$77:$BU$87,MATCH($H103,lookups!$C$77:$C$87,0),MATCH(P$10,lookups!$F$76:$BU$76,0))/INDEX(lookups!$F$77:$BU$87,MATCH($H103,lookups!$C$77:$C$87,0),MATCH($I103,lookups!$F$76:$BU$76,0)))</f>
        <v>1</v>
      </c>
      <c r="Q103" s="248">
        <f>IF(ISNUMBER($H103),(1+$H103)^(Q$10-$I103),INDEX(lookups!$F$77:$BU$87,MATCH($H103,lookups!$C$77:$C$87,0),MATCH(Q$10,lookups!$F$76:$BU$76,0))/INDEX(lookups!$F$77:$BU$87,MATCH($H103,lookups!$C$77:$C$87,0),MATCH($I103,lookups!$F$76:$BU$76,0)))</f>
        <v>1</v>
      </c>
      <c r="R103" s="248">
        <f>IF(ISNUMBER($H103),(1+$H103)^(R$10-$I103),INDEX(lookups!$F$77:$BU$87,MATCH($H103,lookups!$C$77:$C$87,0),MATCH(R$10,lookups!$F$76:$BU$76,0))/INDEX(lookups!$F$77:$BU$87,MATCH($H103,lookups!$C$77:$C$87,0),MATCH($I103,lookups!$F$76:$BU$76,0)))</f>
        <v>1</v>
      </c>
      <c r="S103" s="248">
        <f>IF(ISNUMBER($H103),(1+$H103)^(S$10-$I103),INDEX(lookups!$F$77:$BU$87,MATCH($H103,lookups!$C$77:$C$87,0),MATCH(S$10,lookups!$F$76:$BU$76,0))/INDEX(lookups!$F$77:$BU$87,MATCH($H103,lookups!$C$77:$C$87,0),MATCH($I103,lookups!$F$76:$BU$76,0)))</f>
        <v>1</v>
      </c>
      <c r="T103" s="248">
        <f>IF(ISNUMBER($H103),(1+$H103)^(T$10-$I103),INDEX(lookups!$F$77:$BU$87,MATCH($H103,lookups!$C$77:$C$87,0),MATCH(T$10,lookups!$F$76:$BU$76,0))/INDEX(lookups!$F$77:$BU$87,MATCH($H103,lookups!$C$77:$C$87,0),MATCH($I103,lookups!$F$76:$BU$76,0)))</f>
        <v>1</v>
      </c>
      <c r="U103" s="248">
        <f>IF(ISNUMBER($H103),(1+$H103)^(U$10-$I103),INDEX(lookups!$F$77:$BU$87,MATCH($H103,lookups!$C$77:$C$87,0),MATCH(U$10,lookups!$F$76:$BU$76,0))/INDEX(lookups!$F$77:$BU$87,MATCH($H103,lookups!$C$77:$C$87,0),MATCH($I103,lookups!$F$76:$BU$76,0)))</f>
        <v>1</v>
      </c>
      <c r="V103" s="248">
        <f>IF(ISNUMBER($H103),(1+$H103)^(V$10-$I103),INDEX(lookups!$F$77:$BU$87,MATCH($H103,lookups!$C$77:$C$87,0),MATCH(V$10,lookups!$F$76:$BU$76,0))/INDEX(lookups!$F$77:$BU$87,MATCH($H103,lookups!$C$77:$C$87,0),MATCH($I103,lookups!$F$76:$BU$76,0)))</f>
        <v>1</v>
      </c>
      <c r="W103" s="248">
        <f>IF(ISNUMBER($H103),(1+$H103)^(W$10-$I103),INDEX(lookups!$F$77:$BU$87,MATCH($H103,lookups!$C$77:$C$87,0),MATCH(W$10,lookups!$F$76:$BU$76,0))/INDEX(lookups!$F$77:$BU$87,MATCH($H103,lookups!$C$77:$C$87,0),MATCH($I103,lookups!$F$76:$BU$76,0)))</f>
        <v>1</v>
      </c>
      <c r="X103" s="248">
        <f>IF(ISNUMBER($H103),(1+$H103)^(X$10-$I103),INDEX(lookups!$F$77:$BU$87,MATCH($H103,lookups!$C$77:$C$87,0),MATCH(X$10,lookups!$F$76:$BU$76,0))/INDEX(lookups!$F$77:$BU$87,MATCH($H103,lookups!$C$77:$C$87,0),MATCH($I103,lookups!$F$76:$BU$76,0)))</f>
        <v>1</v>
      </c>
      <c r="Y103" s="248">
        <f>IF(ISNUMBER($H103),(1+$H103)^(Y$10-$I103),INDEX(lookups!$F$77:$BU$87,MATCH($H103,lookups!$C$77:$C$87,0),MATCH(Y$10,lookups!$F$76:$BU$76,0))/INDEX(lookups!$F$77:$BU$87,MATCH($H103,lookups!$C$77:$C$87,0),MATCH($I103,lookups!$F$76:$BU$76,0)))</f>
        <v>1</v>
      </c>
      <c r="Z103" s="248">
        <f>IF(ISNUMBER($H103),(1+$H103)^(Z$10-$I103),INDEX(lookups!$F$77:$BU$87,MATCH($H103,lookups!$C$77:$C$87,0),MATCH(Z$10,lookups!$F$76:$BU$76,0))/INDEX(lookups!$F$77:$BU$87,MATCH($H103,lookups!$C$77:$C$87,0),MATCH($I103,lookups!$F$76:$BU$76,0)))</f>
        <v>1</v>
      </c>
      <c r="AA103" s="248">
        <f>IF(ISNUMBER($H103),(1+$H103)^(AA$10-$I103),INDEX(lookups!$F$77:$BU$87,MATCH($H103,lookups!$C$77:$C$87,0),MATCH(AA$10,lookups!$F$76:$BU$76,0))/INDEX(lookups!$F$77:$BU$87,MATCH($H103,lookups!$C$77:$C$87,0),MATCH($I103,lookups!$F$76:$BU$76,0)))</f>
        <v>1</v>
      </c>
      <c r="AB103" s="248">
        <f>IF(ISNUMBER($H103),(1+$H103)^(AB$10-$I103),INDEX(lookups!$F$77:$BU$87,MATCH($H103,lookups!$C$77:$C$87,0),MATCH(AB$10,lookups!$F$76:$BU$76,0))/INDEX(lookups!$F$77:$BU$87,MATCH($H103,lookups!$C$77:$C$87,0),MATCH($I103,lookups!$F$76:$BU$76,0)))</f>
        <v>1</v>
      </c>
      <c r="AC103" s="248">
        <f>IF(ISNUMBER($H103),(1+$H103)^(AC$10-$I103),INDEX(lookups!$F$77:$BU$87,MATCH($H103,lookups!$C$77:$C$87,0),MATCH(AC$10,lookups!$F$76:$BU$76,0))/INDEX(lookups!$F$77:$BU$87,MATCH($H103,lookups!$C$77:$C$87,0),MATCH($I103,lookups!$F$76:$BU$76,0)))</f>
        <v>1</v>
      </c>
      <c r="AD103" s="248">
        <f>IF(ISNUMBER($H103),(1+$H103)^(AD$10-$I103),INDEX(lookups!$F$77:$BU$87,MATCH($H103,lookups!$C$77:$C$87,0),MATCH(AD$10,lookups!$F$76:$BU$76,0))/INDEX(lookups!$F$77:$BU$87,MATCH($H103,lookups!$C$77:$C$87,0),MATCH($I103,lookups!$F$76:$BU$76,0)))</f>
        <v>1</v>
      </c>
      <c r="AE103" s="248">
        <f>IF(ISNUMBER($H103),(1+$H103)^(AE$10-$I103),INDEX(lookups!$F$77:$BU$87,MATCH($H103,lookups!$C$77:$C$87,0),MATCH(AE$10,lookups!$F$76:$BU$76,0))/INDEX(lookups!$F$77:$BU$87,MATCH($H103,lookups!$C$77:$C$87,0),MATCH($I103,lookups!$F$76:$BU$76,0)))</f>
        <v>1</v>
      </c>
      <c r="AF103" s="248">
        <f>IF(ISNUMBER($H103),(1+$H103)^(AF$10-$I103),INDEX(lookups!$F$77:$BU$87,MATCH($H103,lookups!$C$77:$C$87,0),MATCH(AF$10,lookups!$F$76:$BU$76,0))/INDEX(lookups!$F$77:$BU$87,MATCH($H103,lookups!$C$77:$C$87,0),MATCH($I103,lookups!$F$76:$BU$76,0)))</f>
        <v>1</v>
      </c>
      <c r="AG103" s="248">
        <f>IF(ISNUMBER($H103),(1+$H103)^(AG$10-$I103),INDEX(lookups!$F$77:$BU$87,MATCH($H103,lookups!$C$77:$C$87,0),MATCH(AG$10,lookups!$F$76:$BU$76,0))/INDEX(lookups!$F$77:$BU$87,MATCH($H103,lookups!$C$77:$C$87,0),MATCH($I103,lookups!$F$76:$BU$76,0)))</f>
        <v>1</v>
      </c>
      <c r="AH103" s="248">
        <f>IF(ISNUMBER($H103),(1+$H103)^(AH$10-$I103),INDEX(lookups!$F$77:$BU$87,MATCH($H103,lookups!$C$77:$C$87,0),MATCH(AH$10,lookups!$F$76:$BU$76,0))/INDEX(lookups!$F$77:$BU$87,MATCH($H103,lookups!$C$77:$C$87,0),MATCH($I103,lookups!$F$76:$BU$76,0)))</f>
        <v>1</v>
      </c>
      <c r="AI103" s="248">
        <f>IF(ISNUMBER($H103),(1+$H103)^(AI$10-$I103),INDEX(lookups!$F$77:$BU$87,MATCH($H103,lookups!$C$77:$C$87,0),MATCH(AI$10,lookups!$F$76:$BU$76,0))/INDEX(lookups!$F$77:$BU$87,MATCH($H103,lookups!$C$77:$C$87,0),MATCH($I103,lookups!$F$76:$BU$76,0)))</f>
        <v>1</v>
      </c>
      <c r="AJ103" s="248">
        <f>IF(ISNUMBER($H103),(1+$H103)^(AJ$10-$I103),INDEX(lookups!$F$77:$BU$87,MATCH($H103,lookups!$C$77:$C$87,0),MATCH(AJ$10,lookups!$F$76:$BU$76,0))/INDEX(lookups!$F$77:$BU$87,MATCH($H103,lookups!$C$77:$C$87,0),MATCH($I103,lookups!$F$76:$BU$76,0)))</f>
        <v>1</v>
      </c>
      <c r="AK103" s="248">
        <f>IF(ISNUMBER($H103),(1+$H103)^(AK$10-$I103),INDEX(lookups!$F$77:$BU$87,MATCH($H103,lookups!$C$77:$C$87,0),MATCH(AK$10,lookups!$F$76:$BU$76,0))/INDEX(lookups!$F$77:$BU$87,MATCH($H103,lookups!$C$77:$C$87,0),MATCH($I103,lookups!$F$76:$BU$76,0)))</f>
        <v>1</v>
      </c>
      <c r="AL103" s="248">
        <f>IF(ISNUMBER($H103),(1+$H103)^(AL$10-$I103),INDEX(lookups!$F$77:$BU$87,MATCH($H103,lookups!$C$77:$C$87,0),MATCH(AL$10,lookups!$F$76:$BU$76,0))/INDEX(lookups!$F$77:$BU$87,MATCH($H103,lookups!$C$77:$C$87,0),MATCH($I103,lookups!$F$76:$BU$76,0)))</f>
        <v>1</v>
      </c>
      <c r="AM103" s="248">
        <f>IF(ISNUMBER($H103),(1+$H103)^(AM$10-$I103),INDEX(lookups!$F$77:$BU$87,MATCH($H103,lookups!$C$77:$C$87,0),MATCH(AM$10,lookups!$F$76:$BU$76,0))/INDEX(lookups!$F$77:$BU$87,MATCH($H103,lookups!$C$77:$C$87,0),MATCH($I103,lookups!$F$76:$BU$76,0)))</f>
        <v>1</v>
      </c>
      <c r="AN103" s="248">
        <f>IF(ISNUMBER($H103),(1+$H103)^(AN$10-$I103),INDEX(lookups!$F$77:$BU$87,MATCH($H103,lookups!$C$77:$C$87,0),MATCH(AN$10,lookups!$F$76:$BU$76,0))/INDEX(lookups!$F$77:$BU$87,MATCH($H103,lookups!$C$77:$C$87,0),MATCH($I103,lookups!$F$76:$BU$76,0)))</f>
        <v>1</v>
      </c>
      <c r="AO103" s="248">
        <f>IF(ISNUMBER($H103),(1+$H103)^(AO$10-$I103),INDEX(lookups!$F$77:$BU$87,MATCH($H103,lookups!$C$77:$C$87,0),MATCH(AO$10,lookups!$F$76:$BU$76,0))/INDEX(lookups!$F$77:$BU$87,MATCH($H103,lookups!$C$77:$C$87,0),MATCH($I103,lookups!$F$76:$BU$76,0)))</f>
        <v>1</v>
      </c>
      <c r="AP103" s="248">
        <f>IF(ISNUMBER($H103),(1+$H103)^(AP$10-$I103),INDEX(lookups!$F$77:$BU$87,MATCH($H103,lookups!$C$77:$C$87,0),MATCH(AP$10,lookups!$F$76:$BU$76,0))/INDEX(lookups!$F$77:$BU$87,MATCH($H103,lookups!$C$77:$C$87,0),MATCH($I103,lookups!$F$76:$BU$76,0)))</f>
        <v>1</v>
      </c>
      <c r="AQ103" s="248">
        <f>IF(ISNUMBER($H103),(1+$H103)^(AQ$10-$I103),INDEX(lookups!$F$77:$BU$87,MATCH($H103,lookups!$C$77:$C$87,0),MATCH(AQ$10,lookups!$F$76:$BU$76,0))/INDEX(lookups!$F$77:$BU$87,MATCH($H103,lookups!$C$77:$C$87,0),MATCH($I103,lookups!$F$76:$BU$76,0)))</f>
        <v>1</v>
      </c>
      <c r="AR103" s="248">
        <f>IF(ISNUMBER($H103),(1+$H103)^(AR$10-$I103),INDEX(lookups!$F$77:$BU$87,MATCH($H103,lookups!$C$77:$C$87,0),MATCH(AR$10,lookups!$F$76:$BU$76,0))/INDEX(lookups!$F$77:$BU$87,MATCH($H103,lookups!$C$77:$C$87,0),MATCH($I103,lookups!$F$76:$BU$76,0)))</f>
        <v>1</v>
      </c>
      <c r="AS103" s="248">
        <f>IF(ISNUMBER($H103),(1+$H103)^(AS$10-$I103),INDEX(lookups!$F$77:$BU$87,MATCH($H103,lookups!$C$77:$C$87,0),MATCH(AS$10,lookups!$F$76:$BU$76,0))/INDEX(lookups!$F$77:$BU$87,MATCH($H103,lookups!$C$77:$C$87,0),MATCH($I103,lookups!$F$76:$BU$76,0)))</f>
        <v>1</v>
      </c>
      <c r="AT103" s="248">
        <f>IF(ISNUMBER($H103),(1+$H103)^(AT$10-$I103),INDEX(lookups!$F$77:$BU$87,MATCH($H103,lookups!$C$77:$C$87,0),MATCH(AT$10,lookups!$F$76:$BU$76,0))/INDEX(lookups!$F$77:$BU$87,MATCH($H103,lookups!$C$77:$C$87,0),MATCH($I103,lookups!$F$76:$BU$76,0)))</f>
        <v>1</v>
      </c>
      <c r="AU103" s="248">
        <f>IF(ISNUMBER($H103),(1+$H103)^(AU$10-$I103),INDEX(lookups!$F$77:$BU$87,MATCH($H103,lookups!$C$77:$C$87,0),MATCH(AU$10,lookups!$F$76:$BU$76,0))/INDEX(lookups!$F$77:$BU$87,MATCH($H103,lookups!$C$77:$C$87,0),MATCH($I103,lookups!$F$76:$BU$76,0)))</f>
        <v>1</v>
      </c>
      <c r="AV103" s="248">
        <f>IF(ISNUMBER($H103),(1+$H103)^(AV$10-$I103),INDEX(lookups!$F$77:$BU$87,MATCH($H103,lookups!$C$77:$C$87,0),MATCH(AV$10,lookups!$F$76:$BU$76,0))/INDEX(lookups!$F$77:$BU$87,MATCH($H103,lookups!$C$77:$C$87,0),MATCH($I103,lookups!$F$76:$BU$76,0)))</f>
        <v>1</v>
      </c>
      <c r="AW103" s="248">
        <f>IF(ISNUMBER($H103),(1+$H103)^(AW$10-$I103),INDEX(lookups!$F$77:$BU$87,MATCH($H103,lookups!$C$77:$C$87,0),MATCH(AW$10,lookups!$F$76:$BU$76,0))/INDEX(lookups!$F$77:$BU$87,MATCH($H103,lookups!$C$77:$C$87,0),MATCH($I103,lookups!$F$76:$BU$76,0)))</f>
        <v>1</v>
      </c>
      <c r="AX103" s="248">
        <f>IF(ISNUMBER($H103),(1+$H103)^(AX$10-$I103),INDEX(lookups!$F$77:$BU$87,MATCH($H103,lookups!$C$77:$C$87,0),MATCH(AX$10,lookups!$F$76:$BU$76,0))/INDEX(lookups!$F$77:$BU$87,MATCH($H103,lookups!$C$77:$C$87,0),MATCH($I103,lookups!$F$76:$BU$76,0)))</f>
        <v>1</v>
      </c>
      <c r="AY103" s="248">
        <f>IF(ISNUMBER($H103),(1+$H103)^(AY$10-$I103),INDEX(lookups!$F$77:$BU$87,MATCH($H103,lookups!$C$77:$C$87,0),MATCH(AY$10,lookups!$F$76:$BU$76,0))/INDEX(lookups!$F$77:$BU$87,MATCH($H103,lookups!$C$77:$C$87,0),MATCH($I103,lookups!$F$76:$BU$76,0)))</f>
        <v>1</v>
      </c>
      <c r="AZ103" s="248">
        <f>IF(ISNUMBER($H103),(1+$H103)^(AZ$10-$I103),INDEX(lookups!$F$77:$BU$87,MATCH($H103,lookups!$C$77:$C$87,0),MATCH(AZ$10,lookups!$F$76:$BU$76,0))/INDEX(lookups!$F$77:$BU$87,MATCH($H103,lookups!$C$77:$C$87,0),MATCH($I103,lookups!$F$76:$BU$76,0)))</f>
        <v>1</v>
      </c>
      <c r="BA103" s="248">
        <f>IF(ISNUMBER($H103),(1+$H103)^(BA$10-$I103),INDEX(lookups!$F$77:$BU$87,MATCH($H103,lookups!$C$77:$C$87,0),MATCH(BA$10,lookups!$F$76:$BU$76,0))/INDEX(lookups!$F$77:$BU$87,MATCH($H103,lookups!$C$77:$C$87,0),MATCH($I103,lookups!$F$76:$BU$76,0)))</f>
        <v>1</v>
      </c>
      <c r="BB103" s="248">
        <f>IF(ISNUMBER($H103),(1+$H103)^(BB$10-$I103),INDEX(lookups!$F$77:$BU$87,MATCH($H103,lookups!$C$77:$C$87,0),MATCH(BB$10,lookups!$F$76:$BU$76,0))/INDEX(lookups!$F$77:$BU$87,MATCH($H103,lookups!$C$77:$C$87,0),MATCH($I103,lookups!$F$76:$BU$76,0)))</f>
        <v>1</v>
      </c>
      <c r="BC103" s="248">
        <f>IF(ISNUMBER($H103),(1+$H103)^(BC$10-$I103),INDEX(lookups!$F$77:$BU$87,MATCH($H103,lookups!$C$77:$C$87,0),MATCH(BC$10,lookups!$F$76:$BU$76,0))/INDEX(lookups!$F$77:$BU$87,MATCH($H103,lookups!$C$77:$C$87,0),MATCH($I103,lookups!$F$76:$BU$76,0)))</f>
        <v>1</v>
      </c>
      <c r="BD103" s="248">
        <f>IF(ISNUMBER($H103),(1+$H103)^(BD$10-$I103),INDEX(lookups!$F$77:$BU$87,MATCH($H103,lookups!$C$77:$C$87,0),MATCH(BD$10,lookups!$F$76:$BU$76,0))/INDEX(lookups!$F$77:$BU$87,MATCH($H103,lookups!$C$77:$C$87,0),MATCH($I103,lookups!$F$76:$BU$76,0)))</f>
        <v>1</v>
      </c>
      <c r="BE103" s="248">
        <f>IF(ISNUMBER($H103),(1+$H103)^(BE$10-$I103),INDEX(lookups!$F$77:$BU$87,MATCH($H103,lookups!$C$77:$C$87,0),MATCH(BE$10,lookups!$F$76:$BU$76,0))/INDEX(lookups!$F$77:$BU$87,MATCH($H103,lookups!$C$77:$C$87,0),MATCH($I103,lookups!$F$76:$BU$76,0)))</f>
        <v>1</v>
      </c>
      <c r="BF103" s="248">
        <f>IF(ISNUMBER($H103),(1+$H103)^(BF$10-$I103),INDEX(lookups!$F$77:$BU$87,MATCH($H103,lookups!$C$77:$C$87,0),MATCH(BF$10,lookups!$F$76:$BU$76,0))/INDEX(lookups!$F$77:$BU$87,MATCH($H103,lookups!$C$77:$C$87,0),MATCH($I103,lookups!$F$76:$BU$76,0)))</f>
        <v>1</v>
      </c>
      <c r="BG103" s="248">
        <f>IF(ISNUMBER($H103),(1+$H103)^(BG$10-$I103),INDEX(lookups!$F$77:$BU$87,MATCH($H103,lookups!$C$77:$C$87,0),MATCH(BG$10,lookups!$F$76:$BU$76,0))/INDEX(lookups!$F$77:$BU$87,MATCH($H103,lookups!$C$77:$C$87,0),MATCH($I103,lookups!$F$76:$BU$76,0)))</f>
        <v>1</v>
      </c>
      <c r="BH103" s="248">
        <f>IF(ISNUMBER($H103),(1+$H103)^(BH$10-$I103),INDEX(lookups!$F$77:$BU$87,MATCH($H103,lookups!$C$77:$C$87,0),MATCH(BH$10,lookups!$F$76:$BU$76,0))/INDEX(lookups!$F$77:$BU$87,MATCH($H103,lookups!$C$77:$C$87,0),MATCH($I103,lookups!$F$76:$BU$76,0)))</f>
        <v>1</v>
      </c>
      <c r="BI103" s="248">
        <f>IF(ISNUMBER($H103),(1+$H103)^(BI$10-$I103),INDEX(lookups!$F$77:$BU$87,MATCH($H103,lookups!$C$77:$C$87,0),MATCH(BI$10,lookups!$F$76:$BU$76,0))/INDEX(lookups!$F$77:$BU$87,MATCH($H103,lookups!$C$77:$C$87,0),MATCH($I103,lookups!$F$76:$BU$76,0)))</f>
        <v>1</v>
      </c>
      <c r="BJ103" s="248">
        <f>IF(ISNUMBER($H103),(1+$H103)^(BJ$10-$I103),INDEX(lookups!$F$77:$BU$87,MATCH($H103,lookups!$C$77:$C$87,0),MATCH(BJ$10,lookups!$F$76:$BU$76,0))/INDEX(lookups!$F$77:$BU$87,MATCH($H103,lookups!$C$77:$C$87,0),MATCH($I103,lookups!$F$76:$BU$76,0)))</f>
        <v>1</v>
      </c>
      <c r="BK103" s="248">
        <f>IF(ISNUMBER($H103),(1+$H103)^(BK$10-$I103),INDEX(lookups!$F$77:$BU$87,MATCH($H103,lookups!$C$77:$C$87,0),MATCH(BK$10,lookups!$F$76:$BU$76,0))/INDEX(lookups!$F$77:$BU$87,MATCH($H103,lookups!$C$77:$C$87,0),MATCH($I103,lookups!$F$76:$BU$76,0)))</f>
        <v>1</v>
      </c>
      <c r="BL103" s="248">
        <f>IF(ISNUMBER($H103),(1+$H103)^(BL$10-$I103),INDEX(lookups!$F$77:$BU$87,MATCH($H103,lookups!$C$77:$C$87,0),MATCH(BL$10,lookups!$F$76:$BU$76,0))/INDEX(lookups!$F$77:$BU$87,MATCH($H103,lookups!$C$77:$C$87,0),MATCH($I103,lookups!$F$76:$BU$76,0)))</f>
        <v>1</v>
      </c>
      <c r="BM103" s="248">
        <f>IF(ISNUMBER($H103),(1+$H103)^(BM$10-$I103),INDEX(lookups!$F$77:$BU$87,MATCH($H103,lookups!$C$77:$C$87,0),MATCH(BM$10,lookups!$F$76:$BU$76,0))/INDEX(lookups!$F$77:$BU$87,MATCH($H103,lookups!$C$77:$C$87,0),MATCH($I103,lookups!$F$76:$BU$76,0)))</f>
        <v>1</v>
      </c>
    </row>
    <row r="104" spans="3:65" ht="12.75">
      <c r="C104" s="220">
        <f t="shared" si="85"/>
        <v>12</v>
      </c>
      <c r="D104" s="198" t="str">
        <f t="shared" si="86"/>
        <v>…</v>
      </c>
      <c r="E104" s="245" t="str">
        <f t="shared" si="84"/>
        <v>Operating Expense</v>
      </c>
      <c r="F104" s="215">
        <f t="shared" si="84"/>
        <v>2</v>
      </c>
      <c r="G104" s="215"/>
      <c r="H104" s="246">
        <f>Input!L23</f>
        <v>0</v>
      </c>
      <c r="I104" s="247">
        <f>Assumptions!$D$16</f>
        <v>2022</v>
      </c>
      <c r="O104" s="248">
        <f>IF(ISNUMBER($H104),(1+$H104)^(O$10-$I104),INDEX(lookups!$F$77:$BU$87,MATCH($H104,lookups!$C$77:$C$87,0),MATCH(O$10,lookups!$F$76:$BU$76,0))/INDEX(lookups!$F$77:$BU$87,MATCH($H104,lookups!$C$77:$C$87,0),MATCH($I104,lookups!$F$76:$BU$76,0)))</f>
        <v>1</v>
      </c>
      <c r="P104" s="248">
        <f>IF(ISNUMBER($H104),(1+$H104)^(P$10-$I104),INDEX(lookups!$F$77:$BU$87,MATCH($H104,lookups!$C$77:$C$87,0),MATCH(P$10,lookups!$F$76:$BU$76,0))/INDEX(lookups!$F$77:$BU$87,MATCH($H104,lookups!$C$77:$C$87,0),MATCH($I104,lookups!$F$76:$BU$76,0)))</f>
        <v>1</v>
      </c>
      <c r="Q104" s="248">
        <f>IF(ISNUMBER($H104),(1+$H104)^(Q$10-$I104),INDEX(lookups!$F$77:$BU$87,MATCH($H104,lookups!$C$77:$C$87,0),MATCH(Q$10,lookups!$F$76:$BU$76,0))/INDEX(lookups!$F$77:$BU$87,MATCH($H104,lookups!$C$77:$C$87,0),MATCH($I104,lookups!$F$76:$BU$76,0)))</f>
        <v>1</v>
      </c>
      <c r="R104" s="248">
        <f>IF(ISNUMBER($H104),(1+$H104)^(R$10-$I104),INDEX(lookups!$F$77:$BU$87,MATCH($H104,lookups!$C$77:$C$87,0),MATCH(R$10,lookups!$F$76:$BU$76,0))/INDEX(lookups!$F$77:$BU$87,MATCH($H104,lookups!$C$77:$C$87,0),MATCH($I104,lookups!$F$76:$BU$76,0)))</f>
        <v>1</v>
      </c>
      <c r="S104" s="248">
        <f>IF(ISNUMBER($H104),(1+$H104)^(S$10-$I104),INDEX(lookups!$F$77:$BU$87,MATCH($H104,lookups!$C$77:$C$87,0),MATCH(S$10,lookups!$F$76:$BU$76,0))/INDEX(lookups!$F$77:$BU$87,MATCH($H104,lookups!$C$77:$C$87,0),MATCH($I104,lookups!$F$76:$BU$76,0)))</f>
        <v>1</v>
      </c>
      <c r="T104" s="248">
        <f>IF(ISNUMBER($H104),(1+$H104)^(T$10-$I104),INDEX(lookups!$F$77:$BU$87,MATCH($H104,lookups!$C$77:$C$87,0),MATCH(T$10,lookups!$F$76:$BU$76,0))/INDEX(lookups!$F$77:$BU$87,MATCH($H104,lookups!$C$77:$C$87,0),MATCH($I104,lookups!$F$76:$BU$76,0)))</f>
        <v>1</v>
      </c>
      <c r="U104" s="248">
        <f>IF(ISNUMBER($H104),(1+$H104)^(U$10-$I104),INDEX(lookups!$F$77:$BU$87,MATCH($H104,lookups!$C$77:$C$87,0),MATCH(U$10,lookups!$F$76:$BU$76,0))/INDEX(lookups!$F$77:$BU$87,MATCH($H104,lookups!$C$77:$C$87,0),MATCH($I104,lookups!$F$76:$BU$76,0)))</f>
        <v>1</v>
      </c>
      <c r="V104" s="248">
        <f>IF(ISNUMBER($H104),(1+$H104)^(V$10-$I104),INDEX(lookups!$F$77:$BU$87,MATCH($H104,lookups!$C$77:$C$87,0),MATCH(V$10,lookups!$F$76:$BU$76,0))/INDEX(lookups!$F$77:$BU$87,MATCH($H104,lookups!$C$77:$C$87,0),MATCH($I104,lookups!$F$76:$BU$76,0)))</f>
        <v>1</v>
      </c>
      <c r="W104" s="248">
        <f>IF(ISNUMBER($H104),(1+$H104)^(W$10-$I104),INDEX(lookups!$F$77:$BU$87,MATCH($H104,lookups!$C$77:$C$87,0),MATCH(W$10,lookups!$F$76:$BU$76,0))/INDEX(lookups!$F$77:$BU$87,MATCH($H104,lookups!$C$77:$C$87,0),MATCH($I104,lookups!$F$76:$BU$76,0)))</f>
        <v>1</v>
      </c>
      <c r="X104" s="248">
        <f>IF(ISNUMBER($H104),(1+$H104)^(X$10-$I104),INDEX(lookups!$F$77:$BU$87,MATCH($H104,lookups!$C$77:$C$87,0),MATCH(X$10,lookups!$F$76:$BU$76,0))/INDEX(lookups!$F$77:$BU$87,MATCH($H104,lookups!$C$77:$C$87,0),MATCH($I104,lookups!$F$76:$BU$76,0)))</f>
        <v>1</v>
      </c>
      <c r="Y104" s="248">
        <f>IF(ISNUMBER($H104),(1+$H104)^(Y$10-$I104),INDEX(lookups!$F$77:$BU$87,MATCH($H104,lookups!$C$77:$C$87,0),MATCH(Y$10,lookups!$F$76:$BU$76,0))/INDEX(lookups!$F$77:$BU$87,MATCH($H104,lookups!$C$77:$C$87,0),MATCH($I104,lookups!$F$76:$BU$76,0)))</f>
        <v>1</v>
      </c>
      <c r="Z104" s="248">
        <f>IF(ISNUMBER($H104),(1+$H104)^(Z$10-$I104),INDEX(lookups!$F$77:$BU$87,MATCH($H104,lookups!$C$77:$C$87,0),MATCH(Z$10,lookups!$F$76:$BU$76,0))/INDEX(lookups!$F$77:$BU$87,MATCH($H104,lookups!$C$77:$C$87,0),MATCH($I104,lookups!$F$76:$BU$76,0)))</f>
        <v>1</v>
      </c>
      <c r="AA104" s="248">
        <f>IF(ISNUMBER($H104),(1+$H104)^(AA$10-$I104),INDEX(lookups!$F$77:$BU$87,MATCH($H104,lookups!$C$77:$C$87,0),MATCH(AA$10,lookups!$F$76:$BU$76,0))/INDEX(lookups!$F$77:$BU$87,MATCH($H104,lookups!$C$77:$C$87,0),MATCH($I104,lookups!$F$76:$BU$76,0)))</f>
        <v>1</v>
      </c>
      <c r="AB104" s="248">
        <f>IF(ISNUMBER($H104),(1+$H104)^(AB$10-$I104),INDEX(lookups!$F$77:$BU$87,MATCH($H104,lookups!$C$77:$C$87,0),MATCH(AB$10,lookups!$F$76:$BU$76,0))/INDEX(lookups!$F$77:$BU$87,MATCH($H104,lookups!$C$77:$C$87,0),MATCH($I104,lookups!$F$76:$BU$76,0)))</f>
        <v>1</v>
      </c>
      <c r="AC104" s="248">
        <f>IF(ISNUMBER($H104),(1+$H104)^(AC$10-$I104),INDEX(lookups!$F$77:$BU$87,MATCH($H104,lookups!$C$77:$C$87,0),MATCH(AC$10,lookups!$F$76:$BU$76,0))/INDEX(lookups!$F$77:$BU$87,MATCH($H104,lookups!$C$77:$C$87,0),MATCH($I104,lookups!$F$76:$BU$76,0)))</f>
        <v>1</v>
      </c>
      <c r="AD104" s="248">
        <f>IF(ISNUMBER($H104),(1+$H104)^(AD$10-$I104),INDEX(lookups!$F$77:$BU$87,MATCH($H104,lookups!$C$77:$C$87,0),MATCH(AD$10,lookups!$F$76:$BU$76,0))/INDEX(lookups!$F$77:$BU$87,MATCH($H104,lookups!$C$77:$C$87,0),MATCH($I104,lookups!$F$76:$BU$76,0)))</f>
        <v>1</v>
      </c>
      <c r="AE104" s="248">
        <f>IF(ISNUMBER($H104),(1+$H104)^(AE$10-$I104),INDEX(lookups!$F$77:$BU$87,MATCH($H104,lookups!$C$77:$C$87,0),MATCH(AE$10,lookups!$F$76:$BU$76,0))/INDEX(lookups!$F$77:$BU$87,MATCH($H104,lookups!$C$77:$C$87,0),MATCH($I104,lookups!$F$76:$BU$76,0)))</f>
        <v>1</v>
      </c>
      <c r="AF104" s="248">
        <f>IF(ISNUMBER($H104),(1+$H104)^(AF$10-$I104),INDEX(lookups!$F$77:$BU$87,MATCH($H104,lookups!$C$77:$C$87,0),MATCH(AF$10,lookups!$F$76:$BU$76,0))/INDEX(lookups!$F$77:$BU$87,MATCH($H104,lookups!$C$77:$C$87,0),MATCH($I104,lookups!$F$76:$BU$76,0)))</f>
        <v>1</v>
      </c>
      <c r="AG104" s="248">
        <f>IF(ISNUMBER($H104),(1+$H104)^(AG$10-$I104),INDEX(lookups!$F$77:$BU$87,MATCH($H104,lookups!$C$77:$C$87,0),MATCH(AG$10,lookups!$F$76:$BU$76,0))/INDEX(lookups!$F$77:$BU$87,MATCH($H104,lookups!$C$77:$C$87,0),MATCH($I104,lookups!$F$76:$BU$76,0)))</f>
        <v>1</v>
      </c>
      <c r="AH104" s="248">
        <f>IF(ISNUMBER($H104),(1+$H104)^(AH$10-$I104),INDEX(lookups!$F$77:$BU$87,MATCH($H104,lookups!$C$77:$C$87,0),MATCH(AH$10,lookups!$F$76:$BU$76,0))/INDEX(lookups!$F$77:$BU$87,MATCH($H104,lookups!$C$77:$C$87,0),MATCH($I104,lookups!$F$76:$BU$76,0)))</f>
        <v>1</v>
      </c>
      <c r="AI104" s="248">
        <f>IF(ISNUMBER($H104),(1+$H104)^(AI$10-$I104),INDEX(lookups!$F$77:$BU$87,MATCH($H104,lookups!$C$77:$C$87,0),MATCH(AI$10,lookups!$F$76:$BU$76,0))/INDEX(lookups!$F$77:$BU$87,MATCH($H104,lookups!$C$77:$C$87,0),MATCH($I104,lookups!$F$76:$BU$76,0)))</f>
        <v>1</v>
      </c>
      <c r="AJ104" s="248">
        <f>IF(ISNUMBER($H104),(1+$H104)^(AJ$10-$I104),INDEX(lookups!$F$77:$BU$87,MATCH($H104,lookups!$C$77:$C$87,0),MATCH(AJ$10,lookups!$F$76:$BU$76,0))/INDEX(lookups!$F$77:$BU$87,MATCH($H104,lookups!$C$77:$C$87,0),MATCH($I104,lookups!$F$76:$BU$76,0)))</f>
        <v>1</v>
      </c>
      <c r="AK104" s="248">
        <f>IF(ISNUMBER($H104),(1+$H104)^(AK$10-$I104),INDEX(lookups!$F$77:$BU$87,MATCH($H104,lookups!$C$77:$C$87,0),MATCH(AK$10,lookups!$F$76:$BU$76,0))/INDEX(lookups!$F$77:$BU$87,MATCH($H104,lookups!$C$77:$C$87,0),MATCH($I104,lookups!$F$76:$BU$76,0)))</f>
        <v>1</v>
      </c>
      <c r="AL104" s="248">
        <f>IF(ISNUMBER($H104),(1+$H104)^(AL$10-$I104),INDEX(lookups!$F$77:$BU$87,MATCH($H104,lookups!$C$77:$C$87,0),MATCH(AL$10,lookups!$F$76:$BU$76,0))/INDEX(lookups!$F$77:$BU$87,MATCH($H104,lookups!$C$77:$C$87,0),MATCH($I104,lookups!$F$76:$BU$76,0)))</f>
        <v>1</v>
      </c>
      <c r="AM104" s="248">
        <f>IF(ISNUMBER($H104),(1+$H104)^(AM$10-$I104),INDEX(lookups!$F$77:$BU$87,MATCH($H104,lookups!$C$77:$C$87,0),MATCH(AM$10,lookups!$F$76:$BU$76,0))/INDEX(lookups!$F$77:$BU$87,MATCH($H104,lookups!$C$77:$C$87,0),MATCH($I104,lookups!$F$76:$BU$76,0)))</f>
        <v>1</v>
      </c>
      <c r="AN104" s="248">
        <f>IF(ISNUMBER($H104),(1+$H104)^(AN$10-$I104),INDEX(lookups!$F$77:$BU$87,MATCH($H104,lookups!$C$77:$C$87,0),MATCH(AN$10,lookups!$F$76:$BU$76,0))/INDEX(lookups!$F$77:$BU$87,MATCH($H104,lookups!$C$77:$C$87,0),MATCH($I104,lookups!$F$76:$BU$76,0)))</f>
        <v>1</v>
      </c>
      <c r="AO104" s="248">
        <f>IF(ISNUMBER($H104),(1+$H104)^(AO$10-$I104),INDEX(lookups!$F$77:$BU$87,MATCH($H104,lookups!$C$77:$C$87,0),MATCH(AO$10,lookups!$F$76:$BU$76,0))/INDEX(lookups!$F$77:$BU$87,MATCH($H104,lookups!$C$77:$C$87,0),MATCH($I104,lookups!$F$76:$BU$76,0)))</f>
        <v>1</v>
      </c>
      <c r="AP104" s="248">
        <f>IF(ISNUMBER($H104),(1+$H104)^(AP$10-$I104),INDEX(lookups!$F$77:$BU$87,MATCH($H104,lookups!$C$77:$C$87,0),MATCH(AP$10,lookups!$F$76:$BU$76,0))/INDEX(lookups!$F$77:$BU$87,MATCH($H104,lookups!$C$77:$C$87,0),MATCH($I104,lookups!$F$76:$BU$76,0)))</f>
        <v>1</v>
      </c>
      <c r="AQ104" s="248">
        <f>IF(ISNUMBER($H104),(1+$H104)^(AQ$10-$I104),INDEX(lookups!$F$77:$BU$87,MATCH($H104,lookups!$C$77:$C$87,0),MATCH(AQ$10,lookups!$F$76:$BU$76,0))/INDEX(lookups!$F$77:$BU$87,MATCH($H104,lookups!$C$77:$C$87,0),MATCH($I104,lookups!$F$76:$BU$76,0)))</f>
        <v>1</v>
      </c>
      <c r="AR104" s="248">
        <f>IF(ISNUMBER($H104),(1+$H104)^(AR$10-$I104),INDEX(lookups!$F$77:$BU$87,MATCH($H104,lookups!$C$77:$C$87,0),MATCH(AR$10,lookups!$F$76:$BU$76,0))/INDEX(lookups!$F$77:$BU$87,MATCH($H104,lookups!$C$77:$C$87,0),MATCH($I104,lookups!$F$76:$BU$76,0)))</f>
        <v>1</v>
      </c>
      <c r="AS104" s="248">
        <f>IF(ISNUMBER($H104),(1+$H104)^(AS$10-$I104),INDEX(lookups!$F$77:$BU$87,MATCH($H104,lookups!$C$77:$C$87,0),MATCH(AS$10,lookups!$F$76:$BU$76,0))/INDEX(lookups!$F$77:$BU$87,MATCH($H104,lookups!$C$77:$C$87,0),MATCH($I104,lookups!$F$76:$BU$76,0)))</f>
        <v>1</v>
      </c>
      <c r="AT104" s="248">
        <f>IF(ISNUMBER($H104),(1+$H104)^(AT$10-$I104),INDEX(lookups!$F$77:$BU$87,MATCH($H104,lookups!$C$77:$C$87,0),MATCH(AT$10,lookups!$F$76:$BU$76,0))/INDEX(lookups!$F$77:$BU$87,MATCH($H104,lookups!$C$77:$C$87,0),MATCH($I104,lookups!$F$76:$BU$76,0)))</f>
        <v>1</v>
      </c>
      <c r="AU104" s="248">
        <f>IF(ISNUMBER($H104),(1+$H104)^(AU$10-$I104),INDEX(lookups!$F$77:$BU$87,MATCH($H104,lookups!$C$77:$C$87,0),MATCH(AU$10,lookups!$F$76:$BU$76,0))/INDEX(lookups!$F$77:$BU$87,MATCH($H104,lookups!$C$77:$C$87,0),MATCH($I104,lookups!$F$76:$BU$76,0)))</f>
        <v>1</v>
      </c>
      <c r="AV104" s="248">
        <f>IF(ISNUMBER($H104),(1+$H104)^(AV$10-$I104),INDEX(lookups!$F$77:$BU$87,MATCH($H104,lookups!$C$77:$C$87,0),MATCH(AV$10,lookups!$F$76:$BU$76,0))/INDEX(lookups!$F$77:$BU$87,MATCH($H104,lookups!$C$77:$C$87,0),MATCH($I104,lookups!$F$76:$BU$76,0)))</f>
        <v>1</v>
      </c>
      <c r="AW104" s="248">
        <f>IF(ISNUMBER($H104),(1+$H104)^(AW$10-$I104),INDEX(lookups!$F$77:$BU$87,MATCH($H104,lookups!$C$77:$C$87,0),MATCH(AW$10,lookups!$F$76:$BU$76,0))/INDEX(lookups!$F$77:$BU$87,MATCH($H104,lookups!$C$77:$C$87,0),MATCH($I104,lookups!$F$76:$BU$76,0)))</f>
        <v>1</v>
      </c>
      <c r="AX104" s="248">
        <f>IF(ISNUMBER($H104),(1+$H104)^(AX$10-$I104),INDEX(lookups!$F$77:$BU$87,MATCH($H104,lookups!$C$77:$C$87,0),MATCH(AX$10,lookups!$F$76:$BU$76,0))/INDEX(lookups!$F$77:$BU$87,MATCH($H104,lookups!$C$77:$C$87,0),MATCH($I104,lookups!$F$76:$BU$76,0)))</f>
        <v>1</v>
      </c>
      <c r="AY104" s="248">
        <f>IF(ISNUMBER($H104),(1+$H104)^(AY$10-$I104),INDEX(lookups!$F$77:$BU$87,MATCH($H104,lookups!$C$77:$C$87,0),MATCH(AY$10,lookups!$F$76:$BU$76,0))/INDEX(lookups!$F$77:$BU$87,MATCH($H104,lookups!$C$77:$C$87,0),MATCH($I104,lookups!$F$76:$BU$76,0)))</f>
        <v>1</v>
      </c>
      <c r="AZ104" s="248">
        <f>IF(ISNUMBER($H104),(1+$H104)^(AZ$10-$I104),INDEX(lookups!$F$77:$BU$87,MATCH($H104,lookups!$C$77:$C$87,0),MATCH(AZ$10,lookups!$F$76:$BU$76,0))/INDEX(lookups!$F$77:$BU$87,MATCH($H104,lookups!$C$77:$C$87,0),MATCH($I104,lookups!$F$76:$BU$76,0)))</f>
        <v>1</v>
      </c>
      <c r="BA104" s="248">
        <f>IF(ISNUMBER($H104),(1+$H104)^(BA$10-$I104),INDEX(lookups!$F$77:$BU$87,MATCH($H104,lookups!$C$77:$C$87,0),MATCH(BA$10,lookups!$F$76:$BU$76,0))/INDEX(lookups!$F$77:$BU$87,MATCH($H104,lookups!$C$77:$C$87,0),MATCH($I104,lookups!$F$76:$BU$76,0)))</f>
        <v>1</v>
      </c>
      <c r="BB104" s="248">
        <f>IF(ISNUMBER($H104),(1+$H104)^(BB$10-$I104),INDEX(lookups!$F$77:$BU$87,MATCH($H104,lookups!$C$77:$C$87,0),MATCH(BB$10,lookups!$F$76:$BU$76,0))/INDEX(lookups!$F$77:$BU$87,MATCH($H104,lookups!$C$77:$C$87,0),MATCH($I104,lookups!$F$76:$BU$76,0)))</f>
        <v>1</v>
      </c>
      <c r="BC104" s="248">
        <f>IF(ISNUMBER($H104),(1+$H104)^(BC$10-$I104),INDEX(lookups!$F$77:$BU$87,MATCH($H104,lookups!$C$77:$C$87,0),MATCH(BC$10,lookups!$F$76:$BU$76,0))/INDEX(lookups!$F$77:$BU$87,MATCH($H104,lookups!$C$77:$C$87,0),MATCH($I104,lookups!$F$76:$BU$76,0)))</f>
        <v>1</v>
      </c>
      <c r="BD104" s="248">
        <f>IF(ISNUMBER($H104),(1+$H104)^(BD$10-$I104),INDEX(lookups!$F$77:$BU$87,MATCH($H104,lookups!$C$77:$C$87,0),MATCH(BD$10,lookups!$F$76:$BU$76,0))/INDEX(lookups!$F$77:$BU$87,MATCH($H104,lookups!$C$77:$C$87,0),MATCH($I104,lookups!$F$76:$BU$76,0)))</f>
        <v>1</v>
      </c>
      <c r="BE104" s="248">
        <f>IF(ISNUMBER($H104),(1+$H104)^(BE$10-$I104),INDEX(lookups!$F$77:$BU$87,MATCH($H104,lookups!$C$77:$C$87,0),MATCH(BE$10,lookups!$F$76:$BU$76,0))/INDEX(lookups!$F$77:$BU$87,MATCH($H104,lookups!$C$77:$C$87,0),MATCH($I104,lookups!$F$76:$BU$76,0)))</f>
        <v>1</v>
      </c>
      <c r="BF104" s="248">
        <f>IF(ISNUMBER($H104),(1+$H104)^(BF$10-$I104),INDEX(lookups!$F$77:$BU$87,MATCH($H104,lookups!$C$77:$C$87,0),MATCH(BF$10,lookups!$F$76:$BU$76,0))/INDEX(lookups!$F$77:$BU$87,MATCH($H104,lookups!$C$77:$C$87,0),MATCH($I104,lookups!$F$76:$BU$76,0)))</f>
        <v>1</v>
      </c>
      <c r="BG104" s="248">
        <f>IF(ISNUMBER($H104),(1+$H104)^(BG$10-$I104),INDEX(lookups!$F$77:$BU$87,MATCH($H104,lookups!$C$77:$C$87,0),MATCH(BG$10,lookups!$F$76:$BU$76,0))/INDEX(lookups!$F$77:$BU$87,MATCH($H104,lookups!$C$77:$C$87,0),MATCH($I104,lookups!$F$76:$BU$76,0)))</f>
        <v>1</v>
      </c>
      <c r="BH104" s="248">
        <f>IF(ISNUMBER($H104),(1+$H104)^(BH$10-$I104),INDEX(lookups!$F$77:$BU$87,MATCH($H104,lookups!$C$77:$C$87,0),MATCH(BH$10,lookups!$F$76:$BU$76,0))/INDEX(lookups!$F$77:$BU$87,MATCH($H104,lookups!$C$77:$C$87,0),MATCH($I104,lookups!$F$76:$BU$76,0)))</f>
        <v>1</v>
      </c>
      <c r="BI104" s="248">
        <f>IF(ISNUMBER($H104),(1+$H104)^(BI$10-$I104),INDEX(lookups!$F$77:$BU$87,MATCH($H104,lookups!$C$77:$C$87,0),MATCH(BI$10,lookups!$F$76:$BU$76,0))/INDEX(lookups!$F$77:$BU$87,MATCH($H104,lookups!$C$77:$C$87,0),MATCH($I104,lookups!$F$76:$BU$76,0)))</f>
        <v>1</v>
      </c>
      <c r="BJ104" s="248">
        <f>IF(ISNUMBER($H104),(1+$H104)^(BJ$10-$I104),INDEX(lookups!$F$77:$BU$87,MATCH($H104,lookups!$C$77:$C$87,0),MATCH(BJ$10,lookups!$F$76:$BU$76,0))/INDEX(lookups!$F$77:$BU$87,MATCH($H104,lookups!$C$77:$C$87,0),MATCH($I104,lookups!$F$76:$BU$76,0)))</f>
        <v>1</v>
      </c>
      <c r="BK104" s="248">
        <f>IF(ISNUMBER($H104),(1+$H104)^(BK$10-$I104),INDEX(lookups!$F$77:$BU$87,MATCH($H104,lookups!$C$77:$C$87,0),MATCH(BK$10,lookups!$F$76:$BU$76,0))/INDEX(lookups!$F$77:$BU$87,MATCH($H104,lookups!$C$77:$C$87,0),MATCH($I104,lookups!$F$76:$BU$76,0)))</f>
        <v>1</v>
      </c>
      <c r="BL104" s="248">
        <f>IF(ISNUMBER($H104),(1+$H104)^(BL$10-$I104),INDEX(lookups!$F$77:$BU$87,MATCH($H104,lookups!$C$77:$C$87,0),MATCH(BL$10,lookups!$F$76:$BU$76,0))/INDEX(lookups!$F$77:$BU$87,MATCH($H104,lookups!$C$77:$C$87,0),MATCH($I104,lookups!$F$76:$BU$76,0)))</f>
        <v>1</v>
      </c>
      <c r="BM104" s="248">
        <f>IF(ISNUMBER($H104),(1+$H104)^(BM$10-$I104),INDEX(lookups!$F$77:$BU$87,MATCH($H104,lookups!$C$77:$C$87,0),MATCH(BM$10,lookups!$F$76:$BU$76,0))/INDEX(lookups!$F$77:$BU$87,MATCH($H104,lookups!$C$77:$C$87,0),MATCH($I104,lookups!$F$76:$BU$76,0)))</f>
        <v>1</v>
      </c>
    </row>
    <row r="105" spans="3:65" ht="12.75">
      <c r="C105" s="220">
        <f t="shared" si="85"/>
        <v>13</v>
      </c>
      <c r="D105" s="198" t="str">
        <f t="shared" si="86"/>
        <v>…</v>
      </c>
      <c r="E105" s="245" t="str">
        <f t="shared" si="84"/>
        <v>Operating Expense</v>
      </c>
      <c r="F105" s="215">
        <f t="shared" si="84"/>
        <v>2</v>
      </c>
      <c r="G105" s="215"/>
      <c r="H105" s="246">
        <f>Input!L24</f>
        <v>0</v>
      </c>
      <c r="I105" s="247">
        <f>Assumptions!$D$16</f>
        <v>2022</v>
      </c>
      <c r="O105" s="248">
        <f>IF(ISNUMBER($H105),(1+$H105)^(O$10-$I105),INDEX(lookups!$F$77:$BU$87,MATCH($H105,lookups!$C$77:$C$87,0),MATCH(O$10,lookups!$F$76:$BU$76,0))/INDEX(lookups!$F$77:$BU$87,MATCH($H105,lookups!$C$77:$C$87,0),MATCH($I105,lookups!$F$76:$BU$76,0)))</f>
        <v>1</v>
      </c>
      <c r="P105" s="248">
        <f>IF(ISNUMBER($H105),(1+$H105)^(P$10-$I105),INDEX(lookups!$F$77:$BU$87,MATCH($H105,lookups!$C$77:$C$87,0),MATCH(P$10,lookups!$F$76:$BU$76,0))/INDEX(lookups!$F$77:$BU$87,MATCH($H105,lookups!$C$77:$C$87,0),MATCH($I105,lookups!$F$76:$BU$76,0)))</f>
        <v>1</v>
      </c>
      <c r="Q105" s="248">
        <f>IF(ISNUMBER($H105),(1+$H105)^(Q$10-$I105),INDEX(lookups!$F$77:$BU$87,MATCH($H105,lookups!$C$77:$C$87,0),MATCH(Q$10,lookups!$F$76:$BU$76,0))/INDEX(lookups!$F$77:$BU$87,MATCH($H105,lookups!$C$77:$C$87,0),MATCH($I105,lookups!$F$76:$BU$76,0)))</f>
        <v>1</v>
      </c>
      <c r="R105" s="248">
        <f>IF(ISNUMBER($H105),(1+$H105)^(R$10-$I105),INDEX(lookups!$F$77:$BU$87,MATCH($H105,lookups!$C$77:$C$87,0),MATCH(R$10,lookups!$F$76:$BU$76,0))/INDEX(lookups!$F$77:$BU$87,MATCH($H105,lookups!$C$77:$C$87,0),MATCH($I105,lookups!$F$76:$BU$76,0)))</f>
        <v>1</v>
      </c>
      <c r="S105" s="248">
        <f>IF(ISNUMBER($H105),(1+$H105)^(S$10-$I105),INDEX(lookups!$F$77:$BU$87,MATCH($H105,lookups!$C$77:$C$87,0),MATCH(S$10,lookups!$F$76:$BU$76,0))/INDEX(lookups!$F$77:$BU$87,MATCH($H105,lookups!$C$77:$C$87,0),MATCH($I105,lookups!$F$76:$BU$76,0)))</f>
        <v>1</v>
      </c>
      <c r="T105" s="248">
        <f>IF(ISNUMBER($H105),(1+$H105)^(T$10-$I105),INDEX(lookups!$F$77:$BU$87,MATCH($H105,lookups!$C$77:$C$87,0),MATCH(T$10,lookups!$F$76:$BU$76,0))/INDEX(lookups!$F$77:$BU$87,MATCH($H105,lookups!$C$77:$C$87,0),MATCH($I105,lookups!$F$76:$BU$76,0)))</f>
        <v>1</v>
      </c>
      <c r="U105" s="248">
        <f>IF(ISNUMBER($H105),(1+$H105)^(U$10-$I105),INDEX(lookups!$F$77:$BU$87,MATCH($H105,lookups!$C$77:$C$87,0),MATCH(U$10,lookups!$F$76:$BU$76,0))/INDEX(lookups!$F$77:$BU$87,MATCH($H105,lookups!$C$77:$C$87,0),MATCH($I105,lookups!$F$76:$BU$76,0)))</f>
        <v>1</v>
      </c>
      <c r="V105" s="248">
        <f>IF(ISNUMBER($H105),(1+$H105)^(V$10-$I105),INDEX(lookups!$F$77:$BU$87,MATCH($H105,lookups!$C$77:$C$87,0),MATCH(V$10,lookups!$F$76:$BU$76,0))/INDEX(lookups!$F$77:$BU$87,MATCH($H105,lookups!$C$77:$C$87,0),MATCH($I105,lookups!$F$76:$BU$76,0)))</f>
        <v>1</v>
      </c>
      <c r="W105" s="248">
        <f>IF(ISNUMBER($H105),(1+$H105)^(W$10-$I105),INDEX(lookups!$F$77:$BU$87,MATCH($H105,lookups!$C$77:$C$87,0),MATCH(W$10,lookups!$F$76:$BU$76,0))/INDEX(lookups!$F$77:$BU$87,MATCH($H105,lookups!$C$77:$C$87,0),MATCH($I105,lookups!$F$76:$BU$76,0)))</f>
        <v>1</v>
      </c>
      <c r="X105" s="248">
        <f>IF(ISNUMBER($H105),(1+$H105)^(X$10-$I105),INDEX(lookups!$F$77:$BU$87,MATCH($H105,lookups!$C$77:$C$87,0),MATCH(X$10,lookups!$F$76:$BU$76,0))/INDEX(lookups!$F$77:$BU$87,MATCH($H105,lookups!$C$77:$C$87,0),MATCH($I105,lookups!$F$76:$BU$76,0)))</f>
        <v>1</v>
      </c>
      <c r="Y105" s="248">
        <f>IF(ISNUMBER($H105),(1+$H105)^(Y$10-$I105),INDEX(lookups!$F$77:$BU$87,MATCH($H105,lookups!$C$77:$C$87,0),MATCH(Y$10,lookups!$F$76:$BU$76,0))/INDEX(lookups!$F$77:$BU$87,MATCH($H105,lookups!$C$77:$C$87,0),MATCH($I105,lookups!$F$76:$BU$76,0)))</f>
        <v>1</v>
      </c>
      <c r="Z105" s="248">
        <f>IF(ISNUMBER($H105),(1+$H105)^(Z$10-$I105),INDEX(lookups!$F$77:$BU$87,MATCH($H105,lookups!$C$77:$C$87,0),MATCH(Z$10,lookups!$F$76:$BU$76,0))/INDEX(lookups!$F$77:$BU$87,MATCH($H105,lookups!$C$77:$C$87,0),MATCH($I105,lookups!$F$76:$BU$76,0)))</f>
        <v>1</v>
      </c>
      <c r="AA105" s="248">
        <f>IF(ISNUMBER($H105),(1+$H105)^(AA$10-$I105),INDEX(lookups!$F$77:$BU$87,MATCH($H105,lookups!$C$77:$C$87,0),MATCH(AA$10,lookups!$F$76:$BU$76,0))/INDEX(lookups!$F$77:$BU$87,MATCH($H105,lookups!$C$77:$C$87,0),MATCH($I105,lookups!$F$76:$BU$76,0)))</f>
        <v>1</v>
      </c>
      <c r="AB105" s="248">
        <f>IF(ISNUMBER($H105),(1+$H105)^(AB$10-$I105),INDEX(lookups!$F$77:$BU$87,MATCH($H105,lookups!$C$77:$C$87,0),MATCH(AB$10,lookups!$F$76:$BU$76,0))/INDEX(lookups!$F$77:$BU$87,MATCH($H105,lookups!$C$77:$C$87,0),MATCH($I105,lookups!$F$76:$BU$76,0)))</f>
        <v>1</v>
      </c>
      <c r="AC105" s="248">
        <f>IF(ISNUMBER($H105),(1+$H105)^(AC$10-$I105),INDEX(lookups!$F$77:$BU$87,MATCH($H105,lookups!$C$77:$C$87,0),MATCH(AC$10,lookups!$F$76:$BU$76,0))/INDEX(lookups!$F$77:$BU$87,MATCH($H105,lookups!$C$77:$C$87,0),MATCH($I105,lookups!$F$76:$BU$76,0)))</f>
        <v>1</v>
      </c>
      <c r="AD105" s="248">
        <f>IF(ISNUMBER($H105),(1+$H105)^(AD$10-$I105),INDEX(lookups!$F$77:$BU$87,MATCH($H105,lookups!$C$77:$C$87,0),MATCH(AD$10,lookups!$F$76:$BU$76,0))/INDEX(lookups!$F$77:$BU$87,MATCH($H105,lookups!$C$77:$C$87,0),MATCH($I105,lookups!$F$76:$BU$76,0)))</f>
        <v>1</v>
      </c>
      <c r="AE105" s="248">
        <f>IF(ISNUMBER($H105),(1+$H105)^(AE$10-$I105),INDEX(lookups!$F$77:$BU$87,MATCH($H105,lookups!$C$77:$C$87,0),MATCH(AE$10,lookups!$F$76:$BU$76,0))/INDEX(lookups!$F$77:$BU$87,MATCH($H105,lookups!$C$77:$C$87,0),MATCH($I105,lookups!$F$76:$BU$76,0)))</f>
        <v>1</v>
      </c>
      <c r="AF105" s="248">
        <f>IF(ISNUMBER($H105),(1+$H105)^(AF$10-$I105),INDEX(lookups!$F$77:$BU$87,MATCH($H105,lookups!$C$77:$C$87,0),MATCH(AF$10,lookups!$F$76:$BU$76,0))/INDEX(lookups!$F$77:$BU$87,MATCH($H105,lookups!$C$77:$C$87,0),MATCH($I105,lookups!$F$76:$BU$76,0)))</f>
        <v>1</v>
      </c>
      <c r="AG105" s="248">
        <f>IF(ISNUMBER($H105),(1+$H105)^(AG$10-$I105),INDEX(lookups!$F$77:$BU$87,MATCH($H105,lookups!$C$77:$C$87,0),MATCH(AG$10,lookups!$F$76:$BU$76,0))/INDEX(lookups!$F$77:$BU$87,MATCH($H105,lookups!$C$77:$C$87,0),MATCH($I105,lookups!$F$76:$BU$76,0)))</f>
        <v>1</v>
      </c>
      <c r="AH105" s="248">
        <f>IF(ISNUMBER($H105),(1+$H105)^(AH$10-$I105),INDEX(lookups!$F$77:$BU$87,MATCH($H105,lookups!$C$77:$C$87,0),MATCH(AH$10,lookups!$F$76:$BU$76,0))/INDEX(lookups!$F$77:$BU$87,MATCH($H105,lookups!$C$77:$C$87,0),MATCH($I105,lookups!$F$76:$BU$76,0)))</f>
        <v>1</v>
      </c>
      <c r="AI105" s="248">
        <f>IF(ISNUMBER($H105),(1+$H105)^(AI$10-$I105),INDEX(lookups!$F$77:$BU$87,MATCH($H105,lookups!$C$77:$C$87,0),MATCH(AI$10,lookups!$F$76:$BU$76,0))/INDEX(lookups!$F$77:$BU$87,MATCH($H105,lookups!$C$77:$C$87,0),MATCH($I105,lookups!$F$76:$BU$76,0)))</f>
        <v>1</v>
      </c>
      <c r="AJ105" s="248">
        <f>IF(ISNUMBER($H105),(1+$H105)^(AJ$10-$I105),INDEX(lookups!$F$77:$BU$87,MATCH($H105,lookups!$C$77:$C$87,0),MATCH(AJ$10,lookups!$F$76:$BU$76,0))/INDEX(lookups!$F$77:$BU$87,MATCH($H105,lookups!$C$77:$C$87,0),MATCH($I105,lookups!$F$76:$BU$76,0)))</f>
        <v>1</v>
      </c>
      <c r="AK105" s="248">
        <f>IF(ISNUMBER($H105),(1+$H105)^(AK$10-$I105),INDEX(lookups!$F$77:$BU$87,MATCH($H105,lookups!$C$77:$C$87,0),MATCH(AK$10,lookups!$F$76:$BU$76,0))/INDEX(lookups!$F$77:$BU$87,MATCH($H105,lookups!$C$77:$C$87,0),MATCH($I105,lookups!$F$76:$BU$76,0)))</f>
        <v>1</v>
      </c>
      <c r="AL105" s="248">
        <f>IF(ISNUMBER($H105),(1+$H105)^(AL$10-$I105),INDEX(lookups!$F$77:$BU$87,MATCH($H105,lookups!$C$77:$C$87,0),MATCH(AL$10,lookups!$F$76:$BU$76,0))/INDEX(lookups!$F$77:$BU$87,MATCH($H105,lookups!$C$77:$C$87,0),MATCH($I105,lookups!$F$76:$BU$76,0)))</f>
        <v>1</v>
      </c>
      <c r="AM105" s="248">
        <f>IF(ISNUMBER($H105),(1+$H105)^(AM$10-$I105),INDEX(lookups!$F$77:$BU$87,MATCH($H105,lookups!$C$77:$C$87,0),MATCH(AM$10,lookups!$F$76:$BU$76,0))/INDEX(lookups!$F$77:$BU$87,MATCH($H105,lookups!$C$77:$C$87,0),MATCH($I105,lookups!$F$76:$BU$76,0)))</f>
        <v>1</v>
      </c>
      <c r="AN105" s="248">
        <f>IF(ISNUMBER($H105),(1+$H105)^(AN$10-$I105),INDEX(lookups!$F$77:$BU$87,MATCH($H105,lookups!$C$77:$C$87,0),MATCH(AN$10,lookups!$F$76:$BU$76,0))/INDEX(lookups!$F$77:$BU$87,MATCH($H105,lookups!$C$77:$C$87,0),MATCH($I105,lookups!$F$76:$BU$76,0)))</f>
        <v>1</v>
      </c>
      <c r="AO105" s="248">
        <f>IF(ISNUMBER($H105),(1+$H105)^(AO$10-$I105),INDEX(lookups!$F$77:$BU$87,MATCH($H105,lookups!$C$77:$C$87,0),MATCH(AO$10,lookups!$F$76:$BU$76,0))/INDEX(lookups!$F$77:$BU$87,MATCH($H105,lookups!$C$77:$C$87,0),MATCH($I105,lookups!$F$76:$BU$76,0)))</f>
        <v>1</v>
      </c>
      <c r="AP105" s="248">
        <f>IF(ISNUMBER($H105),(1+$H105)^(AP$10-$I105),INDEX(lookups!$F$77:$BU$87,MATCH($H105,lookups!$C$77:$C$87,0),MATCH(AP$10,lookups!$F$76:$BU$76,0))/INDEX(lookups!$F$77:$BU$87,MATCH($H105,lookups!$C$77:$C$87,0),MATCH($I105,lookups!$F$76:$BU$76,0)))</f>
        <v>1</v>
      </c>
      <c r="AQ105" s="248">
        <f>IF(ISNUMBER($H105),(1+$H105)^(AQ$10-$I105),INDEX(lookups!$F$77:$BU$87,MATCH($H105,lookups!$C$77:$C$87,0),MATCH(AQ$10,lookups!$F$76:$BU$76,0))/INDEX(lookups!$F$77:$BU$87,MATCH($H105,lookups!$C$77:$C$87,0),MATCH($I105,lookups!$F$76:$BU$76,0)))</f>
        <v>1</v>
      </c>
      <c r="AR105" s="248">
        <f>IF(ISNUMBER($H105),(1+$H105)^(AR$10-$I105),INDEX(lookups!$F$77:$BU$87,MATCH($H105,lookups!$C$77:$C$87,0),MATCH(AR$10,lookups!$F$76:$BU$76,0))/INDEX(lookups!$F$77:$BU$87,MATCH($H105,lookups!$C$77:$C$87,0),MATCH($I105,lookups!$F$76:$BU$76,0)))</f>
        <v>1</v>
      </c>
      <c r="AS105" s="248">
        <f>IF(ISNUMBER($H105),(1+$H105)^(AS$10-$I105),INDEX(lookups!$F$77:$BU$87,MATCH($H105,lookups!$C$77:$C$87,0),MATCH(AS$10,lookups!$F$76:$BU$76,0))/INDEX(lookups!$F$77:$BU$87,MATCH($H105,lookups!$C$77:$C$87,0),MATCH($I105,lookups!$F$76:$BU$76,0)))</f>
        <v>1</v>
      </c>
      <c r="AT105" s="248">
        <f>IF(ISNUMBER($H105),(1+$H105)^(AT$10-$I105),INDEX(lookups!$F$77:$BU$87,MATCH($H105,lookups!$C$77:$C$87,0),MATCH(AT$10,lookups!$F$76:$BU$76,0))/INDEX(lookups!$F$77:$BU$87,MATCH($H105,lookups!$C$77:$C$87,0),MATCH($I105,lookups!$F$76:$BU$76,0)))</f>
        <v>1</v>
      </c>
      <c r="AU105" s="248">
        <f>IF(ISNUMBER($H105),(1+$H105)^(AU$10-$I105),INDEX(lookups!$F$77:$BU$87,MATCH($H105,lookups!$C$77:$C$87,0),MATCH(AU$10,lookups!$F$76:$BU$76,0))/INDEX(lookups!$F$77:$BU$87,MATCH($H105,lookups!$C$77:$C$87,0),MATCH($I105,lookups!$F$76:$BU$76,0)))</f>
        <v>1</v>
      </c>
      <c r="AV105" s="248">
        <f>IF(ISNUMBER($H105),(1+$H105)^(AV$10-$I105),INDEX(lookups!$F$77:$BU$87,MATCH($H105,lookups!$C$77:$C$87,0),MATCH(AV$10,lookups!$F$76:$BU$76,0))/INDEX(lookups!$F$77:$BU$87,MATCH($H105,lookups!$C$77:$C$87,0),MATCH($I105,lookups!$F$76:$BU$76,0)))</f>
        <v>1</v>
      </c>
      <c r="AW105" s="248">
        <f>IF(ISNUMBER($H105),(1+$H105)^(AW$10-$I105),INDEX(lookups!$F$77:$BU$87,MATCH($H105,lookups!$C$77:$C$87,0),MATCH(AW$10,lookups!$F$76:$BU$76,0))/INDEX(lookups!$F$77:$BU$87,MATCH($H105,lookups!$C$77:$C$87,0),MATCH($I105,lookups!$F$76:$BU$76,0)))</f>
        <v>1</v>
      </c>
      <c r="AX105" s="248">
        <f>IF(ISNUMBER($H105),(1+$H105)^(AX$10-$I105),INDEX(lookups!$F$77:$BU$87,MATCH($H105,lookups!$C$77:$C$87,0),MATCH(AX$10,lookups!$F$76:$BU$76,0))/INDEX(lookups!$F$77:$BU$87,MATCH($H105,lookups!$C$77:$C$87,0),MATCH($I105,lookups!$F$76:$BU$76,0)))</f>
        <v>1</v>
      </c>
      <c r="AY105" s="248">
        <f>IF(ISNUMBER($H105),(1+$H105)^(AY$10-$I105),INDEX(lookups!$F$77:$BU$87,MATCH($H105,lookups!$C$77:$C$87,0),MATCH(AY$10,lookups!$F$76:$BU$76,0))/INDEX(lookups!$F$77:$BU$87,MATCH($H105,lookups!$C$77:$C$87,0),MATCH($I105,lookups!$F$76:$BU$76,0)))</f>
        <v>1</v>
      </c>
      <c r="AZ105" s="248">
        <f>IF(ISNUMBER($H105),(1+$H105)^(AZ$10-$I105),INDEX(lookups!$F$77:$BU$87,MATCH($H105,lookups!$C$77:$C$87,0),MATCH(AZ$10,lookups!$F$76:$BU$76,0))/INDEX(lookups!$F$77:$BU$87,MATCH($H105,lookups!$C$77:$C$87,0),MATCH($I105,lookups!$F$76:$BU$76,0)))</f>
        <v>1</v>
      </c>
      <c r="BA105" s="248">
        <f>IF(ISNUMBER($H105),(1+$H105)^(BA$10-$I105),INDEX(lookups!$F$77:$BU$87,MATCH($H105,lookups!$C$77:$C$87,0),MATCH(BA$10,lookups!$F$76:$BU$76,0))/INDEX(lookups!$F$77:$BU$87,MATCH($H105,lookups!$C$77:$C$87,0),MATCH($I105,lookups!$F$76:$BU$76,0)))</f>
        <v>1</v>
      </c>
      <c r="BB105" s="248">
        <f>IF(ISNUMBER($H105),(1+$H105)^(BB$10-$I105),INDEX(lookups!$F$77:$BU$87,MATCH($H105,lookups!$C$77:$C$87,0),MATCH(BB$10,lookups!$F$76:$BU$76,0))/INDEX(lookups!$F$77:$BU$87,MATCH($H105,lookups!$C$77:$C$87,0),MATCH($I105,lookups!$F$76:$BU$76,0)))</f>
        <v>1</v>
      </c>
      <c r="BC105" s="248">
        <f>IF(ISNUMBER($H105),(1+$H105)^(BC$10-$I105),INDEX(lookups!$F$77:$BU$87,MATCH($H105,lookups!$C$77:$C$87,0),MATCH(BC$10,lookups!$F$76:$BU$76,0))/INDEX(lookups!$F$77:$BU$87,MATCH($H105,lookups!$C$77:$C$87,0),MATCH($I105,lookups!$F$76:$BU$76,0)))</f>
        <v>1</v>
      </c>
      <c r="BD105" s="248">
        <f>IF(ISNUMBER($H105),(1+$H105)^(BD$10-$I105),INDEX(lookups!$F$77:$BU$87,MATCH($H105,lookups!$C$77:$C$87,0),MATCH(BD$10,lookups!$F$76:$BU$76,0))/INDEX(lookups!$F$77:$BU$87,MATCH($H105,lookups!$C$77:$C$87,0),MATCH($I105,lookups!$F$76:$BU$76,0)))</f>
        <v>1</v>
      </c>
      <c r="BE105" s="248">
        <f>IF(ISNUMBER($H105),(1+$H105)^(BE$10-$I105),INDEX(lookups!$F$77:$BU$87,MATCH($H105,lookups!$C$77:$C$87,0),MATCH(BE$10,lookups!$F$76:$BU$76,0))/INDEX(lookups!$F$77:$BU$87,MATCH($H105,lookups!$C$77:$C$87,0),MATCH($I105,lookups!$F$76:$BU$76,0)))</f>
        <v>1</v>
      </c>
      <c r="BF105" s="248">
        <f>IF(ISNUMBER($H105),(1+$H105)^(BF$10-$I105),INDEX(lookups!$F$77:$BU$87,MATCH($H105,lookups!$C$77:$C$87,0),MATCH(BF$10,lookups!$F$76:$BU$76,0))/INDEX(lookups!$F$77:$BU$87,MATCH($H105,lookups!$C$77:$C$87,0),MATCH($I105,lookups!$F$76:$BU$76,0)))</f>
        <v>1</v>
      </c>
      <c r="BG105" s="248">
        <f>IF(ISNUMBER($H105),(1+$H105)^(BG$10-$I105),INDEX(lookups!$F$77:$BU$87,MATCH($H105,lookups!$C$77:$C$87,0),MATCH(BG$10,lookups!$F$76:$BU$76,0))/INDEX(lookups!$F$77:$BU$87,MATCH($H105,lookups!$C$77:$C$87,0),MATCH($I105,lookups!$F$76:$BU$76,0)))</f>
        <v>1</v>
      </c>
      <c r="BH105" s="248">
        <f>IF(ISNUMBER($H105),(1+$H105)^(BH$10-$I105),INDEX(lookups!$F$77:$BU$87,MATCH($H105,lookups!$C$77:$C$87,0),MATCH(BH$10,lookups!$F$76:$BU$76,0))/INDEX(lookups!$F$77:$BU$87,MATCH($H105,lookups!$C$77:$C$87,0),MATCH($I105,lookups!$F$76:$BU$76,0)))</f>
        <v>1</v>
      </c>
      <c r="BI105" s="248">
        <f>IF(ISNUMBER($H105),(1+$H105)^(BI$10-$I105),INDEX(lookups!$F$77:$BU$87,MATCH($H105,lookups!$C$77:$C$87,0),MATCH(BI$10,lookups!$F$76:$BU$76,0))/INDEX(lookups!$F$77:$BU$87,MATCH($H105,lookups!$C$77:$C$87,0),MATCH($I105,lookups!$F$76:$BU$76,0)))</f>
        <v>1</v>
      </c>
      <c r="BJ105" s="248">
        <f>IF(ISNUMBER($H105),(1+$H105)^(BJ$10-$I105),INDEX(lookups!$F$77:$BU$87,MATCH($H105,lookups!$C$77:$C$87,0),MATCH(BJ$10,lookups!$F$76:$BU$76,0))/INDEX(lookups!$F$77:$BU$87,MATCH($H105,lookups!$C$77:$C$87,0),MATCH($I105,lookups!$F$76:$BU$76,0)))</f>
        <v>1</v>
      </c>
      <c r="BK105" s="248">
        <f>IF(ISNUMBER($H105),(1+$H105)^(BK$10-$I105),INDEX(lookups!$F$77:$BU$87,MATCH($H105,lookups!$C$77:$C$87,0),MATCH(BK$10,lookups!$F$76:$BU$76,0))/INDEX(lookups!$F$77:$BU$87,MATCH($H105,lookups!$C$77:$C$87,0),MATCH($I105,lookups!$F$76:$BU$76,0)))</f>
        <v>1</v>
      </c>
      <c r="BL105" s="248">
        <f>IF(ISNUMBER($H105),(1+$H105)^(BL$10-$I105),INDEX(lookups!$F$77:$BU$87,MATCH($H105,lookups!$C$77:$C$87,0),MATCH(BL$10,lookups!$F$76:$BU$76,0))/INDEX(lookups!$F$77:$BU$87,MATCH($H105,lookups!$C$77:$C$87,0),MATCH($I105,lookups!$F$76:$BU$76,0)))</f>
        <v>1</v>
      </c>
      <c r="BM105" s="248">
        <f>IF(ISNUMBER($H105),(1+$H105)^(BM$10-$I105),INDEX(lookups!$F$77:$BU$87,MATCH($H105,lookups!$C$77:$C$87,0),MATCH(BM$10,lookups!$F$76:$BU$76,0))/INDEX(lookups!$F$77:$BU$87,MATCH($H105,lookups!$C$77:$C$87,0),MATCH($I105,lookups!$F$76:$BU$76,0)))</f>
        <v>1</v>
      </c>
    </row>
    <row r="106" spans="3:65" ht="12.75">
      <c r="C106" s="220">
        <f t="shared" si="85"/>
        <v>14</v>
      </c>
      <c r="D106" s="198" t="str">
        <f t="shared" si="86"/>
        <v>…</v>
      </c>
      <c r="E106" s="245" t="str">
        <f t="shared" si="84"/>
        <v>Operating Expense</v>
      </c>
      <c r="F106" s="215">
        <f t="shared" si="84"/>
        <v>2</v>
      </c>
      <c r="G106" s="215"/>
      <c r="H106" s="246">
        <f>Input!L25</f>
        <v>0</v>
      </c>
      <c r="I106" s="247">
        <f>Assumptions!$D$16</f>
        <v>2022</v>
      </c>
      <c r="O106" s="248">
        <f>IF(ISNUMBER($H106),(1+$H106)^(O$10-$I106),INDEX(lookups!$F$77:$BU$87,MATCH($H106,lookups!$C$77:$C$87,0),MATCH(O$10,lookups!$F$76:$BU$76,0))/INDEX(lookups!$F$77:$BU$87,MATCH($H106,lookups!$C$77:$C$87,0),MATCH($I106,lookups!$F$76:$BU$76,0)))</f>
        <v>1</v>
      </c>
      <c r="P106" s="248">
        <f>IF(ISNUMBER($H106),(1+$H106)^(P$10-$I106),INDEX(lookups!$F$77:$BU$87,MATCH($H106,lookups!$C$77:$C$87,0),MATCH(P$10,lookups!$F$76:$BU$76,0))/INDEX(lookups!$F$77:$BU$87,MATCH($H106,lookups!$C$77:$C$87,0),MATCH($I106,lookups!$F$76:$BU$76,0)))</f>
        <v>1</v>
      </c>
      <c r="Q106" s="248">
        <f>IF(ISNUMBER($H106),(1+$H106)^(Q$10-$I106),INDEX(lookups!$F$77:$BU$87,MATCH($H106,lookups!$C$77:$C$87,0),MATCH(Q$10,lookups!$F$76:$BU$76,0))/INDEX(lookups!$F$77:$BU$87,MATCH($H106,lookups!$C$77:$C$87,0),MATCH($I106,lookups!$F$76:$BU$76,0)))</f>
        <v>1</v>
      </c>
      <c r="R106" s="248">
        <f>IF(ISNUMBER($H106),(1+$H106)^(R$10-$I106),INDEX(lookups!$F$77:$BU$87,MATCH($H106,lookups!$C$77:$C$87,0),MATCH(R$10,lookups!$F$76:$BU$76,0))/INDEX(lookups!$F$77:$BU$87,MATCH($H106,lookups!$C$77:$C$87,0),MATCH($I106,lookups!$F$76:$BU$76,0)))</f>
        <v>1</v>
      </c>
      <c r="S106" s="248">
        <f>IF(ISNUMBER($H106),(1+$H106)^(S$10-$I106),INDEX(lookups!$F$77:$BU$87,MATCH($H106,lookups!$C$77:$C$87,0),MATCH(S$10,lookups!$F$76:$BU$76,0))/INDEX(lookups!$F$77:$BU$87,MATCH($H106,lookups!$C$77:$C$87,0),MATCH($I106,lookups!$F$76:$BU$76,0)))</f>
        <v>1</v>
      </c>
      <c r="T106" s="248">
        <f>IF(ISNUMBER($H106),(1+$H106)^(T$10-$I106),INDEX(lookups!$F$77:$BU$87,MATCH($H106,lookups!$C$77:$C$87,0),MATCH(T$10,lookups!$F$76:$BU$76,0))/INDEX(lookups!$F$77:$BU$87,MATCH($H106,lookups!$C$77:$C$87,0),MATCH($I106,lookups!$F$76:$BU$76,0)))</f>
        <v>1</v>
      </c>
      <c r="U106" s="248">
        <f>IF(ISNUMBER($H106),(1+$H106)^(U$10-$I106),INDEX(lookups!$F$77:$BU$87,MATCH($H106,lookups!$C$77:$C$87,0),MATCH(U$10,lookups!$F$76:$BU$76,0))/INDEX(lookups!$F$77:$BU$87,MATCH($H106,lookups!$C$77:$C$87,0),MATCH($I106,lookups!$F$76:$BU$76,0)))</f>
        <v>1</v>
      </c>
      <c r="V106" s="248">
        <f>IF(ISNUMBER($H106),(1+$H106)^(V$10-$I106),INDEX(lookups!$F$77:$BU$87,MATCH($H106,lookups!$C$77:$C$87,0),MATCH(V$10,lookups!$F$76:$BU$76,0))/INDEX(lookups!$F$77:$BU$87,MATCH($H106,lookups!$C$77:$C$87,0),MATCH($I106,lookups!$F$76:$BU$76,0)))</f>
        <v>1</v>
      </c>
      <c r="W106" s="248">
        <f>IF(ISNUMBER($H106),(1+$H106)^(W$10-$I106),INDEX(lookups!$F$77:$BU$87,MATCH($H106,lookups!$C$77:$C$87,0),MATCH(W$10,lookups!$F$76:$BU$76,0))/INDEX(lookups!$F$77:$BU$87,MATCH($H106,lookups!$C$77:$C$87,0),MATCH($I106,lookups!$F$76:$BU$76,0)))</f>
        <v>1</v>
      </c>
      <c r="X106" s="248">
        <f>IF(ISNUMBER($H106),(1+$H106)^(X$10-$I106),INDEX(lookups!$F$77:$BU$87,MATCH($H106,lookups!$C$77:$C$87,0),MATCH(X$10,lookups!$F$76:$BU$76,0))/INDEX(lookups!$F$77:$BU$87,MATCH($H106,lookups!$C$77:$C$87,0),MATCH($I106,lookups!$F$76:$BU$76,0)))</f>
        <v>1</v>
      </c>
      <c r="Y106" s="248">
        <f>IF(ISNUMBER($H106),(1+$H106)^(Y$10-$I106),INDEX(lookups!$F$77:$BU$87,MATCH($H106,lookups!$C$77:$C$87,0),MATCH(Y$10,lookups!$F$76:$BU$76,0))/INDEX(lookups!$F$77:$BU$87,MATCH($H106,lookups!$C$77:$C$87,0),MATCH($I106,lookups!$F$76:$BU$76,0)))</f>
        <v>1</v>
      </c>
      <c r="Z106" s="248">
        <f>IF(ISNUMBER($H106),(1+$H106)^(Z$10-$I106),INDEX(lookups!$F$77:$BU$87,MATCH($H106,lookups!$C$77:$C$87,0),MATCH(Z$10,lookups!$F$76:$BU$76,0))/INDEX(lookups!$F$77:$BU$87,MATCH($H106,lookups!$C$77:$C$87,0),MATCH($I106,lookups!$F$76:$BU$76,0)))</f>
        <v>1</v>
      </c>
      <c r="AA106" s="248">
        <f>IF(ISNUMBER($H106),(1+$H106)^(AA$10-$I106),INDEX(lookups!$F$77:$BU$87,MATCH($H106,lookups!$C$77:$C$87,0),MATCH(AA$10,lookups!$F$76:$BU$76,0))/INDEX(lookups!$F$77:$BU$87,MATCH($H106,lookups!$C$77:$C$87,0),MATCH($I106,lookups!$F$76:$BU$76,0)))</f>
        <v>1</v>
      </c>
      <c r="AB106" s="248">
        <f>IF(ISNUMBER($H106),(1+$H106)^(AB$10-$I106),INDEX(lookups!$F$77:$BU$87,MATCH($H106,lookups!$C$77:$C$87,0),MATCH(AB$10,lookups!$F$76:$BU$76,0))/INDEX(lookups!$F$77:$BU$87,MATCH($H106,lookups!$C$77:$C$87,0),MATCH($I106,lookups!$F$76:$BU$76,0)))</f>
        <v>1</v>
      </c>
      <c r="AC106" s="248">
        <f>IF(ISNUMBER($H106),(1+$H106)^(AC$10-$I106),INDEX(lookups!$F$77:$BU$87,MATCH($H106,lookups!$C$77:$C$87,0),MATCH(AC$10,lookups!$F$76:$BU$76,0))/INDEX(lookups!$F$77:$BU$87,MATCH($H106,lookups!$C$77:$C$87,0),MATCH($I106,lookups!$F$76:$BU$76,0)))</f>
        <v>1</v>
      </c>
      <c r="AD106" s="248">
        <f>IF(ISNUMBER($H106),(1+$H106)^(AD$10-$I106),INDEX(lookups!$F$77:$BU$87,MATCH($H106,lookups!$C$77:$C$87,0),MATCH(AD$10,lookups!$F$76:$BU$76,0))/INDEX(lookups!$F$77:$BU$87,MATCH($H106,lookups!$C$77:$C$87,0),MATCH($I106,lookups!$F$76:$BU$76,0)))</f>
        <v>1</v>
      </c>
      <c r="AE106" s="248">
        <f>IF(ISNUMBER($H106),(1+$H106)^(AE$10-$I106),INDEX(lookups!$F$77:$BU$87,MATCH($H106,lookups!$C$77:$C$87,0),MATCH(AE$10,lookups!$F$76:$BU$76,0))/INDEX(lookups!$F$77:$BU$87,MATCH($H106,lookups!$C$77:$C$87,0),MATCH($I106,lookups!$F$76:$BU$76,0)))</f>
        <v>1</v>
      </c>
      <c r="AF106" s="248">
        <f>IF(ISNUMBER($H106),(1+$H106)^(AF$10-$I106),INDEX(lookups!$F$77:$BU$87,MATCH($H106,lookups!$C$77:$C$87,0),MATCH(AF$10,lookups!$F$76:$BU$76,0))/INDEX(lookups!$F$77:$BU$87,MATCH($H106,lookups!$C$77:$C$87,0),MATCH($I106,lookups!$F$76:$BU$76,0)))</f>
        <v>1</v>
      </c>
      <c r="AG106" s="248">
        <f>IF(ISNUMBER($H106),(1+$H106)^(AG$10-$I106),INDEX(lookups!$F$77:$BU$87,MATCH($H106,lookups!$C$77:$C$87,0),MATCH(AG$10,lookups!$F$76:$BU$76,0))/INDEX(lookups!$F$77:$BU$87,MATCH($H106,lookups!$C$77:$C$87,0),MATCH($I106,lookups!$F$76:$BU$76,0)))</f>
        <v>1</v>
      </c>
      <c r="AH106" s="248">
        <f>IF(ISNUMBER($H106),(1+$H106)^(AH$10-$I106),INDEX(lookups!$F$77:$BU$87,MATCH($H106,lookups!$C$77:$C$87,0),MATCH(AH$10,lookups!$F$76:$BU$76,0))/INDEX(lookups!$F$77:$BU$87,MATCH($H106,lookups!$C$77:$C$87,0),MATCH($I106,lookups!$F$76:$BU$76,0)))</f>
        <v>1</v>
      </c>
      <c r="AI106" s="248">
        <f>IF(ISNUMBER($H106),(1+$H106)^(AI$10-$I106),INDEX(lookups!$F$77:$BU$87,MATCH($H106,lookups!$C$77:$C$87,0),MATCH(AI$10,lookups!$F$76:$BU$76,0))/INDEX(lookups!$F$77:$BU$87,MATCH($H106,lookups!$C$77:$C$87,0),MATCH($I106,lookups!$F$76:$BU$76,0)))</f>
        <v>1</v>
      </c>
      <c r="AJ106" s="248">
        <f>IF(ISNUMBER($H106),(1+$H106)^(AJ$10-$I106),INDEX(lookups!$F$77:$BU$87,MATCH($H106,lookups!$C$77:$C$87,0),MATCH(AJ$10,lookups!$F$76:$BU$76,0))/INDEX(lookups!$F$77:$BU$87,MATCH($H106,lookups!$C$77:$C$87,0),MATCH($I106,lookups!$F$76:$BU$76,0)))</f>
        <v>1</v>
      </c>
      <c r="AK106" s="248">
        <f>IF(ISNUMBER($H106),(1+$H106)^(AK$10-$I106),INDEX(lookups!$F$77:$BU$87,MATCH($H106,lookups!$C$77:$C$87,0),MATCH(AK$10,lookups!$F$76:$BU$76,0))/INDEX(lookups!$F$77:$BU$87,MATCH($H106,lookups!$C$77:$C$87,0),MATCH($I106,lookups!$F$76:$BU$76,0)))</f>
        <v>1</v>
      </c>
      <c r="AL106" s="248">
        <f>IF(ISNUMBER($H106),(1+$H106)^(AL$10-$I106),INDEX(lookups!$F$77:$BU$87,MATCH($H106,lookups!$C$77:$C$87,0),MATCH(AL$10,lookups!$F$76:$BU$76,0))/INDEX(lookups!$F$77:$BU$87,MATCH($H106,lookups!$C$77:$C$87,0),MATCH($I106,lookups!$F$76:$BU$76,0)))</f>
        <v>1</v>
      </c>
      <c r="AM106" s="248">
        <f>IF(ISNUMBER($H106),(1+$H106)^(AM$10-$I106),INDEX(lookups!$F$77:$BU$87,MATCH($H106,lookups!$C$77:$C$87,0),MATCH(AM$10,lookups!$F$76:$BU$76,0))/INDEX(lookups!$F$77:$BU$87,MATCH($H106,lookups!$C$77:$C$87,0),MATCH($I106,lookups!$F$76:$BU$76,0)))</f>
        <v>1</v>
      </c>
      <c r="AN106" s="248">
        <f>IF(ISNUMBER($H106),(1+$H106)^(AN$10-$I106),INDEX(lookups!$F$77:$BU$87,MATCH($H106,lookups!$C$77:$C$87,0),MATCH(AN$10,lookups!$F$76:$BU$76,0))/INDEX(lookups!$F$77:$BU$87,MATCH($H106,lookups!$C$77:$C$87,0),MATCH($I106,lookups!$F$76:$BU$76,0)))</f>
        <v>1</v>
      </c>
      <c r="AO106" s="248">
        <f>IF(ISNUMBER($H106),(1+$H106)^(AO$10-$I106),INDEX(lookups!$F$77:$BU$87,MATCH($H106,lookups!$C$77:$C$87,0),MATCH(AO$10,lookups!$F$76:$BU$76,0))/INDEX(lookups!$F$77:$BU$87,MATCH($H106,lookups!$C$77:$C$87,0),MATCH($I106,lookups!$F$76:$BU$76,0)))</f>
        <v>1</v>
      </c>
      <c r="AP106" s="248">
        <f>IF(ISNUMBER($H106),(1+$H106)^(AP$10-$I106),INDEX(lookups!$F$77:$BU$87,MATCH($H106,lookups!$C$77:$C$87,0),MATCH(AP$10,lookups!$F$76:$BU$76,0))/INDEX(lookups!$F$77:$BU$87,MATCH($H106,lookups!$C$77:$C$87,0),MATCH($I106,lookups!$F$76:$BU$76,0)))</f>
        <v>1</v>
      </c>
      <c r="AQ106" s="248">
        <f>IF(ISNUMBER($H106),(1+$H106)^(AQ$10-$I106),INDEX(lookups!$F$77:$BU$87,MATCH($H106,lookups!$C$77:$C$87,0),MATCH(AQ$10,lookups!$F$76:$BU$76,0))/INDEX(lookups!$F$77:$BU$87,MATCH($H106,lookups!$C$77:$C$87,0),MATCH($I106,lookups!$F$76:$BU$76,0)))</f>
        <v>1</v>
      </c>
      <c r="AR106" s="248">
        <f>IF(ISNUMBER($H106),(1+$H106)^(AR$10-$I106),INDEX(lookups!$F$77:$BU$87,MATCH($H106,lookups!$C$77:$C$87,0),MATCH(AR$10,lookups!$F$76:$BU$76,0))/INDEX(lookups!$F$77:$BU$87,MATCH($H106,lookups!$C$77:$C$87,0),MATCH($I106,lookups!$F$76:$BU$76,0)))</f>
        <v>1</v>
      </c>
      <c r="AS106" s="248">
        <f>IF(ISNUMBER($H106),(1+$H106)^(AS$10-$I106),INDEX(lookups!$F$77:$BU$87,MATCH($H106,lookups!$C$77:$C$87,0),MATCH(AS$10,lookups!$F$76:$BU$76,0))/INDEX(lookups!$F$77:$BU$87,MATCH($H106,lookups!$C$77:$C$87,0),MATCH($I106,lookups!$F$76:$BU$76,0)))</f>
        <v>1</v>
      </c>
      <c r="AT106" s="248">
        <f>IF(ISNUMBER($H106),(1+$H106)^(AT$10-$I106),INDEX(lookups!$F$77:$BU$87,MATCH($H106,lookups!$C$77:$C$87,0),MATCH(AT$10,lookups!$F$76:$BU$76,0))/INDEX(lookups!$F$77:$BU$87,MATCH($H106,lookups!$C$77:$C$87,0),MATCH($I106,lookups!$F$76:$BU$76,0)))</f>
        <v>1</v>
      </c>
      <c r="AU106" s="248">
        <f>IF(ISNUMBER($H106),(1+$H106)^(AU$10-$I106),INDEX(lookups!$F$77:$BU$87,MATCH($H106,lookups!$C$77:$C$87,0),MATCH(AU$10,lookups!$F$76:$BU$76,0))/INDEX(lookups!$F$77:$BU$87,MATCH($H106,lookups!$C$77:$C$87,0),MATCH($I106,lookups!$F$76:$BU$76,0)))</f>
        <v>1</v>
      </c>
      <c r="AV106" s="248">
        <f>IF(ISNUMBER($H106),(1+$H106)^(AV$10-$I106),INDEX(lookups!$F$77:$BU$87,MATCH($H106,lookups!$C$77:$C$87,0),MATCH(AV$10,lookups!$F$76:$BU$76,0))/INDEX(lookups!$F$77:$BU$87,MATCH($H106,lookups!$C$77:$C$87,0),MATCH($I106,lookups!$F$76:$BU$76,0)))</f>
        <v>1</v>
      </c>
      <c r="AW106" s="248">
        <f>IF(ISNUMBER($H106),(1+$H106)^(AW$10-$I106),INDEX(lookups!$F$77:$BU$87,MATCH($H106,lookups!$C$77:$C$87,0),MATCH(AW$10,lookups!$F$76:$BU$76,0))/INDEX(lookups!$F$77:$BU$87,MATCH($H106,lookups!$C$77:$C$87,0),MATCH($I106,lookups!$F$76:$BU$76,0)))</f>
        <v>1</v>
      </c>
      <c r="AX106" s="248">
        <f>IF(ISNUMBER($H106),(1+$H106)^(AX$10-$I106),INDEX(lookups!$F$77:$BU$87,MATCH($H106,lookups!$C$77:$C$87,0),MATCH(AX$10,lookups!$F$76:$BU$76,0))/INDEX(lookups!$F$77:$BU$87,MATCH($H106,lookups!$C$77:$C$87,0),MATCH($I106,lookups!$F$76:$BU$76,0)))</f>
        <v>1</v>
      </c>
      <c r="AY106" s="248">
        <f>IF(ISNUMBER($H106),(1+$H106)^(AY$10-$I106),INDEX(lookups!$F$77:$BU$87,MATCH($H106,lookups!$C$77:$C$87,0),MATCH(AY$10,lookups!$F$76:$BU$76,0))/INDEX(lookups!$F$77:$BU$87,MATCH($H106,lookups!$C$77:$C$87,0),MATCH($I106,lookups!$F$76:$BU$76,0)))</f>
        <v>1</v>
      </c>
      <c r="AZ106" s="248">
        <f>IF(ISNUMBER($H106),(1+$H106)^(AZ$10-$I106),INDEX(lookups!$F$77:$BU$87,MATCH($H106,lookups!$C$77:$C$87,0),MATCH(AZ$10,lookups!$F$76:$BU$76,0))/INDEX(lookups!$F$77:$BU$87,MATCH($H106,lookups!$C$77:$C$87,0),MATCH($I106,lookups!$F$76:$BU$76,0)))</f>
        <v>1</v>
      </c>
      <c r="BA106" s="248">
        <f>IF(ISNUMBER($H106),(1+$H106)^(BA$10-$I106),INDEX(lookups!$F$77:$BU$87,MATCH($H106,lookups!$C$77:$C$87,0),MATCH(BA$10,lookups!$F$76:$BU$76,0))/INDEX(lookups!$F$77:$BU$87,MATCH($H106,lookups!$C$77:$C$87,0),MATCH($I106,lookups!$F$76:$BU$76,0)))</f>
        <v>1</v>
      </c>
      <c r="BB106" s="248">
        <f>IF(ISNUMBER($H106),(1+$H106)^(BB$10-$I106),INDEX(lookups!$F$77:$BU$87,MATCH($H106,lookups!$C$77:$C$87,0),MATCH(BB$10,lookups!$F$76:$BU$76,0))/INDEX(lookups!$F$77:$BU$87,MATCH($H106,lookups!$C$77:$C$87,0),MATCH($I106,lookups!$F$76:$BU$76,0)))</f>
        <v>1</v>
      </c>
      <c r="BC106" s="248">
        <f>IF(ISNUMBER($H106),(1+$H106)^(BC$10-$I106),INDEX(lookups!$F$77:$BU$87,MATCH($H106,lookups!$C$77:$C$87,0),MATCH(BC$10,lookups!$F$76:$BU$76,0))/INDEX(lookups!$F$77:$BU$87,MATCH($H106,lookups!$C$77:$C$87,0),MATCH($I106,lookups!$F$76:$BU$76,0)))</f>
        <v>1</v>
      </c>
      <c r="BD106" s="248">
        <f>IF(ISNUMBER($H106),(1+$H106)^(BD$10-$I106),INDEX(lookups!$F$77:$BU$87,MATCH($H106,lookups!$C$77:$C$87,0),MATCH(BD$10,lookups!$F$76:$BU$76,0))/INDEX(lookups!$F$77:$BU$87,MATCH($H106,lookups!$C$77:$C$87,0),MATCH($I106,lookups!$F$76:$BU$76,0)))</f>
        <v>1</v>
      </c>
      <c r="BE106" s="248">
        <f>IF(ISNUMBER($H106),(1+$H106)^(BE$10-$I106),INDEX(lookups!$F$77:$BU$87,MATCH($H106,lookups!$C$77:$C$87,0),MATCH(BE$10,lookups!$F$76:$BU$76,0))/INDEX(lookups!$F$77:$BU$87,MATCH($H106,lookups!$C$77:$C$87,0),MATCH($I106,lookups!$F$76:$BU$76,0)))</f>
        <v>1</v>
      </c>
      <c r="BF106" s="248">
        <f>IF(ISNUMBER($H106),(1+$H106)^(BF$10-$I106),INDEX(lookups!$F$77:$BU$87,MATCH($H106,lookups!$C$77:$C$87,0),MATCH(BF$10,lookups!$F$76:$BU$76,0))/INDEX(lookups!$F$77:$BU$87,MATCH($H106,lookups!$C$77:$C$87,0),MATCH($I106,lookups!$F$76:$BU$76,0)))</f>
        <v>1</v>
      </c>
      <c r="BG106" s="248">
        <f>IF(ISNUMBER($H106),(1+$H106)^(BG$10-$I106),INDEX(lookups!$F$77:$BU$87,MATCH($H106,lookups!$C$77:$C$87,0),MATCH(BG$10,lookups!$F$76:$BU$76,0))/INDEX(lookups!$F$77:$BU$87,MATCH($H106,lookups!$C$77:$C$87,0),MATCH($I106,lookups!$F$76:$BU$76,0)))</f>
        <v>1</v>
      </c>
      <c r="BH106" s="248">
        <f>IF(ISNUMBER($H106),(1+$H106)^(BH$10-$I106),INDEX(lookups!$F$77:$BU$87,MATCH($H106,lookups!$C$77:$C$87,0),MATCH(BH$10,lookups!$F$76:$BU$76,0))/INDEX(lookups!$F$77:$BU$87,MATCH($H106,lookups!$C$77:$C$87,0),MATCH($I106,lookups!$F$76:$BU$76,0)))</f>
        <v>1</v>
      </c>
      <c r="BI106" s="248">
        <f>IF(ISNUMBER($H106),(1+$H106)^(BI$10-$I106),INDEX(lookups!$F$77:$BU$87,MATCH($H106,lookups!$C$77:$C$87,0),MATCH(BI$10,lookups!$F$76:$BU$76,0))/INDEX(lookups!$F$77:$BU$87,MATCH($H106,lookups!$C$77:$C$87,0),MATCH($I106,lookups!$F$76:$BU$76,0)))</f>
        <v>1</v>
      </c>
      <c r="BJ106" s="248">
        <f>IF(ISNUMBER($H106),(1+$H106)^(BJ$10-$I106),INDEX(lookups!$F$77:$BU$87,MATCH($H106,lookups!$C$77:$C$87,0),MATCH(BJ$10,lookups!$F$76:$BU$76,0))/INDEX(lookups!$F$77:$BU$87,MATCH($H106,lookups!$C$77:$C$87,0),MATCH($I106,lookups!$F$76:$BU$76,0)))</f>
        <v>1</v>
      </c>
      <c r="BK106" s="248">
        <f>IF(ISNUMBER($H106),(1+$H106)^(BK$10-$I106),INDEX(lookups!$F$77:$BU$87,MATCH($H106,lookups!$C$77:$C$87,0),MATCH(BK$10,lookups!$F$76:$BU$76,0))/INDEX(lookups!$F$77:$BU$87,MATCH($H106,lookups!$C$77:$C$87,0),MATCH($I106,lookups!$F$76:$BU$76,0)))</f>
        <v>1</v>
      </c>
      <c r="BL106" s="248">
        <f>IF(ISNUMBER($H106),(1+$H106)^(BL$10-$I106),INDEX(lookups!$F$77:$BU$87,MATCH($H106,lookups!$C$77:$C$87,0),MATCH(BL$10,lookups!$F$76:$BU$76,0))/INDEX(lookups!$F$77:$BU$87,MATCH($H106,lookups!$C$77:$C$87,0),MATCH($I106,lookups!$F$76:$BU$76,0)))</f>
        <v>1</v>
      </c>
      <c r="BM106" s="248">
        <f>IF(ISNUMBER($H106),(1+$H106)^(BM$10-$I106),INDEX(lookups!$F$77:$BU$87,MATCH($H106,lookups!$C$77:$C$87,0),MATCH(BM$10,lookups!$F$76:$BU$76,0))/INDEX(lookups!$F$77:$BU$87,MATCH($H106,lookups!$C$77:$C$87,0),MATCH($I106,lookups!$F$76:$BU$76,0)))</f>
        <v>1</v>
      </c>
    </row>
    <row r="107" spans="3:65" ht="12.75">
      <c r="C107" s="220">
        <f t="shared" si="85"/>
        <v>15</v>
      </c>
      <c r="D107" s="198" t="str">
        <f t="shared" si="86"/>
        <v>…</v>
      </c>
      <c r="E107" s="245" t="str">
        <f t="shared" si="84"/>
        <v>Operating Expense</v>
      </c>
      <c r="F107" s="215">
        <f t="shared" si="84"/>
        <v>2</v>
      </c>
      <c r="G107" s="215"/>
      <c r="H107" s="246">
        <f>Input!L26</f>
        <v>0</v>
      </c>
      <c r="I107" s="247">
        <f>Assumptions!$D$16</f>
        <v>2022</v>
      </c>
      <c r="O107" s="248">
        <f>IF(ISNUMBER($H107),(1+$H107)^(O$10-$I107),INDEX(lookups!$F$77:$BU$87,MATCH($H107,lookups!$C$77:$C$87,0),MATCH(O$10,lookups!$F$76:$BU$76,0))/INDEX(lookups!$F$77:$BU$87,MATCH($H107,lookups!$C$77:$C$87,0),MATCH($I107,lookups!$F$76:$BU$76,0)))</f>
        <v>1</v>
      </c>
      <c r="P107" s="248">
        <f>IF(ISNUMBER($H107),(1+$H107)^(P$10-$I107),INDEX(lookups!$F$77:$BU$87,MATCH($H107,lookups!$C$77:$C$87,0),MATCH(P$10,lookups!$F$76:$BU$76,0))/INDEX(lookups!$F$77:$BU$87,MATCH($H107,lookups!$C$77:$C$87,0),MATCH($I107,lookups!$F$76:$BU$76,0)))</f>
        <v>1</v>
      </c>
      <c r="Q107" s="248">
        <f>IF(ISNUMBER($H107),(1+$H107)^(Q$10-$I107),INDEX(lookups!$F$77:$BU$87,MATCH($H107,lookups!$C$77:$C$87,0),MATCH(Q$10,lookups!$F$76:$BU$76,0))/INDEX(lookups!$F$77:$BU$87,MATCH($H107,lookups!$C$77:$C$87,0),MATCH($I107,lookups!$F$76:$BU$76,0)))</f>
        <v>1</v>
      </c>
      <c r="R107" s="248">
        <f>IF(ISNUMBER($H107),(1+$H107)^(R$10-$I107),INDEX(lookups!$F$77:$BU$87,MATCH($H107,lookups!$C$77:$C$87,0),MATCH(R$10,lookups!$F$76:$BU$76,0))/INDEX(lookups!$F$77:$BU$87,MATCH($H107,lookups!$C$77:$C$87,0),MATCH($I107,lookups!$F$76:$BU$76,0)))</f>
        <v>1</v>
      </c>
      <c r="S107" s="248">
        <f>IF(ISNUMBER($H107),(1+$H107)^(S$10-$I107),INDEX(lookups!$F$77:$BU$87,MATCH($H107,lookups!$C$77:$C$87,0),MATCH(S$10,lookups!$F$76:$BU$76,0))/INDEX(lookups!$F$77:$BU$87,MATCH($H107,lookups!$C$77:$C$87,0),MATCH($I107,lookups!$F$76:$BU$76,0)))</f>
        <v>1</v>
      </c>
      <c r="T107" s="248">
        <f>IF(ISNUMBER($H107),(1+$H107)^(T$10-$I107),INDEX(lookups!$F$77:$BU$87,MATCH($H107,lookups!$C$77:$C$87,0),MATCH(T$10,lookups!$F$76:$BU$76,0))/INDEX(lookups!$F$77:$BU$87,MATCH($H107,lookups!$C$77:$C$87,0),MATCH($I107,lookups!$F$76:$BU$76,0)))</f>
        <v>1</v>
      </c>
      <c r="U107" s="248">
        <f>IF(ISNUMBER($H107),(1+$H107)^(U$10-$I107),INDEX(lookups!$F$77:$BU$87,MATCH($H107,lookups!$C$77:$C$87,0),MATCH(U$10,lookups!$F$76:$BU$76,0))/INDEX(lookups!$F$77:$BU$87,MATCH($H107,lookups!$C$77:$C$87,0),MATCH($I107,lookups!$F$76:$BU$76,0)))</f>
        <v>1</v>
      </c>
      <c r="V107" s="248">
        <f>IF(ISNUMBER($H107),(1+$H107)^(V$10-$I107),INDEX(lookups!$F$77:$BU$87,MATCH($H107,lookups!$C$77:$C$87,0),MATCH(V$10,lookups!$F$76:$BU$76,0))/INDEX(lookups!$F$77:$BU$87,MATCH($H107,lookups!$C$77:$C$87,0),MATCH($I107,lookups!$F$76:$BU$76,0)))</f>
        <v>1</v>
      </c>
      <c r="W107" s="248">
        <f>IF(ISNUMBER($H107),(1+$H107)^(W$10-$I107),INDEX(lookups!$F$77:$BU$87,MATCH($H107,lookups!$C$77:$C$87,0),MATCH(W$10,lookups!$F$76:$BU$76,0))/INDEX(lookups!$F$77:$BU$87,MATCH($H107,lookups!$C$77:$C$87,0),MATCH($I107,lookups!$F$76:$BU$76,0)))</f>
        <v>1</v>
      </c>
      <c r="X107" s="248">
        <f>IF(ISNUMBER($H107),(1+$H107)^(X$10-$I107),INDEX(lookups!$F$77:$BU$87,MATCH($H107,lookups!$C$77:$C$87,0),MATCH(X$10,lookups!$F$76:$BU$76,0))/INDEX(lookups!$F$77:$BU$87,MATCH($H107,lookups!$C$77:$C$87,0),MATCH($I107,lookups!$F$76:$BU$76,0)))</f>
        <v>1</v>
      </c>
      <c r="Y107" s="248">
        <f>IF(ISNUMBER($H107),(1+$H107)^(Y$10-$I107),INDEX(lookups!$F$77:$BU$87,MATCH($H107,lookups!$C$77:$C$87,0),MATCH(Y$10,lookups!$F$76:$BU$76,0))/INDEX(lookups!$F$77:$BU$87,MATCH($H107,lookups!$C$77:$C$87,0),MATCH($I107,lookups!$F$76:$BU$76,0)))</f>
        <v>1</v>
      </c>
      <c r="Z107" s="248">
        <f>IF(ISNUMBER($H107),(1+$H107)^(Z$10-$I107),INDEX(lookups!$F$77:$BU$87,MATCH($H107,lookups!$C$77:$C$87,0),MATCH(Z$10,lookups!$F$76:$BU$76,0))/INDEX(lookups!$F$77:$BU$87,MATCH($H107,lookups!$C$77:$C$87,0),MATCH($I107,lookups!$F$76:$BU$76,0)))</f>
        <v>1</v>
      </c>
      <c r="AA107" s="248">
        <f>IF(ISNUMBER($H107),(1+$H107)^(AA$10-$I107),INDEX(lookups!$F$77:$BU$87,MATCH($H107,lookups!$C$77:$C$87,0),MATCH(AA$10,lookups!$F$76:$BU$76,0))/INDEX(lookups!$F$77:$BU$87,MATCH($H107,lookups!$C$77:$C$87,0),MATCH($I107,lookups!$F$76:$BU$76,0)))</f>
        <v>1</v>
      </c>
      <c r="AB107" s="248">
        <f>IF(ISNUMBER($H107),(1+$H107)^(AB$10-$I107),INDEX(lookups!$F$77:$BU$87,MATCH($H107,lookups!$C$77:$C$87,0),MATCH(AB$10,lookups!$F$76:$BU$76,0))/INDEX(lookups!$F$77:$BU$87,MATCH($H107,lookups!$C$77:$C$87,0),MATCH($I107,lookups!$F$76:$BU$76,0)))</f>
        <v>1</v>
      </c>
      <c r="AC107" s="248">
        <f>IF(ISNUMBER($H107),(1+$H107)^(AC$10-$I107),INDEX(lookups!$F$77:$BU$87,MATCH($H107,lookups!$C$77:$C$87,0),MATCH(AC$10,lookups!$F$76:$BU$76,0))/INDEX(lookups!$F$77:$BU$87,MATCH($H107,lookups!$C$77:$C$87,0),MATCH($I107,lookups!$F$76:$BU$76,0)))</f>
        <v>1</v>
      </c>
      <c r="AD107" s="248">
        <f>IF(ISNUMBER($H107),(1+$H107)^(AD$10-$I107),INDEX(lookups!$F$77:$BU$87,MATCH($H107,lookups!$C$77:$C$87,0),MATCH(AD$10,lookups!$F$76:$BU$76,0))/INDEX(lookups!$F$77:$BU$87,MATCH($H107,lookups!$C$77:$C$87,0),MATCH($I107,lookups!$F$76:$BU$76,0)))</f>
        <v>1</v>
      </c>
      <c r="AE107" s="248">
        <f>IF(ISNUMBER($H107),(1+$H107)^(AE$10-$I107),INDEX(lookups!$F$77:$BU$87,MATCH($H107,lookups!$C$77:$C$87,0),MATCH(AE$10,lookups!$F$76:$BU$76,0))/INDEX(lookups!$F$77:$BU$87,MATCH($H107,lookups!$C$77:$C$87,0),MATCH($I107,lookups!$F$76:$BU$76,0)))</f>
        <v>1</v>
      </c>
      <c r="AF107" s="248">
        <f>IF(ISNUMBER($H107),(1+$H107)^(AF$10-$I107),INDEX(lookups!$F$77:$BU$87,MATCH($H107,lookups!$C$77:$C$87,0),MATCH(AF$10,lookups!$F$76:$BU$76,0))/INDEX(lookups!$F$77:$BU$87,MATCH($H107,lookups!$C$77:$C$87,0),MATCH($I107,lookups!$F$76:$BU$76,0)))</f>
        <v>1</v>
      </c>
      <c r="AG107" s="248">
        <f>IF(ISNUMBER($H107),(1+$H107)^(AG$10-$I107),INDEX(lookups!$F$77:$BU$87,MATCH($H107,lookups!$C$77:$C$87,0),MATCH(AG$10,lookups!$F$76:$BU$76,0))/INDEX(lookups!$F$77:$BU$87,MATCH($H107,lookups!$C$77:$C$87,0),MATCH($I107,lookups!$F$76:$BU$76,0)))</f>
        <v>1</v>
      </c>
      <c r="AH107" s="248">
        <f>IF(ISNUMBER($H107),(1+$H107)^(AH$10-$I107),INDEX(lookups!$F$77:$BU$87,MATCH($H107,lookups!$C$77:$C$87,0),MATCH(AH$10,lookups!$F$76:$BU$76,0))/INDEX(lookups!$F$77:$BU$87,MATCH($H107,lookups!$C$77:$C$87,0),MATCH($I107,lookups!$F$76:$BU$76,0)))</f>
        <v>1</v>
      </c>
      <c r="AI107" s="248">
        <f>IF(ISNUMBER($H107),(1+$H107)^(AI$10-$I107),INDEX(lookups!$F$77:$BU$87,MATCH($H107,lookups!$C$77:$C$87,0),MATCH(AI$10,lookups!$F$76:$BU$76,0))/INDEX(lookups!$F$77:$BU$87,MATCH($H107,lookups!$C$77:$C$87,0),MATCH($I107,lookups!$F$76:$BU$76,0)))</f>
        <v>1</v>
      </c>
      <c r="AJ107" s="248">
        <f>IF(ISNUMBER($H107),(1+$H107)^(AJ$10-$I107),INDEX(lookups!$F$77:$BU$87,MATCH($H107,lookups!$C$77:$C$87,0),MATCH(AJ$10,lookups!$F$76:$BU$76,0))/INDEX(lookups!$F$77:$BU$87,MATCH($H107,lookups!$C$77:$C$87,0),MATCH($I107,lookups!$F$76:$BU$76,0)))</f>
        <v>1</v>
      </c>
      <c r="AK107" s="248">
        <f>IF(ISNUMBER($H107),(1+$H107)^(AK$10-$I107),INDEX(lookups!$F$77:$BU$87,MATCH($H107,lookups!$C$77:$C$87,0),MATCH(AK$10,lookups!$F$76:$BU$76,0))/INDEX(lookups!$F$77:$BU$87,MATCH($H107,lookups!$C$77:$C$87,0),MATCH($I107,lookups!$F$76:$BU$76,0)))</f>
        <v>1</v>
      </c>
      <c r="AL107" s="248">
        <f>IF(ISNUMBER($H107),(1+$H107)^(AL$10-$I107),INDEX(lookups!$F$77:$BU$87,MATCH($H107,lookups!$C$77:$C$87,0),MATCH(AL$10,lookups!$F$76:$BU$76,0))/INDEX(lookups!$F$77:$BU$87,MATCH($H107,lookups!$C$77:$C$87,0),MATCH($I107,lookups!$F$76:$BU$76,0)))</f>
        <v>1</v>
      </c>
      <c r="AM107" s="248">
        <f>IF(ISNUMBER($H107),(1+$H107)^(AM$10-$I107),INDEX(lookups!$F$77:$BU$87,MATCH($H107,lookups!$C$77:$C$87,0),MATCH(AM$10,lookups!$F$76:$BU$76,0))/INDEX(lookups!$F$77:$BU$87,MATCH($H107,lookups!$C$77:$C$87,0),MATCH($I107,lookups!$F$76:$BU$76,0)))</f>
        <v>1</v>
      </c>
      <c r="AN107" s="248">
        <f>IF(ISNUMBER($H107),(1+$H107)^(AN$10-$I107),INDEX(lookups!$F$77:$BU$87,MATCH($H107,lookups!$C$77:$C$87,0),MATCH(AN$10,lookups!$F$76:$BU$76,0))/INDEX(lookups!$F$77:$BU$87,MATCH($H107,lookups!$C$77:$C$87,0),MATCH($I107,lookups!$F$76:$BU$76,0)))</f>
        <v>1</v>
      </c>
      <c r="AO107" s="248">
        <f>IF(ISNUMBER($H107),(1+$H107)^(AO$10-$I107),INDEX(lookups!$F$77:$BU$87,MATCH($H107,lookups!$C$77:$C$87,0),MATCH(AO$10,lookups!$F$76:$BU$76,0))/INDEX(lookups!$F$77:$BU$87,MATCH($H107,lookups!$C$77:$C$87,0),MATCH($I107,lookups!$F$76:$BU$76,0)))</f>
        <v>1</v>
      </c>
      <c r="AP107" s="248">
        <f>IF(ISNUMBER($H107),(1+$H107)^(AP$10-$I107),INDEX(lookups!$F$77:$BU$87,MATCH($H107,lookups!$C$77:$C$87,0),MATCH(AP$10,lookups!$F$76:$BU$76,0))/INDEX(lookups!$F$77:$BU$87,MATCH($H107,lookups!$C$77:$C$87,0),MATCH($I107,lookups!$F$76:$BU$76,0)))</f>
        <v>1</v>
      </c>
      <c r="AQ107" s="248">
        <f>IF(ISNUMBER($H107),(1+$H107)^(AQ$10-$I107),INDEX(lookups!$F$77:$BU$87,MATCH($H107,lookups!$C$77:$C$87,0),MATCH(AQ$10,lookups!$F$76:$BU$76,0))/INDEX(lookups!$F$77:$BU$87,MATCH($H107,lookups!$C$77:$C$87,0),MATCH($I107,lookups!$F$76:$BU$76,0)))</f>
        <v>1</v>
      </c>
      <c r="AR107" s="248">
        <f>IF(ISNUMBER($H107),(1+$H107)^(AR$10-$I107),INDEX(lookups!$F$77:$BU$87,MATCH($H107,lookups!$C$77:$C$87,0),MATCH(AR$10,lookups!$F$76:$BU$76,0))/INDEX(lookups!$F$77:$BU$87,MATCH($H107,lookups!$C$77:$C$87,0),MATCH($I107,lookups!$F$76:$BU$76,0)))</f>
        <v>1</v>
      </c>
      <c r="AS107" s="248">
        <f>IF(ISNUMBER($H107),(1+$H107)^(AS$10-$I107),INDEX(lookups!$F$77:$BU$87,MATCH($H107,lookups!$C$77:$C$87,0),MATCH(AS$10,lookups!$F$76:$BU$76,0))/INDEX(lookups!$F$77:$BU$87,MATCH($H107,lookups!$C$77:$C$87,0),MATCH($I107,lookups!$F$76:$BU$76,0)))</f>
        <v>1</v>
      </c>
      <c r="AT107" s="248">
        <f>IF(ISNUMBER($H107),(1+$H107)^(AT$10-$I107),INDEX(lookups!$F$77:$BU$87,MATCH($H107,lookups!$C$77:$C$87,0),MATCH(AT$10,lookups!$F$76:$BU$76,0))/INDEX(lookups!$F$77:$BU$87,MATCH($H107,lookups!$C$77:$C$87,0),MATCH($I107,lookups!$F$76:$BU$76,0)))</f>
        <v>1</v>
      </c>
      <c r="AU107" s="248">
        <f>IF(ISNUMBER($H107),(1+$H107)^(AU$10-$I107),INDEX(lookups!$F$77:$BU$87,MATCH($H107,lookups!$C$77:$C$87,0),MATCH(AU$10,lookups!$F$76:$BU$76,0))/INDEX(lookups!$F$77:$BU$87,MATCH($H107,lookups!$C$77:$C$87,0),MATCH($I107,lookups!$F$76:$BU$76,0)))</f>
        <v>1</v>
      </c>
      <c r="AV107" s="248">
        <f>IF(ISNUMBER($H107),(1+$H107)^(AV$10-$I107),INDEX(lookups!$F$77:$BU$87,MATCH($H107,lookups!$C$77:$C$87,0),MATCH(AV$10,lookups!$F$76:$BU$76,0))/INDEX(lookups!$F$77:$BU$87,MATCH($H107,lookups!$C$77:$C$87,0),MATCH($I107,lookups!$F$76:$BU$76,0)))</f>
        <v>1</v>
      </c>
      <c r="AW107" s="248">
        <f>IF(ISNUMBER($H107),(1+$H107)^(AW$10-$I107),INDEX(lookups!$F$77:$BU$87,MATCH($H107,lookups!$C$77:$C$87,0),MATCH(AW$10,lookups!$F$76:$BU$76,0))/INDEX(lookups!$F$77:$BU$87,MATCH($H107,lookups!$C$77:$C$87,0),MATCH($I107,lookups!$F$76:$BU$76,0)))</f>
        <v>1</v>
      </c>
      <c r="AX107" s="248">
        <f>IF(ISNUMBER($H107),(1+$H107)^(AX$10-$I107),INDEX(lookups!$F$77:$BU$87,MATCH($H107,lookups!$C$77:$C$87,0),MATCH(AX$10,lookups!$F$76:$BU$76,0))/INDEX(lookups!$F$77:$BU$87,MATCH($H107,lookups!$C$77:$C$87,0),MATCH($I107,lookups!$F$76:$BU$76,0)))</f>
        <v>1</v>
      </c>
      <c r="AY107" s="248">
        <f>IF(ISNUMBER($H107),(1+$H107)^(AY$10-$I107),INDEX(lookups!$F$77:$BU$87,MATCH($H107,lookups!$C$77:$C$87,0),MATCH(AY$10,lookups!$F$76:$BU$76,0))/INDEX(lookups!$F$77:$BU$87,MATCH($H107,lookups!$C$77:$C$87,0),MATCH($I107,lookups!$F$76:$BU$76,0)))</f>
        <v>1</v>
      </c>
      <c r="AZ107" s="248">
        <f>IF(ISNUMBER($H107),(1+$H107)^(AZ$10-$I107),INDEX(lookups!$F$77:$BU$87,MATCH($H107,lookups!$C$77:$C$87,0),MATCH(AZ$10,lookups!$F$76:$BU$76,0))/INDEX(lookups!$F$77:$BU$87,MATCH($H107,lookups!$C$77:$C$87,0),MATCH($I107,lookups!$F$76:$BU$76,0)))</f>
        <v>1</v>
      </c>
      <c r="BA107" s="248">
        <f>IF(ISNUMBER($H107),(1+$H107)^(BA$10-$I107),INDEX(lookups!$F$77:$BU$87,MATCH($H107,lookups!$C$77:$C$87,0),MATCH(BA$10,lookups!$F$76:$BU$76,0))/INDEX(lookups!$F$77:$BU$87,MATCH($H107,lookups!$C$77:$C$87,0),MATCH($I107,lookups!$F$76:$BU$76,0)))</f>
        <v>1</v>
      </c>
      <c r="BB107" s="248">
        <f>IF(ISNUMBER($H107),(1+$H107)^(BB$10-$I107),INDEX(lookups!$F$77:$BU$87,MATCH($H107,lookups!$C$77:$C$87,0),MATCH(BB$10,lookups!$F$76:$BU$76,0))/INDEX(lookups!$F$77:$BU$87,MATCH($H107,lookups!$C$77:$C$87,0),MATCH($I107,lookups!$F$76:$BU$76,0)))</f>
        <v>1</v>
      </c>
      <c r="BC107" s="248">
        <f>IF(ISNUMBER($H107),(1+$H107)^(BC$10-$I107),INDEX(lookups!$F$77:$BU$87,MATCH($H107,lookups!$C$77:$C$87,0),MATCH(BC$10,lookups!$F$76:$BU$76,0))/INDEX(lookups!$F$77:$BU$87,MATCH($H107,lookups!$C$77:$C$87,0),MATCH($I107,lookups!$F$76:$BU$76,0)))</f>
        <v>1</v>
      </c>
      <c r="BD107" s="248">
        <f>IF(ISNUMBER($H107),(1+$H107)^(BD$10-$I107),INDEX(lookups!$F$77:$BU$87,MATCH($H107,lookups!$C$77:$C$87,0),MATCH(BD$10,lookups!$F$76:$BU$76,0))/INDEX(lookups!$F$77:$BU$87,MATCH($H107,lookups!$C$77:$C$87,0),MATCH($I107,lookups!$F$76:$BU$76,0)))</f>
        <v>1</v>
      </c>
      <c r="BE107" s="248">
        <f>IF(ISNUMBER($H107),(1+$H107)^(BE$10-$I107),INDEX(lookups!$F$77:$BU$87,MATCH($H107,lookups!$C$77:$C$87,0),MATCH(BE$10,lookups!$F$76:$BU$76,0))/INDEX(lookups!$F$77:$BU$87,MATCH($H107,lookups!$C$77:$C$87,0),MATCH($I107,lookups!$F$76:$BU$76,0)))</f>
        <v>1</v>
      </c>
      <c r="BF107" s="248">
        <f>IF(ISNUMBER($H107),(1+$H107)^(BF$10-$I107),INDEX(lookups!$F$77:$BU$87,MATCH($H107,lookups!$C$77:$C$87,0),MATCH(BF$10,lookups!$F$76:$BU$76,0))/INDEX(lookups!$F$77:$BU$87,MATCH($H107,lookups!$C$77:$C$87,0),MATCH($I107,lookups!$F$76:$BU$76,0)))</f>
        <v>1</v>
      </c>
      <c r="BG107" s="248">
        <f>IF(ISNUMBER($H107),(1+$H107)^(BG$10-$I107),INDEX(lookups!$F$77:$BU$87,MATCH($H107,lookups!$C$77:$C$87,0),MATCH(BG$10,lookups!$F$76:$BU$76,0))/INDEX(lookups!$F$77:$BU$87,MATCH($H107,lookups!$C$77:$C$87,0),MATCH($I107,lookups!$F$76:$BU$76,0)))</f>
        <v>1</v>
      </c>
      <c r="BH107" s="248">
        <f>IF(ISNUMBER($H107),(1+$H107)^(BH$10-$I107),INDEX(lookups!$F$77:$BU$87,MATCH($H107,lookups!$C$77:$C$87,0),MATCH(BH$10,lookups!$F$76:$BU$76,0))/INDEX(lookups!$F$77:$BU$87,MATCH($H107,lookups!$C$77:$C$87,0),MATCH($I107,lookups!$F$76:$BU$76,0)))</f>
        <v>1</v>
      </c>
      <c r="BI107" s="248">
        <f>IF(ISNUMBER($H107),(1+$H107)^(BI$10-$I107),INDEX(lookups!$F$77:$BU$87,MATCH($H107,lookups!$C$77:$C$87,0),MATCH(BI$10,lookups!$F$76:$BU$76,0))/INDEX(lookups!$F$77:$BU$87,MATCH($H107,lookups!$C$77:$C$87,0),MATCH($I107,lookups!$F$76:$BU$76,0)))</f>
        <v>1</v>
      </c>
      <c r="BJ107" s="248">
        <f>IF(ISNUMBER($H107),(1+$H107)^(BJ$10-$I107),INDEX(lookups!$F$77:$BU$87,MATCH($H107,lookups!$C$77:$C$87,0),MATCH(BJ$10,lookups!$F$76:$BU$76,0))/INDEX(lookups!$F$77:$BU$87,MATCH($H107,lookups!$C$77:$C$87,0),MATCH($I107,lookups!$F$76:$BU$76,0)))</f>
        <v>1</v>
      </c>
      <c r="BK107" s="248">
        <f>IF(ISNUMBER($H107),(1+$H107)^(BK$10-$I107),INDEX(lookups!$F$77:$BU$87,MATCH($H107,lookups!$C$77:$C$87,0),MATCH(BK$10,lookups!$F$76:$BU$76,0))/INDEX(lookups!$F$77:$BU$87,MATCH($H107,lookups!$C$77:$C$87,0),MATCH($I107,lookups!$F$76:$BU$76,0)))</f>
        <v>1</v>
      </c>
      <c r="BL107" s="248">
        <f>IF(ISNUMBER($H107),(1+$H107)^(BL$10-$I107),INDEX(lookups!$F$77:$BU$87,MATCH($H107,lookups!$C$77:$C$87,0),MATCH(BL$10,lookups!$F$76:$BU$76,0))/INDEX(lookups!$F$77:$BU$87,MATCH($H107,lookups!$C$77:$C$87,0),MATCH($I107,lookups!$F$76:$BU$76,0)))</f>
        <v>1</v>
      </c>
      <c r="BM107" s="248">
        <f>IF(ISNUMBER($H107),(1+$H107)^(BM$10-$I107),INDEX(lookups!$F$77:$BU$87,MATCH($H107,lookups!$C$77:$C$87,0),MATCH(BM$10,lookups!$F$76:$BU$76,0))/INDEX(lookups!$F$77:$BU$87,MATCH($H107,lookups!$C$77:$C$87,0),MATCH($I107,lookups!$F$76:$BU$76,0)))</f>
        <v>1</v>
      </c>
    </row>
    <row r="108" spans="3:65" ht="12.75">
      <c r="C108" s="220">
        <f t="shared" si="85"/>
        <v>16</v>
      </c>
      <c r="D108" s="198" t="str">
        <f t="shared" si="86"/>
        <v>…</v>
      </c>
      <c r="E108" s="245" t="str">
        <f t="shared" si="84"/>
        <v>Operating Expense</v>
      </c>
      <c r="F108" s="215">
        <f t="shared" si="84"/>
        <v>2</v>
      </c>
      <c r="G108" s="215"/>
      <c r="H108" s="246">
        <f>Input!L27</f>
        <v>0</v>
      </c>
      <c r="I108" s="247">
        <f>Assumptions!$D$16</f>
        <v>2022</v>
      </c>
      <c r="O108" s="248">
        <f>IF(ISNUMBER($H108),(1+$H108)^(O$10-$I108),INDEX(lookups!$F$77:$BU$87,MATCH($H108,lookups!$C$77:$C$87,0),MATCH(O$10,lookups!$F$76:$BU$76,0))/INDEX(lookups!$F$77:$BU$87,MATCH($H108,lookups!$C$77:$C$87,0),MATCH($I108,lookups!$F$76:$BU$76,0)))</f>
        <v>1</v>
      </c>
      <c r="P108" s="248">
        <f>IF(ISNUMBER($H108),(1+$H108)^(P$10-$I108),INDEX(lookups!$F$77:$BU$87,MATCH($H108,lookups!$C$77:$C$87,0),MATCH(P$10,lookups!$F$76:$BU$76,0))/INDEX(lookups!$F$77:$BU$87,MATCH($H108,lookups!$C$77:$C$87,0),MATCH($I108,lookups!$F$76:$BU$76,0)))</f>
        <v>1</v>
      </c>
      <c r="Q108" s="248">
        <f>IF(ISNUMBER($H108),(1+$H108)^(Q$10-$I108),INDEX(lookups!$F$77:$BU$87,MATCH($H108,lookups!$C$77:$C$87,0),MATCH(Q$10,lookups!$F$76:$BU$76,0))/INDEX(lookups!$F$77:$BU$87,MATCH($H108,lookups!$C$77:$C$87,0),MATCH($I108,lookups!$F$76:$BU$76,0)))</f>
        <v>1</v>
      </c>
      <c r="R108" s="248">
        <f>IF(ISNUMBER($H108),(1+$H108)^(R$10-$I108),INDEX(lookups!$F$77:$BU$87,MATCH($H108,lookups!$C$77:$C$87,0),MATCH(R$10,lookups!$F$76:$BU$76,0))/INDEX(lookups!$F$77:$BU$87,MATCH($H108,lookups!$C$77:$C$87,0),MATCH($I108,lookups!$F$76:$BU$76,0)))</f>
        <v>1</v>
      </c>
      <c r="S108" s="248">
        <f>IF(ISNUMBER($H108),(1+$H108)^(S$10-$I108),INDEX(lookups!$F$77:$BU$87,MATCH($H108,lookups!$C$77:$C$87,0),MATCH(S$10,lookups!$F$76:$BU$76,0))/INDEX(lookups!$F$77:$BU$87,MATCH($H108,lookups!$C$77:$C$87,0),MATCH($I108,lookups!$F$76:$BU$76,0)))</f>
        <v>1</v>
      </c>
      <c r="T108" s="248">
        <f>IF(ISNUMBER($H108),(1+$H108)^(T$10-$I108),INDEX(lookups!$F$77:$BU$87,MATCH($H108,lookups!$C$77:$C$87,0),MATCH(T$10,lookups!$F$76:$BU$76,0))/INDEX(lookups!$F$77:$BU$87,MATCH($H108,lookups!$C$77:$C$87,0),MATCH($I108,lookups!$F$76:$BU$76,0)))</f>
        <v>1</v>
      </c>
      <c r="U108" s="248">
        <f>IF(ISNUMBER($H108),(1+$H108)^(U$10-$I108),INDEX(lookups!$F$77:$BU$87,MATCH($H108,lookups!$C$77:$C$87,0),MATCH(U$10,lookups!$F$76:$BU$76,0))/INDEX(lookups!$F$77:$BU$87,MATCH($H108,lookups!$C$77:$C$87,0),MATCH($I108,lookups!$F$76:$BU$76,0)))</f>
        <v>1</v>
      </c>
      <c r="V108" s="248">
        <f>IF(ISNUMBER($H108),(1+$H108)^(V$10-$I108),INDEX(lookups!$F$77:$BU$87,MATCH($H108,lookups!$C$77:$C$87,0),MATCH(V$10,lookups!$F$76:$BU$76,0))/INDEX(lookups!$F$77:$BU$87,MATCH($H108,lookups!$C$77:$C$87,0),MATCH($I108,lookups!$F$76:$BU$76,0)))</f>
        <v>1</v>
      </c>
      <c r="W108" s="248">
        <f>IF(ISNUMBER($H108),(1+$H108)^(W$10-$I108),INDEX(lookups!$F$77:$BU$87,MATCH($H108,lookups!$C$77:$C$87,0),MATCH(W$10,lookups!$F$76:$BU$76,0))/INDEX(lookups!$F$77:$BU$87,MATCH($H108,lookups!$C$77:$C$87,0),MATCH($I108,lookups!$F$76:$BU$76,0)))</f>
        <v>1</v>
      </c>
      <c r="X108" s="248">
        <f>IF(ISNUMBER($H108),(1+$H108)^(X$10-$I108),INDEX(lookups!$F$77:$BU$87,MATCH($H108,lookups!$C$77:$C$87,0),MATCH(X$10,lookups!$F$76:$BU$76,0))/INDEX(lookups!$F$77:$BU$87,MATCH($H108,lookups!$C$77:$C$87,0),MATCH($I108,lookups!$F$76:$BU$76,0)))</f>
        <v>1</v>
      </c>
      <c r="Y108" s="248">
        <f>IF(ISNUMBER($H108),(1+$H108)^(Y$10-$I108),INDEX(lookups!$F$77:$BU$87,MATCH($H108,lookups!$C$77:$C$87,0),MATCH(Y$10,lookups!$F$76:$BU$76,0))/INDEX(lookups!$F$77:$BU$87,MATCH($H108,lookups!$C$77:$C$87,0),MATCH($I108,lookups!$F$76:$BU$76,0)))</f>
        <v>1</v>
      </c>
      <c r="Z108" s="248">
        <f>IF(ISNUMBER($H108),(1+$H108)^(Z$10-$I108),INDEX(lookups!$F$77:$BU$87,MATCH($H108,lookups!$C$77:$C$87,0),MATCH(Z$10,lookups!$F$76:$BU$76,0))/INDEX(lookups!$F$77:$BU$87,MATCH($H108,lookups!$C$77:$C$87,0),MATCH($I108,lookups!$F$76:$BU$76,0)))</f>
        <v>1</v>
      </c>
      <c r="AA108" s="248">
        <f>IF(ISNUMBER($H108),(1+$H108)^(AA$10-$I108),INDEX(lookups!$F$77:$BU$87,MATCH($H108,lookups!$C$77:$C$87,0),MATCH(AA$10,lookups!$F$76:$BU$76,0))/INDEX(lookups!$F$77:$BU$87,MATCH($H108,lookups!$C$77:$C$87,0),MATCH($I108,lookups!$F$76:$BU$76,0)))</f>
        <v>1</v>
      </c>
      <c r="AB108" s="248">
        <f>IF(ISNUMBER($H108),(1+$H108)^(AB$10-$I108),INDEX(lookups!$F$77:$BU$87,MATCH($H108,lookups!$C$77:$C$87,0),MATCH(AB$10,lookups!$F$76:$BU$76,0))/INDEX(lookups!$F$77:$BU$87,MATCH($H108,lookups!$C$77:$C$87,0),MATCH($I108,lookups!$F$76:$BU$76,0)))</f>
        <v>1</v>
      </c>
      <c r="AC108" s="248">
        <f>IF(ISNUMBER($H108),(1+$H108)^(AC$10-$I108),INDEX(lookups!$F$77:$BU$87,MATCH($H108,lookups!$C$77:$C$87,0),MATCH(AC$10,lookups!$F$76:$BU$76,0))/INDEX(lookups!$F$77:$BU$87,MATCH($H108,lookups!$C$77:$C$87,0),MATCH($I108,lookups!$F$76:$BU$76,0)))</f>
        <v>1</v>
      </c>
      <c r="AD108" s="248">
        <f>IF(ISNUMBER($H108),(1+$H108)^(AD$10-$I108),INDEX(lookups!$F$77:$BU$87,MATCH($H108,lookups!$C$77:$C$87,0),MATCH(AD$10,lookups!$F$76:$BU$76,0))/INDEX(lookups!$F$77:$BU$87,MATCH($H108,lookups!$C$77:$C$87,0),MATCH($I108,lookups!$F$76:$BU$76,0)))</f>
        <v>1</v>
      </c>
      <c r="AE108" s="248">
        <f>IF(ISNUMBER($H108),(1+$H108)^(AE$10-$I108),INDEX(lookups!$F$77:$BU$87,MATCH($H108,lookups!$C$77:$C$87,0),MATCH(AE$10,lookups!$F$76:$BU$76,0))/INDEX(lookups!$F$77:$BU$87,MATCH($H108,lookups!$C$77:$C$87,0),MATCH($I108,lookups!$F$76:$BU$76,0)))</f>
        <v>1</v>
      </c>
      <c r="AF108" s="248">
        <f>IF(ISNUMBER($H108),(1+$H108)^(AF$10-$I108),INDEX(lookups!$F$77:$BU$87,MATCH($H108,lookups!$C$77:$C$87,0),MATCH(AF$10,lookups!$F$76:$BU$76,0))/INDEX(lookups!$F$77:$BU$87,MATCH($H108,lookups!$C$77:$C$87,0),MATCH($I108,lookups!$F$76:$BU$76,0)))</f>
        <v>1</v>
      </c>
      <c r="AG108" s="248">
        <f>IF(ISNUMBER($H108),(1+$H108)^(AG$10-$I108),INDEX(lookups!$F$77:$BU$87,MATCH($H108,lookups!$C$77:$C$87,0),MATCH(AG$10,lookups!$F$76:$BU$76,0))/INDEX(lookups!$F$77:$BU$87,MATCH($H108,lookups!$C$77:$C$87,0),MATCH($I108,lookups!$F$76:$BU$76,0)))</f>
        <v>1</v>
      </c>
      <c r="AH108" s="248">
        <f>IF(ISNUMBER($H108),(1+$H108)^(AH$10-$I108),INDEX(lookups!$F$77:$BU$87,MATCH($H108,lookups!$C$77:$C$87,0),MATCH(AH$10,lookups!$F$76:$BU$76,0))/INDEX(lookups!$F$77:$BU$87,MATCH($H108,lookups!$C$77:$C$87,0),MATCH($I108,lookups!$F$76:$BU$76,0)))</f>
        <v>1</v>
      </c>
      <c r="AI108" s="248">
        <f>IF(ISNUMBER($H108),(1+$H108)^(AI$10-$I108),INDEX(lookups!$F$77:$BU$87,MATCH($H108,lookups!$C$77:$C$87,0),MATCH(AI$10,lookups!$F$76:$BU$76,0))/INDEX(lookups!$F$77:$BU$87,MATCH($H108,lookups!$C$77:$C$87,0),MATCH($I108,lookups!$F$76:$BU$76,0)))</f>
        <v>1</v>
      </c>
      <c r="AJ108" s="248">
        <f>IF(ISNUMBER($H108),(1+$H108)^(AJ$10-$I108),INDEX(lookups!$F$77:$BU$87,MATCH($H108,lookups!$C$77:$C$87,0),MATCH(AJ$10,lookups!$F$76:$BU$76,0))/INDEX(lookups!$F$77:$BU$87,MATCH($H108,lookups!$C$77:$C$87,0),MATCH($I108,lookups!$F$76:$BU$76,0)))</f>
        <v>1</v>
      </c>
      <c r="AK108" s="248">
        <f>IF(ISNUMBER($H108),(1+$H108)^(AK$10-$I108),INDEX(lookups!$F$77:$BU$87,MATCH($H108,lookups!$C$77:$C$87,0),MATCH(AK$10,lookups!$F$76:$BU$76,0))/INDEX(lookups!$F$77:$BU$87,MATCH($H108,lookups!$C$77:$C$87,0),MATCH($I108,lookups!$F$76:$BU$76,0)))</f>
        <v>1</v>
      </c>
      <c r="AL108" s="248">
        <f>IF(ISNUMBER($H108),(1+$H108)^(AL$10-$I108),INDEX(lookups!$F$77:$BU$87,MATCH($H108,lookups!$C$77:$C$87,0),MATCH(AL$10,lookups!$F$76:$BU$76,0))/INDEX(lookups!$F$77:$BU$87,MATCH($H108,lookups!$C$77:$C$87,0),MATCH($I108,lookups!$F$76:$BU$76,0)))</f>
        <v>1</v>
      </c>
      <c r="AM108" s="248">
        <f>IF(ISNUMBER($H108),(1+$H108)^(AM$10-$I108),INDEX(lookups!$F$77:$BU$87,MATCH($H108,lookups!$C$77:$C$87,0),MATCH(AM$10,lookups!$F$76:$BU$76,0))/INDEX(lookups!$F$77:$BU$87,MATCH($H108,lookups!$C$77:$C$87,0),MATCH($I108,lookups!$F$76:$BU$76,0)))</f>
        <v>1</v>
      </c>
      <c r="AN108" s="248">
        <f>IF(ISNUMBER($H108),(1+$H108)^(AN$10-$I108),INDEX(lookups!$F$77:$BU$87,MATCH($H108,lookups!$C$77:$C$87,0),MATCH(AN$10,lookups!$F$76:$BU$76,0))/INDEX(lookups!$F$77:$BU$87,MATCH($H108,lookups!$C$77:$C$87,0),MATCH($I108,lookups!$F$76:$BU$76,0)))</f>
        <v>1</v>
      </c>
      <c r="AO108" s="248">
        <f>IF(ISNUMBER($H108),(1+$H108)^(AO$10-$I108),INDEX(lookups!$F$77:$BU$87,MATCH($H108,lookups!$C$77:$C$87,0),MATCH(AO$10,lookups!$F$76:$BU$76,0))/INDEX(lookups!$F$77:$BU$87,MATCH($H108,lookups!$C$77:$C$87,0),MATCH($I108,lookups!$F$76:$BU$76,0)))</f>
        <v>1</v>
      </c>
      <c r="AP108" s="248">
        <f>IF(ISNUMBER($H108),(1+$H108)^(AP$10-$I108),INDEX(lookups!$F$77:$BU$87,MATCH($H108,lookups!$C$77:$C$87,0),MATCH(AP$10,lookups!$F$76:$BU$76,0))/INDEX(lookups!$F$77:$BU$87,MATCH($H108,lookups!$C$77:$C$87,0),MATCH($I108,lookups!$F$76:$BU$76,0)))</f>
        <v>1</v>
      </c>
      <c r="AQ108" s="248">
        <f>IF(ISNUMBER($H108),(1+$H108)^(AQ$10-$I108),INDEX(lookups!$F$77:$BU$87,MATCH($H108,lookups!$C$77:$C$87,0),MATCH(AQ$10,lookups!$F$76:$BU$76,0))/INDEX(lookups!$F$77:$BU$87,MATCH($H108,lookups!$C$77:$C$87,0),MATCH($I108,lookups!$F$76:$BU$76,0)))</f>
        <v>1</v>
      </c>
      <c r="AR108" s="248">
        <f>IF(ISNUMBER($H108),(1+$H108)^(AR$10-$I108),INDEX(lookups!$F$77:$BU$87,MATCH($H108,lookups!$C$77:$C$87,0),MATCH(AR$10,lookups!$F$76:$BU$76,0))/INDEX(lookups!$F$77:$BU$87,MATCH($H108,lookups!$C$77:$C$87,0),MATCH($I108,lookups!$F$76:$BU$76,0)))</f>
        <v>1</v>
      </c>
      <c r="AS108" s="248">
        <f>IF(ISNUMBER($H108),(1+$H108)^(AS$10-$I108),INDEX(lookups!$F$77:$BU$87,MATCH($H108,lookups!$C$77:$C$87,0),MATCH(AS$10,lookups!$F$76:$BU$76,0))/INDEX(lookups!$F$77:$BU$87,MATCH($H108,lookups!$C$77:$C$87,0),MATCH($I108,lookups!$F$76:$BU$76,0)))</f>
        <v>1</v>
      </c>
      <c r="AT108" s="248">
        <f>IF(ISNUMBER($H108),(1+$H108)^(AT$10-$I108),INDEX(lookups!$F$77:$BU$87,MATCH($H108,lookups!$C$77:$C$87,0),MATCH(AT$10,lookups!$F$76:$BU$76,0))/INDEX(lookups!$F$77:$BU$87,MATCH($H108,lookups!$C$77:$C$87,0),MATCH($I108,lookups!$F$76:$BU$76,0)))</f>
        <v>1</v>
      </c>
      <c r="AU108" s="248">
        <f>IF(ISNUMBER($H108),(1+$H108)^(AU$10-$I108),INDEX(lookups!$F$77:$BU$87,MATCH($H108,lookups!$C$77:$C$87,0),MATCH(AU$10,lookups!$F$76:$BU$76,0))/INDEX(lookups!$F$77:$BU$87,MATCH($H108,lookups!$C$77:$C$87,0),MATCH($I108,lookups!$F$76:$BU$76,0)))</f>
        <v>1</v>
      </c>
      <c r="AV108" s="248">
        <f>IF(ISNUMBER($H108),(1+$H108)^(AV$10-$I108),INDEX(lookups!$F$77:$BU$87,MATCH($H108,lookups!$C$77:$C$87,0),MATCH(AV$10,lookups!$F$76:$BU$76,0))/INDEX(lookups!$F$77:$BU$87,MATCH($H108,lookups!$C$77:$C$87,0),MATCH($I108,lookups!$F$76:$BU$76,0)))</f>
        <v>1</v>
      </c>
      <c r="AW108" s="248">
        <f>IF(ISNUMBER($H108),(1+$H108)^(AW$10-$I108),INDEX(lookups!$F$77:$BU$87,MATCH($H108,lookups!$C$77:$C$87,0),MATCH(AW$10,lookups!$F$76:$BU$76,0))/INDEX(lookups!$F$77:$BU$87,MATCH($H108,lookups!$C$77:$C$87,0),MATCH($I108,lookups!$F$76:$BU$76,0)))</f>
        <v>1</v>
      </c>
      <c r="AX108" s="248">
        <f>IF(ISNUMBER($H108),(1+$H108)^(AX$10-$I108),INDEX(lookups!$F$77:$BU$87,MATCH($H108,lookups!$C$77:$C$87,0),MATCH(AX$10,lookups!$F$76:$BU$76,0))/INDEX(lookups!$F$77:$BU$87,MATCH($H108,lookups!$C$77:$C$87,0),MATCH($I108,lookups!$F$76:$BU$76,0)))</f>
        <v>1</v>
      </c>
      <c r="AY108" s="248">
        <f>IF(ISNUMBER($H108),(1+$H108)^(AY$10-$I108),INDEX(lookups!$F$77:$BU$87,MATCH($H108,lookups!$C$77:$C$87,0),MATCH(AY$10,lookups!$F$76:$BU$76,0))/INDEX(lookups!$F$77:$BU$87,MATCH($H108,lookups!$C$77:$C$87,0),MATCH($I108,lookups!$F$76:$BU$76,0)))</f>
        <v>1</v>
      </c>
      <c r="AZ108" s="248">
        <f>IF(ISNUMBER($H108),(1+$H108)^(AZ$10-$I108),INDEX(lookups!$F$77:$BU$87,MATCH($H108,lookups!$C$77:$C$87,0),MATCH(AZ$10,lookups!$F$76:$BU$76,0))/INDEX(lookups!$F$77:$BU$87,MATCH($H108,lookups!$C$77:$C$87,0),MATCH($I108,lookups!$F$76:$BU$76,0)))</f>
        <v>1</v>
      </c>
      <c r="BA108" s="248">
        <f>IF(ISNUMBER($H108),(1+$H108)^(BA$10-$I108),INDEX(lookups!$F$77:$BU$87,MATCH($H108,lookups!$C$77:$C$87,0),MATCH(BA$10,lookups!$F$76:$BU$76,0))/INDEX(lookups!$F$77:$BU$87,MATCH($H108,lookups!$C$77:$C$87,0),MATCH($I108,lookups!$F$76:$BU$76,0)))</f>
        <v>1</v>
      </c>
      <c r="BB108" s="248">
        <f>IF(ISNUMBER($H108),(1+$H108)^(BB$10-$I108),INDEX(lookups!$F$77:$BU$87,MATCH($H108,lookups!$C$77:$C$87,0),MATCH(BB$10,lookups!$F$76:$BU$76,0))/INDEX(lookups!$F$77:$BU$87,MATCH($H108,lookups!$C$77:$C$87,0),MATCH($I108,lookups!$F$76:$BU$76,0)))</f>
        <v>1</v>
      </c>
      <c r="BC108" s="248">
        <f>IF(ISNUMBER($H108),(1+$H108)^(BC$10-$I108),INDEX(lookups!$F$77:$BU$87,MATCH($H108,lookups!$C$77:$C$87,0),MATCH(BC$10,lookups!$F$76:$BU$76,0))/INDEX(lookups!$F$77:$BU$87,MATCH($H108,lookups!$C$77:$C$87,0),MATCH($I108,lookups!$F$76:$BU$76,0)))</f>
        <v>1</v>
      </c>
      <c r="BD108" s="248">
        <f>IF(ISNUMBER($H108),(1+$H108)^(BD$10-$I108),INDEX(lookups!$F$77:$BU$87,MATCH($H108,lookups!$C$77:$C$87,0),MATCH(BD$10,lookups!$F$76:$BU$76,0))/INDEX(lookups!$F$77:$BU$87,MATCH($H108,lookups!$C$77:$C$87,0),MATCH($I108,lookups!$F$76:$BU$76,0)))</f>
        <v>1</v>
      </c>
      <c r="BE108" s="248">
        <f>IF(ISNUMBER($H108),(1+$H108)^(BE$10-$I108),INDEX(lookups!$F$77:$BU$87,MATCH($H108,lookups!$C$77:$C$87,0),MATCH(BE$10,lookups!$F$76:$BU$76,0))/INDEX(lookups!$F$77:$BU$87,MATCH($H108,lookups!$C$77:$C$87,0),MATCH($I108,lookups!$F$76:$BU$76,0)))</f>
        <v>1</v>
      </c>
      <c r="BF108" s="248">
        <f>IF(ISNUMBER($H108),(1+$H108)^(BF$10-$I108),INDEX(lookups!$F$77:$BU$87,MATCH($H108,lookups!$C$77:$C$87,0),MATCH(BF$10,lookups!$F$76:$BU$76,0))/INDEX(lookups!$F$77:$BU$87,MATCH($H108,lookups!$C$77:$C$87,0),MATCH($I108,lookups!$F$76:$BU$76,0)))</f>
        <v>1</v>
      </c>
      <c r="BG108" s="248">
        <f>IF(ISNUMBER($H108),(1+$H108)^(BG$10-$I108),INDEX(lookups!$F$77:$BU$87,MATCH($H108,lookups!$C$77:$C$87,0),MATCH(BG$10,lookups!$F$76:$BU$76,0))/INDEX(lookups!$F$77:$BU$87,MATCH($H108,lookups!$C$77:$C$87,0),MATCH($I108,lookups!$F$76:$BU$76,0)))</f>
        <v>1</v>
      </c>
      <c r="BH108" s="248">
        <f>IF(ISNUMBER($H108),(1+$H108)^(BH$10-$I108),INDEX(lookups!$F$77:$BU$87,MATCH($H108,lookups!$C$77:$C$87,0),MATCH(BH$10,lookups!$F$76:$BU$76,0))/INDEX(lookups!$F$77:$BU$87,MATCH($H108,lookups!$C$77:$C$87,0),MATCH($I108,lookups!$F$76:$BU$76,0)))</f>
        <v>1</v>
      </c>
      <c r="BI108" s="248">
        <f>IF(ISNUMBER($H108),(1+$H108)^(BI$10-$I108),INDEX(lookups!$F$77:$BU$87,MATCH($H108,lookups!$C$77:$C$87,0),MATCH(BI$10,lookups!$F$76:$BU$76,0))/INDEX(lookups!$F$77:$BU$87,MATCH($H108,lookups!$C$77:$C$87,0),MATCH($I108,lookups!$F$76:$BU$76,0)))</f>
        <v>1</v>
      </c>
      <c r="BJ108" s="248">
        <f>IF(ISNUMBER($H108),(1+$H108)^(BJ$10-$I108),INDEX(lookups!$F$77:$BU$87,MATCH($H108,lookups!$C$77:$C$87,0),MATCH(BJ$10,lookups!$F$76:$BU$76,0))/INDEX(lookups!$F$77:$BU$87,MATCH($H108,lookups!$C$77:$C$87,0),MATCH($I108,lookups!$F$76:$BU$76,0)))</f>
        <v>1</v>
      </c>
      <c r="BK108" s="248">
        <f>IF(ISNUMBER($H108),(1+$H108)^(BK$10-$I108),INDEX(lookups!$F$77:$BU$87,MATCH($H108,lookups!$C$77:$C$87,0),MATCH(BK$10,lookups!$F$76:$BU$76,0))/INDEX(lookups!$F$77:$BU$87,MATCH($H108,lookups!$C$77:$C$87,0),MATCH($I108,lookups!$F$76:$BU$76,0)))</f>
        <v>1</v>
      </c>
      <c r="BL108" s="248">
        <f>IF(ISNUMBER($H108),(1+$H108)^(BL$10-$I108),INDEX(lookups!$F$77:$BU$87,MATCH($H108,lookups!$C$77:$C$87,0),MATCH(BL$10,lookups!$F$76:$BU$76,0))/INDEX(lookups!$F$77:$BU$87,MATCH($H108,lookups!$C$77:$C$87,0),MATCH($I108,lookups!$F$76:$BU$76,0)))</f>
        <v>1</v>
      </c>
      <c r="BM108" s="248">
        <f>IF(ISNUMBER($H108),(1+$H108)^(BM$10-$I108),INDEX(lookups!$F$77:$BU$87,MATCH($H108,lookups!$C$77:$C$87,0),MATCH(BM$10,lookups!$F$76:$BU$76,0))/INDEX(lookups!$F$77:$BU$87,MATCH($H108,lookups!$C$77:$C$87,0),MATCH($I108,lookups!$F$76:$BU$76,0)))</f>
        <v>1</v>
      </c>
    </row>
    <row r="109" spans="3:65" ht="12.75">
      <c r="C109" s="220">
        <f t="shared" si="85"/>
        <v>17</v>
      </c>
      <c r="D109" s="198" t="str">
        <f t="shared" si="86"/>
        <v>…</v>
      </c>
      <c r="E109" s="245" t="str">
        <f t="shared" si="84"/>
        <v>Operating Expense</v>
      </c>
      <c r="F109" s="215">
        <f t="shared" si="84"/>
        <v>2</v>
      </c>
      <c r="G109" s="215"/>
      <c r="H109" s="246">
        <f>Input!L28</f>
        <v>0</v>
      </c>
      <c r="I109" s="247">
        <f>Assumptions!$D$16</f>
        <v>2022</v>
      </c>
      <c r="O109" s="248">
        <f>IF(ISNUMBER($H109),(1+$H109)^(O$10-$I109),INDEX(lookups!$F$77:$BU$87,MATCH($H109,lookups!$C$77:$C$87,0),MATCH(O$10,lookups!$F$76:$BU$76,0))/INDEX(lookups!$F$77:$BU$87,MATCH($H109,lookups!$C$77:$C$87,0),MATCH($I109,lookups!$F$76:$BU$76,0)))</f>
        <v>1</v>
      </c>
      <c r="P109" s="248">
        <f>IF(ISNUMBER($H109),(1+$H109)^(P$10-$I109),INDEX(lookups!$F$77:$BU$87,MATCH($H109,lookups!$C$77:$C$87,0),MATCH(P$10,lookups!$F$76:$BU$76,0))/INDEX(lookups!$F$77:$BU$87,MATCH($H109,lookups!$C$77:$C$87,0),MATCH($I109,lookups!$F$76:$BU$76,0)))</f>
        <v>1</v>
      </c>
      <c r="Q109" s="248">
        <f>IF(ISNUMBER($H109),(1+$H109)^(Q$10-$I109),INDEX(lookups!$F$77:$BU$87,MATCH($H109,lookups!$C$77:$C$87,0),MATCH(Q$10,lookups!$F$76:$BU$76,0))/INDEX(lookups!$F$77:$BU$87,MATCH($H109,lookups!$C$77:$C$87,0),MATCH($I109,lookups!$F$76:$BU$76,0)))</f>
        <v>1</v>
      </c>
      <c r="R109" s="248">
        <f>IF(ISNUMBER($H109),(1+$H109)^(R$10-$I109),INDEX(lookups!$F$77:$BU$87,MATCH($H109,lookups!$C$77:$C$87,0),MATCH(R$10,lookups!$F$76:$BU$76,0))/INDEX(lookups!$F$77:$BU$87,MATCH($H109,lookups!$C$77:$C$87,0),MATCH($I109,lookups!$F$76:$BU$76,0)))</f>
        <v>1</v>
      </c>
      <c r="S109" s="248">
        <f>IF(ISNUMBER($H109),(1+$H109)^(S$10-$I109),INDEX(lookups!$F$77:$BU$87,MATCH($H109,lookups!$C$77:$C$87,0),MATCH(S$10,lookups!$F$76:$BU$76,0))/INDEX(lookups!$F$77:$BU$87,MATCH($H109,lookups!$C$77:$C$87,0),MATCH($I109,lookups!$F$76:$BU$76,0)))</f>
        <v>1</v>
      </c>
      <c r="T109" s="248">
        <f>IF(ISNUMBER($H109),(1+$H109)^(T$10-$I109),INDEX(lookups!$F$77:$BU$87,MATCH($H109,lookups!$C$77:$C$87,0),MATCH(T$10,lookups!$F$76:$BU$76,0))/INDEX(lookups!$F$77:$BU$87,MATCH($H109,lookups!$C$77:$C$87,0),MATCH($I109,lookups!$F$76:$BU$76,0)))</f>
        <v>1</v>
      </c>
      <c r="U109" s="248">
        <f>IF(ISNUMBER($H109),(1+$H109)^(U$10-$I109),INDEX(lookups!$F$77:$BU$87,MATCH($H109,lookups!$C$77:$C$87,0),MATCH(U$10,lookups!$F$76:$BU$76,0))/INDEX(lookups!$F$77:$BU$87,MATCH($H109,lookups!$C$77:$C$87,0),MATCH($I109,lookups!$F$76:$BU$76,0)))</f>
        <v>1</v>
      </c>
      <c r="V109" s="248">
        <f>IF(ISNUMBER($H109),(1+$H109)^(V$10-$I109),INDEX(lookups!$F$77:$BU$87,MATCH($H109,lookups!$C$77:$C$87,0),MATCH(V$10,lookups!$F$76:$BU$76,0))/INDEX(lookups!$F$77:$BU$87,MATCH($H109,lookups!$C$77:$C$87,0),MATCH($I109,lookups!$F$76:$BU$76,0)))</f>
        <v>1</v>
      </c>
      <c r="W109" s="248">
        <f>IF(ISNUMBER($H109),(1+$H109)^(W$10-$I109),INDEX(lookups!$F$77:$BU$87,MATCH($H109,lookups!$C$77:$C$87,0),MATCH(W$10,lookups!$F$76:$BU$76,0))/INDEX(lookups!$F$77:$BU$87,MATCH($H109,lookups!$C$77:$C$87,0),MATCH($I109,lookups!$F$76:$BU$76,0)))</f>
        <v>1</v>
      </c>
      <c r="X109" s="248">
        <f>IF(ISNUMBER($H109),(1+$H109)^(X$10-$I109),INDEX(lookups!$F$77:$BU$87,MATCH($H109,lookups!$C$77:$C$87,0),MATCH(X$10,lookups!$F$76:$BU$76,0))/INDEX(lookups!$F$77:$BU$87,MATCH($H109,lookups!$C$77:$C$87,0),MATCH($I109,lookups!$F$76:$BU$76,0)))</f>
        <v>1</v>
      </c>
      <c r="Y109" s="248">
        <f>IF(ISNUMBER($H109),(1+$H109)^(Y$10-$I109),INDEX(lookups!$F$77:$BU$87,MATCH($H109,lookups!$C$77:$C$87,0),MATCH(Y$10,lookups!$F$76:$BU$76,0))/INDEX(lookups!$F$77:$BU$87,MATCH($H109,lookups!$C$77:$C$87,0),MATCH($I109,lookups!$F$76:$BU$76,0)))</f>
        <v>1</v>
      </c>
      <c r="Z109" s="248">
        <f>IF(ISNUMBER($H109),(1+$H109)^(Z$10-$I109),INDEX(lookups!$F$77:$BU$87,MATCH($H109,lookups!$C$77:$C$87,0),MATCH(Z$10,lookups!$F$76:$BU$76,0))/INDEX(lookups!$F$77:$BU$87,MATCH($H109,lookups!$C$77:$C$87,0),MATCH($I109,lookups!$F$76:$BU$76,0)))</f>
        <v>1</v>
      </c>
      <c r="AA109" s="248">
        <f>IF(ISNUMBER($H109),(1+$H109)^(AA$10-$I109),INDEX(lookups!$F$77:$BU$87,MATCH($H109,lookups!$C$77:$C$87,0),MATCH(AA$10,lookups!$F$76:$BU$76,0))/INDEX(lookups!$F$77:$BU$87,MATCH($H109,lookups!$C$77:$C$87,0),MATCH($I109,lookups!$F$76:$BU$76,0)))</f>
        <v>1</v>
      </c>
      <c r="AB109" s="248">
        <f>IF(ISNUMBER($H109),(1+$H109)^(AB$10-$I109),INDEX(lookups!$F$77:$BU$87,MATCH($H109,lookups!$C$77:$C$87,0),MATCH(AB$10,lookups!$F$76:$BU$76,0))/INDEX(lookups!$F$77:$BU$87,MATCH($H109,lookups!$C$77:$C$87,0),MATCH($I109,lookups!$F$76:$BU$76,0)))</f>
        <v>1</v>
      </c>
      <c r="AC109" s="248">
        <f>IF(ISNUMBER($H109),(1+$H109)^(AC$10-$I109),INDEX(lookups!$F$77:$BU$87,MATCH($H109,lookups!$C$77:$C$87,0),MATCH(AC$10,lookups!$F$76:$BU$76,0))/INDEX(lookups!$F$77:$BU$87,MATCH($H109,lookups!$C$77:$C$87,0),MATCH($I109,lookups!$F$76:$BU$76,0)))</f>
        <v>1</v>
      </c>
      <c r="AD109" s="248">
        <f>IF(ISNUMBER($H109),(1+$H109)^(AD$10-$I109),INDEX(lookups!$F$77:$BU$87,MATCH($H109,lookups!$C$77:$C$87,0),MATCH(AD$10,lookups!$F$76:$BU$76,0))/INDEX(lookups!$F$77:$BU$87,MATCH($H109,lookups!$C$77:$C$87,0),MATCH($I109,lookups!$F$76:$BU$76,0)))</f>
        <v>1</v>
      </c>
      <c r="AE109" s="248">
        <f>IF(ISNUMBER($H109),(1+$H109)^(AE$10-$I109),INDEX(lookups!$F$77:$BU$87,MATCH($H109,lookups!$C$77:$C$87,0),MATCH(AE$10,lookups!$F$76:$BU$76,0))/INDEX(lookups!$F$77:$BU$87,MATCH($H109,lookups!$C$77:$C$87,0),MATCH($I109,lookups!$F$76:$BU$76,0)))</f>
        <v>1</v>
      </c>
      <c r="AF109" s="248">
        <f>IF(ISNUMBER($H109),(1+$H109)^(AF$10-$I109),INDEX(lookups!$F$77:$BU$87,MATCH($H109,lookups!$C$77:$C$87,0),MATCH(AF$10,lookups!$F$76:$BU$76,0))/INDEX(lookups!$F$77:$BU$87,MATCH($H109,lookups!$C$77:$C$87,0),MATCH($I109,lookups!$F$76:$BU$76,0)))</f>
        <v>1</v>
      </c>
      <c r="AG109" s="248">
        <f>IF(ISNUMBER($H109),(1+$H109)^(AG$10-$I109),INDEX(lookups!$F$77:$BU$87,MATCH($H109,lookups!$C$77:$C$87,0),MATCH(AG$10,lookups!$F$76:$BU$76,0))/INDEX(lookups!$F$77:$BU$87,MATCH($H109,lookups!$C$77:$C$87,0),MATCH($I109,lookups!$F$76:$BU$76,0)))</f>
        <v>1</v>
      </c>
      <c r="AH109" s="248">
        <f>IF(ISNUMBER($H109),(1+$H109)^(AH$10-$I109),INDEX(lookups!$F$77:$BU$87,MATCH($H109,lookups!$C$77:$C$87,0),MATCH(AH$10,lookups!$F$76:$BU$76,0))/INDEX(lookups!$F$77:$BU$87,MATCH($H109,lookups!$C$77:$C$87,0),MATCH($I109,lookups!$F$76:$BU$76,0)))</f>
        <v>1</v>
      </c>
      <c r="AI109" s="248">
        <f>IF(ISNUMBER($H109),(1+$H109)^(AI$10-$I109),INDEX(lookups!$F$77:$BU$87,MATCH($H109,lookups!$C$77:$C$87,0),MATCH(AI$10,lookups!$F$76:$BU$76,0))/INDEX(lookups!$F$77:$BU$87,MATCH($H109,lookups!$C$77:$C$87,0),MATCH($I109,lookups!$F$76:$BU$76,0)))</f>
        <v>1</v>
      </c>
      <c r="AJ109" s="248">
        <f>IF(ISNUMBER($H109),(1+$H109)^(AJ$10-$I109),INDEX(lookups!$F$77:$BU$87,MATCH($H109,lookups!$C$77:$C$87,0),MATCH(AJ$10,lookups!$F$76:$BU$76,0))/INDEX(lookups!$F$77:$BU$87,MATCH($H109,lookups!$C$77:$C$87,0),MATCH($I109,lookups!$F$76:$BU$76,0)))</f>
        <v>1</v>
      </c>
      <c r="AK109" s="248">
        <f>IF(ISNUMBER($H109),(1+$H109)^(AK$10-$I109),INDEX(lookups!$F$77:$BU$87,MATCH($H109,lookups!$C$77:$C$87,0),MATCH(AK$10,lookups!$F$76:$BU$76,0))/INDEX(lookups!$F$77:$BU$87,MATCH($H109,lookups!$C$77:$C$87,0),MATCH($I109,lookups!$F$76:$BU$76,0)))</f>
        <v>1</v>
      </c>
      <c r="AL109" s="248">
        <f>IF(ISNUMBER($H109),(1+$H109)^(AL$10-$I109),INDEX(lookups!$F$77:$BU$87,MATCH($H109,lookups!$C$77:$C$87,0),MATCH(AL$10,lookups!$F$76:$BU$76,0))/INDEX(lookups!$F$77:$BU$87,MATCH($H109,lookups!$C$77:$C$87,0),MATCH($I109,lookups!$F$76:$BU$76,0)))</f>
        <v>1</v>
      </c>
      <c r="AM109" s="248">
        <f>IF(ISNUMBER($H109),(1+$H109)^(AM$10-$I109),INDEX(lookups!$F$77:$BU$87,MATCH($H109,lookups!$C$77:$C$87,0),MATCH(AM$10,lookups!$F$76:$BU$76,0))/INDEX(lookups!$F$77:$BU$87,MATCH($H109,lookups!$C$77:$C$87,0),MATCH($I109,lookups!$F$76:$BU$76,0)))</f>
        <v>1</v>
      </c>
      <c r="AN109" s="248">
        <f>IF(ISNUMBER($H109),(1+$H109)^(AN$10-$I109),INDEX(lookups!$F$77:$BU$87,MATCH($H109,lookups!$C$77:$C$87,0),MATCH(AN$10,lookups!$F$76:$BU$76,0))/INDEX(lookups!$F$77:$BU$87,MATCH($H109,lookups!$C$77:$C$87,0),MATCH($I109,lookups!$F$76:$BU$76,0)))</f>
        <v>1</v>
      </c>
      <c r="AO109" s="248">
        <f>IF(ISNUMBER($H109),(1+$H109)^(AO$10-$I109),INDEX(lookups!$F$77:$BU$87,MATCH($H109,lookups!$C$77:$C$87,0),MATCH(AO$10,lookups!$F$76:$BU$76,0))/INDEX(lookups!$F$77:$BU$87,MATCH($H109,lookups!$C$77:$C$87,0),MATCH($I109,lookups!$F$76:$BU$76,0)))</f>
        <v>1</v>
      </c>
      <c r="AP109" s="248">
        <f>IF(ISNUMBER($H109),(1+$H109)^(AP$10-$I109),INDEX(lookups!$F$77:$BU$87,MATCH($H109,lookups!$C$77:$C$87,0),MATCH(AP$10,lookups!$F$76:$BU$76,0))/INDEX(lookups!$F$77:$BU$87,MATCH($H109,lookups!$C$77:$C$87,0),MATCH($I109,lookups!$F$76:$BU$76,0)))</f>
        <v>1</v>
      </c>
      <c r="AQ109" s="248">
        <f>IF(ISNUMBER($H109),(1+$H109)^(AQ$10-$I109),INDEX(lookups!$F$77:$BU$87,MATCH($H109,lookups!$C$77:$C$87,0),MATCH(AQ$10,lookups!$F$76:$BU$76,0))/INDEX(lookups!$F$77:$BU$87,MATCH($H109,lookups!$C$77:$C$87,0),MATCH($I109,lookups!$F$76:$BU$76,0)))</f>
        <v>1</v>
      </c>
      <c r="AR109" s="248">
        <f>IF(ISNUMBER($H109),(1+$H109)^(AR$10-$I109),INDEX(lookups!$F$77:$BU$87,MATCH($H109,lookups!$C$77:$C$87,0),MATCH(AR$10,lookups!$F$76:$BU$76,0))/INDEX(lookups!$F$77:$BU$87,MATCH($H109,lookups!$C$77:$C$87,0),MATCH($I109,lookups!$F$76:$BU$76,0)))</f>
        <v>1</v>
      </c>
      <c r="AS109" s="248">
        <f>IF(ISNUMBER($H109),(1+$H109)^(AS$10-$I109),INDEX(lookups!$F$77:$BU$87,MATCH($H109,lookups!$C$77:$C$87,0),MATCH(AS$10,lookups!$F$76:$BU$76,0))/INDEX(lookups!$F$77:$BU$87,MATCH($H109,lookups!$C$77:$C$87,0),MATCH($I109,lookups!$F$76:$BU$76,0)))</f>
        <v>1</v>
      </c>
      <c r="AT109" s="248">
        <f>IF(ISNUMBER($H109),(1+$H109)^(AT$10-$I109),INDEX(lookups!$F$77:$BU$87,MATCH($H109,lookups!$C$77:$C$87,0),MATCH(AT$10,lookups!$F$76:$BU$76,0))/INDEX(lookups!$F$77:$BU$87,MATCH($H109,lookups!$C$77:$C$87,0),MATCH($I109,lookups!$F$76:$BU$76,0)))</f>
        <v>1</v>
      </c>
      <c r="AU109" s="248">
        <f>IF(ISNUMBER($H109),(1+$H109)^(AU$10-$I109),INDEX(lookups!$F$77:$BU$87,MATCH($H109,lookups!$C$77:$C$87,0),MATCH(AU$10,lookups!$F$76:$BU$76,0))/INDEX(lookups!$F$77:$BU$87,MATCH($H109,lookups!$C$77:$C$87,0),MATCH($I109,lookups!$F$76:$BU$76,0)))</f>
        <v>1</v>
      </c>
      <c r="AV109" s="248">
        <f>IF(ISNUMBER($H109),(1+$H109)^(AV$10-$I109),INDEX(lookups!$F$77:$BU$87,MATCH($H109,lookups!$C$77:$C$87,0),MATCH(AV$10,lookups!$F$76:$BU$76,0))/INDEX(lookups!$F$77:$BU$87,MATCH($H109,lookups!$C$77:$C$87,0),MATCH($I109,lookups!$F$76:$BU$76,0)))</f>
        <v>1</v>
      </c>
      <c r="AW109" s="248">
        <f>IF(ISNUMBER($H109),(1+$H109)^(AW$10-$I109),INDEX(lookups!$F$77:$BU$87,MATCH($H109,lookups!$C$77:$C$87,0),MATCH(AW$10,lookups!$F$76:$BU$76,0))/INDEX(lookups!$F$77:$BU$87,MATCH($H109,lookups!$C$77:$C$87,0),MATCH($I109,lookups!$F$76:$BU$76,0)))</f>
        <v>1</v>
      </c>
      <c r="AX109" s="248">
        <f>IF(ISNUMBER($H109),(1+$H109)^(AX$10-$I109),INDEX(lookups!$F$77:$BU$87,MATCH($H109,lookups!$C$77:$C$87,0),MATCH(AX$10,lookups!$F$76:$BU$76,0))/INDEX(lookups!$F$77:$BU$87,MATCH($H109,lookups!$C$77:$C$87,0),MATCH($I109,lookups!$F$76:$BU$76,0)))</f>
        <v>1</v>
      </c>
      <c r="AY109" s="248">
        <f>IF(ISNUMBER($H109),(1+$H109)^(AY$10-$I109),INDEX(lookups!$F$77:$BU$87,MATCH($H109,lookups!$C$77:$C$87,0),MATCH(AY$10,lookups!$F$76:$BU$76,0))/INDEX(lookups!$F$77:$BU$87,MATCH($H109,lookups!$C$77:$C$87,0),MATCH($I109,lookups!$F$76:$BU$76,0)))</f>
        <v>1</v>
      </c>
      <c r="AZ109" s="248">
        <f>IF(ISNUMBER($H109),(1+$H109)^(AZ$10-$I109),INDEX(lookups!$F$77:$BU$87,MATCH($H109,lookups!$C$77:$C$87,0),MATCH(AZ$10,lookups!$F$76:$BU$76,0))/INDEX(lookups!$F$77:$BU$87,MATCH($H109,lookups!$C$77:$C$87,0),MATCH($I109,lookups!$F$76:$BU$76,0)))</f>
        <v>1</v>
      </c>
      <c r="BA109" s="248">
        <f>IF(ISNUMBER($H109),(1+$H109)^(BA$10-$I109),INDEX(lookups!$F$77:$BU$87,MATCH($H109,lookups!$C$77:$C$87,0),MATCH(BA$10,lookups!$F$76:$BU$76,0))/INDEX(lookups!$F$77:$BU$87,MATCH($H109,lookups!$C$77:$C$87,0),MATCH($I109,lookups!$F$76:$BU$76,0)))</f>
        <v>1</v>
      </c>
      <c r="BB109" s="248">
        <f>IF(ISNUMBER($H109),(1+$H109)^(BB$10-$I109),INDEX(lookups!$F$77:$BU$87,MATCH($H109,lookups!$C$77:$C$87,0),MATCH(BB$10,lookups!$F$76:$BU$76,0))/INDEX(lookups!$F$77:$BU$87,MATCH($H109,lookups!$C$77:$C$87,0),MATCH($I109,lookups!$F$76:$BU$76,0)))</f>
        <v>1</v>
      </c>
      <c r="BC109" s="248">
        <f>IF(ISNUMBER($H109),(1+$H109)^(BC$10-$I109),INDEX(lookups!$F$77:$BU$87,MATCH($H109,lookups!$C$77:$C$87,0),MATCH(BC$10,lookups!$F$76:$BU$76,0))/INDEX(lookups!$F$77:$BU$87,MATCH($H109,lookups!$C$77:$C$87,0),MATCH($I109,lookups!$F$76:$BU$76,0)))</f>
        <v>1</v>
      </c>
      <c r="BD109" s="248">
        <f>IF(ISNUMBER($H109),(1+$H109)^(BD$10-$I109),INDEX(lookups!$F$77:$BU$87,MATCH($H109,lookups!$C$77:$C$87,0),MATCH(BD$10,lookups!$F$76:$BU$76,0))/INDEX(lookups!$F$77:$BU$87,MATCH($H109,lookups!$C$77:$C$87,0),MATCH($I109,lookups!$F$76:$BU$76,0)))</f>
        <v>1</v>
      </c>
      <c r="BE109" s="248">
        <f>IF(ISNUMBER($H109),(1+$H109)^(BE$10-$I109),INDEX(lookups!$F$77:$BU$87,MATCH($H109,lookups!$C$77:$C$87,0),MATCH(BE$10,lookups!$F$76:$BU$76,0))/INDEX(lookups!$F$77:$BU$87,MATCH($H109,lookups!$C$77:$C$87,0),MATCH($I109,lookups!$F$76:$BU$76,0)))</f>
        <v>1</v>
      </c>
      <c r="BF109" s="248">
        <f>IF(ISNUMBER($H109),(1+$H109)^(BF$10-$I109),INDEX(lookups!$F$77:$BU$87,MATCH($H109,lookups!$C$77:$C$87,0),MATCH(BF$10,lookups!$F$76:$BU$76,0))/INDEX(lookups!$F$77:$BU$87,MATCH($H109,lookups!$C$77:$C$87,0),MATCH($I109,lookups!$F$76:$BU$76,0)))</f>
        <v>1</v>
      </c>
      <c r="BG109" s="248">
        <f>IF(ISNUMBER($H109),(1+$H109)^(BG$10-$I109),INDEX(lookups!$F$77:$BU$87,MATCH($H109,lookups!$C$77:$C$87,0),MATCH(BG$10,lookups!$F$76:$BU$76,0))/INDEX(lookups!$F$77:$BU$87,MATCH($H109,lookups!$C$77:$C$87,0),MATCH($I109,lookups!$F$76:$BU$76,0)))</f>
        <v>1</v>
      </c>
      <c r="BH109" s="248">
        <f>IF(ISNUMBER($H109),(1+$H109)^(BH$10-$I109),INDEX(lookups!$F$77:$BU$87,MATCH($H109,lookups!$C$77:$C$87,0),MATCH(BH$10,lookups!$F$76:$BU$76,0))/INDEX(lookups!$F$77:$BU$87,MATCH($H109,lookups!$C$77:$C$87,0),MATCH($I109,lookups!$F$76:$BU$76,0)))</f>
        <v>1</v>
      </c>
      <c r="BI109" s="248">
        <f>IF(ISNUMBER($H109),(1+$H109)^(BI$10-$I109),INDEX(lookups!$F$77:$BU$87,MATCH($H109,lookups!$C$77:$C$87,0),MATCH(BI$10,lookups!$F$76:$BU$76,0))/INDEX(lookups!$F$77:$BU$87,MATCH($H109,lookups!$C$77:$C$87,0),MATCH($I109,lookups!$F$76:$BU$76,0)))</f>
        <v>1</v>
      </c>
      <c r="BJ109" s="248">
        <f>IF(ISNUMBER($H109),(1+$H109)^(BJ$10-$I109),INDEX(lookups!$F$77:$BU$87,MATCH($H109,lookups!$C$77:$C$87,0),MATCH(BJ$10,lookups!$F$76:$BU$76,0))/INDEX(lookups!$F$77:$BU$87,MATCH($H109,lookups!$C$77:$C$87,0),MATCH($I109,lookups!$F$76:$BU$76,0)))</f>
        <v>1</v>
      </c>
      <c r="BK109" s="248">
        <f>IF(ISNUMBER($H109),(1+$H109)^(BK$10-$I109),INDEX(lookups!$F$77:$BU$87,MATCH($H109,lookups!$C$77:$C$87,0),MATCH(BK$10,lookups!$F$76:$BU$76,0))/INDEX(lookups!$F$77:$BU$87,MATCH($H109,lookups!$C$77:$C$87,0),MATCH($I109,lookups!$F$76:$BU$76,0)))</f>
        <v>1</v>
      </c>
      <c r="BL109" s="248">
        <f>IF(ISNUMBER($H109),(1+$H109)^(BL$10-$I109),INDEX(lookups!$F$77:$BU$87,MATCH($H109,lookups!$C$77:$C$87,0),MATCH(BL$10,lookups!$F$76:$BU$76,0))/INDEX(lookups!$F$77:$BU$87,MATCH($H109,lookups!$C$77:$C$87,0),MATCH($I109,lookups!$F$76:$BU$76,0)))</f>
        <v>1</v>
      </c>
      <c r="BM109" s="248">
        <f>IF(ISNUMBER($H109),(1+$H109)^(BM$10-$I109),INDEX(lookups!$F$77:$BU$87,MATCH($H109,lookups!$C$77:$C$87,0),MATCH(BM$10,lookups!$F$76:$BU$76,0))/INDEX(lookups!$F$77:$BU$87,MATCH($H109,lookups!$C$77:$C$87,0),MATCH($I109,lookups!$F$76:$BU$76,0)))</f>
        <v>1</v>
      </c>
    </row>
    <row r="110" spans="3:65" ht="12.75">
      <c r="C110" s="220">
        <f t="shared" si="85"/>
        <v>18</v>
      </c>
      <c r="D110" s="198" t="str">
        <f t="shared" si="86"/>
        <v>…</v>
      </c>
      <c r="E110" s="245" t="str">
        <f t="shared" si="84"/>
        <v>Operating Expense</v>
      </c>
      <c r="F110" s="215">
        <f t="shared" si="84"/>
        <v>2</v>
      </c>
      <c r="G110" s="215"/>
      <c r="H110" s="246">
        <f>Input!L29</f>
        <v>0</v>
      </c>
      <c r="I110" s="247">
        <f>Assumptions!$D$16</f>
        <v>2022</v>
      </c>
      <c r="O110" s="248">
        <f>IF(ISNUMBER($H110),(1+$H110)^(O$10-$I110),INDEX(lookups!$F$77:$BU$87,MATCH($H110,lookups!$C$77:$C$87,0),MATCH(O$10,lookups!$F$76:$BU$76,0))/INDEX(lookups!$F$77:$BU$87,MATCH($H110,lookups!$C$77:$C$87,0),MATCH($I110,lookups!$F$76:$BU$76,0)))</f>
        <v>1</v>
      </c>
      <c r="P110" s="248">
        <f>IF(ISNUMBER($H110),(1+$H110)^(P$10-$I110),INDEX(lookups!$F$77:$BU$87,MATCH($H110,lookups!$C$77:$C$87,0),MATCH(P$10,lookups!$F$76:$BU$76,0))/INDEX(lookups!$F$77:$BU$87,MATCH($H110,lookups!$C$77:$C$87,0),MATCH($I110,lookups!$F$76:$BU$76,0)))</f>
        <v>1</v>
      </c>
      <c r="Q110" s="248">
        <f>IF(ISNUMBER($H110),(1+$H110)^(Q$10-$I110),INDEX(lookups!$F$77:$BU$87,MATCH($H110,lookups!$C$77:$C$87,0),MATCH(Q$10,lookups!$F$76:$BU$76,0))/INDEX(lookups!$F$77:$BU$87,MATCH($H110,lookups!$C$77:$C$87,0),MATCH($I110,lookups!$F$76:$BU$76,0)))</f>
        <v>1</v>
      </c>
      <c r="R110" s="248">
        <f>IF(ISNUMBER($H110),(1+$H110)^(R$10-$I110),INDEX(lookups!$F$77:$BU$87,MATCH($H110,lookups!$C$77:$C$87,0),MATCH(R$10,lookups!$F$76:$BU$76,0))/INDEX(lookups!$F$77:$BU$87,MATCH($H110,lookups!$C$77:$C$87,0),MATCH($I110,lookups!$F$76:$BU$76,0)))</f>
        <v>1</v>
      </c>
      <c r="S110" s="248">
        <f>IF(ISNUMBER($H110),(1+$H110)^(S$10-$I110),INDEX(lookups!$F$77:$BU$87,MATCH($H110,lookups!$C$77:$C$87,0),MATCH(S$10,lookups!$F$76:$BU$76,0))/INDEX(lookups!$F$77:$BU$87,MATCH($H110,lookups!$C$77:$C$87,0),MATCH($I110,lookups!$F$76:$BU$76,0)))</f>
        <v>1</v>
      </c>
      <c r="T110" s="248">
        <f>IF(ISNUMBER($H110),(1+$H110)^(T$10-$I110),INDEX(lookups!$F$77:$BU$87,MATCH($H110,lookups!$C$77:$C$87,0),MATCH(T$10,lookups!$F$76:$BU$76,0))/INDEX(lookups!$F$77:$BU$87,MATCH($H110,lookups!$C$77:$C$87,0),MATCH($I110,lookups!$F$76:$BU$76,0)))</f>
        <v>1</v>
      </c>
      <c r="U110" s="248">
        <f>IF(ISNUMBER($H110),(1+$H110)^(U$10-$I110),INDEX(lookups!$F$77:$BU$87,MATCH($H110,lookups!$C$77:$C$87,0),MATCH(U$10,lookups!$F$76:$BU$76,0))/INDEX(lookups!$F$77:$BU$87,MATCH($H110,lookups!$C$77:$C$87,0),MATCH($I110,lookups!$F$76:$BU$76,0)))</f>
        <v>1</v>
      </c>
      <c r="V110" s="248">
        <f>IF(ISNUMBER($H110),(1+$H110)^(V$10-$I110),INDEX(lookups!$F$77:$BU$87,MATCH($H110,lookups!$C$77:$C$87,0),MATCH(V$10,lookups!$F$76:$BU$76,0))/INDEX(lookups!$F$77:$BU$87,MATCH($H110,lookups!$C$77:$C$87,0),MATCH($I110,lookups!$F$76:$BU$76,0)))</f>
        <v>1</v>
      </c>
      <c r="W110" s="248">
        <f>IF(ISNUMBER($H110),(1+$H110)^(W$10-$I110),INDEX(lookups!$F$77:$BU$87,MATCH($H110,lookups!$C$77:$C$87,0),MATCH(W$10,lookups!$F$76:$BU$76,0))/INDEX(lookups!$F$77:$BU$87,MATCH($H110,lookups!$C$77:$C$87,0),MATCH($I110,lookups!$F$76:$BU$76,0)))</f>
        <v>1</v>
      </c>
      <c r="X110" s="248">
        <f>IF(ISNUMBER($H110),(1+$H110)^(X$10-$I110),INDEX(lookups!$F$77:$BU$87,MATCH($H110,lookups!$C$77:$C$87,0),MATCH(X$10,lookups!$F$76:$BU$76,0))/INDEX(lookups!$F$77:$BU$87,MATCH($H110,lookups!$C$77:$C$87,0),MATCH($I110,lookups!$F$76:$BU$76,0)))</f>
        <v>1</v>
      </c>
      <c r="Y110" s="248">
        <f>IF(ISNUMBER($H110),(1+$H110)^(Y$10-$I110),INDEX(lookups!$F$77:$BU$87,MATCH($H110,lookups!$C$77:$C$87,0),MATCH(Y$10,lookups!$F$76:$BU$76,0))/INDEX(lookups!$F$77:$BU$87,MATCH($H110,lookups!$C$77:$C$87,0),MATCH($I110,lookups!$F$76:$BU$76,0)))</f>
        <v>1</v>
      </c>
      <c r="Z110" s="248">
        <f>IF(ISNUMBER($H110),(1+$H110)^(Z$10-$I110),INDEX(lookups!$F$77:$BU$87,MATCH($H110,lookups!$C$77:$C$87,0),MATCH(Z$10,lookups!$F$76:$BU$76,0))/INDEX(lookups!$F$77:$BU$87,MATCH($H110,lookups!$C$77:$C$87,0),MATCH($I110,lookups!$F$76:$BU$76,0)))</f>
        <v>1</v>
      </c>
      <c r="AA110" s="248">
        <f>IF(ISNUMBER($H110),(1+$H110)^(AA$10-$I110),INDEX(lookups!$F$77:$BU$87,MATCH($H110,lookups!$C$77:$C$87,0),MATCH(AA$10,lookups!$F$76:$BU$76,0))/INDEX(lookups!$F$77:$BU$87,MATCH($H110,lookups!$C$77:$C$87,0),MATCH($I110,lookups!$F$76:$BU$76,0)))</f>
        <v>1</v>
      </c>
      <c r="AB110" s="248">
        <f>IF(ISNUMBER($H110),(1+$H110)^(AB$10-$I110),INDEX(lookups!$F$77:$BU$87,MATCH($H110,lookups!$C$77:$C$87,0),MATCH(AB$10,lookups!$F$76:$BU$76,0))/INDEX(lookups!$F$77:$BU$87,MATCH($H110,lookups!$C$77:$C$87,0),MATCH($I110,lookups!$F$76:$BU$76,0)))</f>
        <v>1</v>
      </c>
      <c r="AC110" s="248">
        <f>IF(ISNUMBER($H110),(1+$H110)^(AC$10-$I110),INDEX(lookups!$F$77:$BU$87,MATCH($H110,lookups!$C$77:$C$87,0),MATCH(AC$10,lookups!$F$76:$BU$76,0))/INDEX(lookups!$F$77:$BU$87,MATCH($H110,lookups!$C$77:$C$87,0),MATCH($I110,lookups!$F$76:$BU$76,0)))</f>
        <v>1</v>
      </c>
      <c r="AD110" s="248">
        <f>IF(ISNUMBER($H110),(1+$H110)^(AD$10-$I110),INDEX(lookups!$F$77:$BU$87,MATCH($H110,lookups!$C$77:$C$87,0),MATCH(AD$10,lookups!$F$76:$BU$76,0))/INDEX(lookups!$F$77:$BU$87,MATCH($H110,lookups!$C$77:$C$87,0),MATCH($I110,lookups!$F$76:$BU$76,0)))</f>
        <v>1</v>
      </c>
      <c r="AE110" s="248">
        <f>IF(ISNUMBER($H110),(1+$H110)^(AE$10-$I110),INDEX(lookups!$F$77:$BU$87,MATCH($H110,lookups!$C$77:$C$87,0),MATCH(AE$10,lookups!$F$76:$BU$76,0))/INDEX(lookups!$F$77:$BU$87,MATCH($H110,lookups!$C$77:$C$87,0),MATCH($I110,lookups!$F$76:$BU$76,0)))</f>
        <v>1</v>
      </c>
      <c r="AF110" s="248">
        <f>IF(ISNUMBER($H110),(1+$H110)^(AF$10-$I110),INDEX(lookups!$F$77:$BU$87,MATCH($H110,lookups!$C$77:$C$87,0),MATCH(AF$10,lookups!$F$76:$BU$76,0))/INDEX(lookups!$F$77:$BU$87,MATCH($H110,lookups!$C$77:$C$87,0),MATCH($I110,lookups!$F$76:$BU$76,0)))</f>
        <v>1</v>
      </c>
      <c r="AG110" s="248">
        <f>IF(ISNUMBER($H110),(1+$H110)^(AG$10-$I110),INDEX(lookups!$F$77:$BU$87,MATCH($H110,lookups!$C$77:$C$87,0),MATCH(AG$10,lookups!$F$76:$BU$76,0))/INDEX(lookups!$F$77:$BU$87,MATCH($H110,lookups!$C$77:$C$87,0),MATCH($I110,lookups!$F$76:$BU$76,0)))</f>
        <v>1</v>
      </c>
      <c r="AH110" s="248">
        <f>IF(ISNUMBER($H110),(1+$H110)^(AH$10-$I110),INDEX(lookups!$F$77:$BU$87,MATCH($H110,lookups!$C$77:$C$87,0),MATCH(AH$10,lookups!$F$76:$BU$76,0))/INDEX(lookups!$F$77:$BU$87,MATCH($H110,lookups!$C$77:$C$87,0),MATCH($I110,lookups!$F$76:$BU$76,0)))</f>
        <v>1</v>
      </c>
      <c r="AI110" s="248">
        <f>IF(ISNUMBER($H110),(1+$H110)^(AI$10-$I110),INDEX(lookups!$F$77:$BU$87,MATCH($H110,lookups!$C$77:$C$87,0),MATCH(AI$10,lookups!$F$76:$BU$76,0))/INDEX(lookups!$F$77:$BU$87,MATCH($H110,lookups!$C$77:$C$87,0),MATCH($I110,lookups!$F$76:$BU$76,0)))</f>
        <v>1</v>
      </c>
      <c r="AJ110" s="248">
        <f>IF(ISNUMBER($H110),(1+$H110)^(AJ$10-$I110),INDEX(lookups!$F$77:$BU$87,MATCH($H110,lookups!$C$77:$C$87,0),MATCH(AJ$10,lookups!$F$76:$BU$76,0))/INDEX(lookups!$F$77:$BU$87,MATCH($H110,lookups!$C$77:$C$87,0),MATCH($I110,lookups!$F$76:$BU$76,0)))</f>
        <v>1</v>
      </c>
      <c r="AK110" s="248">
        <f>IF(ISNUMBER($H110),(1+$H110)^(AK$10-$I110),INDEX(lookups!$F$77:$BU$87,MATCH($H110,lookups!$C$77:$C$87,0),MATCH(AK$10,lookups!$F$76:$BU$76,0))/INDEX(lookups!$F$77:$BU$87,MATCH($H110,lookups!$C$77:$C$87,0),MATCH($I110,lookups!$F$76:$BU$76,0)))</f>
        <v>1</v>
      </c>
      <c r="AL110" s="248">
        <f>IF(ISNUMBER($H110),(1+$H110)^(AL$10-$I110),INDEX(lookups!$F$77:$BU$87,MATCH($H110,lookups!$C$77:$C$87,0),MATCH(AL$10,lookups!$F$76:$BU$76,0))/INDEX(lookups!$F$77:$BU$87,MATCH($H110,lookups!$C$77:$C$87,0),MATCH($I110,lookups!$F$76:$BU$76,0)))</f>
        <v>1</v>
      </c>
      <c r="AM110" s="248">
        <f>IF(ISNUMBER($H110),(1+$H110)^(AM$10-$I110),INDEX(lookups!$F$77:$BU$87,MATCH($H110,lookups!$C$77:$C$87,0),MATCH(AM$10,lookups!$F$76:$BU$76,0))/INDEX(lookups!$F$77:$BU$87,MATCH($H110,lookups!$C$77:$C$87,0),MATCH($I110,lookups!$F$76:$BU$76,0)))</f>
        <v>1</v>
      </c>
      <c r="AN110" s="248">
        <f>IF(ISNUMBER($H110),(1+$H110)^(AN$10-$I110),INDEX(lookups!$F$77:$BU$87,MATCH($H110,lookups!$C$77:$C$87,0),MATCH(AN$10,lookups!$F$76:$BU$76,0))/INDEX(lookups!$F$77:$BU$87,MATCH($H110,lookups!$C$77:$C$87,0),MATCH($I110,lookups!$F$76:$BU$76,0)))</f>
        <v>1</v>
      </c>
      <c r="AO110" s="248">
        <f>IF(ISNUMBER($H110),(1+$H110)^(AO$10-$I110),INDEX(lookups!$F$77:$BU$87,MATCH($H110,lookups!$C$77:$C$87,0),MATCH(AO$10,lookups!$F$76:$BU$76,0))/INDEX(lookups!$F$77:$BU$87,MATCH($H110,lookups!$C$77:$C$87,0),MATCH($I110,lookups!$F$76:$BU$76,0)))</f>
        <v>1</v>
      </c>
      <c r="AP110" s="248">
        <f>IF(ISNUMBER($H110),(1+$H110)^(AP$10-$I110),INDEX(lookups!$F$77:$BU$87,MATCH($H110,lookups!$C$77:$C$87,0),MATCH(AP$10,lookups!$F$76:$BU$76,0))/INDEX(lookups!$F$77:$BU$87,MATCH($H110,lookups!$C$77:$C$87,0),MATCH($I110,lookups!$F$76:$BU$76,0)))</f>
        <v>1</v>
      </c>
      <c r="AQ110" s="248">
        <f>IF(ISNUMBER($H110),(1+$H110)^(AQ$10-$I110),INDEX(lookups!$F$77:$BU$87,MATCH($H110,lookups!$C$77:$C$87,0),MATCH(AQ$10,lookups!$F$76:$BU$76,0))/INDEX(lookups!$F$77:$BU$87,MATCH($H110,lookups!$C$77:$C$87,0),MATCH($I110,lookups!$F$76:$BU$76,0)))</f>
        <v>1</v>
      </c>
      <c r="AR110" s="248">
        <f>IF(ISNUMBER($H110),(1+$H110)^(AR$10-$I110),INDEX(lookups!$F$77:$BU$87,MATCH($H110,lookups!$C$77:$C$87,0),MATCH(AR$10,lookups!$F$76:$BU$76,0))/INDEX(lookups!$F$77:$BU$87,MATCH($H110,lookups!$C$77:$C$87,0),MATCH($I110,lookups!$F$76:$BU$76,0)))</f>
        <v>1</v>
      </c>
      <c r="AS110" s="248">
        <f>IF(ISNUMBER($H110),(1+$H110)^(AS$10-$I110),INDEX(lookups!$F$77:$BU$87,MATCH($H110,lookups!$C$77:$C$87,0),MATCH(AS$10,lookups!$F$76:$BU$76,0))/INDEX(lookups!$F$77:$BU$87,MATCH($H110,lookups!$C$77:$C$87,0),MATCH($I110,lookups!$F$76:$BU$76,0)))</f>
        <v>1</v>
      </c>
      <c r="AT110" s="248">
        <f>IF(ISNUMBER($H110),(1+$H110)^(AT$10-$I110),INDEX(lookups!$F$77:$BU$87,MATCH($H110,lookups!$C$77:$C$87,0),MATCH(AT$10,lookups!$F$76:$BU$76,0))/INDEX(lookups!$F$77:$BU$87,MATCH($H110,lookups!$C$77:$C$87,0),MATCH($I110,lookups!$F$76:$BU$76,0)))</f>
        <v>1</v>
      </c>
      <c r="AU110" s="248">
        <f>IF(ISNUMBER($H110),(1+$H110)^(AU$10-$I110),INDEX(lookups!$F$77:$BU$87,MATCH($H110,lookups!$C$77:$C$87,0),MATCH(AU$10,lookups!$F$76:$BU$76,0))/INDEX(lookups!$F$77:$BU$87,MATCH($H110,lookups!$C$77:$C$87,0),MATCH($I110,lookups!$F$76:$BU$76,0)))</f>
        <v>1</v>
      </c>
      <c r="AV110" s="248">
        <f>IF(ISNUMBER($H110),(1+$H110)^(AV$10-$I110),INDEX(lookups!$F$77:$BU$87,MATCH($H110,lookups!$C$77:$C$87,0),MATCH(AV$10,lookups!$F$76:$BU$76,0))/INDEX(lookups!$F$77:$BU$87,MATCH($H110,lookups!$C$77:$C$87,0),MATCH($I110,lookups!$F$76:$BU$76,0)))</f>
        <v>1</v>
      </c>
      <c r="AW110" s="248">
        <f>IF(ISNUMBER($H110),(1+$H110)^(AW$10-$I110),INDEX(lookups!$F$77:$BU$87,MATCH($H110,lookups!$C$77:$C$87,0),MATCH(AW$10,lookups!$F$76:$BU$76,0))/INDEX(lookups!$F$77:$BU$87,MATCH($H110,lookups!$C$77:$C$87,0),MATCH($I110,lookups!$F$76:$BU$76,0)))</f>
        <v>1</v>
      </c>
      <c r="AX110" s="248">
        <f>IF(ISNUMBER($H110),(1+$H110)^(AX$10-$I110),INDEX(lookups!$F$77:$BU$87,MATCH($H110,lookups!$C$77:$C$87,0),MATCH(AX$10,lookups!$F$76:$BU$76,0))/INDEX(lookups!$F$77:$BU$87,MATCH($H110,lookups!$C$77:$C$87,0),MATCH($I110,lookups!$F$76:$BU$76,0)))</f>
        <v>1</v>
      </c>
      <c r="AY110" s="248">
        <f>IF(ISNUMBER($H110),(1+$H110)^(AY$10-$I110),INDEX(lookups!$F$77:$BU$87,MATCH($H110,lookups!$C$77:$C$87,0),MATCH(AY$10,lookups!$F$76:$BU$76,0))/INDEX(lookups!$F$77:$BU$87,MATCH($H110,lookups!$C$77:$C$87,0),MATCH($I110,lookups!$F$76:$BU$76,0)))</f>
        <v>1</v>
      </c>
      <c r="AZ110" s="248">
        <f>IF(ISNUMBER($H110),(1+$H110)^(AZ$10-$I110),INDEX(lookups!$F$77:$BU$87,MATCH($H110,lookups!$C$77:$C$87,0),MATCH(AZ$10,lookups!$F$76:$BU$76,0))/INDEX(lookups!$F$77:$BU$87,MATCH($H110,lookups!$C$77:$C$87,0),MATCH($I110,lookups!$F$76:$BU$76,0)))</f>
        <v>1</v>
      </c>
      <c r="BA110" s="248">
        <f>IF(ISNUMBER($H110),(1+$H110)^(BA$10-$I110),INDEX(lookups!$F$77:$BU$87,MATCH($H110,lookups!$C$77:$C$87,0),MATCH(BA$10,lookups!$F$76:$BU$76,0))/INDEX(lookups!$F$77:$BU$87,MATCH($H110,lookups!$C$77:$C$87,0),MATCH($I110,lookups!$F$76:$BU$76,0)))</f>
        <v>1</v>
      </c>
      <c r="BB110" s="248">
        <f>IF(ISNUMBER($H110),(1+$H110)^(BB$10-$I110),INDEX(lookups!$F$77:$BU$87,MATCH($H110,lookups!$C$77:$C$87,0),MATCH(BB$10,lookups!$F$76:$BU$76,0))/INDEX(lookups!$F$77:$BU$87,MATCH($H110,lookups!$C$77:$C$87,0),MATCH($I110,lookups!$F$76:$BU$76,0)))</f>
        <v>1</v>
      </c>
      <c r="BC110" s="248">
        <f>IF(ISNUMBER($H110),(1+$H110)^(BC$10-$I110),INDEX(lookups!$F$77:$BU$87,MATCH($H110,lookups!$C$77:$C$87,0),MATCH(BC$10,lookups!$F$76:$BU$76,0))/INDEX(lookups!$F$77:$BU$87,MATCH($H110,lookups!$C$77:$C$87,0),MATCH($I110,lookups!$F$76:$BU$76,0)))</f>
        <v>1</v>
      </c>
      <c r="BD110" s="248">
        <f>IF(ISNUMBER($H110),(1+$H110)^(BD$10-$I110),INDEX(lookups!$F$77:$BU$87,MATCH($H110,lookups!$C$77:$C$87,0),MATCH(BD$10,lookups!$F$76:$BU$76,0))/INDEX(lookups!$F$77:$BU$87,MATCH($H110,lookups!$C$77:$C$87,0),MATCH($I110,lookups!$F$76:$BU$76,0)))</f>
        <v>1</v>
      </c>
      <c r="BE110" s="248">
        <f>IF(ISNUMBER($H110),(1+$H110)^(BE$10-$I110),INDEX(lookups!$F$77:$BU$87,MATCH($H110,lookups!$C$77:$C$87,0),MATCH(BE$10,lookups!$F$76:$BU$76,0))/INDEX(lookups!$F$77:$BU$87,MATCH($H110,lookups!$C$77:$C$87,0),MATCH($I110,lookups!$F$76:$BU$76,0)))</f>
        <v>1</v>
      </c>
      <c r="BF110" s="248">
        <f>IF(ISNUMBER($H110),(1+$H110)^(BF$10-$I110),INDEX(lookups!$F$77:$BU$87,MATCH($H110,lookups!$C$77:$C$87,0),MATCH(BF$10,lookups!$F$76:$BU$76,0))/INDEX(lookups!$F$77:$BU$87,MATCH($H110,lookups!$C$77:$C$87,0),MATCH($I110,lookups!$F$76:$BU$76,0)))</f>
        <v>1</v>
      </c>
      <c r="BG110" s="248">
        <f>IF(ISNUMBER($H110),(1+$H110)^(BG$10-$I110),INDEX(lookups!$F$77:$BU$87,MATCH($H110,lookups!$C$77:$C$87,0),MATCH(BG$10,lookups!$F$76:$BU$76,0))/INDEX(lookups!$F$77:$BU$87,MATCH($H110,lookups!$C$77:$C$87,0),MATCH($I110,lookups!$F$76:$BU$76,0)))</f>
        <v>1</v>
      </c>
      <c r="BH110" s="248">
        <f>IF(ISNUMBER($H110),(1+$H110)^(BH$10-$I110),INDEX(lookups!$F$77:$BU$87,MATCH($H110,lookups!$C$77:$C$87,0),MATCH(BH$10,lookups!$F$76:$BU$76,0))/INDEX(lookups!$F$77:$BU$87,MATCH($H110,lookups!$C$77:$C$87,0),MATCH($I110,lookups!$F$76:$BU$76,0)))</f>
        <v>1</v>
      </c>
      <c r="BI110" s="248">
        <f>IF(ISNUMBER($H110),(1+$H110)^(BI$10-$I110),INDEX(lookups!$F$77:$BU$87,MATCH($H110,lookups!$C$77:$C$87,0),MATCH(BI$10,lookups!$F$76:$BU$76,0))/INDEX(lookups!$F$77:$BU$87,MATCH($H110,lookups!$C$77:$C$87,0),MATCH($I110,lookups!$F$76:$BU$76,0)))</f>
        <v>1</v>
      </c>
      <c r="BJ110" s="248">
        <f>IF(ISNUMBER($H110),(1+$H110)^(BJ$10-$I110),INDEX(lookups!$F$77:$BU$87,MATCH($H110,lookups!$C$77:$C$87,0),MATCH(BJ$10,lookups!$F$76:$BU$76,0))/INDEX(lookups!$F$77:$BU$87,MATCH($H110,lookups!$C$77:$C$87,0),MATCH($I110,lookups!$F$76:$BU$76,0)))</f>
        <v>1</v>
      </c>
      <c r="BK110" s="248">
        <f>IF(ISNUMBER($H110),(1+$H110)^(BK$10-$I110),INDEX(lookups!$F$77:$BU$87,MATCH($H110,lookups!$C$77:$C$87,0),MATCH(BK$10,lookups!$F$76:$BU$76,0))/INDEX(lookups!$F$77:$BU$87,MATCH($H110,lookups!$C$77:$C$87,0),MATCH($I110,lookups!$F$76:$BU$76,0)))</f>
        <v>1</v>
      </c>
      <c r="BL110" s="248">
        <f>IF(ISNUMBER($H110),(1+$H110)^(BL$10-$I110),INDEX(lookups!$F$77:$BU$87,MATCH($H110,lookups!$C$77:$C$87,0),MATCH(BL$10,lookups!$F$76:$BU$76,0))/INDEX(lookups!$F$77:$BU$87,MATCH($H110,lookups!$C$77:$C$87,0),MATCH($I110,lookups!$F$76:$BU$76,0)))</f>
        <v>1</v>
      </c>
      <c r="BM110" s="248">
        <f>IF(ISNUMBER($H110),(1+$H110)^(BM$10-$I110),INDEX(lookups!$F$77:$BU$87,MATCH($H110,lookups!$C$77:$C$87,0),MATCH(BM$10,lookups!$F$76:$BU$76,0))/INDEX(lookups!$F$77:$BU$87,MATCH($H110,lookups!$C$77:$C$87,0),MATCH($I110,lookups!$F$76:$BU$76,0)))</f>
        <v>1</v>
      </c>
    </row>
    <row r="111" spans="3:65" ht="12.75">
      <c r="C111" s="220">
        <f t="shared" si="85"/>
        <v>19</v>
      </c>
      <c r="D111" s="198" t="str">
        <f t="shared" si="86"/>
        <v>…</v>
      </c>
      <c r="E111" s="245" t="str">
        <f t="shared" si="84"/>
        <v>Operating Expense</v>
      </c>
      <c r="F111" s="215">
        <f t="shared" si="84"/>
        <v>2</v>
      </c>
      <c r="G111" s="215"/>
      <c r="H111" s="246">
        <f>Input!L30</f>
        <v>0</v>
      </c>
      <c r="I111" s="247">
        <f>Assumptions!$D$16</f>
        <v>2022</v>
      </c>
      <c r="O111" s="248">
        <f>IF(ISNUMBER($H111),(1+$H111)^(O$10-$I111),INDEX(lookups!$F$77:$BU$87,MATCH($H111,lookups!$C$77:$C$87,0),MATCH(O$10,lookups!$F$76:$BU$76,0))/INDEX(lookups!$F$77:$BU$87,MATCH($H111,lookups!$C$77:$C$87,0),MATCH($I111,lookups!$F$76:$BU$76,0)))</f>
        <v>1</v>
      </c>
      <c r="P111" s="248">
        <f>IF(ISNUMBER($H111),(1+$H111)^(P$10-$I111),INDEX(lookups!$F$77:$BU$87,MATCH($H111,lookups!$C$77:$C$87,0),MATCH(P$10,lookups!$F$76:$BU$76,0))/INDEX(lookups!$F$77:$BU$87,MATCH($H111,lookups!$C$77:$C$87,0),MATCH($I111,lookups!$F$76:$BU$76,0)))</f>
        <v>1</v>
      </c>
      <c r="Q111" s="248">
        <f>IF(ISNUMBER($H111),(1+$H111)^(Q$10-$I111),INDEX(lookups!$F$77:$BU$87,MATCH($H111,lookups!$C$77:$C$87,0),MATCH(Q$10,lookups!$F$76:$BU$76,0))/INDEX(lookups!$F$77:$BU$87,MATCH($H111,lookups!$C$77:$C$87,0),MATCH($I111,lookups!$F$76:$BU$76,0)))</f>
        <v>1</v>
      </c>
      <c r="R111" s="248">
        <f>IF(ISNUMBER($H111),(1+$H111)^(R$10-$I111),INDEX(lookups!$F$77:$BU$87,MATCH($H111,lookups!$C$77:$C$87,0),MATCH(R$10,lookups!$F$76:$BU$76,0))/INDEX(lookups!$F$77:$BU$87,MATCH($H111,lookups!$C$77:$C$87,0),MATCH($I111,lookups!$F$76:$BU$76,0)))</f>
        <v>1</v>
      </c>
      <c r="S111" s="248">
        <f>IF(ISNUMBER($H111),(1+$H111)^(S$10-$I111),INDEX(lookups!$F$77:$BU$87,MATCH($H111,lookups!$C$77:$C$87,0),MATCH(S$10,lookups!$F$76:$BU$76,0))/INDEX(lookups!$F$77:$BU$87,MATCH($H111,lookups!$C$77:$C$87,0),MATCH($I111,lookups!$F$76:$BU$76,0)))</f>
        <v>1</v>
      </c>
      <c r="T111" s="248">
        <f>IF(ISNUMBER($H111),(1+$H111)^(T$10-$I111),INDEX(lookups!$F$77:$BU$87,MATCH($H111,lookups!$C$77:$C$87,0),MATCH(T$10,lookups!$F$76:$BU$76,0))/INDEX(lookups!$F$77:$BU$87,MATCH($H111,lookups!$C$77:$C$87,0),MATCH($I111,lookups!$F$76:$BU$76,0)))</f>
        <v>1</v>
      </c>
      <c r="U111" s="248">
        <f>IF(ISNUMBER($H111),(1+$H111)^(U$10-$I111),INDEX(lookups!$F$77:$BU$87,MATCH($H111,lookups!$C$77:$C$87,0),MATCH(U$10,lookups!$F$76:$BU$76,0))/INDEX(lookups!$F$77:$BU$87,MATCH($H111,lookups!$C$77:$C$87,0),MATCH($I111,lookups!$F$76:$BU$76,0)))</f>
        <v>1</v>
      </c>
      <c r="V111" s="248">
        <f>IF(ISNUMBER($H111),(1+$H111)^(V$10-$I111),INDEX(lookups!$F$77:$BU$87,MATCH($H111,lookups!$C$77:$C$87,0),MATCH(V$10,lookups!$F$76:$BU$76,0))/INDEX(lookups!$F$77:$BU$87,MATCH($H111,lookups!$C$77:$C$87,0),MATCH($I111,lookups!$F$76:$BU$76,0)))</f>
        <v>1</v>
      </c>
      <c r="W111" s="248">
        <f>IF(ISNUMBER($H111),(1+$H111)^(W$10-$I111),INDEX(lookups!$F$77:$BU$87,MATCH($H111,lookups!$C$77:$C$87,0),MATCH(W$10,lookups!$F$76:$BU$76,0))/INDEX(lookups!$F$77:$BU$87,MATCH($H111,lookups!$C$77:$C$87,0),MATCH($I111,lookups!$F$76:$BU$76,0)))</f>
        <v>1</v>
      </c>
      <c r="X111" s="248">
        <f>IF(ISNUMBER($H111),(1+$H111)^(X$10-$I111),INDEX(lookups!$F$77:$BU$87,MATCH($H111,lookups!$C$77:$C$87,0),MATCH(X$10,lookups!$F$76:$BU$76,0))/INDEX(lookups!$F$77:$BU$87,MATCH($H111,lookups!$C$77:$C$87,0),MATCH($I111,lookups!$F$76:$BU$76,0)))</f>
        <v>1</v>
      </c>
      <c r="Y111" s="248">
        <f>IF(ISNUMBER($H111),(1+$H111)^(Y$10-$I111),INDEX(lookups!$F$77:$BU$87,MATCH($H111,lookups!$C$77:$C$87,0),MATCH(Y$10,lookups!$F$76:$BU$76,0))/INDEX(lookups!$F$77:$BU$87,MATCH($H111,lookups!$C$77:$C$87,0),MATCH($I111,lookups!$F$76:$BU$76,0)))</f>
        <v>1</v>
      </c>
      <c r="Z111" s="248">
        <f>IF(ISNUMBER($H111),(1+$H111)^(Z$10-$I111),INDEX(lookups!$F$77:$BU$87,MATCH($H111,lookups!$C$77:$C$87,0),MATCH(Z$10,lookups!$F$76:$BU$76,0))/INDEX(lookups!$F$77:$BU$87,MATCH($H111,lookups!$C$77:$C$87,0),MATCH($I111,lookups!$F$76:$BU$76,0)))</f>
        <v>1</v>
      </c>
      <c r="AA111" s="248">
        <f>IF(ISNUMBER($H111),(1+$H111)^(AA$10-$I111),INDEX(lookups!$F$77:$BU$87,MATCH($H111,lookups!$C$77:$C$87,0),MATCH(AA$10,lookups!$F$76:$BU$76,0))/INDEX(lookups!$F$77:$BU$87,MATCH($H111,lookups!$C$77:$C$87,0),MATCH($I111,lookups!$F$76:$BU$76,0)))</f>
        <v>1</v>
      </c>
      <c r="AB111" s="248">
        <f>IF(ISNUMBER($H111),(1+$H111)^(AB$10-$I111),INDEX(lookups!$F$77:$BU$87,MATCH($H111,lookups!$C$77:$C$87,0),MATCH(AB$10,lookups!$F$76:$BU$76,0))/INDEX(lookups!$F$77:$BU$87,MATCH($H111,lookups!$C$77:$C$87,0),MATCH($I111,lookups!$F$76:$BU$76,0)))</f>
        <v>1</v>
      </c>
      <c r="AC111" s="248">
        <f>IF(ISNUMBER($H111),(1+$H111)^(AC$10-$I111),INDEX(lookups!$F$77:$BU$87,MATCH($H111,lookups!$C$77:$C$87,0),MATCH(AC$10,lookups!$F$76:$BU$76,0))/INDEX(lookups!$F$77:$BU$87,MATCH($H111,lookups!$C$77:$C$87,0),MATCH($I111,lookups!$F$76:$BU$76,0)))</f>
        <v>1</v>
      </c>
      <c r="AD111" s="248">
        <f>IF(ISNUMBER($H111),(1+$H111)^(AD$10-$I111),INDEX(lookups!$F$77:$BU$87,MATCH($H111,lookups!$C$77:$C$87,0),MATCH(AD$10,lookups!$F$76:$BU$76,0))/INDEX(lookups!$F$77:$BU$87,MATCH($H111,lookups!$C$77:$C$87,0),MATCH($I111,lookups!$F$76:$BU$76,0)))</f>
        <v>1</v>
      </c>
      <c r="AE111" s="248">
        <f>IF(ISNUMBER($H111),(1+$H111)^(AE$10-$I111),INDEX(lookups!$F$77:$BU$87,MATCH($H111,lookups!$C$77:$C$87,0),MATCH(AE$10,lookups!$F$76:$BU$76,0))/INDEX(lookups!$F$77:$BU$87,MATCH($H111,lookups!$C$77:$C$87,0),MATCH($I111,lookups!$F$76:$BU$76,0)))</f>
        <v>1</v>
      </c>
      <c r="AF111" s="248">
        <f>IF(ISNUMBER($H111),(1+$H111)^(AF$10-$I111),INDEX(lookups!$F$77:$BU$87,MATCH($H111,lookups!$C$77:$C$87,0),MATCH(AF$10,lookups!$F$76:$BU$76,0))/INDEX(lookups!$F$77:$BU$87,MATCH($H111,lookups!$C$77:$C$87,0),MATCH($I111,lookups!$F$76:$BU$76,0)))</f>
        <v>1</v>
      </c>
      <c r="AG111" s="248">
        <f>IF(ISNUMBER($H111),(1+$H111)^(AG$10-$I111),INDEX(lookups!$F$77:$BU$87,MATCH($H111,lookups!$C$77:$C$87,0),MATCH(AG$10,lookups!$F$76:$BU$76,0))/INDEX(lookups!$F$77:$BU$87,MATCH($H111,lookups!$C$77:$C$87,0),MATCH($I111,lookups!$F$76:$BU$76,0)))</f>
        <v>1</v>
      </c>
      <c r="AH111" s="248">
        <f>IF(ISNUMBER($H111),(1+$H111)^(AH$10-$I111),INDEX(lookups!$F$77:$BU$87,MATCH($H111,lookups!$C$77:$C$87,0),MATCH(AH$10,lookups!$F$76:$BU$76,0))/INDEX(lookups!$F$77:$BU$87,MATCH($H111,lookups!$C$77:$C$87,0),MATCH($I111,lookups!$F$76:$BU$76,0)))</f>
        <v>1</v>
      </c>
      <c r="AI111" s="248">
        <f>IF(ISNUMBER($H111),(1+$H111)^(AI$10-$I111),INDEX(lookups!$F$77:$BU$87,MATCH($H111,lookups!$C$77:$C$87,0),MATCH(AI$10,lookups!$F$76:$BU$76,0))/INDEX(lookups!$F$77:$BU$87,MATCH($H111,lookups!$C$77:$C$87,0),MATCH($I111,lookups!$F$76:$BU$76,0)))</f>
        <v>1</v>
      </c>
      <c r="AJ111" s="248">
        <f>IF(ISNUMBER($H111),(1+$H111)^(AJ$10-$I111),INDEX(lookups!$F$77:$BU$87,MATCH($H111,lookups!$C$77:$C$87,0),MATCH(AJ$10,lookups!$F$76:$BU$76,0))/INDEX(lookups!$F$77:$BU$87,MATCH($H111,lookups!$C$77:$C$87,0),MATCH($I111,lookups!$F$76:$BU$76,0)))</f>
        <v>1</v>
      </c>
      <c r="AK111" s="248">
        <f>IF(ISNUMBER($H111),(1+$H111)^(AK$10-$I111),INDEX(lookups!$F$77:$BU$87,MATCH($H111,lookups!$C$77:$C$87,0),MATCH(AK$10,lookups!$F$76:$BU$76,0))/INDEX(lookups!$F$77:$BU$87,MATCH($H111,lookups!$C$77:$C$87,0),MATCH($I111,lookups!$F$76:$BU$76,0)))</f>
        <v>1</v>
      </c>
      <c r="AL111" s="248">
        <f>IF(ISNUMBER($H111),(1+$H111)^(AL$10-$I111),INDEX(lookups!$F$77:$BU$87,MATCH($H111,lookups!$C$77:$C$87,0),MATCH(AL$10,lookups!$F$76:$BU$76,0))/INDEX(lookups!$F$77:$BU$87,MATCH($H111,lookups!$C$77:$C$87,0),MATCH($I111,lookups!$F$76:$BU$76,0)))</f>
        <v>1</v>
      </c>
      <c r="AM111" s="248">
        <f>IF(ISNUMBER($H111),(1+$H111)^(AM$10-$I111),INDEX(lookups!$F$77:$BU$87,MATCH($H111,lookups!$C$77:$C$87,0),MATCH(AM$10,lookups!$F$76:$BU$76,0))/INDEX(lookups!$F$77:$BU$87,MATCH($H111,lookups!$C$77:$C$87,0),MATCH($I111,lookups!$F$76:$BU$76,0)))</f>
        <v>1</v>
      </c>
      <c r="AN111" s="248">
        <f>IF(ISNUMBER($H111),(1+$H111)^(AN$10-$I111),INDEX(lookups!$F$77:$BU$87,MATCH($H111,lookups!$C$77:$C$87,0),MATCH(AN$10,lookups!$F$76:$BU$76,0))/INDEX(lookups!$F$77:$BU$87,MATCH($H111,lookups!$C$77:$C$87,0),MATCH($I111,lookups!$F$76:$BU$76,0)))</f>
        <v>1</v>
      </c>
      <c r="AO111" s="248">
        <f>IF(ISNUMBER($H111),(1+$H111)^(AO$10-$I111),INDEX(lookups!$F$77:$BU$87,MATCH($H111,lookups!$C$77:$C$87,0),MATCH(AO$10,lookups!$F$76:$BU$76,0))/INDEX(lookups!$F$77:$BU$87,MATCH($H111,lookups!$C$77:$C$87,0),MATCH($I111,lookups!$F$76:$BU$76,0)))</f>
        <v>1</v>
      </c>
      <c r="AP111" s="248">
        <f>IF(ISNUMBER($H111),(1+$H111)^(AP$10-$I111),INDEX(lookups!$F$77:$BU$87,MATCH($H111,lookups!$C$77:$C$87,0),MATCH(AP$10,lookups!$F$76:$BU$76,0))/INDEX(lookups!$F$77:$BU$87,MATCH($H111,lookups!$C$77:$C$87,0),MATCH($I111,lookups!$F$76:$BU$76,0)))</f>
        <v>1</v>
      </c>
      <c r="AQ111" s="248">
        <f>IF(ISNUMBER($H111),(1+$H111)^(AQ$10-$I111),INDEX(lookups!$F$77:$BU$87,MATCH($H111,lookups!$C$77:$C$87,0),MATCH(AQ$10,lookups!$F$76:$BU$76,0))/INDEX(lookups!$F$77:$BU$87,MATCH($H111,lookups!$C$77:$C$87,0),MATCH($I111,lookups!$F$76:$BU$76,0)))</f>
        <v>1</v>
      </c>
      <c r="AR111" s="248">
        <f>IF(ISNUMBER($H111),(1+$H111)^(AR$10-$I111),INDEX(lookups!$F$77:$BU$87,MATCH($H111,lookups!$C$77:$C$87,0),MATCH(AR$10,lookups!$F$76:$BU$76,0))/INDEX(lookups!$F$77:$BU$87,MATCH($H111,lookups!$C$77:$C$87,0),MATCH($I111,lookups!$F$76:$BU$76,0)))</f>
        <v>1</v>
      </c>
      <c r="AS111" s="248">
        <f>IF(ISNUMBER($H111),(1+$H111)^(AS$10-$I111),INDEX(lookups!$F$77:$BU$87,MATCH($H111,lookups!$C$77:$C$87,0),MATCH(AS$10,lookups!$F$76:$BU$76,0))/INDEX(lookups!$F$77:$BU$87,MATCH($H111,lookups!$C$77:$C$87,0),MATCH($I111,lookups!$F$76:$BU$76,0)))</f>
        <v>1</v>
      </c>
      <c r="AT111" s="248">
        <f>IF(ISNUMBER($H111),(1+$H111)^(AT$10-$I111),INDEX(lookups!$F$77:$BU$87,MATCH($H111,lookups!$C$77:$C$87,0),MATCH(AT$10,lookups!$F$76:$BU$76,0))/INDEX(lookups!$F$77:$BU$87,MATCH($H111,lookups!$C$77:$C$87,0),MATCH($I111,lookups!$F$76:$BU$76,0)))</f>
        <v>1</v>
      </c>
      <c r="AU111" s="248">
        <f>IF(ISNUMBER($H111),(1+$H111)^(AU$10-$I111),INDEX(lookups!$F$77:$BU$87,MATCH($H111,lookups!$C$77:$C$87,0),MATCH(AU$10,lookups!$F$76:$BU$76,0))/INDEX(lookups!$F$77:$BU$87,MATCH($H111,lookups!$C$77:$C$87,0),MATCH($I111,lookups!$F$76:$BU$76,0)))</f>
        <v>1</v>
      </c>
      <c r="AV111" s="248">
        <f>IF(ISNUMBER($H111),(1+$H111)^(AV$10-$I111),INDEX(lookups!$F$77:$BU$87,MATCH($H111,lookups!$C$77:$C$87,0),MATCH(AV$10,lookups!$F$76:$BU$76,0))/INDEX(lookups!$F$77:$BU$87,MATCH($H111,lookups!$C$77:$C$87,0),MATCH($I111,lookups!$F$76:$BU$76,0)))</f>
        <v>1</v>
      </c>
      <c r="AW111" s="248">
        <f>IF(ISNUMBER($H111),(1+$H111)^(AW$10-$I111),INDEX(lookups!$F$77:$BU$87,MATCH($H111,lookups!$C$77:$C$87,0),MATCH(AW$10,lookups!$F$76:$BU$76,0))/INDEX(lookups!$F$77:$BU$87,MATCH($H111,lookups!$C$77:$C$87,0),MATCH($I111,lookups!$F$76:$BU$76,0)))</f>
        <v>1</v>
      </c>
      <c r="AX111" s="248">
        <f>IF(ISNUMBER($H111),(1+$H111)^(AX$10-$I111),INDEX(lookups!$F$77:$BU$87,MATCH($H111,lookups!$C$77:$C$87,0),MATCH(AX$10,lookups!$F$76:$BU$76,0))/INDEX(lookups!$F$77:$BU$87,MATCH($H111,lookups!$C$77:$C$87,0),MATCH($I111,lookups!$F$76:$BU$76,0)))</f>
        <v>1</v>
      </c>
      <c r="AY111" s="248">
        <f>IF(ISNUMBER($H111),(1+$H111)^(AY$10-$I111),INDEX(lookups!$F$77:$BU$87,MATCH($H111,lookups!$C$77:$C$87,0),MATCH(AY$10,lookups!$F$76:$BU$76,0))/INDEX(lookups!$F$77:$BU$87,MATCH($H111,lookups!$C$77:$C$87,0),MATCH($I111,lookups!$F$76:$BU$76,0)))</f>
        <v>1</v>
      </c>
      <c r="AZ111" s="248">
        <f>IF(ISNUMBER($H111),(1+$H111)^(AZ$10-$I111),INDEX(lookups!$F$77:$BU$87,MATCH($H111,lookups!$C$77:$C$87,0),MATCH(AZ$10,lookups!$F$76:$BU$76,0))/INDEX(lookups!$F$77:$BU$87,MATCH($H111,lookups!$C$77:$C$87,0),MATCH($I111,lookups!$F$76:$BU$76,0)))</f>
        <v>1</v>
      </c>
      <c r="BA111" s="248">
        <f>IF(ISNUMBER($H111),(1+$H111)^(BA$10-$I111),INDEX(lookups!$F$77:$BU$87,MATCH($H111,lookups!$C$77:$C$87,0),MATCH(BA$10,lookups!$F$76:$BU$76,0))/INDEX(lookups!$F$77:$BU$87,MATCH($H111,lookups!$C$77:$C$87,0),MATCH($I111,lookups!$F$76:$BU$76,0)))</f>
        <v>1</v>
      </c>
      <c r="BB111" s="248">
        <f>IF(ISNUMBER($H111),(1+$H111)^(BB$10-$I111),INDEX(lookups!$F$77:$BU$87,MATCH($H111,lookups!$C$77:$C$87,0),MATCH(BB$10,lookups!$F$76:$BU$76,0))/INDEX(lookups!$F$77:$BU$87,MATCH($H111,lookups!$C$77:$C$87,0),MATCH($I111,lookups!$F$76:$BU$76,0)))</f>
        <v>1</v>
      </c>
      <c r="BC111" s="248">
        <f>IF(ISNUMBER($H111),(1+$H111)^(BC$10-$I111),INDEX(lookups!$F$77:$BU$87,MATCH($H111,lookups!$C$77:$C$87,0),MATCH(BC$10,lookups!$F$76:$BU$76,0))/INDEX(lookups!$F$77:$BU$87,MATCH($H111,lookups!$C$77:$C$87,0),MATCH($I111,lookups!$F$76:$BU$76,0)))</f>
        <v>1</v>
      </c>
      <c r="BD111" s="248">
        <f>IF(ISNUMBER($H111),(1+$H111)^(BD$10-$I111),INDEX(lookups!$F$77:$BU$87,MATCH($H111,lookups!$C$77:$C$87,0),MATCH(BD$10,lookups!$F$76:$BU$76,0))/INDEX(lookups!$F$77:$BU$87,MATCH($H111,lookups!$C$77:$C$87,0),MATCH($I111,lookups!$F$76:$BU$76,0)))</f>
        <v>1</v>
      </c>
      <c r="BE111" s="248">
        <f>IF(ISNUMBER($H111),(1+$H111)^(BE$10-$I111),INDEX(lookups!$F$77:$BU$87,MATCH($H111,lookups!$C$77:$C$87,0),MATCH(BE$10,lookups!$F$76:$BU$76,0))/INDEX(lookups!$F$77:$BU$87,MATCH($H111,lookups!$C$77:$C$87,0),MATCH($I111,lookups!$F$76:$BU$76,0)))</f>
        <v>1</v>
      </c>
      <c r="BF111" s="248">
        <f>IF(ISNUMBER($H111),(1+$H111)^(BF$10-$I111),INDEX(lookups!$F$77:$BU$87,MATCH($H111,lookups!$C$77:$C$87,0),MATCH(BF$10,lookups!$F$76:$BU$76,0))/INDEX(lookups!$F$77:$BU$87,MATCH($H111,lookups!$C$77:$C$87,0),MATCH($I111,lookups!$F$76:$BU$76,0)))</f>
        <v>1</v>
      </c>
      <c r="BG111" s="248">
        <f>IF(ISNUMBER($H111),(1+$H111)^(BG$10-$I111),INDEX(lookups!$F$77:$BU$87,MATCH($H111,lookups!$C$77:$C$87,0),MATCH(BG$10,lookups!$F$76:$BU$76,0))/INDEX(lookups!$F$77:$BU$87,MATCH($H111,lookups!$C$77:$C$87,0),MATCH($I111,lookups!$F$76:$BU$76,0)))</f>
        <v>1</v>
      </c>
      <c r="BH111" s="248">
        <f>IF(ISNUMBER($H111),(1+$H111)^(BH$10-$I111),INDEX(lookups!$F$77:$BU$87,MATCH($H111,lookups!$C$77:$C$87,0),MATCH(BH$10,lookups!$F$76:$BU$76,0))/INDEX(lookups!$F$77:$BU$87,MATCH($H111,lookups!$C$77:$C$87,0),MATCH($I111,lookups!$F$76:$BU$76,0)))</f>
        <v>1</v>
      </c>
      <c r="BI111" s="248">
        <f>IF(ISNUMBER($H111),(1+$H111)^(BI$10-$I111),INDEX(lookups!$F$77:$BU$87,MATCH($H111,lookups!$C$77:$C$87,0),MATCH(BI$10,lookups!$F$76:$BU$76,0))/INDEX(lookups!$F$77:$BU$87,MATCH($H111,lookups!$C$77:$C$87,0),MATCH($I111,lookups!$F$76:$BU$76,0)))</f>
        <v>1</v>
      </c>
      <c r="BJ111" s="248">
        <f>IF(ISNUMBER($H111),(1+$H111)^(BJ$10-$I111),INDEX(lookups!$F$77:$BU$87,MATCH($H111,lookups!$C$77:$C$87,0),MATCH(BJ$10,lookups!$F$76:$BU$76,0))/INDEX(lookups!$F$77:$BU$87,MATCH($H111,lookups!$C$77:$C$87,0),MATCH($I111,lookups!$F$76:$BU$76,0)))</f>
        <v>1</v>
      </c>
      <c r="BK111" s="248">
        <f>IF(ISNUMBER($H111),(1+$H111)^(BK$10-$I111),INDEX(lookups!$F$77:$BU$87,MATCH($H111,lookups!$C$77:$C$87,0),MATCH(BK$10,lookups!$F$76:$BU$76,0))/INDEX(lookups!$F$77:$BU$87,MATCH($H111,lookups!$C$77:$C$87,0),MATCH($I111,lookups!$F$76:$BU$76,0)))</f>
        <v>1</v>
      </c>
      <c r="BL111" s="248">
        <f>IF(ISNUMBER($H111),(1+$H111)^(BL$10-$I111),INDEX(lookups!$F$77:$BU$87,MATCH($H111,lookups!$C$77:$C$87,0),MATCH(BL$10,lookups!$F$76:$BU$76,0))/INDEX(lookups!$F$77:$BU$87,MATCH($H111,lookups!$C$77:$C$87,0),MATCH($I111,lookups!$F$76:$BU$76,0)))</f>
        <v>1</v>
      </c>
      <c r="BM111" s="248">
        <f>IF(ISNUMBER($H111),(1+$H111)^(BM$10-$I111),INDEX(lookups!$F$77:$BU$87,MATCH($H111,lookups!$C$77:$C$87,0),MATCH(BM$10,lookups!$F$76:$BU$76,0))/INDEX(lookups!$F$77:$BU$87,MATCH($H111,lookups!$C$77:$C$87,0),MATCH($I111,lookups!$F$76:$BU$76,0)))</f>
        <v>1</v>
      </c>
    </row>
    <row r="112" spans="3:65" ht="12.75">
      <c r="C112" s="220">
        <f t="shared" si="85"/>
        <v>20</v>
      </c>
      <c r="D112" s="198" t="str">
        <f t="shared" si="86"/>
        <v>…</v>
      </c>
      <c r="E112" s="245" t="str">
        <f t="shared" si="84"/>
        <v>Operating Expense</v>
      </c>
      <c r="F112" s="215">
        <f t="shared" si="84"/>
        <v>2</v>
      </c>
      <c r="G112" s="215"/>
      <c r="H112" s="246">
        <f>Input!L31</f>
        <v>0</v>
      </c>
      <c r="I112" s="247">
        <f>Assumptions!$D$16</f>
        <v>2022</v>
      </c>
      <c r="O112" s="248">
        <f>IF(ISNUMBER($H112),(1+$H112)^(O$10-$I112),INDEX(lookups!$F$77:$BU$87,MATCH($H112,lookups!$C$77:$C$87,0),MATCH(O$10,lookups!$F$76:$BU$76,0))/INDEX(lookups!$F$77:$BU$87,MATCH($H112,lookups!$C$77:$C$87,0),MATCH($I112,lookups!$F$76:$BU$76,0)))</f>
        <v>1</v>
      </c>
      <c r="P112" s="248">
        <f>IF(ISNUMBER($H112),(1+$H112)^(P$10-$I112),INDEX(lookups!$F$77:$BU$87,MATCH($H112,lookups!$C$77:$C$87,0),MATCH(P$10,lookups!$F$76:$BU$76,0))/INDEX(lookups!$F$77:$BU$87,MATCH($H112,lookups!$C$77:$C$87,0),MATCH($I112,lookups!$F$76:$BU$76,0)))</f>
        <v>1</v>
      </c>
      <c r="Q112" s="248">
        <f>IF(ISNUMBER($H112),(1+$H112)^(Q$10-$I112),INDEX(lookups!$F$77:$BU$87,MATCH($H112,lookups!$C$77:$C$87,0),MATCH(Q$10,lookups!$F$76:$BU$76,0))/INDEX(lookups!$F$77:$BU$87,MATCH($H112,lookups!$C$77:$C$87,0),MATCH($I112,lookups!$F$76:$BU$76,0)))</f>
        <v>1</v>
      </c>
      <c r="R112" s="248">
        <f>IF(ISNUMBER($H112),(1+$H112)^(R$10-$I112),INDEX(lookups!$F$77:$BU$87,MATCH($H112,lookups!$C$77:$C$87,0),MATCH(R$10,lookups!$F$76:$BU$76,0))/INDEX(lookups!$F$77:$BU$87,MATCH($H112,lookups!$C$77:$C$87,0),MATCH($I112,lookups!$F$76:$BU$76,0)))</f>
        <v>1</v>
      </c>
      <c r="S112" s="248">
        <f>IF(ISNUMBER($H112),(1+$H112)^(S$10-$I112),INDEX(lookups!$F$77:$BU$87,MATCH($H112,lookups!$C$77:$C$87,0),MATCH(S$10,lookups!$F$76:$BU$76,0))/INDEX(lookups!$F$77:$BU$87,MATCH($H112,lookups!$C$77:$C$87,0),MATCH($I112,lookups!$F$76:$BU$76,0)))</f>
        <v>1</v>
      </c>
      <c r="T112" s="248">
        <f>IF(ISNUMBER($H112),(1+$H112)^(T$10-$I112),INDEX(lookups!$F$77:$BU$87,MATCH($H112,lookups!$C$77:$C$87,0),MATCH(T$10,lookups!$F$76:$BU$76,0))/INDEX(lookups!$F$77:$BU$87,MATCH($H112,lookups!$C$77:$C$87,0),MATCH($I112,lookups!$F$76:$BU$76,0)))</f>
        <v>1</v>
      </c>
      <c r="U112" s="248">
        <f>IF(ISNUMBER($H112),(1+$H112)^(U$10-$I112),INDEX(lookups!$F$77:$BU$87,MATCH($H112,lookups!$C$77:$C$87,0),MATCH(U$10,lookups!$F$76:$BU$76,0))/INDEX(lookups!$F$77:$BU$87,MATCH($H112,lookups!$C$77:$C$87,0),MATCH($I112,lookups!$F$76:$BU$76,0)))</f>
        <v>1</v>
      </c>
      <c r="V112" s="248">
        <f>IF(ISNUMBER($H112),(1+$H112)^(V$10-$I112),INDEX(lookups!$F$77:$BU$87,MATCH($H112,lookups!$C$77:$C$87,0),MATCH(V$10,lookups!$F$76:$BU$76,0))/INDEX(lookups!$F$77:$BU$87,MATCH($H112,lookups!$C$77:$C$87,0),MATCH($I112,lookups!$F$76:$BU$76,0)))</f>
        <v>1</v>
      </c>
      <c r="W112" s="248">
        <f>IF(ISNUMBER($H112),(1+$H112)^(W$10-$I112),INDEX(lookups!$F$77:$BU$87,MATCH($H112,lookups!$C$77:$C$87,0),MATCH(W$10,lookups!$F$76:$BU$76,0))/INDEX(lookups!$F$77:$BU$87,MATCH($H112,lookups!$C$77:$C$87,0),MATCH($I112,lookups!$F$76:$BU$76,0)))</f>
        <v>1</v>
      </c>
      <c r="X112" s="248">
        <f>IF(ISNUMBER($H112),(1+$H112)^(X$10-$I112),INDEX(lookups!$F$77:$BU$87,MATCH($H112,lookups!$C$77:$C$87,0),MATCH(X$10,lookups!$F$76:$BU$76,0))/INDEX(lookups!$F$77:$BU$87,MATCH($H112,lookups!$C$77:$C$87,0),MATCH($I112,lookups!$F$76:$BU$76,0)))</f>
        <v>1</v>
      </c>
      <c r="Y112" s="248">
        <f>IF(ISNUMBER($H112),(1+$H112)^(Y$10-$I112),INDEX(lookups!$F$77:$BU$87,MATCH($H112,lookups!$C$77:$C$87,0),MATCH(Y$10,lookups!$F$76:$BU$76,0))/INDEX(lookups!$F$77:$BU$87,MATCH($H112,lookups!$C$77:$C$87,0),MATCH($I112,lookups!$F$76:$BU$76,0)))</f>
        <v>1</v>
      </c>
      <c r="Z112" s="248">
        <f>IF(ISNUMBER($H112),(1+$H112)^(Z$10-$I112),INDEX(lookups!$F$77:$BU$87,MATCH($H112,lookups!$C$77:$C$87,0),MATCH(Z$10,lookups!$F$76:$BU$76,0))/INDEX(lookups!$F$77:$BU$87,MATCH($H112,lookups!$C$77:$C$87,0),MATCH($I112,lookups!$F$76:$BU$76,0)))</f>
        <v>1</v>
      </c>
      <c r="AA112" s="248">
        <f>IF(ISNUMBER($H112),(1+$H112)^(AA$10-$I112),INDEX(lookups!$F$77:$BU$87,MATCH($H112,lookups!$C$77:$C$87,0),MATCH(AA$10,lookups!$F$76:$BU$76,0))/INDEX(lookups!$F$77:$BU$87,MATCH($H112,lookups!$C$77:$C$87,0),MATCH($I112,lookups!$F$76:$BU$76,0)))</f>
        <v>1</v>
      </c>
      <c r="AB112" s="248">
        <f>IF(ISNUMBER($H112),(1+$H112)^(AB$10-$I112),INDEX(lookups!$F$77:$BU$87,MATCH($H112,lookups!$C$77:$C$87,0),MATCH(AB$10,lookups!$F$76:$BU$76,0))/INDEX(lookups!$F$77:$BU$87,MATCH($H112,lookups!$C$77:$C$87,0),MATCH($I112,lookups!$F$76:$BU$76,0)))</f>
        <v>1</v>
      </c>
      <c r="AC112" s="248">
        <f>IF(ISNUMBER($H112),(1+$H112)^(AC$10-$I112),INDEX(lookups!$F$77:$BU$87,MATCH($H112,lookups!$C$77:$C$87,0),MATCH(AC$10,lookups!$F$76:$BU$76,0))/INDEX(lookups!$F$77:$BU$87,MATCH($H112,lookups!$C$77:$C$87,0),MATCH($I112,lookups!$F$76:$BU$76,0)))</f>
        <v>1</v>
      </c>
      <c r="AD112" s="248">
        <f>IF(ISNUMBER($H112),(1+$H112)^(AD$10-$I112),INDEX(lookups!$F$77:$BU$87,MATCH($H112,lookups!$C$77:$C$87,0),MATCH(AD$10,lookups!$F$76:$BU$76,0))/INDEX(lookups!$F$77:$BU$87,MATCH($H112,lookups!$C$77:$C$87,0),MATCH($I112,lookups!$F$76:$BU$76,0)))</f>
        <v>1</v>
      </c>
      <c r="AE112" s="248">
        <f>IF(ISNUMBER($H112),(1+$H112)^(AE$10-$I112),INDEX(lookups!$F$77:$BU$87,MATCH($H112,lookups!$C$77:$C$87,0),MATCH(AE$10,lookups!$F$76:$BU$76,0))/INDEX(lookups!$F$77:$BU$87,MATCH($H112,lookups!$C$77:$C$87,0),MATCH($I112,lookups!$F$76:$BU$76,0)))</f>
        <v>1</v>
      </c>
      <c r="AF112" s="248">
        <f>IF(ISNUMBER($H112),(1+$H112)^(AF$10-$I112),INDEX(lookups!$F$77:$BU$87,MATCH($H112,lookups!$C$77:$C$87,0),MATCH(AF$10,lookups!$F$76:$BU$76,0))/INDEX(lookups!$F$77:$BU$87,MATCH($H112,lookups!$C$77:$C$87,0),MATCH($I112,lookups!$F$76:$BU$76,0)))</f>
        <v>1</v>
      </c>
      <c r="AG112" s="248">
        <f>IF(ISNUMBER($H112),(1+$H112)^(AG$10-$I112),INDEX(lookups!$F$77:$BU$87,MATCH($H112,lookups!$C$77:$C$87,0),MATCH(AG$10,lookups!$F$76:$BU$76,0))/INDEX(lookups!$F$77:$BU$87,MATCH($H112,lookups!$C$77:$C$87,0),MATCH($I112,lookups!$F$76:$BU$76,0)))</f>
        <v>1</v>
      </c>
      <c r="AH112" s="248">
        <f>IF(ISNUMBER($H112),(1+$H112)^(AH$10-$I112),INDEX(lookups!$F$77:$BU$87,MATCH($H112,lookups!$C$77:$C$87,0),MATCH(AH$10,lookups!$F$76:$BU$76,0))/INDEX(lookups!$F$77:$BU$87,MATCH($H112,lookups!$C$77:$C$87,0),MATCH($I112,lookups!$F$76:$BU$76,0)))</f>
        <v>1</v>
      </c>
      <c r="AI112" s="248">
        <f>IF(ISNUMBER($H112),(1+$H112)^(AI$10-$I112),INDEX(lookups!$F$77:$BU$87,MATCH($H112,lookups!$C$77:$C$87,0),MATCH(AI$10,lookups!$F$76:$BU$76,0))/INDEX(lookups!$F$77:$BU$87,MATCH($H112,lookups!$C$77:$C$87,0),MATCH($I112,lookups!$F$76:$BU$76,0)))</f>
        <v>1</v>
      </c>
      <c r="AJ112" s="248">
        <f>IF(ISNUMBER($H112),(1+$H112)^(AJ$10-$I112),INDEX(lookups!$F$77:$BU$87,MATCH($H112,lookups!$C$77:$C$87,0),MATCH(AJ$10,lookups!$F$76:$BU$76,0))/INDEX(lookups!$F$77:$BU$87,MATCH($H112,lookups!$C$77:$C$87,0),MATCH($I112,lookups!$F$76:$BU$76,0)))</f>
        <v>1</v>
      </c>
      <c r="AK112" s="248">
        <f>IF(ISNUMBER($H112),(1+$H112)^(AK$10-$I112),INDEX(lookups!$F$77:$BU$87,MATCH($H112,lookups!$C$77:$C$87,0),MATCH(AK$10,lookups!$F$76:$BU$76,0))/INDEX(lookups!$F$77:$BU$87,MATCH($H112,lookups!$C$77:$C$87,0),MATCH($I112,lookups!$F$76:$BU$76,0)))</f>
        <v>1</v>
      </c>
      <c r="AL112" s="248">
        <f>IF(ISNUMBER($H112),(1+$H112)^(AL$10-$I112),INDEX(lookups!$F$77:$BU$87,MATCH($H112,lookups!$C$77:$C$87,0),MATCH(AL$10,lookups!$F$76:$BU$76,0))/INDEX(lookups!$F$77:$BU$87,MATCH($H112,lookups!$C$77:$C$87,0),MATCH($I112,lookups!$F$76:$BU$76,0)))</f>
        <v>1</v>
      </c>
      <c r="AM112" s="248">
        <f>IF(ISNUMBER($H112),(1+$H112)^(AM$10-$I112),INDEX(lookups!$F$77:$BU$87,MATCH($H112,lookups!$C$77:$C$87,0),MATCH(AM$10,lookups!$F$76:$BU$76,0))/INDEX(lookups!$F$77:$BU$87,MATCH($H112,lookups!$C$77:$C$87,0),MATCH($I112,lookups!$F$76:$BU$76,0)))</f>
        <v>1</v>
      </c>
      <c r="AN112" s="248">
        <f>IF(ISNUMBER($H112),(1+$H112)^(AN$10-$I112),INDEX(lookups!$F$77:$BU$87,MATCH($H112,lookups!$C$77:$C$87,0),MATCH(AN$10,lookups!$F$76:$BU$76,0))/INDEX(lookups!$F$77:$BU$87,MATCH($H112,lookups!$C$77:$C$87,0),MATCH($I112,lookups!$F$76:$BU$76,0)))</f>
        <v>1</v>
      </c>
      <c r="AO112" s="248">
        <f>IF(ISNUMBER($H112),(1+$H112)^(AO$10-$I112),INDEX(lookups!$F$77:$BU$87,MATCH($H112,lookups!$C$77:$C$87,0),MATCH(AO$10,lookups!$F$76:$BU$76,0))/INDEX(lookups!$F$77:$BU$87,MATCH($H112,lookups!$C$77:$C$87,0),MATCH($I112,lookups!$F$76:$BU$76,0)))</f>
        <v>1</v>
      </c>
      <c r="AP112" s="248">
        <f>IF(ISNUMBER($H112),(1+$H112)^(AP$10-$I112),INDEX(lookups!$F$77:$BU$87,MATCH($H112,lookups!$C$77:$C$87,0),MATCH(AP$10,lookups!$F$76:$BU$76,0))/INDEX(lookups!$F$77:$BU$87,MATCH($H112,lookups!$C$77:$C$87,0),MATCH($I112,lookups!$F$76:$BU$76,0)))</f>
        <v>1</v>
      </c>
      <c r="AQ112" s="248">
        <f>IF(ISNUMBER($H112),(1+$H112)^(AQ$10-$I112),INDEX(lookups!$F$77:$BU$87,MATCH($H112,lookups!$C$77:$C$87,0),MATCH(AQ$10,lookups!$F$76:$BU$76,0))/INDEX(lookups!$F$77:$BU$87,MATCH($H112,lookups!$C$77:$C$87,0),MATCH($I112,lookups!$F$76:$BU$76,0)))</f>
        <v>1</v>
      </c>
      <c r="AR112" s="248">
        <f>IF(ISNUMBER($H112),(1+$H112)^(AR$10-$I112),INDEX(lookups!$F$77:$BU$87,MATCH($H112,lookups!$C$77:$C$87,0),MATCH(AR$10,lookups!$F$76:$BU$76,0))/INDEX(lookups!$F$77:$BU$87,MATCH($H112,lookups!$C$77:$C$87,0),MATCH($I112,lookups!$F$76:$BU$76,0)))</f>
        <v>1</v>
      </c>
      <c r="AS112" s="248">
        <f>IF(ISNUMBER($H112),(1+$H112)^(AS$10-$I112),INDEX(lookups!$F$77:$BU$87,MATCH($H112,lookups!$C$77:$C$87,0),MATCH(AS$10,lookups!$F$76:$BU$76,0))/INDEX(lookups!$F$77:$BU$87,MATCH($H112,lookups!$C$77:$C$87,0),MATCH($I112,lookups!$F$76:$BU$76,0)))</f>
        <v>1</v>
      </c>
      <c r="AT112" s="248">
        <f>IF(ISNUMBER($H112),(1+$H112)^(AT$10-$I112),INDEX(lookups!$F$77:$BU$87,MATCH($H112,lookups!$C$77:$C$87,0),MATCH(AT$10,lookups!$F$76:$BU$76,0))/INDEX(lookups!$F$77:$BU$87,MATCH($H112,lookups!$C$77:$C$87,0),MATCH($I112,lookups!$F$76:$BU$76,0)))</f>
        <v>1</v>
      </c>
      <c r="AU112" s="248">
        <f>IF(ISNUMBER($H112),(1+$H112)^(AU$10-$I112),INDEX(lookups!$F$77:$BU$87,MATCH($H112,lookups!$C$77:$C$87,0),MATCH(AU$10,lookups!$F$76:$BU$76,0))/INDEX(lookups!$F$77:$BU$87,MATCH($H112,lookups!$C$77:$C$87,0),MATCH($I112,lookups!$F$76:$BU$76,0)))</f>
        <v>1</v>
      </c>
      <c r="AV112" s="248">
        <f>IF(ISNUMBER($H112),(1+$H112)^(AV$10-$I112),INDEX(lookups!$F$77:$BU$87,MATCH($H112,lookups!$C$77:$C$87,0),MATCH(AV$10,lookups!$F$76:$BU$76,0))/INDEX(lookups!$F$77:$BU$87,MATCH($H112,lookups!$C$77:$C$87,0),MATCH($I112,lookups!$F$76:$BU$76,0)))</f>
        <v>1</v>
      </c>
      <c r="AW112" s="248">
        <f>IF(ISNUMBER($H112),(1+$H112)^(AW$10-$I112),INDEX(lookups!$F$77:$BU$87,MATCH($H112,lookups!$C$77:$C$87,0),MATCH(AW$10,lookups!$F$76:$BU$76,0))/INDEX(lookups!$F$77:$BU$87,MATCH($H112,lookups!$C$77:$C$87,0),MATCH($I112,lookups!$F$76:$BU$76,0)))</f>
        <v>1</v>
      </c>
      <c r="AX112" s="248">
        <f>IF(ISNUMBER($H112),(1+$H112)^(AX$10-$I112),INDEX(lookups!$F$77:$BU$87,MATCH($H112,lookups!$C$77:$C$87,0),MATCH(AX$10,lookups!$F$76:$BU$76,0))/INDEX(lookups!$F$77:$BU$87,MATCH($H112,lookups!$C$77:$C$87,0),MATCH($I112,lookups!$F$76:$BU$76,0)))</f>
        <v>1</v>
      </c>
      <c r="AY112" s="248">
        <f>IF(ISNUMBER($H112),(1+$H112)^(AY$10-$I112),INDEX(lookups!$F$77:$BU$87,MATCH($H112,lookups!$C$77:$C$87,0),MATCH(AY$10,lookups!$F$76:$BU$76,0))/INDEX(lookups!$F$77:$BU$87,MATCH($H112,lookups!$C$77:$C$87,0),MATCH($I112,lookups!$F$76:$BU$76,0)))</f>
        <v>1</v>
      </c>
      <c r="AZ112" s="248">
        <f>IF(ISNUMBER($H112),(1+$H112)^(AZ$10-$I112),INDEX(lookups!$F$77:$BU$87,MATCH($H112,lookups!$C$77:$C$87,0),MATCH(AZ$10,lookups!$F$76:$BU$76,0))/INDEX(lookups!$F$77:$BU$87,MATCH($H112,lookups!$C$77:$C$87,0),MATCH($I112,lookups!$F$76:$BU$76,0)))</f>
        <v>1</v>
      </c>
      <c r="BA112" s="248">
        <f>IF(ISNUMBER($H112),(1+$H112)^(BA$10-$I112),INDEX(lookups!$F$77:$BU$87,MATCH($H112,lookups!$C$77:$C$87,0),MATCH(BA$10,lookups!$F$76:$BU$76,0))/INDEX(lookups!$F$77:$BU$87,MATCH($H112,lookups!$C$77:$C$87,0),MATCH($I112,lookups!$F$76:$BU$76,0)))</f>
        <v>1</v>
      </c>
      <c r="BB112" s="248">
        <f>IF(ISNUMBER($H112),(1+$H112)^(BB$10-$I112),INDEX(lookups!$F$77:$BU$87,MATCH($H112,lookups!$C$77:$C$87,0),MATCH(BB$10,lookups!$F$76:$BU$76,0))/INDEX(lookups!$F$77:$BU$87,MATCH($H112,lookups!$C$77:$C$87,0),MATCH($I112,lookups!$F$76:$BU$76,0)))</f>
        <v>1</v>
      </c>
      <c r="BC112" s="248">
        <f>IF(ISNUMBER($H112),(1+$H112)^(BC$10-$I112),INDEX(lookups!$F$77:$BU$87,MATCH($H112,lookups!$C$77:$C$87,0),MATCH(BC$10,lookups!$F$76:$BU$76,0))/INDEX(lookups!$F$77:$BU$87,MATCH($H112,lookups!$C$77:$C$87,0),MATCH($I112,lookups!$F$76:$BU$76,0)))</f>
        <v>1</v>
      </c>
      <c r="BD112" s="248">
        <f>IF(ISNUMBER($H112),(1+$H112)^(BD$10-$I112),INDEX(lookups!$F$77:$BU$87,MATCH($H112,lookups!$C$77:$C$87,0),MATCH(BD$10,lookups!$F$76:$BU$76,0))/INDEX(lookups!$F$77:$BU$87,MATCH($H112,lookups!$C$77:$C$87,0),MATCH($I112,lookups!$F$76:$BU$76,0)))</f>
        <v>1</v>
      </c>
      <c r="BE112" s="248">
        <f>IF(ISNUMBER($H112),(1+$H112)^(BE$10-$I112),INDEX(lookups!$F$77:$BU$87,MATCH($H112,lookups!$C$77:$C$87,0),MATCH(BE$10,lookups!$F$76:$BU$76,0))/INDEX(lookups!$F$77:$BU$87,MATCH($H112,lookups!$C$77:$C$87,0),MATCH($I112,lookups!$F$76:$BU$76,0)))</f>
        <v>1</v>
      </c>
      <c r="BF112" s="248">
        <f>IF(ISNUMBER($H112),(1+$H112)^(BF$10-$I112),INDEX(lookups!$F$77:$BU$87,MATCH($H112,lookups!$C$77:$C$87,0),MATCH(BF$10,lookups!$F$76:$BU$76,0))/INDEX(lookups!$F$77:$BU$87,MATCH($H112,lookups!$C$77:$C$87,0),MATCH($I112,lookups!$F$76:$BU$76,0)))</f>
        <v>1</v>
      </c>
      <c r="BG112" s="248">
        <f>IF(ISNUMBER($H112),(1+$H112)^(BG$10-$I112),INDEX(lookups!$F$77:$BU$87,MATCH($H112,lookups!$C$77:$C$87,0),MATCH(BG$10,lookups!$F$76:$BU$76,0))/INDEX(lookups!$F$77:$BU$87,MATCH($H112,lookups!$C$77:$C$87,0),MATCH($I112,lookups!$F$76:$BU$76,0)))</f>
        <v>1</v>
      </c>
      <c r="BH112" s="248">
        <f>IF(ISNUMBER($H112),(1+$H112)^(BH$10-$I112),INDEX(lookups!$F$77:$BU$87,MATCH($H112,lookups!$C$77:$C$87,0),MATCH(BH$10,lookups!$F$76:$BU$76,0))/INDEX(lookups!$F$77:$BU$87,MATCH($H112,lookups!$C$77:$C$87,0),MATCH($I112,lookups!$F$76:$BU$76,0)))</f>
        <v>1</v>
      </c>
      <c r="BI112" s="248">
        <f>IF(ISNUMBER($H112),(1+$H112)^(BI$10-$I112),INDEX(lookups!$F$77:$BU$87,MATCH($H112,lookups!$C$77:$C$87,0),MATCH(BI$10,lookups!$F$76:$BU$76,0))/INDEX(lookups!$F$77:$BU$87,MATCH($H112,lookups!$C$77:$C$87,0),MATCH($I112,lookups!$F$76:$BU$76,0)))</f>
        <v>1</v>
      </c>
      <c r="BJ112" s="248">
        <f>IF(ISNUMBER($H112),(1+$H112)^(BJ$10-$I112),INDEX(lookups!$F$77:$BU$87,MATCH($H112,lookups!$C$77:$C$87,0),MATCH(BJ$10,lookups!$F$76:$BU$76,0))/INDEX(lookups!$F$77:$BU$87,MATCH($H112,lookups!$C$77:$C$87,0),MATCH($I112,lookups!$F$76:$BU$76,0)))</f>
        <v>1</v>
      </c>
      <c r="BK112" s="248">
        <f>IF(ISNUMBER($H112),(1+$H112)^(BK$10-$I112),INDEX(lookups!$F$77:$BU$87,MATCH($H112,lookups!$C$77:$C$87,0),MATCH(BK$10,lookups!$F$76:$BU$76,0))/INDEX(lookups!$F$77:$BU$87,MATCH($H112,lookups!$C$77:$C$87,0),MATCH($I112,lookups!$F$76:$BU$76,0)))</f>
        <v>1</v>
      </c>
      <c r="BL112" s="248">
        <f>IF(ISNUMBER($H112),(1+$H112)^(BL$10-$I112),INDEX(lookups!$F$77:$BU$87,MATCH($H112,lookups!$C$77:$C$87,0),MATCH(BL$10,lookups!$F$76:$BU$76,0))/INDEX(lookups!$F$77:$BU$87,MATCH($H112,lookups!$C$77:$C$87,0),MATCH($I112,lookups!$F$76:$BU$76,0)))</f>
        <v>1</v>
      </c>
      <c r="BM112" s="248">
        <f>IF(ISNUMBER($H112),(1+$H112)^(BM$10-$I112),INDEX(lookups!$F$77:$BU$87,MATCH($H112,lookups!$C$77:$C$87,0),MATCH(BM$10,lookups!$F$76:$BU$76,0))/INDEX(lookups!$F$77:$BU$87,MATCH($H112,lookups!$C$77:$C$87,0),MATCH($I112,lookups!$F$76:$BU$76,0)))</f>
        <v>1</v>
      </c>
    </row>
    <row r="113" spans="3:65" ht="12.75">
      <c r="C113" s="220">
        <f t="shared" si="85"/>
        <v>21</v>
      </c>
      <c r="D113" s="198" t="str">
        <f t="shared" si="86"/>
        <v>…</v>
      </c>
      <c r="E113" s="245" t="str">
        <f t="shared" si="84"/>
        <v>Operating Expense</v>
      </c>
      <c r="F113" s="215">
        <f t="shared" si="84"/>
        <v>2</v>
      </c>
      <c r="G113" s="215"/>
      <c r="H113" s="246">
        <f>Input!L32</f>
        <v>0</v>
      </c>
      <c r="I113" s="247">
        <f>Assumptions!$D$16</f>
        <v>2022</v>
      </c>
      <c r="O113" s="248">
        <f>IF(ISNUMBER($H113),(1+$H113)^(O$10-$I113),INDEX(lookups!$F$77:$BU$87,MATCH($H113,lookups!$C$77:$C$87,0),MATCH(O$10,lookups!$F$76:$BU$76,0))/INDEX(lookups!$F$77:$BU$87,MATCH($H113,lookups!$C$77:$C$87,0),MATCH($I113,lookups!$F$76:$BU$76,0)))</f>
        <v>1</v>
      </c>
      <c r="P113" s="248">
        <f>IF(ISNUMBER($H113),(1+$H113)^(P$10-$I113),INDEX(lookups!$F$77:$BU$87,MATCH($H113,lookups!$C$77:$C$87,0),MATCH(P$10,lookups!$F$76:$BU$76,0))/INDEX(lookups!$F$77:$BU$87,MATCH($H113,lookups!$C$77:$C$87,0),MATCH($I113,lookups!$F$76:$BU$76,0)))</f>
        <v>1</v>
      </c>
      <c r="Q113" s="248">
        <f>IF(ISNUMBER($H113),(1+$H113)^(Q$10-$I113),INDEX(lookups!$F$77:$BU$87,MATCH($H113,lookups!$C$77:$C$87,0),MATCH(Q$10,lookups!$F$76:$BU$76,0))/INDEX(lookups!$F$77:$BU$87,MATCH($H113,lookups!$C$77:$C$87,0),MATCH($I113,lookups!$F$76:$BU$76,0)))</f>
        <v>1</v>
      </c>
      <c r="R113" s="248">
        <f>IF(ISNUMBER($H113),(1+$H113)^(R$10-$I113),INDEX(lookups!$F$77:$BU$87,MATCH($H113,lookups!$C$77:$C$87,0),MATCH(R$10,lookups!$F$76:$BU$76,0))/INDEX(lookups!$F$77:$BU$87,MATCH($H113,lookups!$C$77:$C$87,0),MATCH($I113,lookups!$F$76:$BU$76,0)))</f>
        <v>1</v>
      </c>
      <c r="S113" s="248">
        <f>IF(ISNUMBER($H113),(1+$H113)^(S$10-$I113),INDEX(lookups!$F$77:$BU$87,MATCH($H113,lookups!$C$77:$C$87,0),MATCH(S$10,lookups!$F$76:$BU$76,0))/INDEX(lookups!$F$77:$BU$87,MATCH($H113,lookups!$C$77:$C$87,0),MATCH($I113,lookups!$F$76:$BU$76,0)))</f>
        <v>1</v>
      </c>
      <c r="T113" s="248">
        <f>IF(ISNUMBER($H113),(1+$H113)^(T$10-$I113),INDEX(lookups!$F$77:$BU$87,MATCH($H113,lookups!$C$77:$C$87,0),MATCH(T$10,lookups!$F$76:$BU$76,0))/INDEX(lookups!$F$77:$BU$87,MATCH($H113,lookups!$C$77:$C$87,0),MATCH($I113,lookups!$F$76:$BU$76,0)))</f>
        <v>1</v>
      </c>
      <c r="U113" s="248">
        <f>IF(ISNUMBER($H113),(1+$H113)^(U$10-$I113),INDEX(lookups!$F$77:$BU$87,MATCH($H113,lookups!$C$77:$C$87,0),MATCH(U$10,lookups!$F$76:$BU$76,0))/INDEX(lookups!$F$77:$BU$87,MATCH($H113,lookups!$C$77:$C$87,0),MATCH($I113,lookups!$F$76:$BU$76,0)))</f>
        <v>1</v>
      </c>
      <c r="V113" s="248">
        <f>IF(ISNUMBER($H113),(1+$H113)^(V$10-$I113),INDEX(lookups!$F$77:$BU$87,MATCH($H113,lookups!$C$77:$C$87,0),MATCH(V$10,lookups!$F$76:$BU$76,0))/INDEX(lookups!$F$77:$BU$87,MATCH($H113,lookups!$C$77:$C$87,0),MATCH($I113,lookups!$F$76:$BU$76,0)))</f>
        <v>1</v>
      </c>
      <c r="W113" s="248">
        <f>IF(ISNUMBER($H113),(1+$H113)^(W$10-$I113),INDEX(lookups!$F$77:$BU$87,MATCH($H113,lookups!$C$77:$C$87,0),MATCH(W$10,lookups!$F$76:$BU$76,0))/INDEX(lookups!$F$77:$BU$87,MATCH($H113,lookups!$C$77:$C$87,0),MATCH($I113,lookups!$F$76:$BU$76,0)))</f>
        <v>1</v>
      </c>
      <c r="X113" s="248">
        <f>IF(ISNUMBER($H113),(1+$H113)^(X$10-$I113),INDEX(lookups!$F$77:$BU$87,MATCH($H113,lookups!$C$77:$C$87,0),MATCH(X$10,lookups!$F$76:$BU$76,0))/INDEX(lookups!$F$77:$BU$87,MATCH($H113,lookups!$C$77:$C$87,0),MATCH($I113,lookups!$F$76:$BU$76,0)))</f>
        <v>1</v>
      </c>
      <c r="Y113" s="248">
        <f>IF(ISNUMBER($H113),(1+$H113)^(Y$10-$I113),INDEX(lookups!$F$77:$BU$87,MATCH($H113,lookups!$C$77:$C$87,0),MATCH(Y$10,lookups!$F$76:$BU$76,0))/INDEX(lookups!$F$77:$BU$87,MATCH($H113,lookups!$C$77:$C$87,0),MATCH($I113,lookups!$F$76:$BU$76,0)))</f>
        <v>1</v>
      </c>
      <c r="Z113" s="248">
        <f>IF(ISNUMBER($H113),(1+$H113)^(Z$10-$I113),INDEX(lookups!$F$77:$BU$87,MATCH($H113,lookups!$C$77:$C$87,0),MATCH(Z$10,lookups!$F$76:$BU$76,0))/INDEX(lookups!$F$77:$BU$87,MATCH($H113,lookups!$C$77:$C$87,0),MATCH($I113,lookups!$F$76:$BU$76,0)))</f>
        <v>1</v>
      </c>
      <c r="AA113" s="248">
        <f>IF(ISNUMBER($H113),(1+$H113)^(AA$10-$I113),INDEX(lookups!$F$77:$BU$87,MATCH($H113,lookups!$C$77:$C$87,0),MATCH(AA$10,lookups!$F$76:$BU$76,0))/INDEX(lookups!$F$77:$BU$87,MATCH($H113,lookups!$C$77:$C$87,0),MATCH($I113,lookups!$F$76:$BU$76,0)))</f>
        <v>1</v>
      </c>
      <c r="AB113" s="248">
        <f>IF(ISNUMBER($H113),(1+$H113)^(AB$10-$I113),INDEX(lookups!$F$77:$BU$87,MATCH($H113,lookups!$C$77:$C$87,0),MATCH(AB$10,lookups!$F$76:$BU$76,0))/INDEX(lookups!$F$77:$BU$87,MATCH($H113,lookups!$C$77:$C$87,0),MATCH($I113,lookups!$F$76:$BU$76,0)))</f>
        <v>1</v>
      </c>
      <c r="AC113" s="248">
        <f>IF(ISNUMBER($H113),(1+$H113)^(AC$10-$I113),INDEX(lookups!$F$77:$BU$87,MATCH($H113,lookups!$C$77:$C$87,0),MATCH(AC$10,lookups!$F$76:$BU$76,0))/INDEX(lookups!$F$77:$BU$87,MATCH($H113,lookups!$C$77:$C$87,0),MATCH($I113,lookups!$F$76:$BU$76,0)))</f>
        <v>1</v>
      </c>
      <c r="AD113" s="248">
        <f>IF(ISNUMBER($H113),(1+$H113)^(AD$10-$I113),INDEX(lookups!$F$77:$BU$87,MATCH($H113,lookups!$C$77:$C$87,0),MATCH(AD$10,lookups!$F$76:$BU$76,0))/INDEX(lookups!$F$77:$BU$87,MATCH($H113,lookups!$C$77:$C$87,0),MATCH($I113,lookups!$F$76:$BU$76,0)))</f>
        <v>1</v>
      </c>
      <c r="AE113" s="248">
        <f>IF(ISNUMBER($H113),(1+$H113)^(AE$10-$I113),INDEX(lookups!$F$77:$BU$87,MATCH($H113,lookups!$C$77:$C$87,0),MATCH(AE$10,lookups!$F$76:$BU$76,0))/INDEX(lookups!$F$77:$BU$87,MATCH($H113,lookups!$C$77:$C$87,0),MATCH($I113,lookups!$F$76:$BU$76,0)))</f>
        <v>1</v>
      </c>
      <c r="AF113" s="248">
        <f>IF(ISNUMBER($H113),(1+$H113)^(AF$10-$I113),INDEX(lookups!$F$77:$BU$87,MATCH($H113,lookups!$C$77:$C$87,0),MATCH(AF$10,lookups!$F$76:$BU$76,0))/INDEX(lookups!$F$77:$BU$87,MATCH($H113,lookups!$C$77:$C$87,0),MATCH($I113,lookups!$F$76:$BU$76,0)))</f>
        <v>1</v>
      </c>
      <c r="AG113" s="248">
        <f>IF(ISNUMBER($H113),(1+$H113)^(AG$10-$I113),INDEX(lookups!$F$77:$BU$87,MATCH($H113,lookups!$C$77:$C$87,0),MATCH(AG$10,lookups!$F$76:$BU$76,0))/INDEX(lookups!$F$77:$BU$87,MATCH($H113,lookups!$C$77:$C$87,0),MATCH($I113,lookups!$F$76:$BU$76,0)))</f>
        <v>1</v>
      </c>
      <c r="AH113" s="248">
        <f>IF(ISNUMBER($H113),(1+$H113)^(AH$10-$I113),INDEX(lookups!$F$77:$BU$87,MATCH($H113,lookups!$C$77:$C$87,0),MATCH(AH$10,lookups!$F$76:$BU$76,0))/INDEX(lookups!$F$77:$BU$87,MATCH($H113,lookups!$C$77:$C$87,0),MATCH($I113,lookups!$F$76:$BU$76,0)))</f>
        <v>1</v>
      </c>
      <c r="AI113" s="248">
        <f>IF(ISNUMBER($H113),(1+$H113)^(AI$10-$I113),INDEX(lookups!$F$77:$BU$87,MATCH($H113,lookups!$C$77:$C$87,0),MATCH(AI$10,lookups!$F$76:$BU$76,0))/INDEX(lookups!$F$77:$BU$87,MATCH($H113,lookups!$C$77:$C$87,0),MATCH($I113,lookups!$F$76:$BU$76,0)))</f>
        <v>1</v>
      </c>
      <c r="AJ113" s="248">
        <f>IF(ISNUMBER($H113),(1+$H113)^(AJ$10-$I113),INDEX(lookups!$F$77:$BU$87,MATCH($H113,lookups!$C$77:$C$87,0),MATCH(AJ$10,lookups!$F$76:$BU$76,0))/INDEX(lookups!$F$77:$BU$87,MATCH($H113,lookups!$C$77:$C$87,0),MATCH($I113,lookups!$F$76:$BU$76,0)))</f>
        <v>1</v>
      </c>
      <c r="AK113" s="248">
        <f>IF(ISNUMBER($H113),(1+$H113)^(AK$10-$I113),INDEX(lookups!$F$77:$BU$87,MATCH($H113,lookups!$C$77:$C$87,0),MATCH(AK$10,lookups!$F$76:$BU$76,0))/INDEX(lookups!$F$77:$BU$87,MATCH($H113,lookups!$C$77:$C$87,0),MATCH($I113,lookups!$F$76:$BU$76,0)))</f>
        <v>1</v>
      </c>
      <c r="AL113" s="248">
        <f>IF(ISNUMBER($H113),(1+$H113)^(AL$10-$I113),INDEX(lookups!$F$77:$BU$87,MATCH($H113,lookups!$C$77:$C$87,0),MATCH(AL$10,lookups!$F$76:$BU$76,0))/INDEX(lookups!$F$77:$BU$87,MATCH($H113,lookups!$C$77:$C$87,0),MATCH($I113,lookups!$F$76:$BU$76,0)))</f>
        <v>1</v>
      </c>
      <c r="AM113" s="248">
        <f>IF(ISNUMBER($H113),(1+$H113)^(AM$10-$I113),INDEX(lookups!$F$77:$BU$87,MATCH($H113,lookups!$C$77:$C$87,0),MATCH(AM$10,lookups!$F$76:$BU$76,0))/INDEX(lookups!$F$77:$BU$87,MATCH($H113,lookups!$C$77:$C$87,0),MATCH($I113,lookups!$F$76:$BU$76,0)))</f>
        <v>1</v>
      </c>
      <c r="AN113" s="248">
        <f>IF(ISNUMBER($H113),(1+$H113)^(AN$10-$I113),INDEX(lookups!$F$77:$BU$87,MATCH($H113,lookups!$C$77:$C$87,0),MATCH(AN$10,lookups!$F$76:$BU$76,0))/INDEX(lookups!$F$77:$BU$87,MATCH($H113,lookups!$C$77:$C$87,0),MATCH($I113,lookups!$F$76:$BU$76,0)))</f>
        <v>1</v>
      </c>
      <c r="AO113" s="248">
        <f>IF(ISNUMBER($H113),(1+$H113)^(AO$10-$I113),INDEX(lookups!$F$77:$BU$87,MATCH($H113,lookups!$C$77:$C$87,0),MATCH(AO$10,lookups!$F$76:$BU$76,0))/INDEX(lookups!$F$77:$BU$87,MATCH($H113,lookups!$C$77:$C$87,0),MATCH($I113,lookups!$F$76:$BU$76,0)))</f>
        <v>1</v>
      </c>
      <c r="AP113" s="248">
        <f>IF(ISNUMBER($H113),(1+$H113)^(AP$10-$I113),INDEX(lookups!$F$77:$BU$87,MATCH($H113,lookups!$C$77:$C$87,0),MATCH(AP$10,lookups!$F$76:$BU$76,0))/INDEX(lookups!$F$77:$BU$87,MATCH($H113,lookups!$C$77:$C$87,0),MATCH($I113,lookups!$F$76:$BU$76,0)))</f>
        <v>1</v>
      </c>
      <c r="AQ113" s="248">
        <f>IF(ISNUMBER($H113),(1+$H113)^(AQ$10-$I113),INDEX(lookups!$F$77:$BU$87,MATCH($H113,lookups!$C$77:$C$87,0),MATCH(AQ$10,lookups!$F$76:$BU$76,0))/INDEX(lookups!$F$77:$BU$87,MATCH($H113,lookups!$C$77:$C$87,0),MATCH($I113,lookups!$F$76:$BU$76,0)))</f>
        <v>1</v>
      </c>
      <c r="AR113" s="248">
        <f>IF(ISNUMBER($H113),(1+$H113)^(AR$10-$I113),INDEX(lookups!$F$77:$BU$87,MATCH($H113,lookups!$C$77:$C$87,0),MATCH(AR$10,lookups!$F$76:$BU$76,0))/INDEX(lookups!$F$77:$BU$87,MATCH($H113,lookups!$C$77:$C$87,0),MATCH($I113,lookups!$F$76:$BU$76,0)))</f>
        <v>1</v>
      </c>
      <c r="AS113" s="248">
        <f>IF(ISNUMBER($H113),(1+$H113)^(AS$10-$I113),INDEX(lookups!$F$77:$BU$87,MATCH($H113,lookups!$C$77:$C$87,0),MATCH(AS$10,lookups!$F$76:$BU$76,0))/INDEX(lookups!$F$77:$BU$87,MATCH($H113,lookups!$C$77:$C$87,0),MATCH($I113,lookups!$F$76:$BU$76,0)))</f>
        <v>1</v>
      </c>
      <c r="AT113" s="248">
        <f>IF(ISNUMBER($H113),(1+$H113)^(AT$10-$I113),INDEX(lookups!$F$77:$BU$87,MATCH($H113,lookups!$C$77:$C$87,0),MATCH(AT$10,lookups!$F$76:$BU$76,0))/INDEX(lookups!$F$77:$BU$87,MATCH($H113,lookups!$C$77:$C$87,0),MATCH($I113,lookups!$F$76:$BU$76,0)))</f>
        <v>1</v>
      </c>
      <c r="AU113" s="248">
        <f>IF(ISNUMBER($H113),(1+$H113)^(AU$10-$I113),INDEX(lookups!$F$77:$BU$87,MATCH($H113,lookups!$C$77:$C$87,0),MATCH(AU$10,lookups!$F$76:$BU$76,0))/INDEX(lookups!$F$77:$BU$87,MATCH($H113,lookups!$C$77:$C$87,0),MATCH($I113,lookups!$F$76:$BU$76,0)))</f>
        <v>1</v>
      </c>
      <c r="AV113" s="248">
        <f>IF(ISNUMBER($H113),(1+$H113)^(AV$10-$I113),INDEX(lookups!$F$77:$BU$87,MATCH($H113,lookups!$C$77:$C$87,0),MATCH(AV$10,lookups!$F$76:$BU$76,0))/INDEX(lookups!$F$77:$BU$87,MATCH($H113,lookups!$C$77:$C$87,0),MATCH($I113,lookups!$F$76:$BU$76,0)))</f>
        <v>1</v>
      </c>
      <c r="AW113" s="248">
        <f>IF(ISNUMBER($H113),(1+$H113)^(AW$10-$I113),INDEX(lookups!$F$77:$BU$87,MATCH($H113,lookups!$C$77:$C$87,0),MATCH(AW$10,lookups!$F$76:$BU$76,0))/INDEX(lookups!$F$77:$BU$87,MATCH($H113,lookups!$C$77:$C$87,0),MATCH($I113,lookups!$F$76:$BU$76,0)))</f>
        <v>1</v>
      </c>
      <c r="AX113" s="248">
        <f>IF(ISNUMBER($H113),(1+$H113)^(AX$10-$I113),INDEX(lookups!$F$77:$BU$87,MATCH($H113,lookups!$C$77:$C$87,0),MATCH(AX$10,lookups!$F$76:$BU$76,0))/INDEX(lookups!$F$77:$BU$87,MATCH($H113,lookups!$C$77:$C$87,0),MATCH($I113,lookups!$F$76:$BU$76,0)))</f>
        <v>1</v>
      </c>
      <c r="AY113" s="248">
        <f>IF(ISNUMBER($H113),(1+$H113)^(AY$10-$I113),INDEX(lookups!$F$77:$BU$87,MATCH($H113,lookups!$C$77:$C$87,0),MATCH(AY$10,lookups!$F$76:$BU$76,0))/INDEX(lookups!$F$77:$BU$87,MATCH($H113,lookups!$C$77:$C$87,0),MATCH($I113,lookups!$F$76:$BU$76,0)))</f>
        <v>1</v>
      </c>
      <c r="AZ113" s="248">
        <f>IF(ISNUMBER($H113),(1+$H113)^(AZ$10-$I113),INDEX(lookups!$F$77:$BU$87,MATCH($H113,lookups!$C$77:$C$87,0),MATCH(AZ$10,lookups!$F$76:$BU$76,0))/INDEX(lookups!$F$77:$BU$87,MATCH($H113,lookups!$C$77:$C$87,0),MATCH($I113,lookups!$F$76:$BU$76,0)))</f>
        <v>1</v>
      </c>
      <c r="BA113" s="248">
        <f>IF(ISNUMBER($H113),(1+$H113)^(BA$10-$I113),INDEX(lookups!$F$77:$BU$87,MATCH($H113,lookups!$C$77:$C$87,0),MATCH(BA$10,lookups!$F$76:$BU$76,0))/INDEX(lookups!$F$77:$BU$87,MATCH($H113,lookups!$C$77:$C$87,0),MATCH($I113,lookups!$F$76:$BU$76,0)))</f>
        <v>1</v>
      </c>
      <c r="BB113" s="248">
        <f>IF(ISNUMBER($H113),(1+$H113)^(BB$10-$I113),INDEX(lookups!$F$77:$BU$87,MATCH($H113,lookups!$C$77:$C$87,0),MATCH(BB$10,lookups!$F$76:$BU$76,0))/INDEX(lookups!$F$77:$BU$87,MATCH($H113,lookups!$C$77:$C$87,0),MATCH($I113,lookups!$F$76:$BU$76,0)))</f>
        <v>1</v>
      </c>
      <c r="BC113" s="248">
        <f>IF(ISNUMBER($H113),(1+$H113)^(BC$10-$I113),INDEX(lookups!$F$77:$BU$87,MATCH($H113,lookups!$C$77:$C$87,0),MATCH(BC$10,lookups!$F$76:$BU$76,0))/INDEX(lookups!$F$77:$BU$87,MATCH($H113,lookups!$C$77:$C$87,0),MATCH($I113,lookups!$F$76:$BU$76,0)))</f>
        <v>1</v>
      </c>
      <c r="BD113" s="248">
        <f>IF(ISNUMBER($H113),(1+$H113)^(BD$10-$I113),INDEX(lookups!$F$77:$BU$87,MATCH($H113,lookups!$C$77:$C$87,0),MATCH(BD$10,lookups!$F$76:$BU$76,0))/INDEX(lookups!$F$77:$BU$87,MATCH($H113,lookups!$C$77:$C$87,0),MATCH($I113,lookups!$F$76:$BU$76,0)))</f>
        <v>1</v>
      </c>
      <c r="BE113" s="248">
        <f>IF(ISNUMBER($H113),(1+$H113)^(BE$10-$I113),INDEX(lookups!$F$77:$BU$87,MATCH($H113,lookups!$C$77:$C$87,0),MATCH(BE$10,lookups!$F$76:$BU$76,0))/INDEX(lookups!$F$77:$BU$87,MATCH($H113,lookups!$C$77:$C$87,0),MATCH($I113,lookups!$F$76:$BU$76,0)))</f>
        <v>1</v>
      </c>
      <c r="BF113" s="248">
        <f>IF(ISNUMBER($H113),(1+$H113)^(BF$10-$I113),INDEX(lookups!$F$77:$BU$87,MATCH($H113,lookups!$C$77:$C$87,0),MATCH(BF$10,lookups!$F$76:$BU$76,0))/INDEX(lookups!$F$77:$BU$87,MATCH($H113,lookups!$C$77:$C$87,0),MATCH($I113,lookups!$F$76:$BU$76,0)))</f>
        <v>1</v>
      </c>
      <c r="BG113" s="248">
        <f>IF(ISNUMBER($H113),(1+$H113)^(BG$10-$I113),INDEX(lookups!$F$77:$BU$87,MATCH($H113,lookups!$C$77:$C$87,0),MATCH(BG$10,lookups!$F$76:$BU$76,0))/INDEX(lookups!$F$77:$BU$87,MATCH($H113,lookups!$C$77:$C$87,0),MATCH($I113,lookups!$F$76:$BU$76,0)))</f>
        <v>1</v>
      </c>
      <c r="BH113" s="248">
        <f>IF(ISNUMBER($H113),(1+$H113)^(BH$10-$I113),INDEX(lookups!$F$77:$BU$87,MATCH($H113,lookups!$C$77:$C$87,0),MATCH(BH$10,lookups!$F$76:$BU$76,0))/INDEX(lookups!$F$77:$BU$87,MATCH($H113,lookups!$C$77:$C$87,0),MATCH($I113,lookups!$F$76:$BU$76,0)))</f>
        <v>1</v>
      </c>
      <c r="BI113" s="248">
        <f>IF(ISNUMBER($H113),(1+$H113)^(BI$10-$I113),INDEX(lookups!$F$77:$BU$87,MATCH($H113,lookups!$C$77:$C$87,0),MATCH(BI$10,lookups!$F$76:$BU$76,0))/INDEX(lookups!$F$77:$BU$87,MATCH($H113,lookups!$C$77:$C$87,0),MATCH($I113,lookups!$F$76:$BU$76,0)))</f>
        <v>1</v>
      </c>
      <c r="BJ113" s="248">
        <f>IF(ISNUMBER($H113),(1+$H113)^(BJ$10-$I113),INDEX(lookups!$F$77:$BU$87,MATCH($H113,lookups!$C$77:$C$87,0),MATCH(BJ$10,lookups!$F$76:$BU$76,0))/INDEX(lookups!$F$77:$BU$87,MATCH($H113,lookups!$C$77:$C$87,0),MATCH($I113,lookups!$F$76:$BU$76,0)))</f>
        <v>1</v>
      </c>
      <c r="BK113" s="248">
        <f>IF(ISNUMBER($H113),(1+$H113)^(BK$10-$I113),INDEX(lookups!$F$77:$BU$87,MATCH($H113,lookups!$C$77:$C$87,0),MATCH(BK$10,lookups!$F$76:$BU$76,0))/INDEX(lookups!$F$77:$BU$87,MATCH($H113,lookups!$C$77:$C$87,0),MATCH($I113,lookups!$F$76:$BU$76,0)))</f>
        <v>1</v>
      </c>
      <c r="BL113" s="248">
        <f>IF(ISNUMBER($H113),(1+$H113)^(BL$10-$I113),INDEX(lookups!$F$77:$BU$87,MATCH($H113,lookups!$C$77:$C$87,0),MATCH(BL$10,lookups!$F$76:$BU$76,0))/INDEX(lookups!$F$77:$BU$87,MATCH($H113,lookups!$C$77:$C$87,0),MATCH($I113,lookups!$F$76:$BU$76,0)))</f>
        <v>1</v>
      </c>
      <c r="BM113" s="248">
        <f>IF(ISNUMBER($H113),(1+$H113)^(BM$10-$I113),INDEX(lookups!$F$77:$BU$87,MATCH($H113,lookups!$C$77:$C$87,0),MATCH(BM$10,lookups!$F$76:$BU$76,0))/INDEX(lookups!$F$77:$BU$87,MATCH($H113,lookups!$C$77:$C$87,0),MATCH($I113,lookups!$F$76:$BU$76,0)))</f>
        <v>1</v>
      </c>
    </row>
    <row r="114" spans="3:65" ht="12.75">
      <c r="C114" s="220">
        <f t="shared" si="85"/>
        <v>22</v>
      </c>
      <c r="D114" s="198" t="str">
        <f t="shared" si="86"/>
        <v>…</v>
      </c>
      <c r="E114" s="245" t="str">
        <f t="shared" si="84"/>
        <v>Operating Expense</v>
      </c>
      <c r="F114" s="215">
        <f t="shared" si="84"/>
        <v>2</v>
      </c>
      <c r="G114" s="215"/>
      <c r="H114" s="246">
        <f>Input!L33</f>
        <v>0</v>
      </c>
      <c r="I114" s="247">
        <f>Assumptions!$D$16</f>
        <v>2022</v>
      </c>
      <c r="O114" s="248">
        <f>IF(ISNUMBER($H114),(1+$H114)^(O$10-$I114),INDEX(lookups!$F$77:$BU$87,MATCH($H114,lookups!$C$77:$C$87,0),MATCH(O$10,lookups!$F$76:$BU$76,0))/INDEX(lookups!$F$77:$BU$87,MATCH($H114,lookups!$C$77:$C$87,0),MATCH($I114,lookups!$F$76:$BU$76,0)))</f>
        <v>1</v>
      </c>
      <c r="P114" s="248">
        <f>IF(ISNUMBER($H114),(1+$H114)^(P$10-$I114),INDEX(lookups!$F$77:$BU$87,MATCH($H114,lookups!$C$77:$C$87,0),MATCH(P$10,lookups!$F$76:$BU$76,0))/INDEX(lookups!$F$77:$BU$87,MATCH($H114,lookups!$C$77:$C$87,0),MATCH($I114,lookups!$F$76:$BU$76,0)))</f>
        <v>1</v>
      </c>
      <c r="Q114" s="248">
        <f>IF(ISNUMBER($H114),(1+$H114)^(Q$10-$I114),INDEX(lookups!$F$77:$BU$87,MATCH($H114,lookups!$C$77:$C$87,0),MATCH(Q$10,lookups!$F$76:$BU$76,0))/INDEX(lookups!$F$77:$BU$87,MATCH($H114,lookups!$C$77:$C$87,0),MATCH($I114,lookups!$F$76:$BU$76,0)))</f>
        <v>1</v>
      </c>
      <c r="R114" s="248">
        <f>IF(ISNUMBER($H114),(1+$H114)^(R$10-$I114),INDEX(lookups!$F$77:$BU$87,MATCH($H114,lookups!$C$77:$C$87,0),MATCH(R$10,lookups!$F$76:$BU$76,0))/INDEX(lookups!$F$77:$BU$87,MATCH($H114,lookups!$C$77:$C$87,0),MATCH($I114,lookups!$F$76:$BU$76,0)))</f>
        <v>1</v>
      </c>
      <c r="S114" s="248">
        <f>IF(ISNUMBER($H114),(1+$H114)^(S$10-$I114),INDEX(lookups!$F$77:$BU$87,MATCH($H114,lookups!$C$77:$C$87,0),MATCH(S$10,lookups!$F$76:$BU$76,0))/INDEX(lookups!$F$77:$BU$87,MATCH($H114,lookups!$C$77:$C$87,0),MATCH($I114,lookups!$F$76:$BU$76,0)))</f>
        <v>1</v>
      </c>
      <c r="T114" s="248">
        <f>IF(ISNUMBER($H114),(1+$H114)^(T$10-$I114),INDEX(lookups!$F$77:$BU$87,MATCH($H114,lookups!$C$77:$C$87,0),MATCH(T$10,lookups!$F$76:$BU$76,0))/INDEX(lookups!$F$77:$BU$87,MATCH($H114,lookups!$C$77:$C$87,0),MATCH($I114,lookups!$F$76:$BU$76,0)))</f>
        <v>1</v>
      </c>
      <c r="U114" s="248">
        <f>IF(ISNUMBER($H114),(1+$H114)^(U$10-$I114),INDEX(lookups!$F$77:$BU$87,MATCH($H114,lookups!$C$77:$C$87,0),MATCH(U$10,lookups!$F$76:$BU$76,0))/INDEX(lookups!$F$77:$BU$87,MATCH($H114,lookups!$C$77:$C$87,0),MATCH($I114,lookups!$F$76:$BU$76,0)))</f>
        <v>1</v>
      </c>
      <c r="V114" s="248">
        <f>IF(ISNUMBER($H114),(1+$H114)^(V$10-$I114),INDEX(lookups!$F$77:$BU$87,MATCH($H114,lookups!$C$77:$C$87,0),MATCH(V$10,lookups!$F$76:$BU$76,0))/INDEX(lookups!$F$77:$BU$87,MATCH($H114,lookups!$C$77:$C$87,0),MATCH($I114,lookups!$F$76:$BU$76,0)))</f>
        <v>1</v>
      </c>
      <c r="W114" s="248">
        <f>IF(ISNUMBER($H114),(1+$H114)^(W$10-$I114),INDEX(lookups!$F$77:$BU$87,MATCH($H114,lookups!$C$77:$C$87,0),MATCH(W$10,lookups!$F$76:$BU$76,0))/INDEX(lookups!$F$77:$BU$87,MATCH($H114,lookups!$C$77:$C$87,0),MATCH($I114,lookups!$F$76:$BU$76,0)))</f>
        <v>1</v>
      </c>
      <c r="X114" s="248">
        <f>IF(ISNUMBER($H114),(1+$H114)^(X$10-$I114),INDEX(lookups!$F$77:$BU$87,MATCH($H114,lookups!$C$77:$C$87,0),MATCH(X$10,lookups!$F$76:$BU$76,0))/INDEX(lookups!$F$77:$BU$87,MATCH($H114,lookups!$C$77:$C$87,0),MATCH($I114,lookups!$F$76:$BU$76,0)))</f>
        <v>1</v>
      </c>
      <c r="Y114" s="248">
        <f>IF(ISNUMBER($H114),(1+$H114)^(Y$10-$I114),INDEX(lookups!$F$77:$BU$87,MATCH($H114,lookups!$C$77:$C$87,0),MATCH(Y$10,lookups!$F$76:$BU$76,0))/INDEX(lookups!$F$77:$BU$87,MATCH($H114,lookups!$C$77:$C$87,0),MATCH($I114,lookups!$F$76:$BU$76,0)))</f>
        <v>1</v>
      </c>
      <c r="Z114" s="248">
        <f>IF(ISNUMBER($H114),(1+$H114)^(Z$10-$I114),INDEX(lookups!$F$77:$BU$87,MATCH($H114,lookups!$C$77:$C$87,0),MATCH(Z$10,lookups!$F$76:$BU$76,0))/INDEX(lookups!$F$77:$BU$87,MATCH($H114,lookups!$C$77:$C$87,0),MATCH($I114,lookups!$F$76:$BU$76,0)))</f>
        <v>1</v>
      </c>
      <c r="AA114" s="248">
        <f>IF(ISNUMBER($H114),(1+$H114)^(AA$10-$I114),INDEX(lookups!$F$77:$BU$87,MATCH($H114,lookups!$C$77:$C$87,0),MATCH(AA$10,lookups!$F$76:$BU$76,0))/INDEX(lookups!$F$77:$BU$87,MATCH($H114,lookups!$C$77:$C$87,0),MATCH($I114,lookups!$F$76:$BU$76,0)))</f>
        <v>1</v>
      </c>
      <c r="AB114" s="248">
        <f>IF(ISNUMBER($H114),(1+$H114)^(AB$10-$I114),INDEX(lookups!$F$77:$BU$87,MATCH($H114,lookups!$C$77:$C$87,0),MATCH(AB$10,lookups!$F$76:$BU$76,0))/INDEX(lookups!$F$77:$BU$87,MATCH($H114,lookups!$C$77:$C$87,0),MATCH($I114,lookups!$F$76:$BU$76,0)))</f>
        <v>1</v>
      </c>
      <c r="AC114" s="248">
        <f>IF(ISNUMBER($H114),(1+$H114)^(AC$10-$I114),INDEX(lookups!$F$77:$BU$87,MATCH($H114,lookups!$C$77:$C$87,0),MATCH(AC$10,lookups!$F$76:$BU$76,0))/INDEX(lookups!$F$77:$BU$87,MATCH($H114,lookups!$C$77:$C$87,0),MATCH($I114,lookups!$F$76:$BU$76,0)))</f>
        <v>1</v>
      </c>
      <c r="AD114" s="248">
        <f>IF(ISNUMBER($H114),(1+$H114)^(AD$10-$I114),INDEX(lookups!$F$77:$BU$87,MATCH($H114,lookups!$C$77:$C$87,0),MATCH(AD$10,lookups!$F$76:$BU$76,0))/INDEX(lookups!$F$77:$BU$87,MATCH($H114,lookups!$C$77:$C$87,0),MATCH($I114,lookups!$F$76:$BU$76,0)))</f>
        <v>1</v>
      </c>
      <c r="AE114" s="248">
        <f>IF(ISNUMBER($H114),(1+$H114)^(AE$10-$I114),INDEX(lookups!$F$77:$BU$87,MATCH($H114,lookups!$C$77:$C$87,0),MATCH(AE$10,lookups!$F$76:$BU$76,0))/INDEX(lookups!$F$77:$BU$87,MATCH($H114,lookups!$C$77:$C$87,0),MATCH($I114,lookups!$F$76:$BU$76,0)))</f>
        <v>1</v>
      </c>
      <c r="AF114" s="248">
        <f>IF(ISNUMBER($H114),(1+$H114)^(AF$10-$I114),INDEX(lookups!$F$77:$BU$87,MATCH($H114,lookups!$C$77:$C$87,0),MATCH(AF$10,lookups!$F$76:$BU$76,0))/INDEX(lookups!$F$77:$BU$87,MATCH($H114,lookups!$C$77:$C$87,0),MATCH($I114,lookups!$F$76:$BU$76,0)))</f>
        <v>1</v>
      </c>
      <c r="AG114" s="248">
        <f>IF(ISNUMBER($H114),(1+$H114)^(AG$10-$I114),INDEX(lookups!$F$77:$BU$87,MATCH($H114,lookups!$C$77:$C$87,0),MATCH(AG$10,lookups!$F$76:$BU$76,0))/INDEX(lookups!$F$77:$BU$87,MATCH($H114,lookups!$C$77:$C$87,0),MATCH($I114,lookups!$F$76:$BU$76,0)))</f>
        <v>1</v>
      </c>
      <c r="AH114" s="248">
        <f>IF(ISNUMBER($H114),(1+$H114)^(AH$10-$I114),INDEX(lookups!$F$77:$BU$87,MATCH($H114,lookups!$C$77:$C$87,0),MATCH(AH$10,lookups!$F$76:$BU$76,0))/INDEX(lookups!$F$77:$BU$87,MATCH($H114,lookups!$C$77:$C$87,0),MATCH($I114,lookups!$F$76:$BU$76,0)))</f>
        <v>1</v>
      </c>
      <c r="AI114" s="248">
        <f>IF(ISNUMBER($H114),(1+$H114)^(AI$10-$I114),INDEX(lookups!$F$77:$BU$87,MATCH($H114,lookups!$C$77:$C$87,0),MATCH(AI$10,lookups!$F$76:$BU$76,0))/INDEX(lookups!$F$77:$BU$87,MATCH($H114,lookups!$C$77:$C$87,0),MATCH($I114,lookups!$F$76:$BU$76,0)))</f>
        <v>1</v>
      </c>
      <c r="AJ114" s="248">
        <f>IF(ISNUMBER($H114),(1+$H114)^(AJ$10-$I114),INDEX(lookups!$F$77:$BU$87,MATCH($H114,lookups!$C$77:$C$87,0),MATCH(AJ$10,lookups!$F$76:$BU$76,0))/INDEX(lookups!$F$77:$BU$87,MATCH($H114,lookups!$C$77:$C$87,0),MATCH($I114,lookups!$F$76:$BU$76,0)))</f>
        <v>1</v>
      </c>
      <c r="AK114" s="248">
        <f>IF(ISNUMBER($H114),(1+$H114)^(AK$10-$I114),INDEX(lookups!$F$77:$BU$87,MATCH($H114,lookups!$C$77:$C$87,0),MATCH(AK$10,lookups!$F$76:$BU$76,0))/INDEX(lookups!$F$77:$BU$87,MATCH($H114,lookups!$C$77:$C$87,0),MATCH($I114,lookups!$F$76:$BU$76,0)))</f>
        <v>1</v>
      </c>
      <c r="AL114" s="248">
        <f>IF(ISNUMBER($H114),(1+$H114)^(AL$10-$I114),INDEX(lookups!$F$77:$BU$87,MATCH($H114,lookups!$C$77:$C$87,0),MATCH(AL$10,lookups!$F$76:$BU$76,0))/INDEX(lookups!$F$77:$BU$87,MATCH($H114,lookups!$C$77:$C$87,0),MATCH($I114,lookups!$F$76:$BU$76,0)))</f>
        <v>1</v>
      </c>
      <c r="AM114" s="248">
        <f>IF(ISNUMBER($H114),(1+$H114)^(AM$10-$I114),INDEX(lookups!$F$77:$BU$87,MATCH($H114,lookups!$C$77:$C$87,0),MATCH(AM$10,lookups!$F$76:$BU$76,0))/INDEX(lookups!$F$77:$BU$87,MATCH($H114,lookups!$C$77:$C$87,0),MATCH($I114,lookups!$F$76:$BU$76,0)))</f>
        <v>1</v>
      </c>
      <c r="AN114" s="248">
        <f>IF(ISNUMBER($H114),(1+$H114)^(AN$10-$I114),INDEX(lookups!$F$77:$BU$87,MATCH($H114,lookups!$C$77:$C$87,0),MATCH(AN$10,lookups!$F$76:$BU$76,0))/INDEX(lookups!$F$77:$BU$87,MATCH($H114,lookups!$C$77:$C$87,0),MATCH($I114,lookups!$F$76:$BU$76,0)))</f>
        <v>1</v>
      </c>
      <c r="AO114" s="248">
        <f>IF(ISNUMBER($H114),(1+$H114)^(AO$10-$I114),INDEX(lookups!$F$77:$BU$87,MATCH($H114,lookups!$C$77:$C$87,0),MATCH(AO$10,lookups!$F$76:$BU$76,0))/INDEX(lookups!$F$77:$BU$87,MATCH($H114,lookups!$C$77:$C$87,0),MATCH($I114,lookups!$F$76:$BU$76,0)))</f>
        <v>1</v>
      </c>
      <c r="AP114" s="248">
        <f>IF(ISNUMBER($H114),(1+$H114)^(AP$10-$I114),INDEX(lookups!$F$77:$BU$87,MATCH($H114,lookups!$C$77:$C$87,0),MATCH(AP$10,lookups!$F$76:$BU$76,0))/INDEX(lookups!$F$77:$BU$87,MATCH($H114,lookups!$C$77:$C$87,0),MATCH($I114,lookups!$F$76:$BU$76,0)))</f>
        <v>1</v>
      </c>
      <c r="AQ114" s="248">
        <f>IF(ISNUMBER($H114),(1+$H114)^(AQ$10-$I114),INDEX(lookups!$F$77:$BU$87,MATCH($H114,lookups!$C$77:$C$87,0),MATCH(AQ$10,lookups!$F$76:$BU$76,0))/INDEX(lookups!$F$77:$BU$87,MATCH($H114,lookups!$C$77:$C$87,0),MATCH($I114,lookups!$F$76:$BU$76,0)))</f>
        <v>1</v>
      </c>
      <c r="AR114" s="248">
        <f>IF(ISNUMBER($H114),(1+$H114)^(AR$10-$I114),INDEX(lookups!$F$77:$BU$87,MATCH($H114,lookups!$C$77:$C$87,0),MATCH(AR$10,lookups!$F$76:$BU$76,0))/INDEX(lookups!$F$77:$BU$87,MATCH($H114,lookups!$C$77:$C$87,0),MATCH($I114,lookups!$F$76:$BU$76,0)))</f>
        <v>1</v>
      </c>
      <c r="AS114" s="248">
        <f>IF(ISNUMBER($H114),(1+$H114)^(AS$10-$I114),INDEX(lookups!$F$77:$BU$87,MATCH($H114,lookups!$C$77:$C$87,0),MATCH(AS$10,lookups!$F$76:$BU$76,0))/INDEX(lookups!$F$77:$BU$87,MATCH($H114,lookups!$C$77:$C$87,0),MATCH($I114,lookups!$F$76:$BU$76,0)))</f>
        <v>1</v>
      </c>
      <c r="AT114" s="248">
        <f>IF(ISNUMBER($H114),(1+$H114)^(AT$10-$I114),INDEX(lookups!$F$77:$BU$87,MATCH($H114,lookups!$C$77:$C$87,0),MATCH(AT$10,lookups!$F$76:$BU$76,0))/INDEX(lookups!$F$77:$BU$87,MATCH($H114,lookups!$C$77:$C$87,0),MATCH($I114,lookups!$F$76:$BU$76,0)))</f>
        <v>1</v>
      </c>
      <c r="AU114" s="248">
        <f>IF(ISNUMBER($H114),(1+$H114)^(AU$10-$I114),INDEX(lookups!$F$77:$BU$87,MATCH($H114,lookups!$C$77:$C$87,0),MATCH(AU$10,lookups!$F$76:$BU$76,0))/INDEX(lookups!$F$77:$BU$87,MATCH($H114,lookups!$C$77:$C$87,0),MATCH($I114,lookups!$F$76:$BU$76,0)))</f>
        <v>1</v>
      </c>
      <c r="AV114" s="248">
        <f>IF(ISNUMBER($H114),(1+$H114)^(AV$10-$I114),INDEX(lookups!$F$77:$BU$87,MATCH($H114,lookups!$C$77:$C$87,0),MATCH(AV$10,lookups!$F$76:$BU$76,0))/INDEX(lookups!$F$77:$BU$87,MATCH($H114,lookups!$C$77:$C$87,0),MATCH($I114,lookups!$F$76:$BU$76,0)))</f>
        <v>1</v>
      </c>
      <c r="AW114" s="248">
        <f>IF(ISNUMBER($H114),(1+$H114)^(AW$10-$I114),INDEX(lookups!$F$77:$BU$87,MATCH($H114,lookups!$C$77:$C$87,0),MATCH(AW$10,lookups!$F$76:$BU$76,0))/INDEX(lookups!$F$77:$BU$87,MATCH($H114,lookups!$C$77:$C$87,0),MATCH($I114,lookups!$F$76:$BU$76,0)))</f>
        <v>1</v>
      </c>
      <c r="AX114" s="248">
        <f>IF(ISNUMBER($H114),(1+$H114)^(AX$10-$I114),INDEX(lookups!$F$77:$BU$87,MATCH($H114,lookups!$C$77:$C$87,0),MATCH(AX$10,lookups!$F$76:$BU$76,0))/INDEX(lookups!$F$77:$BU$87,MATCH($H114,lookups!$C$77:$C$87,0),MATCH($I114,lookups!$F$76:$BU$76,0)))</f>
        <v>1</v>
      </c>
      <c r="AY114" s="248">
        <f>IF(ISNUMBER($H114),(1+$H114)^(AY$10-$I114),INDEX(lookups!$F$77:$BU$87,MATCH($H114,lookups!$C$77:$C$87,0),MATCH(AY$10,lookups!$F$76:$BU$76,0))/INDEX(lookups!$F$77:$BU$87,MATCH($H114,lookups!$C$77:$C$87,0),MATCH($I114,lookups!$F$76:$BU$76,0)))</f>
        <v>1</v>
      </c>
      <c r="AZ114" s="248">
        <f>IF(ISNUMBER($H114),(1+$H114)^(AZ$10-$I114),INDEX(lookups!$F$77:$BU$87,MATCH($H114,lookups!$C$77:$C$87,0),MATCH(AZ$10,lookups!$F$76:$BU$76,0))/INDEX(lookups!$F$77:$BU$87,MATCH($H114,lookups!$C$77:$C$87,0),MATCH($I114,lookups!$F$76:$BU$76,0)))</f>
        <v>1</v>
      </c>
      <c r="BA114" s="248">
        <f>IF(ISNUMBER($H114),(1+$H114)^(BA$10-$I114),INDEX(lookups!$F$77:$BU$87,MATCH($H114,lookups!$C$77:$C$87,0),MATCH(BA$10,lookups!$F$76:$BU$76,0))/INDEX(lookups!$F$77:$BU$87,MATCH($H114,lookups!$C$77:$C$87,0),MATCH($I114,lookups!$F$76:$BU$76,0)))</f>
        <v>1</v>
      </c>
      <c r="BB114" s="248">
        <f>IF(ISNUMBER($H114),(1+$H114)^(BB$10-$I114),INDEX(lookups!$F$77:$BU$87,MATCH($H114,lookups!$C$77:$C$87,0),MATCH(BB$10,lookups!$F$76:$BU$76,0))/INDEX(lookups!$F$77:$BU$87,MATCH($H114,lookups!$C$77:$C$87,0),MATCH($I114,lookups!$F$76:$BU$76,0)))</f>
        <v>1</v>
      </c>
      <c r="BC114" s="248">
        <f>IF(ISNUMBER($H114),(1+$H114)^(BC$10-$I114),INDEX(lookups!$F$77:$BU$87,MATCH($H114,lookups!$C$77:$C$87,0),MATCH(BC$10,lookups!$F$76:$BU$76,0))/INDEX(lookups!$F$77:$BU$87,MATCH($H114,lookups!$C$77:$C$87,0),MATCH($I114,lookups!$F$76:$BU$76,0)))</f>
        <v>1</v>
      </c>
      <c r="BD114" s="248">
        <f>IF(ISNUMBER($H114),(1+$H114)^(BD$10-$I114),INDEX(lookups!$F$77:$BU$87,MATCH($H114,lookups!$C$77:$C$87,0),MATCH(BD$10,lookups!$F$76:$BU$76,0))/INDEX(lookups!$F$77:$BU$87,MATCH($H114,lookups!$C$77:$C$87,0),MATCH($I114,lookups!$F$76:$BU$76,0)))</f>
        <v>1</v>
      </c>
      <c r="BE114" s="248">
        <f>IF(ISNUMBER($H114),(1+$H114)^(BE$10-$I114),INDEX(lookups!$F$77:$BU$87,MATCH($H114,lookups!$C$77:$C$87,0),MATCH(BE$10,lookups!$F$76:$BU$76,0))/INDEX(lookups!$F$77:$BU$87,MATCH($H114,lookups!$C$77:$C$87,0),MATCH($I114,lookups!$F$76:$BU$76,0)))</f>
        <v>1</v>
      </c>
      <c r="BF114" s="248">
        <f>IF(ISNUMBER($H114),(1+$H114)^(BF$10-$I114),INDEX(lookups!$F$77:$BU$87,MATCH($H114,lookups!$C$77:$C$87,0),MATCH(BF$10,lookups!$F$76:$BU$76,0))/INDEX(lookups!$F$77:$BU$87,MATCH($H114,lookups!$C$77:$C$87,0),MATCH($I114,lookups!$F$76:$BU$76,0)))</f>
        <v>1</v>
      </c>
      <c r="BG114" s="248">
        <f>IF(ISNUMBER($H114),(1+$H114)^(BG$10-$I114),INDEX(lookups!$F$77:$BU$87,MATCH($H114,lookups!$C$77:$C$87,0),MATCH(BG$10,lookups!$F$76:$BU$76,0))/INDEX(lookups!$F$77:$BU$87,MATCH($H114,lookups!$C$77:$C$87,0),MATCH($I114,lookups!$F$76:$BU$76,0)))</f>
        <v>1</v>
      </c>
      <c r="BH114" s="248">
        <f>IF(ISNUMBER($H114),(1+$H114)^(BH$10-$I114),INDEX(lookups!$F$77:$BU$87,MATCH($H114,lookups!$C$77:$C$87,0),MATCH(BH$10,lookups!$F$76:$BU$76,0))/INDEX(lookups!$F$77:$BU$87,MATCH($H114,lookups!$C$77:$C$87,0),MATCH($I114,lookups!$F$76:$BU$76,0)))</f>
        <v>1</v>
      </c>
      <c r="BI114" s="248">
        <f>IF(ISNUMBER($H114),(1+$H114)^(BI$10-$I114),INDEX(lookups!$F$77:$BU$87,MATCH($H114,lookups!$C$77:$C$87,0),MATCH(BI$10,lookups!$F$76:$BU$76,0))/INDEX(lookups!$F$77:$BU$87,MATCH($H114,lookups!$C$77:$C$87,0),MATCH($I114,lookups!$F$76:$BU$76,0)))</f>
        <v>1</v>
      </c>
      <c r="BJ114" s="248">
        <f>IF(ISNUMBER($H114),(1+$H114)^(BJ$10-$I114),INDEX(lookups!$F$77:$BU$87,MATCH($H114,lookups!$C$77:$C$87,0),MATCH(BJ$10,lookups!$F$76:$BU$76,0))/INDEX(lookups!$F$77:$BU$87,MATCH($H114,lookups!$C$77:$C$87,0),MATCH($I114,lookups!$F$76:$BU$76,0)))</f>
        <v>1</v>
      </c>
      <c r="BK114" s="248">
        <f>IF(ISNUMBER($H114),(1+$H114)^(BK$10-$I114),INDEX(lookups!$F$77:$BU$87,MATCH($H114,lookups!$C$77:$C$87,0),MATCH(BK$10,lookups!$F$76:$BU$76,0))/INDEX(lookups!$F$77:$BU$87,MATCH($H114,lookups!$C$77:$C$87,0),MATCH($I114,lookups!$F$76:$BU$76,0)))</f>
        <v>1</v>
      </c>
      <c r="BL114" s="248">
        <f>IF(ISNUMBER($H114),(1+$H114)^(BL$10-$I114),INDEX(lookups!$F$77:$BU$87,MATCH($H114,lookups!$C$77:$C$87,0),MATCH(BL$10,lookups!$F$76:$BU$76,0))/INDEX(lookups!$F$77:$BU$87,MATCH($H114,lookups!$C$77:$C$87,0),MATCH($I114,lookups!$F$76:$BU$76,0)))</f>
        <v>1</v>
      </c>
      <c r="BM114" s="248">
        <f>IF(ISNUMBER($H114),(1+$H114)^(BM$10-$I114),INDEX(lookups!$F$77:$BU$87,MATCH($H114,lookups!$C$77:$C$87,0),MATCH(BM$10,lookups!$F$76:$BU$76,0))/INDEX(lookups!$F$77:$BU$87,MATCH($H114,lookups!$C$77:$C$87,0),MATCH($I114,lookups!$F$76:$BU$76,0)))</f>
        <v>1</v>
      </c>
    </row>
    <row r="115" spans="3:65" ht="12.75">
      <c r="C115" s="220">
        <f t="shared" si="85"/>
        <v>23</v>
      </c>
      <c r="D115" s="198" t="str">
        <f t="shared" si="86"/>
        <v>…</v>
      </c>
      <c r="E115" s="245" t="str">
        <f t="shared" si="84"/>
        <v>Operating Expense</v>
      </c>
      <c r="F115" s="215">
        <f t="shared" si="84"/>
        <v>2</v>
      </c>
      <c r="G115" s="215"/>
      <c r="H115" s="246">
        <f>Input!L34</f>
        <v>0</v>
      </c>
      <c r="I115" s="247">
        <f>Assumptions!$D$16</f>
        <v>2022</v>
      </c>
      <c r="O115" s="248">
        <f>IF(ISNUMBER($H115),(1+$H115)^(O$10-$I115),INDEX(lookups!$F$77:$BU$87,MATCH($H115,lookups!$C$77:$C$87,0),MATCH(O$10,lookups!$F$76:$BU$76,0))/INDEX(lookups!$F$77:$BU$87,MATCH($H115,lookups!$C$77:$C$87,0),MATCH($I115,lookups!$F$76:$BU$76,0)))</f>
        <v>1</v>
      </c>
      <c r="P115" s="248">
        <f>IF(ISNUMBER($H115),(1+$H115)^(P$10-$I115),INDEX(lookups!$F$77:$BU$87,MATCH($H115,lookups!$C$77:$C$87,0),MATCH(P$10,lookups!$F$76:$BU$76,0))/INDEX(lookups!$F$77:$BU$87,MATCH($H115,lookups!$C$77:$C$87,0),MATCH($I115,lookups!$F$76:$BU$76,0)))</f>
        <v>1</v>
      </c>
      <c r="Q115" s="248">
        <f>IF(ISNUMBER($H115),(1+$H115)^(Q$10-$I115),INDEX(lookups!$F$77:$BU$87,MATCH($H115,lookups!$C$77:$C$87,0),MATCH(Q$10,lookups!$F$76:$BU$76,0))/INDEX(lookups!$F$77:$BU$87,MATCH($H115,lookups!$C$77:$C$87,0),MATCH($I115,lookups!$F$76:$BU$76,0)))</f>
        <v>1</v>
      </c>
      <c r="R115" s="248">
        <f>IF(ISNUMBER($H115),(1+$H115)^(R$10-$I115),INDEX(lookups!$F$77:$BU$87,MATCH($H115,lookups!$C$77:$C$87,0),MATCH(R$10,lookups!$F$76:$BU$76,0))/INDEX(lookups!$F$77:$BU$87,MATCH($H115,lookups!$C$77:$C$87,0),MATCH($I115,lookups!$F$76:$BU$76,0)))</f>
        <v>1</v>
      </c>
      <c r="S115" s="248">
        <f>IF(ISNUMBER($H115),(1+$H115)^(S$10-$I115),INDEX(lookups!$F$77:$BU$87,MATCH($H115,lookups!$C$77:$C$87,0),MATCH(S$10,lookups!$F$76:$BU$76,0))/INDEX(lookups!$F$77:$BU$87,MATCH($H115,lookups!$C$77:$C$87,0),MATCH($I115,lookups!$F$76:$BU$76,0)))</f>
        <v>1</v>
      </c>
      <c r="T115" s="248">
        <f>IF(ISNUMBER($H115),(1+$H115)^(T$10-$I115),INDEX(lookups!$F$77:$BU$87,MATCH($H115,lookups!$C$77:$C$87,0),MATCH(T$10,lookups!$F$76:$BU$76,0))/INDEX(lookups!$F$77:$BU$87,MATCH($H115,lookups!$C$77:$C$87,0),MATCH($I115,lookups!$F$76:$BU$76,0)))</f>
        <v>1</v>
      </c>
      <c r="U115" s="248">
        <f>IF(ISNUMBER($H115),(1+$H115)^(U$10-$I115),INDEX(lookups!$F$77:$BU$87,MATCH($H115,lookups!$C$77:$C$87,0),MATCH(U$10,lookups!$F$76:$BU$76,0))/INDEX(lookups!$F$77:$BU$87,MATCH($H115,lookups!$C$77:$C$87,0),MATCH($I115,lookups!$F$76:$BU$76,0)))</f>
        <v>1</v>
      </c>
      <c r="V115" s="248">
        <f>IF(ISNUMBER($H115),(1+$H115)^(V$10-$I115),INDEX(lookups!$F$77:$BU$87,MATCH($H115,lookups!$C$77:$C$87,0),MATCH(V$10,lookups!$F$76:$BU$76,0))/INDEX(lookups!$F$77:$BU$87,MATCH($H115,lookups!$C$77:$C$87,0),MATCH($I115,lookups!$F$76:$BU$76,0)))</f>
        <v>1</v>
      </c>
      <c r="W115" s="248">
        <f>IF(ISNUMBER($H115),(1+$H115)^(W$10-$I115),INDEX(lookups!$F$77:$BU$87,MATCH($H115,lookups!$C$77:$C$87,0),MATCH(W$10,lookups!$F$76:$BU$76,0))/INDEX(lookups!$F$77:$BU$87,MATCH($H115,lookups!$C$77:$C$87,0),MATCH($I115,lookups!$F$76:$BU$76,0)))</f>
        <v>1</v>
      </c>
      <c r="X115" s="248">
        <f>IF(ISNUMBER($H115),(1+$H115)^(X$10-$I115),INDEX(lookups!$F$77:$BU$87,MATCH($H115,lookups!$C$77:$C$87,0),MATCH(X$10,lookups!$F$76:$BU$76,0))/INDEX(lookups!$F$77:$BU$87,MATCH($H115,lookups!$C$77:$C$87,0),MATCH($I115,lookups!$F$76:$BU$76,0)))</f>
        <v>1</v>
      </c>
      <c r="Y115" s="248">
        <f>IF(ISNUMBER($H115),(1+$H115)^(Y$10-$I115),INDEX(lookups!$F$77:$BU$87,MATCH($H115,lookups!$C$77:$C$87,0),MATCH(Y$10,lookups!$F$76:$BU$76,0))/INDEX(lookups!$F$77:$BU$87,MATCH($H115,lookups!$C$77:$C$87,0),MATCH($I115,lookups!$F$76:$BU$76,0)))</f>
        <v>1</v>
      </c>
      <c r="Z115" s="248">
        <f>IF(ISNUMBER($H115),(1+$H115)^(Z$10-$I115),INDEX(lookups!$F$77:$BU$87,MATCH($H115,lookups!$C$77:$C$87,0),MATCH(Z$10,lookups!$F$76:$BU$76,0))/INDEX(lookups!$F$77:$BU$87,MATCH($H115,lookups!$C$77:$C$87,0),MATCH($I115,lookups!$F$76:$BU$76,0)))</f>
        <v>1</v>
      </c>
      <c r="AA115" s="248">
        <f>IF(ISNUMBER($H115),(1+$H115)^(AA$10-$I115),INDEX(lookups!$F$77:$BU$87,MATCH($H115,lookups!$C$77:$C$87,0),MATCH(AA$10,lookups!$F$76:$BU$76,0))/INDEX(lookups!$F$77:$BU$87,MATCH($H115,lookups!$C$77:$C$87,0),MATCH($I115,lookups!$F$76:$BU$76,0)))</f>
        <v>1</v>
      </c>
      <c r="AB115" s="248">
        <f>IF(ISNUMBER($H115),(1+$H115)^(AB$10-$I115),INDEX(lookups!$F$77:$BU$87,MATCH($H115,lookups!$C$77:$C$87,0),MATCH(AB$10,lookups!$F$76:$BU$76,0))/INDEX(lookups!$F$77:$BU$87,MATCH($H115,lookups!$C$77:$C$87,0),MATCH($I115,lookups!$F$76:$BU$76,0)))</f>
        <v>1</v>
      </c>
      <c r="AC115" s="248">
        <f>IF(ISNUMBER($H115),(1+$H115)^(AC$10-$I115),INDEX(lookups!$F$77:$BU$87,MATCH($H115,lookups!$C$77:$C$87,0),MATCH(AC$10,lookups!$F$76:$BU$76,0))/INDEX(lookups!$F$77:$BU$87,MATCH($H115,lookups!$C$77:$C$87,0),MATCH($I115,lookups!$F$76:$BU$76,0)))</f>
        <v>1</v>
      </c>
      <c r="AD115" s="248">
        <f>IF(ISNUMBER($H115),(1+$H115)^(AD$10-$I115),INDEX(lookups!$F$77:$BU$87,MATCH($H115,lookups!$C$77:$C$87,0),MATCH(AD$10,lookups!$F$76:$BU$76,0))/INDEX(lookups!$F$77:$BU$87,MATCH($H115,lookups!$C$77:$C$87,0),MATCH($I115,lookups!$F$76:$BU$76,0)))</f>
        <v>1</v>
      </c>
      <c r="AE115" s="248">
        <f>IF(ISNUMBER($H115),(1+$H115)^(AE$10-$I115),INDEX(lookups!$F$77:$BU$87,MATCH($H115,lookups!$C$77:$C$87,0),MATCH(AE$10,lookups!$F$76:$BU$76,0))/INDEX(lookups!$F$77:$BU$87,MATCH($H115,lookups!$C$77:$C$87,0),MATCH($I115,lookups!$F$76:$BU$76,0)))</f>
        <v>1</v>
      </c>
      <c r="AF115" s="248">
        <f>IF(ISNUMBER($H115),(1+$H115)^(AF$10-$I115),INDEX(lookups!$F$77:$BU$87,MATCH($H115,lookups!$C$77:$C$87,0),MATCH(AF$10,lookups!$F$76:$BU$76,0))/INDEX(lookups!$F$77:$BU$87,MATCH($H115,lookups!$C$77:$C$87,0),MATCH($I115,lookups!$F$76:$BU$76,0)))</f>
        <v>1</v>
      </c>
      <c r="AG115" s="248">
        <f>IF(ISNUMBER($H115),(1+$H115)^(AG$10-$I115),INDEX(lookups!$F$77:$BU$87,MATCH($H115,lookups!$C$77:$C$87,0),MATCH(AG$10,lookups!$F$76:$BU$76,0))/INDEX(lookups!$F$77:$BU$87,MATCH($H115,lookups!$C$77:$C$87,0),MATCH($I115,lookups!$F$76:$BU$76,0)))</f>
        <v>1</v>
      </c>
      <c r="AH115" s="248">
        <f>IF(ISNUMBER($H115),(1+$H115)^(AH$10-$I115),INDEX(lookups!$F$77:$BU$87,MATCH($H115,lookups!$C$77:$C$87,0),MATCH(AH$10,lookups!$F$76:$BU$76,0))/INDEX(lookups!$F$77:$BU$87,MATCH($H115,lookups!$C$77:$C$87,0),MATCH($I115,lookups!$F$76:$BU$76,0)))</f>
        <v>1</v>
      </c>
      <c r="AI115" s="248">
        <f>IF(ISNUMBER($H115),(1+$H115)^(AI$10-$I115),INDEX(lookups!$F$77:$BU$87,MATCH($H115,lookups!$C$77:$C$87,0),MATCH(AI$10,lookups!$F$76:$BU$76,0))/INDEX(lookups!$F$77:$BU$87,MATCH($H115,lookups!$C$77:$C$87,0),MATCH($I115,lookups!$F$76:$BU$76,0)))</f>
        <v>1</v>
      </c>
      <c r="AJ115" s="248">
        <f>IF(ISNUMBER($H115),(1+$H115)^(AJ$10-$I115),INDEX(lookups!$F$77:$BU$87,MATCH($H115,lookups!$C$77:$C$87,0),MATCH(AJ$10,lookups!$F$76:$BU$76,0))/INDEX(lookups!$F$77:$BU$87,MATCH($H115,lookups!$C$77:$C$87,0),MATCH($I115,lookups!$F$76:$BU$76,0)))</f>
        <v>1</v>
      </c>
      <c r="AK115" s="248">
        <f>IF(ISNUMBER($H115),(1+$H115)^(AK$10-$I115),INDEX(lookups!$F$77:$BU$87,MATCH($H115,lookups!$C$77:$C$87,0),MATCH(AK$10,lookups!$F$76:$BU$76,0))/INDEX(lookups!$F$77:$BU$87,MATCH($H115,lookups!$C$77:$C$87,0),MATCH($I115,lookups!$F$76:$BU$76,0)))</f>
        <v>1</v>
      </c>
      <c r="AL115" s="248">
        <f>IF(ISNUMBER($H115),(1+$H115)^(AL$10-$I115),INDEX(lookups!$F$77:$BU$87,MATCH($H115,lookups!$C$77:$C$87,0),MATCH(AL$10,lookups!$F$76:$BU$76,0))/INDEX(lookups!$F$77:$BU$87,MATCH($H115,lookups!$C$77:$C$87,0),MATCH($I115,lookups!$F$76:$BU$76,0)))</f>
        <v>1</v>
      </c>
      <c r="AM115" s="248">
        <f>IF(ISNUMBER($H115),(1+$H115)^(AM$10-$I115),INDEX(lookups!$F$77:$BU$87,MATCH($H115,lookups!$C$77:$C$87,0),MATCH(AM$10,lookups!$F$76:$BU$76,0))/INDEX(lookups!$F$77:$BU$87,MATCH($H115,lookups!$C$77:$C$87,0),MATCH($I115,lookups!$F$76:$BU$76,0)))</f>
        <v>1</v>
      </c>
      <c r="AN115" s="248">
        <f>IF(ISNUMBER($H115),(1+$H115)^(AN$10-$I115),INDEX(lookups!$F$77:$BU$87,MATCH($H115,lookups!$C$77:$C$87,0),MATCH(AN$10,lookups!$F$76:$BU$76,0))/INDEX(lookups!$F$77:$BU$87,MATCH($H115,lookups!$C$77:$C$87,0),MATCH($I115,lookups!$F$76:$BU$76,0)))</f>
        <v>1</v>
      </c>
      <c r="AO115" s="248">
        <f>IF(ISNUMBER($H115),(1+$H115)^(AO$10-$I115),INDEX(lookups!$F$77:$BU$87,MATCH($H115,lookups!$C$77:$C$87,0),MATCH(AO$10,lookups!$F$76:$BU$76,0))/INDEX(lookups!$F$77:$BU$87,MATCH($H115,lookups!$C$77:$C$87,0),MATCH($I115,lookups!$F$76:$BU$76,0)))</f>
        <v>1</v>
      </c>
      <c r="AP115" s="248">
        <f>IF(ISNUMBER($H115),(1+$H115)^(AP$10-$I115),INDEX(lookups!$F$77:$BU$87,MATCH($H115,lookups!$C$77:$C$87,0),MATCH(AP$10,lookups!$F$76:$BU$76,0))/INDEX(lookups!$F$77:$BU$87,MATCH($H115,lookups!$C$77:$C$87,0),MATCH($I115,lookups!$F$76:$BU$76,0)))</f>
        <v>1</v>
      </c>
      <c r="AQ115" s="248">
        <f>IF(ISNUMBER($H115),(1+$H115)^(AQ$10-$I115),INDEX(lookups!$F$77:$BU$87,MATCH($H115,lookups!$C$77:$C$87,0),MATCH(AQ$10,lookups!$F$76:$BU$76,0))/INDEX(lookups!$F$77:$BU$87,MATCH($H115,lookups!$C$77:$C$87,0),MATCH($I115,lookups!$F$76:$BU$76,0)))</f>
        <v>1</v>
      </c>
      <c r="AR115" s="248">
        <f>IF(ISNUMBER($H115),(1+$H115)^(AR$10-$I115),INDEX(lookups!$F$77:$BU$87,MATCH($H115,lookups!$C$77:$C$87,0),MATCH(AR$10,lookups!$F$76:$BU$76,0))/INDEX(lookups!$F$77:$BU$87,MATCH($H115,lookups!$C$77:$C$87,0),MATCH($I115,lookups!$F$76:$BU$76,0)))</f>
        <v>1</v>
      </c>
      <c r="AS115" s="248">
        <f>IF(ISNUMBER($H115),(1+$H115)^(AS$10-$I115),INDEX(lookups!$F$77:$BU$87,MATCH($H115,lookups!$C$77:$C$87,0),MATCH(AS$10,lookups!$F$76:$BU$76,0))/INDEX(lookups!$F$77:$BU$87,MATCH($H115,lookups!$C$77:$C$87,0),MATCH($I115,lookups!$F$76:$BU$76,0)))</f>
        <v>1</v>
      </c>
      <c r="AT115" s="248">
        <f>IF(ISNUMBER($H115),(1+$H115)^(AT$10-$I115),INDEX(lookups!$F$77:$BU$87,MATCH($H115,lookups!$C$77:$C$87,0),MATCH(AT$10,lookups!$F$76:$BU$76,0))/INDEX(lookups!$F$77:$BU$87,MATCH($H115,lookups!$C$77:$C$87,0),MATCH($I115,lookups!$F$76:$BU$76,0)))</f>
        <v>1</v>
      </c>
      <c r="AU115" s="248">
        <f>IF(ISNUMBER($H115),(1+$H115)^(AU$10-$I115),INDEX(lookups!$F$77:$BU$87,MATCH($H115,lookups!$C$77:$C$87,0),MATCH(AU$10,lookups!$F$76:$BU$76,0))/INDEX(lookups!$F$77:$BU$87,MATCH($H115,lookups!$C$77:$C$87,0),MATCH($I115,lookups!$F$76:$BU$76,0)))</f>
        <v>1</v>
      </c>
      <c r="AV115" s="248">
        <f>IF(ISNUMBER($H115),(1+$H115)^(AV$10-$I115),INDEX(lookups!$F$77:$BU$87,MATCH($H115,lookups!$C$77:$C$87,0),MATCH(AV$10,lookups!$F$76:$BU$76,0))/INDEX(lookups!$F$77:$BU$87,MATCH($H115,lookups!$C$77:$C$87,0),MATCH($I115,lookups!$F$76:$BU$76,0)))</f>
        <v>1</v>
      </c>
      <c r="AW115" s="248">
        <f>IF(ISNUMBER($H115),(1+$H115)^(AW$10-$I115),INDEX(lookups!$F$77:$BU$87,MATCH($H115,lookups!$C$77:$C$87,0),MATCH(AW$10,lookups!$F$76:$BU$76,0))/INDEX(lookups!$F$77:$BU$87,MATCH($H115,lookups!$C$77:$C$87,0),MATCH($I115,lookups!$F$76:$BU$76,0)))</f>
        <v>1</v>
      </c>
      <c r="AX115" s="248">
        <f>IF(ISNUMBER($H115),(1+$H115)^(AX$10-$I115),INDEX(lookups!$F$77:$BU$87,MATCH($H115,lookups!$C$77:$C$87,0),MATCH(AX$10,lookups!$F$76:$BU$76,0))/INDEX(lookups!$F$77:$BU$87,MATCH($H115,lookups!$C$77:$C$87,0),MATCH($I115,lookups!$F$76:$BU$76,0)))</f>
        <v>1</v>
      </c>
      <c r="AY115" s="248">
        <f>IF(ISNUMBER($H115),(1+$H115)^(AY$10-$I115),INDEX(lookups!$F$77:$BU$87,MATCH($H115,lookups!$C$77:$C$87,0),MATCH(AY$10,lookups!$F$76:$BU$76,0))/INDEX(lookups!$F$77:$BU$87,MATCH($H115,lookups!$C$77:$C$87,0),MATCH($I115,lookups!$F$76:$BU$76,0)))</f>
        <v>1</v>
      </c>
      <c r="AZ115" s="248">
        <f>IF(ISNUMBER($H115),(1+$H115)^(AZ$10-$I115),INDEX(lookups!$F$77:$BU$87,MATCH($H115,lookups!$C$77:$C$87,0),MATCH(AZ$10,lookups!$F$76:$BU$76,0))/INDEX(lookups!$F$77:$BU$87,MATCH($H115,lookups!$C$77:$C$87,0),MATCH($I115,lookups!$F$76:$BU$76,0)))</f>
        <v>1</v>
      </c>
      <c r="BA115" s="248">
        <f>IF(ISNUMBER($H115),(1+$H115)^(BA$10-$I115),INDEX(lookups!$F$77:$BU$87,MATCH($H115,lookups!$C$77:$C$87,0),MATCH(BA$10,lookups!$F$76:$BU$76,0))/INDEX(lookups!$F$77:$BU$87,MATCH($H115,lookups!$C$77:$C$87,0),MATCH($I115,lookups!$F$76:$BU$76,0)))</f>
        <v>1</v>
      </c>
      <c r="BB115" s="248">
        <f>IF(ISNUMBER($H115),(1+$H115)^(BB$10-$I115),INDEX(lookups!$F$77:$BU$87,MATCH($H115,lookups!$C$77:$C$87,0),MATCH(BB$10,lookups!$F$76:$BU$76,0))/INDEX(lookups!$F$77:$BU$87,MATCH($H115,lookups!$C$77:$C$87,0),MATCH($I115,lookups!$F$76:$BU$76,0)))</f>
        <v>1</v>
      </c>
      <c r="BC115" s="248">
        <f>IF(ISNUMBER($H115),(1+$H115)^(BC$10-$I115),INDEX(lookups!$F$77:$BU$87,MATCH($H115,lookups!$C$77:$C$87,0),MATCH(BC$10,lookups!$F$76:$BU$76,0))/INDEX(lookups!$F$77:$BU$87,MATCH($H115,lookups!$C$77:$C$87,0),MATCH($I115,lookups!$F$76:$BU$76,0)))</f>
        <v>1</v>
      </c>
      <c r="BD115" s="248">
        <f>IF(ISNUMBER($H115),(1+$H115)^(BD$10-$I115),INDEX(lookups!$F$77:$BU$87,MATCH($H115,lookups!$C$77:$C$87,0),MATCH(BD$10,lookups!$F$76:$BU$76,0))/INDEX(lookups!$F$77:$BU$87,MATCH($H115,lookups!$C$77:$C$87,0),MATCH($I115,lookups!$F$76:$BU$76,0)))</f>
        <v>1</v>
      </c>
      <c r="BE115" s="248">
        <f>IF(ISNUMBER($H115),(1+$H115)^(BE$10-$I115),INDEX(lookups!$F$77:$BU$87,MATCH($H115,lookups!$C$77:$C$87,0),MATCH(BE$10,lookups!$F$76:$BU$76,0))/INDEX(lookups!$F$77:$BU$87,MATCH($H115,lookups!$C$77:$C$87,0),MATCH($I115,lookups!$F$76:$BU$76,0)))</f>
        <v>1</v>
      </c>
      <c r="BF115" s="248">
        <f>IF(ISNUMBER($H115),(1+$H115)^(BF$10-$I115),INDEX(lookups!$F$77:$BU$87,MATCH($H115,lookups!$C$77:$C$87,0),MATCH(BF$10,lookups!$F$76:$BU$76,0))/INDEX(lookups!$F$77:$BU$87,MATCH($H115,lookups!$C$77:$C$87,0),MATCH($I115,lookups!$F$76:$BU$76,0)))</f>
        <v>1</v>
      </c>
      <c r="BG115" s="248">
        <f>IF(ISNUMBER($H115),(1+$H115)^(BG$10-$I115),INDEX(lookups!$F$77:$BU$87,MATCH($H115,lookups!$C$77:$C$87,0),MATCH(BG$10,lookups!$F$76:$BU$76,0))/INDEX(lookups!$F$77:$BU$87,MATCH($H115,lookups!$C$77:$C$87,0),MATCH($I115,lookups!$F$76:$BU$76,0)))</f>
        <v>1</v>
      </c>
      <c r="BH115" s="248">
        <f>IF(ISNUMBER($H115),(1+$H115)^(BH$10-$I115),INDEX(lookups!$F$77:$BU$87,MATCH($H115,lookups!$C$77:$C$87,0),MATCH(BH$10,lookups!$F$76:$BU$76,0))/INDEX(lookups!$F$77:$BU$87,MATCH($H115,lookups!$C$77:$C$87,0),MATCH($I115,lookups!$F$76:$BU$76,0)))</f>
        <v>1</v>
      </c>
      <c r="BI115" s="248">
        <f>IF(ISNUMBER($H115),(1+$H115)^(BI$10-$I115),INDEX(lookups!$F$77:$BU$87,MATCH($H115,lookups!$C$77:$C$87,0),MATCH(BI$10,lookups!$F$76:$BU$76,0))/INDEX(lookups!$F$77:$BU$87,MATCH($H115,lookups!$C$77:$C$87,0),MATCH($I115,lookups!$F$76:$BU$76,0)))</f>
        <v>1</v>
      </c>
      <c r="BJ115" s="248">
        <f>IF(ISNUMBER($H115),(1+$H115)^(BJ$10-$I115),INDEX(lookups!$F$77:$BU$87,MATCH($H115,lookups!$C$77:$C$87,0),MATCH(BJ$10,lookups!$F$76:$BU$76,0))/INDEX(lookups!$F$77:$BU$87,MATCH($H115,lookups!$C$77:$C$87,0),MATCH($I115,lookups!$F$76:$BU$76,0)))</f>
        <v>1</v>
      </c>
      <c r="BK115" s="248">
        <f>IF(ISNUMBER($H115),(1+$H115)^(BK$10-$I115),INDEX(lookups!$F$77:$BU$87,MATCH($H115,lookups!$C$77:$C$87,0),MATCH(BK$10,lookups!$F$76:$BU$76,0))/INDEX(lookups!$F$77:$BU$87,MATCH($H115,lookups!$C$77:$C$87,0),MATCH($I115,lookups!$F$76:$BU$76,0)))</f>
        <v>1</v>
      </c>
      <c r="BL115" s="248">
        <f>IF(ISNUMBER($H115),(1+$H115)^(BL$10-$I115),INDEX(lookups!$F$77:$BU$87,MATCH($H115,lookups!$C$77:$C$87,0),MATCH(BL$10,lookups!$F$76:$BU$76,0))/INDEX(lookups!$F$77:$BU$87,MATCH($H115,lookups!$C$77:$C$87,0),MATCH($I115,lookups!$F$76:$BU$76,0)))</f>
        <v>1</v>
      </c>
      <c r="BM115" s="248">
        <f>IF(ISNUMBER($H115),(1+$H115)^(BM$10-$I115),INDEX(lookups!$F$77:$BU$87,MATCH($H115,lookups!$C$77:$C$87,0),MATCH(BM$10,lookups!$F$76:$BU$76,0))/INDEX(lookups!$F$77:$BU$87,MATCH($H115,lookups!$C$77:$C$87,0),MATCH($I115,lookups!$F$76:$BU$76,0)))</f>
        <v>1</v>
      </c>
    </row>
    <row r="116" spans="3:65" ht="12.75">
      <c r="C116" s="220">
        <f t="shared" si="85"/>
        <v>24</v>
      </c>
      <c r="D116" s="198" t="str">
        <f t="shared" si="86"/>
        <v>…</v>
      </c>
      <c r="E116" s="245" t="str">
        <f t="shared" si="84"/>
        <v>Operating Expense</v>
      </c>
      <c r="F116" s="215">
        <f t="shared" si="84"/>
        <v>2</v>
      </c>
      <c r="G116" s="215"/>
      <c r="H116" s="246">
        <f>Input!L35</f>
        <v>0</v>
      </c>
      <c r="I116" s="247">
        <f>Assumptions!$D$16</f>
        <v>2022</v>
      </c>
      <c r="O116" s="248">
        <f>IF(ISNUMBER($H116),(1+$H116)^(O$10-$I116),INDEX(lookups!$F$77:$BU$87,MATCH($H116,lookups!$C$77:$C$87,0),MATCH(O$10,lookups!$F$76:$BU$76,0))/INDEX(lookups!$F$77:$BU$87,MATCH($H116,lookups!$C$77:$C$87,0),MATCH($I116,lookups!$F$76:$BU$76,0)))</f>
        <v>1</v>
      </c>
      <c r="P116" s="248">
        <f>IF(ISNUMBER($H116),(1+$H116)^(P$10-$I116),INDEX(lookups!$F$77:$BU$87,MATCH($H116,lookups!$C$77:$C$87,0),MATCH(P$10,lookups!$F$76:$BU$76,0))/INDEX(lookups!$F$77:$BU$87,MATCH($H116,lookups!$C$77:$C$87,0),MATCH($I116,lookups!$F$76:$BU$76,0)))</f>
        <v>1</v>
      </c>
      <c r="Q116" s="248">
        <f>IF(ISNUMBER($H116),(1+$H116)^(Q$10-$I116),INDEX(lookups!$F$77:$BU$87,MATCH($H116,lookups!$C$77:$C$87,0),MATCH(Q$10,lookups!$F$76:$BU$76,0))/INDEX(lookups!$F$77:$BU$87,MATCH($H116,lookups!$C$77:$C$87,0),MATCH($I116,lookups!$F$76:$BU$76,0)))</f>
        <v>1</v>
      </c>
      <c r="R116" s="248">
        <f>IF(ISNUMBER($H116),(1+$H116)^(R$10-$I116),INDEX(lookups!$F$77:$BU$87,MATCH($H116,lookups!$C$77:$C$87,0),MATCH(R$10,lookups!$F$76:$BU$76,0))/INDEX(lookups!$F$77:$BU$87,MATCH($H116,lookups!$C$77:$C$87,0),MATCH($I116,lookups!$F$76:$BU$76,0)))</f>
        <v>1</v>
      </c>
      <c r="S116" s="248">
        <f>IF(ISNUMBER($H116),(1+$H116)^(S$10-$I116),INDEX(lookups!$F$77:$BU$87,MATCH($H116,lookups!$C$77:$C$87,0),MATCH(S$10,lookups!$F$76:$BU$76,0))/INDEX(lookups!$F$77:$BU$87,MATCH($H116,lookups!$C$77:$C$87,0),MATCH($I116,lookups!$F$76:$BU$76,0)))</f>
        <v>1</v>
      </c>
      <c r="T116" s="248">
        <f>IF(ISNUMBER($H116),(1+$H116)^(T$10-$I116),INDEX(lookups!$F$77:$BU$87,MATCH($H116,lookups!$C$77:$C$87,0),MATCH(T$10,lookups!$F$76:$BU$76,0))/INDEX(lookups!$F$77:$BU$87,MATCH($H116,lookups!$C$77:$C$87,0),MATCH($I116,lookups!$F$76:$BU$76,0)))</f>
        <v>1</v>
      </c>
      <c r="U116" s="248">
        <f>IF(ISNUMBER($H116),(1+$H116)^(U$10-$I116),INDEX(lookups!$F$77:$BU$87,MATCH($H116,lookups!$C$77:$C$87,0),MATCH(U$10,lookups!$F$76:$BU$76,0))/INDEX(lookups!$F$77:$BU$87,MATCH($H116,lookups!$C$77:$C$87,0),MATCH($I116,lookups!$F$76:$BU$76,0)))</f>
        <v>1</v>
      </c>
      <c r="V116" s="248">
        <f>IF(ISNUMBER($H116),(1+$H116)^(V$10-$I116),INDEX(lookups!$F$77:$BU$87,MATCH($H116,lookups!$C$77:$C$87,0),MATCH(V$10,lookups!$F$76:$BU$76,0))/INDEX(lookups!$F$77:$BU$87,MATCH($H116,lookups!$C$77:$C$87,0),MATCH($I116,lookups!$F$76:$BU$76,0)))</f>
        <v>1</v>
      </c>
      <c r="W116" s="248">
        <f>IF(ISNUMBER($H116),(1+$H116)^(W$10-$I116),INDEX(lookups!$F$77:$BU$87,MATCH($H116,lookups!$C$77:$C$87,0),MATCH(W$10,lookups!$F$76:$BU$76,0))/INDEX(lookups!$F$77:$BU$87,MATCH($H116,lookups!$C$77:$C$87,0),MATCH($I116,lookups!$F$76:$BU$76,0)))</f>
        <v>1</v>
      </c>
      <c r="X116" s="248">
        <f>IF(ISNUMBER($H116),(1+$H116)^(X$10-$I116),INDEX(lookups!$F$77:$BU$87,MATCH($H116,lookups!$C$77:$C$87,0),MATCH(X$10,lookups!$F$76:$BU$76,0))/INDEX(lookups!$F$77:$BU$87,MATCH($H116,lookups!$C$77:$C$87,0),MATCH($I116,lookups!$F$76:$BU$76,0)))</f>
        <v>1</v>
      </c>
      <c r="Y116" s="248">
        <f>IF(ISNUMBER($H116),(1+$H116)^(Y$10-$I116),INDEX(lookups!$F$77:$BU$87,MATCH($H116,lookups!$C$77:$C$87,0),MATCH(Y$10,lookups!$F$76:$BU$76,0))/INDEX(lookups!$F$77:$BU$87,MATCH($H116,lookups!$C$77:$C$87,0),MATCH($I116,lookups!$F$76:$BU$76,0)))</f>
        <v>1</v>
      </c>
      <c r="Z116" s="248">
        <f>IF(ISNUMBER($H116),(1+$H116)^(Z$10-$I116),INDEX(lookups!$F$77:$BU$87,MATCH($H116,lookups!$C$77:$C$87,0),MATCH(Z$10,lookups!$F$76:$BU$76,0))/INDEX(lookups!$F$77:$BU$87,MATCH($H116,lookups!$C$77:$C$87,0),MATCH($I116,lookups!$F$76:$BU$76,0)))</f>
        <v>1</v>
      </c>
      <c r="AA116" s="248">
        <f>IF(ISNUMBER($H116),(1+$H116)^(AA$10-$I116),INDEX(lookups!$F$77:$BU$87,MATCH($H116,lookups!$C$77:$C$87,0),MATCH(AA$10,lookups!$F$76:$BU$76,0))/INDEX(lookups!$F$77:$BU$87,MATCH($H116,lookups!$C$77:$C$87,0),MATCH($I116,lookups!$F$76:$BU$76,0)))</f>
        <v>1</v>
      </c>
      <c r="AB116" s="248">
        <f>IF(ISNUMBER($H116),(1+$H116)^(AB$10-$I116),INDEX(lookups!$F$77:$BU$87,MATCH($H116,lookups!$C$77:$C$87,0),MATCH(AB$10,lookups!$F$76:$BU$76,0))/INDEX(lookups!$F$77:$BU$87,MATCH($H116,lookups!$C$77:$C$87,0),MATCH($I116,lookups!$F$76:$BU$76,0)))</f>
        <v>1</v>
      </c>
      <c r="AC116" s="248">
        <f>IF(ISNUMBER($H116),(1+$H116)^(AC$10-$I116),INDEX(lookups!$F$77:$BU$87,MATCH($H116,lookups!$C$77:$C$87,0),MATCH(AC$10,lookups!$F$76:$BU$76,0))/INDEX(lookups!$F$77:$BU$87,MATCH($H116,lookups!$C$77:$C$87,0),MATCH($I116,lookups!$F$76:$BU$76,0)))</f>
        <v>1</v>
      </c>
      <c r="AD116" s="248">
        <f>IF(ISNUMBER($H116),(1+$H116)^(AD$10-$I116),INDEX(lookups!$F$77:$BU$87,MATCH($H116,lookups!$C$77:$C$87,0),MATCH(AD$10,lookups!$F$76:$BU$76,0))/INDEX(lookups!$F$77:$BU$87,MATCH($H116,lookups!$C$77:$C$87,0),MATCH($I116,lookups!$F$76:$BU$76,0)))</f>
        <v>1</v>
      </c>
      <c r="AE116" s="248">
        <f>IF(ISNUMBER($H116),(1+$H116)^(AE$10-$I116),INDEX(lookups!$F$77:$BU$87,MATCH($H116,lookups!$C$77:$C$87,0),MATCH(AE$10,lookups!$F$76:$BU$76,0))/INDEX(lookups!$F$77:$BU$87,MATCH($H116,lookups!$C$77:$C$87,0),MATCH($I116,lookups!$F$76:$BU$76,0)))</f>
        <v>1</v>
      </c>
      <c r="AF116" s="248">
        <f>IF(ISNUMBER($H116),(1+$H116)^(AF$10-$I116),INDEX(lookups!$F$77:$BU$87,MATCH($H116,lookups!$C$77:$C$87,0),MATCH(AF$10,lookups!$F$76:$BU$76,0))/INDEX(lookups!$F$77:$BU$87,MATCH($H116,lookups!$C$77:$C$87,0),MATCH($I116,lookups!$F$76:$BU$76,0)))</f>
        <v>1</v>
      </c>
      <c r="AG116" s="248">
        <f>IF(ISNUMBER($H116),(1+$H116)^(AG$10-$I116),INDEX(lookups!$F$77:$BU$87,MATCH($H116,lookups!$C$77:$C$87,0),MATCH(AG$10,lookups!$F$76:$BU$76,0))/INDEX(lookups!$F$77:$BU$87,MATCH($H116,lookups!$C$77:$C$87,0),MATCH($I116,lookups!$F$76:$BU$76,0)))</f>
        <v>1</v>
      </c>
      <c r="AH116" s="248">
        <f>IF(ISNUMBER($H116),(1+$H116)^(AH$10-$I116),INDEX(lookups!$F$77:$BU$87,MATCH($H116,lookups!$C$77:$C$87,0),MATCH(AH$10,lookups!$F$76:$BU$76,0))/INDEX(lookups!$F$77:$BU$87,MATCH($H116,lookups!$C$77:$C$87,0),MATCH($I116,lookups!$F$76:$BU$76,0)))</f>
        <v>1</v>
      </c>
      <c r="AI116" s="248">
        <f>IF(ISNUMBER($H116),(1+$H116)^(AI$10-$I116),INDEX(lookups!$F$77:$BU$87,MATCH($H116,lookups!$C$77:$C$87,0),MATCH(AI$10,lookups!$F$76:$BU$76,0))/INDEX(lookups!$F$77:$BU$87,MATCH($H116,lookups!$C$77:$C$87,0),MATCH($I116,lookups!$F$76:$BU$76,0)))</f>
        <v>1</v>
      </c>
      <c r="AJ116" s="248">
        <f>IF(ISNUMBER($H116),(1+$H116)^(AJ$10-$I116),INDEX(lookups!$F$77:$BU$87,MATCH($H116,lookups!$C$77:$C$87,0),MATCH(AJ$10,lookups!$F$76:$BU$76,0))/INDEX(lookups!$F$77:$BU$87,MATCH($H116,lookups!$C$77:$C$87,0),MATCH($I116,lookups!$F$76:$BU$76,0)))</f>
        <v>1</v>
      </c>
      <c r="AK116" s="248">
        <f>IF(ISNUMBER($H116),(1+$H116)^(AK$10-$I116),INDEX(lookups!$F$77:$BU$87,MATCH($H116,lookups!$C$77:$C$87,0),MATCH(AK$10,lookups!$F$76:$BU$76,0))/INDEX(lookups!$F$77:$BU$87,MATCH($H116,lookups!$C$77:$C$87,0),MATCH($I116,lookups!$F$76:$BU$76,0)))</f>
        <v>1</v>
      </c>
      <c r="AL116" s="248">
        <f>IF(ISNUMBER($H116),(1+$H116)^(AL$10-$I116),INDEX(lookups!$F$77:$BU$87,MATCH($H116,lookups!$C$77:$C$87,0),MATCH(AL$10,lookups!$F$76:$BU$76,0))/INDEX(lookups!$F$77:$BU$87,MATCH($H116,lookups!$C$77:$C$87,0),MATCH($I116,lookups!$F$76:$BU$76,0)))</f>
        <v>1</v>
      </c>
      <c r="AM116" s="248">
        <f>IF(ISNUMBER($H116),(1+$H116)^(AM$10-$I116),INDEX(lookups!$F$77:$BU$87,MATCH($H116,lookups!$C$77:$C$87,0),MATCH(AM$10,lookups!$F$76:$BU$76,0))/INDEX(lookups!$F$77:$BU$87,MATCH($H116,lookups!$C$77:$C$87,0),MATCH($I116,lookups!$F$76:$BU$76,0)))</f>
        <v>1</v>
      </c>
      <c r="AN116" s="248">
        <f>IF(ISNUMBER($H116),(1+$H116)^(AN$10-$I116),INDEX(lookups!$F$77:$BU$87,MATCH($H116,lookups!$C$77:$C$87,0),MATCH(AN$10,lookups!$F$76:$BU$76,0))/INDEX(lookups!$F$77:$BU$87,MATCH($H116,lookups!$C$77:$C$87,0),MATCH($I116,lookups!$F$76:$BU$76,0)))</f>
        <v>1</v>
      </c>
      <c r="AO116" s="248">
        <f>IF(ISNUMBER($H116),(1+$H116)^(AO$10-$I116),INDEX(lookups!$F$77:$BU$87,MATCH($H116,lookups!$C$77:$C$87,0),MATCH(AO$10,lookups!$F$76:$BU$76,0))/INDEX(lookups!$F$77:$BU$87,MATCH($H116,lookups!$C$77:$C$87,0),MATCH($I116,lookups!$F$76:$BU$76,0)))</f>
        <v>1</v>
      </c>
      <c r="AP116" s="248">
        <f>IF(ISNUMBER($H116),(1+$H116)^(AP$10-$I116),INDEX(lookups!$F$77:$BU$87,MATCH($H116,lookups!$C$77:$C$87,0),MATCH(AP$10,lookups!$F$76:$BU$76,0))/INDEX(lookups!$F$77:$BU$87,MATCH($H116,lookups!$C$77:$C$87,0),MATCH($I116,lookups!$F$76:$BU$76,0)))</f>
        <v>1</v>
      </c>
      <c r="AQ116" s="248">
        <f>IF(ISNUMBER($H116),(1+$H116)^(AQ$10-$I116),INDEX(lookups!$F$77:$BU$87,MATCH($H116,lookups!$C$77:$C$87,0),MATCH(AQ$10,lookups!$F$76:$BU$76,0))/INDEX(lookups!$F$77:$BU$87,MATCH($H116,lookups!$C$77:$C$87,0),MATCH($I116,lookups!$F$76:$BU$76,0)))</f>
        <v>1</v>
      </c>
      <c r="AR116" s="248">
        <f>IF(ISNUMBER($H116),(1+$H116)^(AR$10-$I116),INDEX(lookups!$F$77:$BU$87,MATCH($H116,lookups!$C$77:$C$87,0),MATCH(AR$10,lookups!$F$76:$BU$76,0))/INDEX(lookups!$F$77:$BU$87,MATCH($H116,lookups!$C$77:$C$87,0),MATCH($I116,lookups!$F$76:$BU$76,0)))</f>
        <v>1</v>
      </c>
      <c r="AS116" s="248">
        <f>IF(ISNUMBER($H116),(1+$H116)^(AS$10-$I116),INDEX(lookups!$F$77:$BU$87,MATCH($H116,lookups!$C$77:$C$87,0),MATCH(AS$10,lookups!$F$76:$BU$76,0))/INDEX(lookups!$F$77:$BU$87,MATCH($H116,lookups!$C$77:$C$87,0),MATCH($I116,lookups!$F$76:$BU$76,0)))</f>
        <v>1</v>
      </c>
      <c r="AT116" s="248">
        <f>IF(ISNUMBER($H116),(1+$H116)^(AT$10-$I116),INDEX(lookups!$F$77:$BU$87,MATCH($H116,lookups!$C$77:$C$87,0),MATCH(AT$10,lookups!$F$76:$BU$76,0))/INDEX(lookups!$F$77:$BU$87,MATCH($H116,lookups!$C$77:$C$87,0),MATCH($I116,lookups!$F$76:$BU$76,0)))</f>
        <v>1</v>
      </c>
      <c r="AU116" s="248">
        <f>IF(ISNUMBER($H116),(1+$H116)^(AU$10-$I116),INDEX(lookups!$F$77:$BU$87,MATCH($H116,lookups!$C$77:$C$87,0),MATCH(AU$10,lookups!$F$76:$BU$76,0))/INDEX(lookups!$F$77:$BU$87,MATCH($H116,lookups!$C$77:$C$87,0),MATCH($I116,lookups!$F$76:$BU$76,0)))</f>
        <v>1</v>
      </c>
      <c r="AV116" s="248">
        <f>IF(ISNUMBER($H116),(1+$H116)^(AV$10-$I116),INDEX(lookups!$F$77:$BU$87,MATCH($H116,lookups!$C$77:$C$87,0),MATCH(AV$10,lookups!$F$76:$BU$76,0))/INDEX(lookups!$F$77:$BU$87,MATCH($H116,lookups!$C$77:$C$87,0),MATCH($I116,lookups!$F$76:$BU$76,0)))</f>
        <v>1</v>
      </c>
      <c r="AW116" s="248">
        <f>IF(ISNUMBER($H116),(1+$H116)^(AW$10-$I116),INDEX(lookups!$F$77:$BU$87,MATCH($H116,lookups!$C$77:$C$87,0),MATCH(AW$10,lookups!$F$76:$BU$76,0))/INDEX(lookups!$F$77:$BU$87,MATCH($H116,lookups!$C$77:$C$87,0),MATCH($I116,lookups!$F$76:$BU$76,0)))</f>
        <v>1</v>
      </c>
      <c r="AX116" s="248">
        <f>IF(ISNUMBER($H116),(1+$H116)^(AX$10-$I116),INDEX(lookups!$F$77:$BU$87,MATCH($H116,lookups!$C$77:$C$87,0),MATCH(AX$10,lookups!$F$76:$BU$76,0))/INDEX(lookups!$F$77:$BU$87,MATCH($H116,lookups!$C$77:$C$87,0),MATCH($I116,lookups!$F$76:$BU$76,0)))</f>
        <v>1</v>
      </c>
      <c r="AY116" s="248">
        <f>IF(ISNUMBER($H116),(1+$H116)^(AY$10-$I116),INDEX(lookups!$F$77:$BU$87,MATCH($H116,lookups!$C$77:$C$87,0),MATCH(AY$10,lookups!$F$76:$BU$76,0))/INDEX(lookups!$F$77:$BU$87,MATCH($H116,lookups!$C$77:$C$87,0),MATCH($I116,lookups!$F$76:$BU$76,0)))</f>
        <v>1</v>
      </c>
      <c r="AZ116" s="248">
        <f>IF(ISNUMBER($H116),(1+$H116)^(AZ$10-$I116),INDEX(lookups!$F$77:$BU$87,MATCH($H116,lookups!$C$77:$C$87,0),MATCH(AZ$10,lookups!$F$76:$BU$76,0))/INDEX(lookups!$F$77:$BU$87,MATCH($H116,lookups!$C$77:$C$87,0),MATCH($I116,lookups!$F$76:$BU$76,0)))</f>
        <v>1</v>
      </c>
      <c r="BA116" s="248">
        <f>IF(ISNUMBER($H116),(1+$H116)^(BA$10-$I116),INDEX(lookups!$F$77:$BU$87,MATCH($H116,lookups!$C$77:$C$87,0),MATCH(BA$10,lookups!$F$76:$BU$76,0))/INDEX(lookups!$F$77:$BU$87,MATCH($H116,lookups!$C$77:$C$87,0),MATCH($I116,lookups!$F$76:$BU$76,0)))</f>
        <v>1</v>
      </c>
      <c r="BB116" s="248">
        <f>IF(ISNUMBER($H116),(1+$H116)^(BB$10-$I116),INDEX(lookups!$F$77:$BU$87,MATCH($H116,lookups!$C$77:$C$87,0),MATCH(BB$10,lookups!$F$76:$BU$76,0))/INDEX(lookups!$F$77:$BU$87,MATCH($H116,lookups!$C$77:$C$87,0),MATCH($I116,lookups!$F$76:$BU$76,0)))</f>
        <v>1</v>
      </c>
      <c r="BC116" s="248">
        <f>IF(ISNUMBER($H116),(1+$H116)^(BC$10-$I116),INDEX(lookups!$F$77:$BU$87,MATCH($H116,lookups!$C$77:$C$87,0),MATCH(BC$10,lookups!$F$76:$BU$76,0))/INDEX(lookups!$F$77:$BU$87,MATCH($H116,lookups!$C$77:$C$87,0),MATCH($I116,lookups!$F$76:$BU$76,0)))</f>
        <v>1</v>
      </c>
      <c r="BD116" s="248">
        <f>IF(ISNUMBER($H116),(1+$H116)^(BD$10-$I116),INDEX(lookups!$F$77:$BU$87,MATCH($H116,lookups!$C$77:$C$87,0),MATCH(BD$10,lookups!$F$76:$BU$76,0))/INDEX(lookups!$F$77:$BU$87,MATCH($H116,lookups!$C$77:$C$87,0),MATCH($I116,lookups!$F$76:$BU$76,0)))</f>
        <v>1</v>
      </c>
      <c r="BE116" s="248">
        <f>IF(ISNUMBER($H116),(1+$H116)^(BE$10-$I116),INDEX(lookups!$F$77:$BU$87,MATCH($H116,lookups!$C$77:$C$87,0),MATCH(BE$10,lookups!$F$76:$BU$76,0))/INDEX(lookups!$F$77:$BU$87,MATCH($H116,lookups!$C$77:$C$87,0),MATCH($I116,lookups!$F$76:$BU$76,0)))</f>
        <v>1</v>
      </c>
      <c r="BF116" s="248">
        <f>IF(ISNUMBER($H116),(1+$H116)^(BF$10-$I116),INDEX(lookups!$F$77:$BU$87,MATCH($H116,lookups!$C$77:$C$87,0),MATCH(BF$10,lookups!$F$76:$BU$76,0))/INDEX(lookups!$F$77:$BU$87,MATCH($H116,lookups!$C$77:$C$87,0),MATCH($I116,lookups!$F$76:$BU$76,0)))</f>
        <v>1</v>
      </c>
      <c r="BG116" s="248">
        <f>IF(ISNUMBER($H116),(1+$H116)^(BG$10-$I116),INDEX(lookups!$F$77:$BU$87,MATCH($H116,lookups!$C$77:$C$87,0),MATCH(BG$10,lookups!$F$76:$BU$76,0))/INDEX(lookups!$F$77:$BU$87,MATCH($H116,lookups!$C$77:$C$87,0),MATCH($I116,lookups!$F$76:$BU$76,0)))</f>
        <v>1</v>
      </c>
      <c r="BH116" s="248">
        <f>IF(ISNUMBER($H116),(1+$H116)^(BH$10-$I116),INDEX(lookups!$F$77:$BU$87,MATCH($H116,lookups!$C$77:$C$87,0),MATCH(BH$10,lookups!$F$76:$BU$76,0))/INDEX(lookups!$F$77:$BU$87,MATCH($H116,lookups!$C$77:$C$87,0),MATCH($I116,lookups!$F$76:$BU$76,0)))</f>
        <v>1</v>
      </c>
      <c r="BI116" s="248">
        <f>IF(ISNUMBER($H116),(1+$H116)^(BI$10-$I116),INDEX(lookups!$F$77:$BU$87,MATCH($H116,lookups!$C$77:$C$87,0),MATCH(BI$10,lookups!$F$76:$BU$76,0))/INDEX(lookups!$F$77:$BU$87,MATCH($H116,lookups!$C$77:$C$87,0),MATCH($I116,lookups!$F$76:$BU$76,0)))</f>
        <v>1</v>
      </c>
      <c r="BJ116" s="248">
        <f>IF(ISNUMBER($H116),(1+$H116)^(BJ$10-$I116),INDEX(lookups!$F$77:$BU$87,MATCH($H116,lookups!$C$77:$C$87,0),MATCH(BJ$10,lookups!$F$76:$BU$76,0))/INDEX(lookups!$F$77:$BU$87,MATCH($H116,lookups!$C$77:$C$87,0),MATCH($I116,lookups!$F$76:$BU$76,0)))</f>
        <v>1</v>
      </c>
      <c r="BK116" s="248">
        <f>IF(ISNUMBER($H116),(1+$H116)^(BK$10-$I116),INDEX(lookups!$F$77:$BU$87,MATCH($H116,lookups!$C$77:$C$87,0),MATCH(BK$10,lookups!$F$76:$BU$76,0))/INDEX(lookups!$F$77:$BU$87,MATCH($H116,lookups!$C$77:$C$87,0),MATCH($I116,lookups!$F$76:$BU$76,0)))</f>
        <v>1</v>
      </c>
      <c r="BL116" s="248">
        <f>IF(ISNUMBER($H116),(1+$H116)^(BL$10-$I116),INDEX(lookups!$F$77:$BU$87,MATCH($H116,lookups!$C$77:$C$87,0),MATCH(BL$10,lookups!$F$76:$BU$76,0))/INDEX(lookups!$F$77:$BU$87,MATCH($H116,lookups!$C$77:$C$87,0),MATCH($I116,lookups!$F$76:$BU$76,0)))</f>
        <v>1</v>
      </c>
      <c r="BM116" s="248">
        <f>IF(ISNUMBER($H116),(1+$H116)^(BM$10-$I116),INDEX(lookups!$F$77:$BU$87,MATCH($H116,lookups!$C$77:$C$87,0),MATCH(BM$10,lookups!$F$76:$BU$76,0))/INDEX(lookups!$F$77:$BU$87,MATCH($H116,lookups!$C$77:$C$87,0),MATCH($I116,lookups!$F$76:$BU$76,0)))</f>
        <v>1</v>
      </c>
    </row>
    <row r="117" spans="3:65" ht="12.75">
      <c r="C117" s="220">
        <f t="shared" si="85"/>
        <v>25</v>
      </c>
      <c r="D117" s="198" t="str">
        <f t="shared" si="86"/>
        <v>…</v>
      </c>
      <c r="E117" s="245" t="str">
        <f t="shared" si="84"/>
        <v>Operating Expense</v>
      </c>
      <c r="F117" s="215">
        <f t="shared" si="84"/>
        <v>2</v>
      </c>
      <c r="G117" s="215"/>
      <c r="H117" s="246">
        <f>Input!L36</f>
        <v>0</v>
      </c>
      <c r="I117" s="247">
        <f>Assumptions!$D$16</f>
        <v>2022</v>
      </c>
      <c r="O117" s="248">
        <f>IF(ISNUMBER($H117),(1+$H117)^(O$10-$I117),INDEX(lookups!$F$77:$BU$87,MATCH($H117,lookups!$C$77:$C$87,0),MATCH(O$10,lookups!$F$76:$BU$76,0))/INDEX(lookups!$F$77:$BU$87,MATCH($H117,lookups!$C$77:$C$87,0),MATCH($I117,lookups!$F$76:$BU$76,0)))</f>
        <v>1</v>
      </c>
      <c r="P117" s="248">
        <f>IF(ISNUMBER($H117),(1+$H117)^(P$10-$I117),INDEX(lookups!$F$77:$BU$87,MATCH($H117,lookups!$C$77:$C$87,0),MATCH(P$10,lookups!$F$76:$BU$76,0))/INDEX(lookups!$F$77:$BU$87,MATCH($H117,lookups!$C$77:$C$87,0),MATCH($I117,lookups!$F$76:$BU$76,0)))</f>
        <v>1</v>
      </c>
      <c r="Q117" s="248">
        <f>IF(ISNUMBER($H117),(1+$H117)^(Q$10-$I117),INDEX(lookups!$F$77:$BU$87,MATCH($H117,lookups!$C$77:$C$87,0),MATCH(Q$10,lookups!$F$76:$BU$76,0))/INDEX(lookups!$F$77:$BU$87,MATCH($H117,lookups!$C$77:$C$87,0),MATCH($I117,lookups!$F$76:$BU$76,0)))</f>
        <v>1</v>
      </c>
      <c r="R117" s="248">
        <f>IF(ISNUMBER($H117),(1+$H117)^(R$10-$I117),INDEX(lookups!$F$77:$BU$87,MATCH($H117,lookups!$C$77:$C$87,0),MATCH(R$10,lookups!$F$76:$BU$76,0))/INDEX(lookups!$F$77:$BU$87,MATCH($H117,lookups!$C$77:$C$87,0),MATCH($I117,lookups!$F$76:$BU$76,0)))</f>
        <v>1</v>
      </c>
      <c r="S117" s="248">
        <f>IF(ISNUMBER($H117),(1+$H117)^(S$10-$I117),INDEX(lookups!$F$77:$BU$87,MATCH($H117,lookups!$C$77:$C$87,0),MATCH(S$10,lookups!$F$76:$BU$76,0))/INDEX(lookups!$F$77:$BU$87,MATCH($H117,lookups!$C$77:$C$87,0),MATCH($I117,lookups!$F$76:$BU$76,0)))</f>
        <v>1</v>
      </c>
      <c r="T117" s="248">
        <f>IF(ISNUMBER($H117),(1+$H117)^(T$10-$I117),INDEX(lookups!$F$77:$BU$87,MATCH($H117,lookups!$C$77:$C$87,0),MATCH(T$10,lookups!$F$76:$BU$76,0))/INDEX(lookups!$F$77:$BU$87,MATCH($H117,lookups!$C$77:$C$87,0),MATCH($I117,lookups!$F$76:$BU$76,0)))</f>
        <v>1</v>
      </c>
      <c r="U117" s="248">
        <f>IF(ISNUMBER($H117),(1+$H117)^(U$10-$I117),INDEX(lookups!$F$77:$BU$87,MATCH($H117,lookups!$C$77:$C$87,0),MATCH(U$10,lookups!$F$76:$BU$76,0))/INDEX(lookups!$F$77:$BU$87,MATCH($H117,lookups!$C$77:$C$87,0),MATCH($I117,lookups!$F$76:$BU$76,0)))</f>
        <v>1</v>
      </c>
      <c r="V117" s="248">
        <f>IF(ISNUMBER($H117),(1+$H117)^(V$10-$I117),INDEX(lookups!$F$77:$BU$87,MATCH($H117,lookups!$C$77:$C$87,0),MATCH(V$10,lookups!$F$76:$BU$76,0))/INDEX(lookups!$F$77:$BU$87,MATCH($H117,lookups!$C$77:$C$87,0),MATCH($I117,lookups!$F$76:$BU$76,0)))</f>
        <v>1</v>
      </c>
      <c r="W117" s="248">
        <f>IF(ISNUMBER($H117),(1+$H117)^(W$10-$I117),INDEX(lookups!$F$77:$BU$87,MATCH($H117,lookups!$C$77:$C$87,0),MATCH(W$10,lookups!$F$76:$BU$76,0))/INDEX(lookups!$F$77:$BU$87,MATCH($H117,lookups!$C$77:$C$87,0),MATCH($I117,lookups!$F$76:$BU$76,0)))</f>
        <v>1</v>
      </c>
      <c r="X117" s="248">
        <f>IF(ISNUMBER($H117),(1+$H117)^(X$10-$I117),INDEX(lookups!$F$77:$BU$87,MATCH($H117,lookups!$C$77:$C$87,0),MATCH(X$10,lookups!$F$76:$BU$76,0))/INDEX(lookups!$F$77:$BU$87,MATCH($H117,lookups!$C$77:$C$87,0),MATCH($I117,lookups!$F$76:$BU$76,0)))</f>
        <v>1</v>
      </c>
      <c r="Y117" s="248">
        <f>IF(ISNUMBER($H117),(1+$H117)^(Y$10-$I117),INDEX(lookups!$F$77:$BU$87,MATCH($H117,lookups!$C$77:$C$87,0),MATCH(Y$10,lookups!$F$76:$BU$76,0))/INDEX(lookups!$F$77:$BU$87,MATCH($H117,lookups!$C$77:$C$87,0),MATCH($I117,lookups!$F$76:$BU$76,0)))</f>
        <v>1</v>
      </c>
      <c r="Z117" s="248">
        <f>IF(ISNUMBER($H117),(1+$H117)^(Z$10-$I117),INDEX(lookups!$F$77:$BU$87,MATCH($H117,lookups!$C$77:$C$87,0),MATCH(Z$10,lookups!$F$76:$BU$76,0))/INDEX(lookups!$F$77:$BU$87,MATCH($H117,lookups!$C$77:$C$87,0),MATCH($I117,lookups!$F$76:$BU$76,0)))</f>
        <v>1</v>
      </c>
      <c r="AA117" s="248">
        <f>IF(ISNUMBER($H117),(1+$H117)^(AA$10-$I117),INDEX(lookups!$F$77:$BU$87,MATCH($H117,lookups!$C$77:$C$87,0),MATCH(AA$10,lookups!$F$76:$BU$76,0))/INDEX(lookups!$F$77:$BU$87,MATCH($H117,lookups!$C$77:$C$87,0),MATCH($I117,lookups!$F$76:$BU$76,0)))</f>
        <v>1</v>
      </c>
      <c r="AB117" s="248">
        <f>IF(ISNUMBER($H117),(1+$H117)^(AB$10-$I117),INDEX(lookups!$F$77:$BU$87,MATCH($H117,lookups!$C$77:$C$87,0),MATCH(AB$10,lookups!$F$76:$BU$76,0))/INDEX(lookups!$F$77:$BU$87,MATCH($H117,lookups!$C$77:$C$87,0),MATCH($I117,lookups!$F$76:$BU$76,0)))</f>
        <v>1</v>
      </c>
      <c r="AC117" s="248">
        <f>IF(ISNUMBER($H117),(1+$H117)^(AC$10-$I117),INDEX(lookups!$F$77:$BU$87,MATCH($H117,lookups!$C$77:$C$87,0),MATCH(AC$10,lookups!$F$76:$BU$76,0))/INDEX(lookups!$F$77:$BU$87,MATCH($H117,lookups!$C$77:$C$87,0),MATCH($I117,lookups!$F$76:$BU$76,0)))</f>
        <v>1</v>
      </c>
      <c r="AD117" s="248">
        <f>IF(ISNUMBER($H117),(1+$H117)^(AD$10-$I117),INDEX(lookups!$F$77:$BU$87,MATCH($H117,lookups!$C$77:$C$87,0),MATCH(AD$10,lookups!$F$76:$BU$76,0))/INDEX(lookups!$F$77:$BU$87,MATCH($H117,lookups!$C$77:$C$87,0),MATCH($I117,lookups!$F$76:$BU$76,0)))</f>
        <v>1</v>
      </c>
      <c r="AE117" s="248">
        <f>IF(ISNUMBER($H117),(1+$H117)^(AE$10-$I117),INDEX(lookups!$F$77:$BU$87,MATCH($H117,lookups!$C$77:$C$87,0),MATCH(AE$10,lookups!$F$76:$BU$76,0))/INDEX(lookups!$F$77:$BU$87,MATCH($H117,lookups!$C$77:$C$87,0),MATCH($I117,lookups!$F$76:$BU$76,0)))</f>
        <v>1</v>
      </c>
      <c r="AF117" s="248">
        <f>IF(ISNUMBER($H117),(1+$H117)^(AF$10-$I117),INDEX(lookups!$F$77:$BU$87,MATCH($H117,lookups!$C$77:$C$87,0),MATCH(AF$10,lookups!$F$76:$BU$76,0))/INDEX(lookups!$F$77:$BU$87,MATCH($H117,lookups!$C$77:$C$87,0),MATCH($I117,lookups!$F$76:$BU$76,0)))</f>
        <v>1</v>
      </c>
      <c r="AG117" s="248">
        <f>IF(ISNUMBER($H117),(1+$H117)^(AG$10-$I117),INDEX(lookups!$F$77:$BU$87,MATCH($H117,lookups!$C$77:$C$87,0),MATCH(AG$10,lookups!$F$76:$BU$76,0))/INDEX(lookups!$F$77:$BU$87,MATCH($H117,lookups!$C$77:$C$87,0),MATCH($I117,lookups!$F$76:$BU$76,0)))</f>
        <v>1</v>
      </c>
      <c r="AH117" s="248">
        <f>IF(ISNUMBER($H117),(1+$H117)^(AH$10-$I117),INDEX(lookups!$F$77:$BU$87,MATCH($H117,lookups!$C$77:$C$87,0),MATCH(AH$10,lookups!$F$76:$BU$76,0))/INDEX(lookups!$F$77:$BU$87,MATCH($H117,lookups!$C$77:$C$87,0),MATCH($I117,lookups!$F$76:$BU$76,0)))</f>
        <v>1</v>
      </c>
      <c r="AI117" s="248">
        <f>IF(ISNUMBER($H117),(1+$H117)^(AI$10-$I117),INDEX(lookups!$F$77:$BU$87,MATCH($H117,lookups!$C$77:$C$87,0),MATCH(AI$10,lookups!$F$76:$BU$76,0))/INDEX(lookups!$F$77:$BU$87,MATCH($H117,lookups!$C$77:$C$87,0),MATCH($I117,lookups!$F$76:$BU$76,0)))</f>
        <v>1</v>
      </c>
      <c r="AJ117" s="248">
        <f>IF(ISNUMBER($H117),(1+$H117)^(AJ$10-$I117),INDEX(lookups!$F$77:$BU$87,MATCH($H117,lookups!$C$77:$C$87,0),MATCH(AJ$10,lookups!$F$76:$BU$76,0))/INDEX(lookups!$F$77:$BU$87,MATCH($H117,lookups!$C$77:$C$87,0),MATCH($I117,lookups!$F$76:$BU$76,0)))</f>
        <v>1</v>
      </c>
      <c r="AK117" s="248">
        <f>IF(ISNUMBER($H117),(1+$H117)^(AK$10-$I117),INDEX(lookups!$F$77:$BU$87,MATCH($H117,lookups!$C$77:$C$87,0),MATCH(AK$10,lookups!$F$76:$BU$76,0))/INDEX(lookups!$F$77:$BU$87,MATCH($H117,lookups!$C$77:$C$87,0),MATCH($I117,lookups!$F$76:$BU$76,0)))</f>
        <v>1</v>
      </c>
      <c r="AL117" s="248">
        <f>IF(ISNUMBER($H117),(1+$H117)^(AL$10-$I117),INDEX(lookups!$F$77:$BU$87,MATCH($H117,lookups!$C$77:$C$87,0),MATCH(AL$10,lookups!$F$76:$BU$76,0))/INDEX(lookups!$F$77:$BU$87,MATCH($H117,lookups!$C$77:$C$87,0),MATCH($I117,lookups!$F$76:$BU$76,0)))</f>
        <v>1</v>
      </c>
      <c r="AM117" s="248">
        <f>IF(ISNUMBER($H117),(1+$H117)^(AM$10-$I117),INDEX(lookups!$F$77:$BU$87,MATCH($H117,lookups!$C$77:$C$87,0),MATCH(AM$10,lookups!$F$76:$BU$76,0))/INDEX(lookups!$F$77:$BU$87,MATCH($H117,lookups!$C$77:$C$87,0),MATCH($I117,lookups!$F$76:$BU$76,0)))</f>
        <v>1</v>
      </c>
      <c r="AN117" s="248">
        <f>IF(ISNUMBER($H117),(1+$H117)^(AN$10-$I117),INDEX(lookups!$F$77:$BU$87,MATCH($H117,lookups!$C$77:$C$87,0),MATCH(AN$10,lookups!$F$76:$BU$76,0))/INDEX(lookups!$F$77:$BU$87,MATCH($H117,lookups!$C$77:$C$87,0),MATCH($I117,lookups!$F$76:$BU$76,0)))</f>
        <v>1</v>
      </c>
      <c r="AO117" s="248">
        <f>IF(ISNUMBER($H117),(1+$H117)^(AO$10-$I117),INDEX(lookups!$F$77:$BU$87,MATCH($H117,lookups!$C$77:$C$87,0),MATCH(AO$10,lookups!$F$76:$BU$76,0))/INDEX(lookups!$F$77:$BU$87,MATCH($H117,lookups!$C$77:$C$87,0),MATCH($I117,lookups!$F$76:$BU$76,0)))</f>
        <v>1</v>
      </c>
      <c r="AP117" s="248">
        <f>IF(ISNUMBER($H117),(1+$H117)^(AP$10-$I117),INDEX(lookups!$F$77:$BU$87,MATCH($H117,lookups!$C$77:$C$87,0),MATCH(AP$10,lookups!$F$76:$BU$76,0))/INDEX(lookups!$F$77:$BU$87,MATCH($H117,lookups!$C$77:$C$87,0),MATCH($I117,lookups!$F$76:$BU$76,0)))</f>
        <v>1</v>
      </c>
      <c r="AQ117" s="248">
        <f>IF(ISNUMBER($H117),(1+$H117)^(AQ$10-$I117),INDEX(lookups!$F$77:$BU$87,MATCH($H117,lookups!$C$77:$C$87,0),MATCH(AQ$10,lookups!$F$76:$BU$76,0))/INDEX(lookups!$F$77:$BU$87,MATCH($H117,lookups!$C$77:$C$87,0),MATCH($I117,lookups!$F$76:$BU$76,0)))</f>
        <v>1</v>
      </c>
      <c r="AR117" s="248">
        <f>IF(ISNUMBER($H117),(1+$H117)^(AR$10-$I117),INDEX(lookups!$F$77:$BU$87,MATCH($H117,lookups!$C$77:$C$87,0),MATCH(AR$10,lookups!$F$76:$BU$76,0))/INDEX(lookups!$F$77:$BU$87,MATCH($H117,lookups!$C$77:$C$87,0),MATCH($I117,lookups!$F$76:$BU$76,0)))</f>
        <v>1</v>
      </c>
      <c r="AS117" s="248">
        <f>IF(ISNUMBER($H117),(1+$H117)^(AS$10-$I117),INDEX(lookups!$F$77:$BU$87,MATCH($H117,lookups!$C$77:$C$87,0),MATCH(AS$10,lookups!$F$76:$BU$76,0))/INDEX(lookups!$F$77:$BU$87,MATCH($H117,lookups!$C$77:$C$87,0),MATCH($I117,lookups!$F$76:$BU$76,0)))</f>
        <v>1</v>
      </c>
      <c r="AT117" s="248">
        <f>IF(ISNUMBER($H117),(1+$H117)^(AT$10-$I117),INDEX(lookups!$F$77:$BU$87,MATCH($H117,lookups!$C$77:$C$87,0),MATCH(AT$10,lookups!$F$76:$BU$76,0))/INDEX(lookups!$F$77:$BU$87,MATCH($H117,lookups!$C$77:$C$87,0),MATCH($I117,lookups!$F$76:$BU$76,0)))</f>
        <v>1</v>
      </c>
      <c r="AU117" s="248">
        <f>IF(ISNUMBER($H117),(1+$H117)^(AU$10-$I117),INDEX(lookups!$F$77:$BU$87,MATCH($H117,lookups!$C$77:$C$87,0),MATCH(AU$10,lookups!$F$76:$BU$76,0))/INDEX(lookups!$F$77:$BU$87,MATCH($H117,lookups!$C$77:$C$87,0),MATCH($I117,lookups!$F$76:$BU$76,0)))</f>
        <v>1</v>
      </c>
      <c r="AV117" s="248">
        <f>IF(ISNUMBER($H117),(1+$H117)^(AV$10-$I117),INDEX(lookups!$F$77:$BU$87,MATCH($H117,lookups!$C$77:$C$87,0),MATCH(AV$10,lookups!$F$76:$BU$76,0))/INDEX(lookups!$F$77:$BU$87,MATCH($H117,lookups!$C$77:$C$87,0),MATCH($I117,lookups!$F$76:$BU$76,0)))</f>
        <v>1</v>
      </c>
      <c r="AW117" s="248">
        <f>IF(ISNUMBER($H117),(1+$H117)^(AW$10-$I117),INDEX(lookups!$F$77:$BU$87,MATCH($H117,lookups!$C$77:$C$87,0),MATCH(AW$10,lookups!$F$76:$BU$76,0))/INDEX(lookups!$F$77:$BU$87,MATCH($H117,lookups!$C$77:$C$87,0),MATCH($I117,lookups!$F$76:$BU$76,0)))</f>
        <v>1</v>
      </c>
      <c r="AX117" s="248">
        <f>IF(ISNUMBER($H117),(1+$H117)^(AX$10-$I117),INDEX(lookups!$F$77:$BU$87,MATCH($H117,lookups!$C$77:$C$87,0),MATCH(AX$10,lookups!$F$76:$BU$76,0))/INDEX(lookups!$F$77:$BU$87,MATCH($H117,lookups!$C$77:$C$87,0),MATCH($I117,lookups!$F$76:$BU$76,0)))</f>
        <v>1</v>
      </c>
      <c r="AY117" s="248">
        <f>IF(ISNUMBER($H117),(1+$H117)^(AY$10-$I117),INDEX(lookups!$F$77:$BU$87,MATCH($H117,lookups!$C$77:$C$87,0),MATCH(AY$10,lookups!$F$76:$BU$76,0))/INDEX(lookups!$F$77:$BU$87,MATCH($H117,lookups!$C$77:$C$87,0),MATCH($I117,lookups!$F$76:$BU$76,0)))</f>
        <v>1</v>
      </c>
      <c r="AZ117" s="248">
        <f>IF(ISNUMBER($H117),(1+$H117)^(AZ$10-$I117),INDEX(lookups!$F$77:$BU$87,MATCH($H117,lookups!$C$77:$C$87,0),MATCH(AZ$10,lookups!$F$76:$BU$76,0))/INDEX(lookups!$F$77:$BU$87,MATCH($H117,lookups!$C$77:$C$87,0),MATCH($I117,lookups!$F$76:$BU$76,0)))</f>
        <v>1</v>
      </c>
      <c r="BA117" s="248">
        <f>IF(ISNUMBER($H117),(1+$H117)^(BA$10-$I117),INDEX(lookups!$F$77:$BU$87,MATCH($H117,lookups!$C$77:$C$87,0),MATCH(BA$10,lookups!$F$76:$BU$76,0))/INDEX(lookups!$F$77:$BU$87,MATCH($H117,lookups!$C$77:$C$87,0),MATCH($I117,lookups!$F$76:$BU$76,0)))</f>
        <v>1</v>
      </c>
      <c r="BB117" s="248">
        <f>IF(ISNUMBER($H117),(1+$H117)^(BB$10-$I117),INDEX(lookups!$F$77:$BU$87,MATCH($H117,lookups!$C$77:$C$87,0),MATCH(BB$10,lookups!$F$76:$BU$76,0))/INDEX(lookups!$F$77:$BU$87,MATCH($H117,lookups!$C$77:$C$87,0),MATCH($I117,lookups!$F$76:$BU$76,0)))</f>
        <v>1</v>
      </c>
      <c r="BC117" s="248">
        <f>IF(ISNUMBER($H117),(1+$H117)^(BC$10-$I117),INDEX(lookups!$F$77:$BU$87,MATCH($H117,lookups!$C$77:$C$87,0),MATCH(BC$10,lookups!$F$76:$BU$76,0))/INDEX(lookups!$F$77:$BU$87,MATCH($H117,lookups!$C$77:$C$87,0),MATCH($I117,lookups!$F$76:$BU$76,0)))</f>
        <v>1</v>
      </c>
      <c r="BD117" s="248">
        <f>IF(ISNUMBER($H117),(1+$H117)^(BD$10-$I117),INDEX(lookups!$F$77:$BU$87,MATCH($H117,lookups!$C$77:$C$87,0),MATCH(BD$10,lookups!$F$76:$BU$76,0))/INDEX(lookups!$F$77:$BU$87,MATCH($H117,lookups!$C$77:$C$87,0),MATCH($I117,lookups!$F$76:$BU$76,0)))</f>
        <v>1</v>
      </c>
      <c r="BE117" s="248">
        <f>IF(ISNUMBER($H117),(1+$H117)^(BE$10-$I117),INDEX(lookups!$F$77:$BU$87,MATCH($H117,lookups!$C$77:$C$87,0),MATCH(BE$10,lookups!$F$76:$BU$76,0))/INDEX(lookups!$F$77:$BU$87,MATCH($H117,lookups!$C$77:$C$87,0),MATCH($I117,lookups!$F$76:$BU$76,0)))</f>
        <v>1</v>
      </c>
      <c r="BF117" s="248">
        <f>IF(ISNUMBER($H117),(1+$H117)^(BF$10-$I117),INDEX(lookups!$F$77:$BU$87,MATCH($H117,lookups!$C$77:$C$87,0),MATCH(BF$10,lookups!$F$76:$BU$76,0))/INDEX(lookups!$F$77:$BU$87,MATCH($H117,lookups!$C$77:$C$87,0),MATCH($I117,lookups!$F$76:$BU$76,0)))</f>
        <v>1</v>
      </c>
      <c r="BG117" s="248">
        <f>IF(ISNUMBER($H117),(1+$H117)^(BG$10-$I117),INDEX(lookups!$F$77:$BU$87,MATCH($H117,lookups!$C$77:$C$87,0),MATCH(BG$10,lookups!$F$76:$BU$76,0))/INDEX(lookups!$F$77:$BU$87,MATCH($H117,lookups!$C$77:$C$87,0),MATCH($I117,lookups!$F$76:$BU$76,0)))</f>
        <v>1</v>
      </c>
      <c r="BH117" s="248">
        <f>IF(ISNUMBER($H117),(1+$H117)^(BH$10-$I117),INDEX(lookups!$F$77:$BU$87,MATCH($H117,lookups!$C$77:$C$87,0),MATCH(BH$10,lookups!$F$76:$BU$76,0))/INDEX(lookups!$F$77:$BU$87,MATCH($H117,lookups!$C$77:$C$87,0),MATCH($I117,lookups!$F$76:$BU$76,0)))</f>
        <v>1</v>
      </c>
      <c r="BI117" s="248">
        <f>IF(ISNUMBER($H117),(1+$H117)^(BI$10-$I117),INDEX(lookups!$F$77:$BU$87,MATCH($H117,lookups!$C$77:$C$87,0),MATCH(BI$10,lookups!$F$76:$BU$76,0))/INDEX(lookups!$F$77:$BU$87,MATCH($H117,lookups!$C$77:$C$87,0),MATCH($I117,lookups!$F$76:$BU$76,0)))</f>
        <v>1</v>
      </c>
      <c r="BJ117" s="248">
        <f>IF(ISNUMBER($H117),(1+$H117)^(BJ$10-$I117),INDEX(lookups!$F$77:$BU$87,MATCH($H117,lookups!$C$77:$C$87,0),MATCH(BJ$10,lookups!$F$76:$BU$76,0))/INDEX(lookups!$F$77:$BU$87,MATCH($H117,lookups!$C$77:$C$87,0),MATCH($I117,lookups!$F$76:$BU$76,0)))</f>
        <v>1</v>
      </c>
      <c r="BK117" s="248">
        <f>IF(ISNUMBER($H117),(1+$H117)^(BK$10-$I117),INDEX(lookups!$F$77:$BU$87,MATCH($H117,lookups!$C$77:$C$87,0),MATCH(BK$10,lookups!$F$76:$BU$76,0))/INDEX(lookups!$F$77:$BU$87,MATCH($H117,lookups!$C$77:$C$87,0),MATCH($I117,lookups!$F$76:$BU$76,0)))</f>
        <v>1</v>
      </c>
      <c r="BL117" s="248">
        <f>IF(ISNUMBER($H117),(1+$H117)^(BL$10-$I117),INDEX(lookups!$F$77:$BU$87,MATCH($H117,lookups!$C$77:$C$87,0),MATCH(BL$10,lookups!$F$76:$BU$76,0))/INDEX(lookups!$F$77:$BU$87,MATCH($H117,lookups!$C$77:$C$87,0),MATCH($I117,lookups!$F$76:$BU$76,0)))</f>
        <v>1</v>
      </c>
      <c r="BM117" s="248">
        <f>IF(ISNUMBER($H117),(1+$H117)^(BM$10-$I117),INDEX(lookups!$F$77:$BU$87,MATCH($H117,lookups!$C$77:$C$87,0),MATCH(BM$10,lookups!$F$76:$BU$76,0))/INDEX(lookups!$F$77:$BU$87,MATCH($H117,lookups!$C$77:$C$87,0),MATCH($I117,lookups!$F$76:$BU$76,0)))</f>
        <v>1</v>
      </c>
    </row>
    <row r="118" ht="12.75">
      <c r="D118" s="226" t="str">
        <f>"Total "&amp;D92</f>
        <v>Total Escalation Factors</v>
      </c>
    </row>
    <row r="119" spans="15:65" ht="12.75"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1"/>
      <c r="AV119" s="221"/>
      <c r="AW119" s="221"/>
      <c r="AX119" s="221"/>
      <c r="AY119" s="221"/>
      <c r="AZ119" s="221"/>
      <c r="BA119" s="221"/>
      <c r="BB119" s="221"/>
      <c r="BC119" s="221"/>
      <c r="BD119" s="221"/>
      <c r="BE119" s="221"/>
      <c r="BF119" s="221"/>
      <c r="BG119" s="221"/>
      <c r="BH119" s="221"/>
      <c r="BI119" s="221"/>
      <c r="BJ119" s="221"/>
      <c r="BK119" s="221"/>
      <c r="BL119" s="221"/>
      <c r="BM119" s="221"/>
    </row>
    <row r="120" spans="4:7" s="221" customFormat="1" ht="12.75">
      <c r="D120" s="229"/>
      <c r="F120" s="230"/>
      <c r="G120" s="230"/>
    </row>
    <row r="121" spans="4:65" ht="12.75">
      <c r="D121" s="218" t="s">
        <v>193</v>
      </c>
      <c r="E121" s="213"/>
      <c r="F121" s="186"/>
      <c r="G121" s="186"/>
      <c r="K121" s="216"/>
      <c r="L121" s="216"/>
      <c r="M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</row>
    <row r="122" spans="3:65" ht="12.75">
      <c r="C122" s="220">
        <f>C121+1</f>
        <v>1</v>
      </c>
      <c r="D122" s="198" t="str">
        <f>INDEX(D$64:D$88,$C122,1)</f>
        <v>Capital Costs</v>
      </c>
      <c r="E122" s="245" t="str">
        <f t="shared" si="87" ref="E122:F146">INDEX(E$64:E$88,$C122,1)</f>
        <v>Capital</v>
      </c>
      <c r="F122" s="215">
        <f t="shared" si="87"/>
        <v>4</v>
      </c>
      <c r="G122" s="215"/>
      <c r="H122" s="249"/>
      <c r="K122" s="236">
        <f>SUMPRODUCT(O122:BM122,$O$12:$BM$12)</f>
        <v>931304.74753316026</v>
      </c>
      <c r="L122" s="237">
        <f>SUM(O122:BM122)</f>
        <v>1000000</v>
      </c>
      <c r="O122" s="221">
        <f>O64*O93</f>
        <v>1000000</v>
      </c>
      <c r="P122" s="221">
        <f t="shared" si="88" ref="P122:BM122">P64*P93</f>
        <v>0</v>
      </c>
      <c r="Q122" s="221">
        <f t="shared" si="88"/>
        <v>0</v>
      </c>
      <c r="R122" s="221">
        <f t="shared" si="88"/>
        <v>0</v>
      </c>
      <c r="S122" s="221">
        <f t="shared" si="88"/>
        <v>0</v>
      </c>
      <c r="T122" s="221">
        <f t="shared" si="88"/>
        <v>0</v>
      </c>
      <c r="U122" s="221">
        <f t="shared" si="88"/>
        <v>0</v>
      </c>
      <c r="V122" s="221">
        <f t="shared" si="88"/>
        <v>0</v>
      </c>
      <c r="W122" s="221">
        <f t="shared" si="88"/>
        <v>0</v>
      </c>
      <c r="X122" s="221">
        <f t="shared" si="88"/>
        <v>0</v>
      </c>
      <c r="Y122" s="221">
        <f t="shared" si="88"/>
        <v>0</v>
      </c>
      <c r="Z122" s="221">
        <f t="shared" si="88"/>
        <v>0</v>
      </c>
      <c r="AA122" s="221">
        <f t="shared" si="88"/>
        <v>0</v>
      </c>
      <c r="AB122" s="221">
        <f t="shared" si="88"/>
        <v>0</v>
      </c>
      <c r="AC122" s="221">
        <f t="shared" si="88"/>
        <v>0</v>
      </c>
      <c r="AD122" s="221">
        <f t="shared" si="88"/>
        <v>0</v>
      </c>
      <c r="AE122" s="221">
        <f t="shared" si="88"/>
        <v>0</v>
      </c>
      <c r="AF122" s="221">
        <f t="shared" si="88"/>
        <v>0</v>
      </c>
      <c r="AG122" s="221">
        <f t="shared" si="88"/>
        <v>0</v>
      </c>
      <c r="AH122" s="221">
        <f t="shared" si="88"/>
        <v>0</v>
      </c>
      <c r="AI122" s="221">
        <f t="shared" si="88"/>
        <v>0</v>
      </c>
      <c r="AJ122" s="221">
        <f t="shared" si="88"/>
        <v>0</v>
      </c>
      <c r="AK122" s="221">
        <f t="shared" si="88"/>
        <v>0</v>
      </c>
      <c r="AL122" s="221">
        <f t="shared" si="88"/>
        <v>0</v>
      </c>
      <c r="AM122" s="221">
        <f t="shared" si="88"/>
        <v>0</v>
      </c>
      <c r="AN122" s="221">
        <f t="shared" si="88"/>
        <v>0</v>
      </c>
      <c r="AO122" s="221">
        <f t="shared" si="88"/>
        <v>0</v>
      </c>
      <c r="AP122" s="221">
        <f t="shared" si="88"/>
        <v>0</v>
      </c>
      <c r="AQ122" s="221">
        <f t="shared" si="88"/>
        <v>0</v>
      </c>
      <c r="AR122" s="221">
        <f t="shared" si="88"/>
        <v>0</v>
      </c>
      <c r="AS122" s="221">
        <f t="shared" si="88"/>
        <v>0</v>
      </c>
      <c r="AT122" s="221">
        <f t="shared" si="88"/>
        <v>0</v>
      </c>
      <c r="AU122" s="221">
        <f t="shared" si="88"/>
        <v>0</v>
      </c>
      <c r="AV122" s="221">
        <f t="shared" si="88"/>
        <v>0</v>
      </c>
      <c r="AW122" s="221">
        <f t="shared" si="88"/>
        <v>0</v>
      </c>
      <c r="AX122" s="221">
        <f t="shared" si="88"/>
        <v>0</v>
      </c>
      <c r="AY122" s="221">
        <f t="shared" si="88"/>
        <v>0</v>
      </c>
      <c r="AZ122" s="221">
        <f t="shared" si="88"/>
        <v>0</v>
      </c>
      <c r="BA122" s="221">
        <f t="shared" si="88"/>
        <v>0</v>
      </c>
      <c r="BB122" s="221">
        <f t="shared" si="88"/>
        <v>0</v>
      </c>
      <c r="BC122" s="221">
        <f t="shared" si="88"/>
        <v>0</v>
      </c>
      <c r="BD122" s="221">
        <f t="shared" si="88"/>
        <v>0</v>
      </c>
      <c r="BE122" s="221">
        <f t="shared" si="88"/>
        <v>0</v>
      </c>
      <c r="BF122" s="221">
        <f t="shared" si="88"/>
        <v>0</v>
      </c>
      <c r="BG122" s="221">
        <f t="shared" si="88"/>
        <v>0</v>
      </c>
      <c r="BH122" s="221">
        <f t="shared" si="88"/>
        <v>0</v>
      </c>
      <c r="BI122" s="221">
        <f t="shared" si="88"/>
        <v>0</v>
      </c>
      <c r="BJ122" s="221">
        <f t="shared" si="88"/>
        <v>0</v>
      </c>
      <c r="BK122" s="221">
        <f t="shared" si="88"/>
        <v>0</v>
      </c>
      <c r="BL122" s="221">
        <f t="shared" si="88"/>
        <v>0</v>
      </c>
      <c r="BM122" s="221">
        <f t="shared" si="88"/>
        <v>0</v>
      </c>
    </row>
    <row r="123" spans="3:65" ht="12.75">
      <c r="C123" s="220">
        <f t="shared" si="89" ref="C123:C146">C122+1</f>
        <v>2</v>
      </c>
      <c r="D123" s="198" t="str">
        <f t="shared" si="90" ref="D123:D146">INDEX(D$64:D$88,$C123,1)</f>
        <v>O&amp;M</v>
      </c>
      <c r="E123" s="245" t="str">
        <f t="shared" si="87"/>
        <v>Operating Expense</v>
      </c>
      <c r="F123" s="215">
        <f t="shared" si="87"/>
        <v>2</v>
      </c>
      <c r="G123" s="215"/>
      <c r="H123" s="249"/>
      <c r="K123" s="236">
        <f t="shared" si="91" ref="K123:K147">SUMPRODUCT(O123:BM123,$O$12:$BM$12)</f>
        <v>69030.395998738953</v>
      </c>
      <c r="L123" s="237">
        <f t="shared" si="92" ref="L123:L147">SUM(O123:BM123)</f>
        <v>100000</v>
      </c>
      <c r="O123" s="221">
        <f t="shared" si="93" ref="O123:BM123">O65*O94</f>
        <v>10000</v>
      </c>
      <c r="P123" s="221">
        <f t="shared" si="93"/>
        <v>10000</v>
      </c>
      <c r="Q123" s="221">
        <f t="shared" si="93"/>
        <v>10000</v>
      </c>
      <c r="R123" s="221">
        <f t="shared" si="93"/>
        <v>10000</v>
      </c>
      <c r="S123" s="221">
        <f t="shared" si="93"/>
        <v>10000</v>
      </c>
      <c r="T123" s="221">
        <f t="shared" si="93"/>
        <v>10000</v>
      </c>
      <c r="U123" s="221">
        <f t="shared" si="93"/>
        <v>10000</v>
      </c>
      <c r="V123" s="221">
        <f t="shared" si="93"/>
        <v>10000</v>
      </c>
      <c r="W123" s="221">
        <f t="shared" si="93"/>
        <v>10000</v>
      </c>
      <c r="X123" s="221">
        <f t="shared" si="93"/>
        <v>10000</v>
      </c>
      <c r="Y123" s="221">
        <f t="shared" si="93"/>
        <v>0</v>
      </c>
      <c r="Z123" s="221">
        <f t="shared" si="93"/>
        <v>0</v>
      </c>
      <c r="AA123" s="221">
        <f t="shared" si="93"/>
        <v>0</v>
      </c>
      <c r="AB123" s="221">
        <f t="shared" si="93"/>
        <v>0</v>
      </c>
      <c r="AC123" s="221">
        <f t="shared" si="93"/>
        <v>0</v>
      </c>
      <c r="AD123" s="221">
        <f t="shared" si="93"/>
        <v>0</v>
      </c>
      <c r="AE123" s="221">
        <f t="shared" si="93"/>
        <v>0</v>
      </c>
      <c r="AF123" s="221">
        <f t="shared" si="93"/>
        <v>0</v>
      </c>
      <c r="AG123" s="221">
        <f t="shared" si="93"/>
        <v>0</v>
      </c>
      <c r="AH123" s="221">
        <f t="shared" si="93"/>
        <v>0</v>
      </c>
      <c r="AI123" s="221">
        <f t="shared" si="93"/>
        <v>0</v>
      </c>
      <c r="AJ123" s="221">
        <f t="shared" si="93"/>
        <v>0</v>
      </c>
      <c r="AK123" s="221">
        <f t="shared" si="93"/>
        <v>0</v>
      </c>
      <c r="AL123" s="221">
        <f t="shared" si="93"/>
        <v>0</v>
      </c>
      <c r="AM123" s="221">
        <f t="shared" si="93"/>
        <v>0</v>
      </c>
      <c r="AN123" s="221">
        <f t="shared" si="93"/>
        <v>0</v>
      </c>
      <c r="AO123" s="221">
        <f t="shared" si="93"/>
        <v>0</v>
      </c>
      <c r="AP123" s="221">
        <f t="shared" si="93"/>
        <v>0</v>
      </c>
      <c r="AQ123" s="221">
        <f t="shared" si="93"/>
        <v>0</v>
      </c>
      <c r="AR123" s="221">
        <f t="shared" si="93"/>
        <v>0</v>
      </c>
      <c r="AS123" s="221">
        <f t="shared" si="93"/>
        <v>0</v>
      </c>
      <c r="AT123" s="221">
        <f t="shared" si="93"/>
        <v>0</v>
      </c>
      <c r="AU123" s="221">
        <f t="shared" si="93"/>
        <v>0</v>
      </c>
      <c r="AV123" s="221">
        <f t="shared" si="93"/>
        <v>0</v>
      </c>
      <c r="AW123" s="221">
        <f t="shared" si="93"/>
        <v>0</v>
      </c>
      <c r="AX123" s="221">
        <f t="shared" si="93"/>
        <v>0</v>
      </c>
      <c r="AY123" s="221">
        <f t="shared" si="93"/>
        <v>0</v>
      </c>
      <c r="AZ123" s="221">
        <f t="shared" si="93"/>
        <v>0</v>
      </c>
      <c r="BA123" s="221">
        <f t="shared" si="93"/>
        <v>0</v>
      </c>
      <c r="BB123" s="221">
        <f t="shared" si="93"/>
        <v>0</v>
      </c>
      <c r="BC123" s="221">
        <f t="shared" si="93"/>
        <v>0</v>
      </c>
      <c r="BD123" s="221">
        <f t="shared" si="93"/>
        <v>0</v>
      </c>
      <c r="BE123" s="221">
        <f t="shared" si="93"/>
        <v>0</v>
      </c>
      <c r="BF123" s="221">
        <f t="shared" si="93"/>
        <v>0</v>
      </c>
      <c r="BG123" s="221">
        <f t="shared" si="93"/>
        <v>0</v>
      </c>
      <c r="BH123" s="221">
        <f t="shared" si="93"/>
        <v>0</v>
      </c>
      <c r="BI123" s="221">
        <f t="shared" si="93"/>
        <v>0</v>
      </c>
      <c r="BJ123" s="221">
        <f t="shared" si="93"/>
        <v>0</v>
      </c>
      <c r="BK123" s="221">
        <f t="shared" si="93"/>
        <v>0</v>
      </c>
      <c r="BL123" s="221">
        <f t="shared" si="93"/>
        <v>0</v>
      </c>
      <c r="BM123" s="221">
        <f t="shared" si="93"/>
        <v>0</v>
      </c>
    </row>
    <row r="124" spans="3:65" ht="12.75">
      <c r="C124" s="220">
        <f t="shared" si="89"/>
        <v>3</v>
      </c>
      <c r="D124" s="198" t="str">
        <f t="shared" si="90"/>
        <v>…</v>
      </c>
      <c r="E124" s="245" t="str">
        <f t="shared" si="87"/>
        <v>Operating Expense</v>
      </c>
      <c r="F124" s="215">
        <f t="shared" si="87"/>
        <v>2</v>
      </c>
      <c r="G124" s="215"/>
      <c r="H124" s="249"/>
      <c r="K124" s="236">
        <f t="shared" si="91"/>
        <v>0</v>
      </c>
      <c r="L124" s="237">
        <f t="shared" si="92"/>
        <v>0</v>
      </c>
      <c r="O124" s="221">
        <f t="shared" si="94" ref="O124:BM124">O66*O95</f>
        <v>0</v>
      </c>
      <c r="P124" s="221">
        <f t="shared" si="94"/>
        <v>0</v>
      </c>
      <c r="Q124" s="221">
        <f t="shared" si="94"/>
        <v>0</v>
      </c>
      <c r="R124" s="221">
        <f t="shared" si="94"/>
        <v>0</v>
      </c>
      <c r="S124" s="221">
        <f t="shared" si="94"/>
        <v>0</v>
      </c>
      <c r="T124" s="221">
        <f t="shared" si="94"/>
        <v>0</v>
      </c>
      <c r="U124" s="221">
        <f t="shared" si="94"/>
        <v>0</v>
      </c>
      <c r="V124" s="221">
        <f t="shared" si="94"/>
        <v>0</v>
      </c>
      <c r="W124" s="221">
        <f t="shared" si="94"/>
        <v>0</v>
      </c>
      <c r="X124" s="221">
        <f t="shared" si="94"/>
        <v>0</v>
      </c>
      <c r="Y124" s="221">
        <f t="shared" si="94"/>
        <v>0</v>
      </c>
      <c r="Z124" s="221">
        <f t="shared" si="94"/>
        <v>0</v>
      </c>
      <c r="AA124" s="221">
        <f t="shared" si="94"/>
        <v>0</v>
      </c>
      <c r="AB124" s="221">
        <f t="shared" si="94"/>
        <v>0</v>
      </c>
      <c r="AC124" s="221">
        <f t="shared" si="94"/>
        <v>0</v>
      </c>
      <c r="AD124" s="221">
        <f t="shared" si="94"/>
        <v>0</v>
      </c>
      <c r="AE124" s="221">
        <f t="shared" si="94"/>
        <v>0</v>
      </c>
      <c r="AF124" s="221">
        <f t="shared" si="94"/>
        <v>0</v>
      </c>
      <c r="AG124" s="221">
        <f t="shared" si="94"/>
        <v>0</v>
      </c>
      <c r="AH124" s="221">
        <f t="shared" si="94"/>
        <v>0</v>
      </c>
      <c r="AI124" s="221">
        <f t="shared" si="94"/>
        <v>0</v>
      </c>
      <c r="AJ124" s="221">
        <f t="shared" si="94"/>
        <v>0</v>
      </c>
      <c r="AK124" s="221">
        <f t="shared" si="94"/>
        <v>0</v>
      </c>
      <c r="AL124" s="221">
        <f t="shared" si="94"/>
        <v>0</v>
      </c>
      <c r="AM124" s="221">
        <f t="shared" si="94"/>
        <v>0</v>
      </c>
      <c r="AN124" s="221">
        <f t="shared" si="94"/>
        <v>0</v>
      </c>
      <c r="AO124" s="221">
        <f t="shared" si="94"/>
        <v>0</v>
      </c>
      <c r="AP124" s="221">
        <f t="shared" si="94"/>
        <v>0</v>
      </c>
      <c r="AQ124" s="221">
        <f t="shared" si="94"/>
        <v>0</v>
      </c>
      <c r="AR124" s="221">
        <f t="shared" si="94"/>
        <v>0</v>
      </c>
      <c r="AS124" s="221">
        <f t="shared" si="94"/>
        <v>0</v>
      </c>
      <c r="AT124" s="221">
        <f t="shared" si="94"/>
        <v>0</v>
      </c>
      <c r="AU124" s="221">
        <f t="shared" si="94"/>
        <v>0</v>
      </c>
      <c r="AV124" s="221">
        <f t="shared" si="94"/>
        <v>0</v>
      </c>
      <c r="AW124" s="221">
        <f t="shared" si="94"/>
        <v>0</v>
      </c>
      <c r="AX124" s="221">
        <f t="shared" si="94"/>
        <v>0</v>
      </c>
      <c r="AY124" s="221">
        <f t="shared" si="94"/>
        <v>0</v>
      </c>
      <c r="AZ124" s="221">
        <f t="shared" si="94"/>
        <v>0</v>
      </c>
      <c r="BA124" s="221">
        <f t="shared" si="94"/>
        <v>0</v>
      </c>
      <c r="BB124" s="221">
        <f t="shared" si="94"/>
        <v>0</v>
      </c>
      <c r="BC124" s="221">
        <f t="shared" si="94"/>
        <v>0</v>
      </c>
      <c r="BD124" s="221">
        <f t="shared" si="94"/>
        <v>0</v>
      </c>
      <c r="BE124" s="221">
        <f t="shared" si="94"/>
        <v>0</v>
      </c>
      <c r="BF124" s="221">
        <f t="shared" si="94"/>
        <v>0</v>
      </c>
      <c r="BG124" s="221">
        <f t="shared" si="94"/>
        <v>0</v>
      </c>
      <c r="BH124" s="221">
        <f t="shared" si="94"/>
        <v>0</v>
      </c>
      <c r="BI124" s="221">
        <f t="shared" si="94"/>
        <v>0</v>
      </c>
      <c r="BJ124" s="221">
        <f t="shared" si="94"/>
        <v>0</v>
      </c>
      <c r="BK124" s="221">
        <f t="shared" si="94"/>
        <v>0</v>
      </c>
      <c r="BL124" s="221">
        <f t="shared" si="94"/>
        <v>0</v>
      </c>
      <c r="BM124" s="221">
        <f t="shared" si="94"/>
        <v>0</v>
      </c>
    </row>
    <row r="125" spans="3:65" ht="12.75">
      <c r="C125" s="220">
        <f t="shared" si="89"/>
        <v>4</v>
      </c>
      <c r="D125" s="198" t="str">
        <f t="shared" si="90"/>
        <v>…</v>
      </c>
      <c r="E125" s="245" t="str">
        <f t="shared" si="87"/>
        <v>Operating Savings</v>
      </c>
      <c r="F125" s="215">
        <f t="shared" si="87"/>
        <v>1</v>
      </c>
      <c r="G125" s="215"/>
      <c r="H125" s="249"/>
      <c r="K125" s="236">
        <f t="shared" si="91"/>
        <v>0</v>
      </c>
      <c r="L125" s="237">
        <f t="shared" si="92"/>
        <v>0</v>
      </c>
      <c r="O125" s="221">
        <f t="shared" si="95" ref="O125:BM125">O67*O96</f>
        <v>0</v>
      </c>
      <c r="P125" s="221">
        <f t="shared" si="95"/>
        <v>0</v>
      </c>
      <c r="Q125" s="221">
        <f t="shared" si="95"/>
        <v>0</v>
      </c>
      <c r="R125" s="221">
        <f t="shared" si="95"/>
        <v>0</v>
      </c>
      <c r="S125" s="221">
        <f t="shared" si="95"/>
        <v>0</v>
      </c>
      <c r="T125" s="221">
        <f t="shared" si="95"/>
        <v>0</v>
      </c>
      <c r="U125" s="221">
        <f t="shared" si="95"/>
        <v>0</v>
      </c>
      <c r="V125" s="221">
        <f t="shared" si="95"/>
        <v>0</v>
      </c>
      <c r="W125" s="221">
        <f t="shared" si="95"/>
        <v>0</v>
      </c>
      <c r="X125" s="221">
        <f t="shared" si="95"/>
        <v>0</v>
      </c>
      <c r="Y125" s="221">
        <f t="shared" si="95"/>
        <v>0</v>
      </c>
      <c r="Z125" s="221">
        <f t="shared" si="95"/>
        <v>0</v>
      </c>
      <c r="AA125" s="221">
        <f t="shared" si="95"/>
        <v>0</v>
      </c>
      <c r="AB125" s="221">
        <f t="shared" si="95"/>
        <v>0</v>
      </c>
      <c r="AC125" s="221">
        <f t="shared" si="95"/>
        <v>0</v>
      </c>
      <c r="AD125" s="221">
        <f t="shared" si="95"/>
        <v>0</v>
      </c>
      <c r="AE125" s="221">
        <f t="shared" si="95"/>
        <v>0</v>
      </c>
      <c r="AF125" s="221">
        <f t="shared" si="95"/>
        <v>0</v>
      </c>
      <c r="AG125" s="221">
        <f t="shared" si="95"/>
        <v>0</v>
      </c>
      <c r="AH125" s="221">
        <f t="shared" si="95"/>
        <v>0</v>
      </c>
      <c r="AI125" s="221">
        <f t="shared" si="95"/>
        <v>0</v>
      </c>
      <c r="AJ125" s="221">
        <f t="shared" si="95"/>
        <v>0</v>
      </c>
      <c r="AK125" s="221">
        <f t="shared" si="95"/>
        <v>0</v>
      </c>
      <c r="AL125" s="221">
        <f t="shared" si="95"/>
        <v>0</v>
      </c>
      <c r="AM125" s="221">
        <f t="shared" si="95"/>
        <v>0</v>
      </c>
      <c r="AN125" s="221">
        <f t="shared" si="95"/>
        <v>0</v>
      </c>
      <c r="AO125" s="221">
        <f t="shared" si="95"/>
        <v>0</v>
      </c>
      <c r="AP125" s="221">
        <f t="shared" si="95"/>
        <v>0</v>
      </c>
      <c r="AQ125" s="221">
        <f t="shared" si="95"/>
        <v>0</v>
      </c>
      <c r="AR125" s="221">
        <f t="shared" si="95"/>
        <v>0</v>
      </c>
      <c r="AS125" s="221">
        <f t="shared" si="95"/>
        <v>0</v>
      </c>
      <c r="AT125" s="221">
        <f t="shared" si="95"/>
        <v>0</v>
      </c>
      <c r="AU125" s="221">
        <f t="shared" si="95"/>
        <v>0</v>
      </c>
      <c r="AV125" s="221">
        <f t="shared" si="95"/>
        <v>0</v>
      </c>
      <c r="AW125" s="221">
        <f t="shared" si="95"/>
        <v>0</v>
      </c>
      <c r="AX125" s="221">
        <f t="shared" si="95"/>
        <v>0</v>
      </c>
      <c r="AY125" s="221">
        <f t="shared" si="95"/>
        <v>0</v>
      </c>
      <c r="AZ125" s="221">
        <f t="shared" si="95"/>
        <v>0</v>
      </c>
      <c r="BA125" s="221">
        <f t="shared" si="95"/>
        <v>0</v>
      </c>
      <c r="BB125" s="221">
        <f t="shared" si="95"/>
        <v>0</v>
      </c>
      <c r="BC125" s="221">
        <f t="shared" si="95"/>
        <v>0</v>
      </c>
      <c r="BD125" s="221">
        <f t="shared" si="95"/>
        <v>0</v>
      </c>
      <c r="BE125" s="221">
        <f t="shared" si="95"/>
        <v>0</v>
      </c>
      <c r="BF125" s="221">
        <f t="shared" si="95"/>
        <v>0</v>
      </c>
      <c r="BG125" s="221">
        <f t="shared" si="95"/>
        <v>0</v>
      </c>
      <c r="BH125" s="221">
        <f t="shared" si="95"/>
        <v>0</v>
      </c>
      <c r="BI125" s="221">
        <f t="shared" si="95"/>
        <v>0</v>
      </c>
      <c r="BJ125" s="221">
        <f t="shared" si="95"/>
        <v>0</v>
      </c>
      <c r="BK125" s="221">
        <f t="shared" si="95"/>
        <v>0</v>
      </c>
      <c r="BL125" s="221">
        <f t="shared" si="95"/>
        <v>0</v>
      </c>
      <c r="BM125" s="221">
        <f t="shared" si="95"/>
        <v>0</v>
      </c>
    </row>
    <row r="126" spans="3:65" ht="12.75">
      <c r="C126" s="220">
        <f t="shared" si="89"/>
        <v>5</v>
      </c>
      <c r="D126" s="198" t="str">
        <f t="shared" si="90"/>
        <v>…</v>
      </c>
      <c r="E126" s="245" t="str">
        <f t="shared" si="87"/>
        <v>Operating Expense</v>
      </c>
      <c r="F126" s="215">
        <f t="shared" si="87"/>
        <v>2</v>
      </c>
      <c r="G126" s="215"/>
      <c r="H126" s="249"/>
      <c r="K126" s="236">
        <f t="shared" si="91"/>
        <v>0</v>
      </c>
      <c r="L126" s="237">
        <f t="shared" si="92"/>
        <v>0</v>
      </c>
      <c r="O126" s="221">
        <f t="shared" si="96" ref="O126:BM126">O68*O97</f>
        <v>0</v>
      </c>
      <c r="P126" s="221">
        <f t="shared" si="96"/>
        <v>0</v>
      </c>
      <c r="Q126" s="221">
        <f t="shared" si="96"/>
        <v>0</v>
      </c>
      <c r="R126" s="221">
        <f t="shared" si="96"/>
        <v>0</v>
      </c>
      <c r="S126" s="221">
        <f t="shared" si="96"/>
        <v>0</v>
      </c>
      <c r="T126" s="221">
        <f t="shared" si="96"/>
        <v>0</v>
      </c>
      <c r="U126" s="221">
        <f t="shared" si="96"/>
        <v>0</v>
      </c>
      <c r="V126" s="221">
        <f t="shared" si="96"/>
        <v>0</v>
      </c>
      <c r="W126" s="221">
        <f t="shared" si="96"/>
        <v>0</v>
      </c>
      <c r="X126" s="221">
        <f t="shared" si="96"/>
        <v>0</v>
      </c>
      <c r="Y126" s="221">
        <f t="shared" si="96"/>
        <v>0</v>
      </c>
      <c r="Z126" s="221">
        <f t="shared" si="96"/>
        <v>0</v>
      </c>
      <c r="AA126" s="221">
        <f t="shared" si="96"/>
        <v>0</v>
      </c>
      <c r="AB126" s="221">
        <f t="shared" si="96"/>
        <v>0</v>
      </c>
      <c r="AC126" s="221">
        <f t="shared" si="96"/>
        <v>0</v>
      </c>
      <c r="AD126" s="221">
        <f t="shared" si="96"/>
        <v>0</v>
      </c>
      <c r="AE126" s="221">
        <f t="shared" si="96"/>
        <v>0</v>
      </c>
      <c r="AF126" s="221">
        <f t="shared" si="96"/>
        <v>0</v>
      </c>
      <c r="AG126" s="221">
        <f t="shared" si="96"/>
        <v>0</v>
      </c>
      <c r="AH126" s="221">
        <f t="shared" si="96"/>
        <v>0</v>
      </c>
      <c r="AI126" s="221">
        <f t="shared" si="96"/>
        <v>0</v>
      </c>
      <c r="AJ126" s="221">
        <f t="shared" si="96"/>
        <v>0</v>
      </c>
      <c r="AK126" s="221">
        <f t="shared" si="96"/>
        <v>0</v>
      </c>
      <c r="AL126" s="221">
        <f t="shared" si="96"/>
        <v>0</v>
      </c>
      <c r="AM126" s="221">
        <f t="shared" si="96"/>
        <v>0</v>
      </c>
      <c r="AN126" s="221">
        <f t="shared" si="96"/>
        <v>0</v>
      </c>
      <c r="AO126" s="221">
        <f t="shared" si="96"/>
        <v>0</v>
      </c>
      <c r="AP126" s="221">
        <f t="shared" si="96"/>
        <v>0</v>
      </c>
      <c r="AQ126" s="221">
        <f t="shared" si="96"/>
        <v>0</v>
      </c>
      <c r="AR126" s="221">
        <f t="shared" si="96"/>
        <v>0</v>
      </c>
      <c r="AS126" s="221">
        <f t="shared" si="96"/>
        <v>0</v>
      </c>
      <c r="AT126" s="221">
        <f t="shared" si="96"/>
        <v>0</v>
      </c>
      <c r="AU126" s="221">
        <f t="shared" si="96"/>
        <v>0</v>
      </c>
      <c r="AV126" s="221">
        <f t="shared" si="96"/>
        <v>0</v>
      </c>
      <c r="AW126" s="221">
        <f t="shared" si="96"/>
        <v>0</v>
      </c>
      <c r="AX126" s="221">
        <f t="shared" si="96"/>
        <v>0</v>
      </c>
      <c r="AY126" s="221">
        <f t="shared" si="96"/>
        <v>0</v>
      </c>
      <c r="AZ126" s="221">
        <f t="shared" si="96"/>
        <v>0</v>
      </c>
      <c r="BA126" s="221">
        <f t="shared" si="96"/>
        <v>0</v>
      </c>
      <c r="BB126" s="221">
        <f t="shared" si="96"/>
        <v>0</v>
      </c>
      <c r="BC126" s="221">
        <f t="shared" si="96"/>
        <v>0</v>
      </c>
      <c r="BD126" s="221">
        <f t="shared" si="96"/>
        <v>0</v>
      </c>
      <c r="BE126" s="221">
        <f t="shared" si="96"/>
        <v>0</v>
      </c>
      <c r="BF126" s="221">
        <f t="shared" si="96"/>
        <v>0</v>
      </c>
      <c r="BG126" s="221">
        <f t="shared" si="96"/>
        <v>0</v>
      </c>
      <c r="BH126" s="221">
        <f t="shared" si="96"/>
        <v>0</v>
      </c>
      <c r="BI126" s="221">
        <f t="shared" si="96"/>
        <v>0</v>
      </c>
      <c r="BJ126" s="221">
        <f t="shared" si="96"/>
        <v>0</v>
      </c>
      <c r="BK126" s="221">
        <f t="shared" si="96"/>
        <v>0</v>
      </c>
      <c r="BL126" s="221">
        <f t="shared" si="96"/>
        <v>0</v>
      </c>
      <c r="BM126" s="221">
        <f t="shared" si="96"/>
        <v>0</v>
      </c>
    </row>
    <row r="127" spans="3:65" ht="12.75">
      <c r="C127" s="220">
        <f t="shared" si="89"/>
        <v>6</v>
      </c>
      <c r="D127" s="198" t="str">
        <f t="shared" si="90"/>
        <v>…</v>
      </c>
      <c r="E127" s="245" t="str">
        <f t="shared" si="87"/>
        <v>Operating Expense</v>
      </c>
      <c r="F127" s="215">
        <f t="shared" si="87"/>
        <v>2</v>
      </c>
      <c r="G127" s="215"/>
      <c r="H127" s="249"/>
      <c r="K127" s="236">
        <f t="shared" si="91"/>
        <v>0</v>
      </c>
      <c r="L127" s="237">
        <f t="shared" si="92"/>
        <v>0</v>
      </c>
      <c r="O127" s="221">
        <f t="shared" si="97" ref="O127:BM127">O69*O98</f>
        <v>0</v>
      </c>
      <c r="P127" s="221">
        <f t="shared" si="97"/>
        <v>0</v>
      </c>
      <c r="Q127" s="221">
        <f t="shared" si="97"/>
        <v>0</v>
      </c>
      <c r="R127" s="221">
        <f t="shared" si="97"/>
        <v>0</v>
      </c>
      <c r="S127" s="221">
        <f t="shared" si="97"/>
        <v>0</v>
      </c>
      <c r="T127" s="221">
        <f t="shared" si="97"/>
        <v>0</v>
      </c>
      <c r="U127" s="221">
        <f t="shared" si="97"/>
        <v>0</v>
      </c>
      <c r="V127" s="221">
        <f t="shared" si="97"/>
        <v>0</v>
      </c>
      <c r="W127" s="221">
        <f t="shared" si="97"/>
        <v>0</v>
      </c>
      <c r="X127" s="221">
        <f t="shared" si="97"/>
        <v>0</v>
      </c>
      <c r="Y127" s="221">
        <f t="shared" si="97"/>
        <v>0</v>
      </c>
      <c r="Z127" s="221">
        <f t="shared" si="97"/>
        <v>0</v>
      </c>
      <c r="AA127" s="221">
        <f t="shared" si="97"/>
        <v>0</v>
      </c>
      <c r="AB127" s="221">
        <f t="shared" si="97"/>
        <v>0</v>
      </c>
      <c r="AC127" s="221">
        <f t="shared" si="97"/>
        <v>0</v>
      </c>
      <c r="AD127" s="221">
        <f t="shared" si="97"/>
        <v>0</v>
      </c>
      <c r="AE127" s="221">
        <f t="shared" si="97"/>
        <v>0</v>
      </c>
      <c r="AF127" s="221">
        <f t="shared" si="97"/>
        <v>0</v>
      </c>
      <c r="AG127" s="221">
        <f t="shared" si="97"/>
        <v>0</v>
      </c>
      <c r="AH127" s="221">
        <f t="shared" si="97"/>
        <v>0</v>
      </c>
      <c r="AI127" s="221">
        <f t="shared" si="97"/>
        <v>0</v>
      </c>
      <c r="AJ127" s="221">
        <f t="shared" si="97"/>
        <v>0</v>
      </c>
      <c r="AK127" s="221">
        <f t="shared" si="97"/>
        <v>0</v>
      </c>
      <c r="AL127" s="221">
        <f t="shared" si="97"/>
        <v>0</v>
      </c>
      <c r="AM127" s="221">
        <f t="shared" si="97"/>
        <v>0</v>
      </c>
      <c r="AN127" s="221">
        <f t="shared" si="97"/>
        <v>0</v>
      </c>
      <c r="AO127" s="221">
        <f t="shared" si="97"/>
        <v>0</v>
      </c>
      <c r="AP127" s="221">
        <f t="shared" si="97"/>
        <v>0</v>
      </c>
      <c r="AQ127" s="221">
        <f t="shared" si="97"/>
        <v>0</v>
      </c>
      <c r="AR127" s="221">
        <f t="shared" si="97"/>
        <v>0</v>
      </c>
      <c r="AS127" s="221">
        <f t="shared" si="97"/>
        <v>0</v>
      </c>
      <c r="AT127" s="221">
        <f t="shared" si="97"/>
        <v>0</v>
      </c>
      <c r="AU127" s="221">
        <f t="shared" si="97"/>
        <v>0</v>
      </c>
      <c r="AV127" s="221">
        <f t="shared" si="97"/>
        <v>0</v>
      </c>
      <c r="AW127" s="221">
        <f t="shared" si="97"/>
        <v>0</v>
      </c>
      <c r="AX127" s="221">
        <f t="shared" si="97"/>
        <v>0</v>
      </c>
      <c r="AY127" s="221">
        <f t="shared" si="97"/>
        <v>0</v>
      </c>
      <c r="AZ127" s="221">
        <f t="shared" si="97"/>
        <v>0</v>
      </c>
      <c r="BA127" s="221">
        <f t="shared" si="97"/>
        <v>0</v>
      </c>
      <c r="BB127" s="221">
        <f t="shared" si="97"/>
        <v>0</v>
      </c>
      <c r="BC127" s="221">
        <f t="shared" si="97"/>
        <v>0</v>
      </c>
      <c r="BD127" s="221">
        <f t="shared" si="97"/>
        <v>0</v>
      </c>
      <c r="BE127" s="221">
        <f t="shared" si="97"/>
        <v>0</v>
      </c>
      <c r="BF127" s="221">
        <f t="shared" si="97"/>
        <v>0</v>
      </c>
      <c r="BG127" s="221">
        <f t="shared" si="97"/>
        <v>0</v>
      </c>
      <c r="BH127" s="221">
        <f t="shared" si="97"/>
        <v>0</v>
      </c>
      <c r="BI127" s="221">
        <f t="shared" si="97"/>
        <v>0</v>
      </c>
      <c r="BJ127" s="221">
        <f t="shared" si="97"/>
        <v>0</v>
      </c>
      <c r="BK127" s="221">
        <f t="shared" si="97"/>
        <v>0</v>
      </c>
      <c r="BL127" s="221">
        <f t="shared" si="97"/>
        <v>0</v>
      </c>
      <c r="BM127" s="221">
        <f t="shared" si="97"/>
        <v>0</v>
      </c>
    </row>
    <row r="128" spans="3:65" ht="12.75">
      <c r="C128" s="220">
        <f t="shared" si="89"/>
        <v>7</v>
      </c>
      <c r="D128" s="198" t="str">
        <f t="shared" si="90"/>
        <v>…</v>
      </c>
      <c r="E128" s="245" t="str">
        <f t="shared" si="87"/>
        <v>Operating Expense</v>
      </c>
      <c r="F128" s="215">
        <f t="shared" si="87"/>
        <v>2</v>
      </c>
      <c r="G128" s="215"/>
      <c r="H128" s="249"/>
      <c r="K128" s="236">
        <f t="shared" si="91"/>
        <v>0</v>
      </c>
      <c r="L128" s="237">
        <f t="shared" si="92"/>
        <v>0</v>
      </c>
      <c r="O128" s="221">
        <f t="shared" si="98" ref="O128:BM128">O70*O99</f>
        <v>0</v>
      </c>
      <c r="P128" s="221">
        <f t="shared" si="98"/>
        <v>0</v>
      </c>
      <c r="Q128" s="221">
        <f t="shared" si="98"/>
        <v>0</v>
      </c>
      <c r="R128" s="221">
        <f t="shared" si="98"/>
        <v>0</v>
      </c>
      <c r="S128" s="221">
        <f t="shared" si="98"/>
        <v>0</v>
      </c>
      <c r="T128" s="221">
        <f t="shared" si="98"/>
        <v>0</v>
      </c>
      <c r="U128" s="221">
        <f t="shared" si="98"/>
        <v>0</v>
      </c>
      <c r="V128" s="221">
        <f t="shared" si="98"/>
        <v>0</v>
      </c>
      <c r="W128" s="221">
        <f t="shared" si="98"/>
        <v>0</v>
      </c>
      <c r="X128" s="221">
        <f t="shared" si="98"/>
        <v>0</v>
      </c>
      <c r="Y128" s="221">
        <f t="shared" si="98"/>
        <v>0</v>
      </c>
      <c r="Z128" s="221">
        <f t="shared" si="98"/>
        <v>0</v>
      </c>
      <c r="AA128" s="221">
        <f t="shared" si="98"/>
        <v>0</v>
      </c>
      <c r="AB128" s="221">
        <f t="shared" si="98"/>
        <v>0</v>
      </c>
      <c r="AC128" s="221">
        <f t="shared" si="98"/>
        <v>0</v>
      </c>
      <c r="AD128" s="221">
        <f t="shared" si="98"/>
        <v>0</v>
      </c>
      <c r="AE128" s="221">
        <f t="shared" si="98"/>
        <v>0</v>
      </c>
      <c r="AF128" s="221">
        <f t="shared" si="98"/>
        <v>0</v>
      </c>
      <c r="AG128" s="221">
        <f t="shared" si="98"/>
        <v>0</v>
      </c>
      <c r="AH128" s="221">
        <f t="shared" si="98"/>
        <v>0</v>
      </c>
      <c r="AI128" s="221">
        <f t="shared" si="98"/>
        <v>0</v>
      </c>
      <c r="AJ128" s="221">
        <f t="shared" si="98"/>
        <v>0</v>
      </c>
      <c r="AK128" s="221">
        <f t="shared" si="98"/>
        <v>0</v>
      </c>
      <c r="AL128" s="221">
        <f t="shared" si="98"/>
        <v>0</v>
      </c>
      <c r="AM128" s="221">
        <f t="shared" si="98"/>
        <v>0</v>
      </c>
      <c r="AN128" s="221">
        <f t="shared" si="98"/>
        <v>0</v>
      </c>
      <c r="AO128" s="221">
        <f t="shared" si="98"/>
        <v>0</v>
      </c>
      <c r="AP128" s="221">
        <f t="shared" si="98"/>
        <v>0</v>
      </c>
      <c r="AQ128" s="221">
        <f t="shared" si="98"/>
        <v>0</v>
      </c>
      <c r="AR128" s="221">
        <f t="shared" si="98"/>
        <v>0</v>
      </c>
      <c r="AS128" s="221">
        <f t="shared" si="98"/>
        <v>0</v>
      </c>
      <c r="AT128" s="221">
        <f t="shared" si="98"/>
        <v>0</v>
      </c>
      <c r="AU128" s="221">
        <f t="shared" si="98"/>
        <v>0</v>
      </c>
      <c r="AV128" s="221">
        <f t="shared" si="98"/>
        <v>0</v>
      </c>
      <c r="AW128" s="221">
        <f t="shared" si="98"/>
        <v>0</v>
      </c>
      <c r="AX128" s="221">
        <f t="shared" si="98"/>
        <v>0</v>
      </c>
      <c r="AY128" s="221">
        <f t="shared" si="98"/>
        <v>0</v>
      </c>
      <c r="AZ128" s="221">
        <f t="shared" si="98"/>
        <v>0</v>
      </c>
      <c r="BA128" s="221">
        <f t="shared" si="98"/>
        <v>0</v>
      </c>
      <c r="BB128" s="221">
        <f t="shared" si="98"/>
        <v>0</v>
      </c>
      <c r="BC128" s="221">
        <f t="shared" si="98"/>
        <v>0</v>
      </c>
      <c r="BD128" s="221">
        <f t="shared" si="98"/>
        <v>0</v>
      </c>
      <c r="BE128" s="221">
        <f t="shared" si="98"/>
        <v>0</v>
      </c>
      <c r="BF128" s="221">
        <f t="shared" si="98"/>
        <v>0</v>
      </c>
      <c r="BG128" s="221">
        <f t="shared" si="98"/>
        <v>0</v>
      </c>
      <c r="BH128" s="221">
        <f t="shared" si="98"/>
        <v>0</v>
      </c>
      <c r="BI128" s="221">
        <f t="shared" si="98"/>
        <v>0</v>
      </c>
      <c r="BJ128" s="221">
        <f t="shared" si="98"/>
        <v>0</v>
      </c>
      <c r="BK128" s="221">
        <f t="shared" si="98"/>
        <v>0</v>
      </c>
      <c r="BL128" s="221">
        <f t="shared" si="98"/>
        <v>0</v>
      </c>
      <c r="BM128" s="221">
        <f t="shared" si="98"/>
        <v>0</v>
      </c>
    </row>
    <row r="129" spans="3:65" ht="12.75">
      <c r="C129" s="220">
        <f t="shared" si="89"/>
        <v>8</v>
      </c>
      <c r="D129" s="198" t="str">
        <f t="shared" si="90"/>
        <v>…</v>
      </c>
      <c r="E129" s="245" t="str">
        <f t="shared" si="87"/>
        <v>Operating Expense</v>
      </c>
      <c r="F129" s="215">
        <f t="shared" si="87"/>
        <v>2</v>
      </c>
      <c r="G129" s="215"/>
      <c r="H129" s="249"/>
      <c r="K129" s="236">
        <f t="shared" si="91"/>
        <v>0</v>
      </c>
      <c r="L129" s="237">
        <f t="shared" si="92"/>
        <v>0</v>
      </c>
      <c r="O129" s="221">
        <f t="shared" si="99" ref="O129:BM129">O71*O100</f>
        <v>0</v>
      </c>
      <c r="P129" s="221">
        <f t="shared" si="99"/>
        <v>0</v>
      </c>
      <c r="Q129" s="221">
        <f t="shared" si="99"/>
        <v>0</v>
      </c>
      <c r="R129" s="221">
        <f t="shared" si="99"/>
        <v>0</v>
      </c>
      <c r="S129" s="221">
        <f t="shared" si="99"/>
        <v>0</v>
      </c>
      <c r="T129" s="221">
        <f t="shared" si="99"/>
        <v>0</v>
      </c>
      <c r="U129" s="221">
        <f t="shared" si="99"/>
        <v>0</v>
      </c>
      <c r="V129" s="221">
        <f t="shared" si="99"/>
        <v>0</v>
      </c>
      <c r="W129" s="221">
        <f t="shared" si="99"/>
        <v>0</v>
      </c>
      <c r="X129" s="221">
        <f t="shared" si="99"/>
        <v>0</v>
      </c>
      <c r="Y129" s="221">
        <f t="shared" si="99"/>
        <v>0</v>
      </c>
      <c r="Z129" s="221">
        <f t="shared" si="99"/>
        <v>0</v>
      </c>
      <c r="AA129" s="221">
        <f t="shared" si="99"/>
        <v>0</v>
      </c>
      <c r="AB129" s="221">
        <f t="shared" si="99"/>
        <v>0</v>
      </c>
      <c r="AC129" s="221">
        <f t="shared" si="99"/>
        <v>0</v>
      </c>
      <c r="AD129" s="221">
        <f t="shared" si="99"/>
        <v>0</v>
      </c>
      <c r="AE129" s="221">
        <f t="shared" si="99"/>
        <v>0</v>
      </c>
      <c r="AF129" s="221">
        <f t="shared" si="99"/>
        <v>0</v>
      </c>
      <c r="AG129" s="221">
        <f t="shared" si="99"/>
        <v>0</v>
      </c>
      <c r="AH129" s="221">
        <f t="shared" si="99"/>
        <v>0</v>
      </c>
      <c r="AI129" s="221">
        <f t="shared" si="99"/>
        <v>0</v>
      </c>
      <c r="AJ129" s="221">
        <f t="shared" si="99"/>
        <v>0</v>
      </c>
      <c r="AK129" s="221">
        <f t="shared" si="99"/>
        <v>0</v>
      </c>
      <c r="AL129" s="221">
        <f t="shared" si="99"/>
        <v>0</v>
      </c>
      <c r="AM129" s="221">
        <f t="shared" si="99"/>
        <v>0</v>
      </c>
      <c r="AN129" s="221">
        <f t="shared" si="99"/>
        <v>0</v>
      </c>
      <c r="AO129" s="221">
        <f t="shared" si="99"/>
        <v>0</v>
      </c>
      <c r="AP129" s="221">
        <f t="shared" si="99"/>
        <v>0</v>
      </c>
      <c r="AQ129" s="221">
        <f t="shared" si="99"/>
        <v>0</v>
      </c>
      <c r="AR129" s="221">
        <f t="shared" si="99"/>
        <v>0</v>
      </c>
      <c r="AS129" s="221">
        <f t="shared" si="99"/>
        <v>0</v>
      </c>
      <c r="AT129" s="221">
        <f t="shared" si="99"/>
        <v>0</v>
      </c>
      <c r="AU129" s="221">
        <f t="shared" si="99"/>
        <v>0</v>
      </c>
      <c r="AV129" s="221">
        <f t="shared" si="99"/>
        <v>0</v>
      </c>
      <c r="AW129" s="221">
        <f t="shared" si="99"/>
        <v>0</v>
      </c>
      <c r="AX129" s="221">
        <f t="shared" si="99"/>
        <v>0</v>
      </c>
      <c r="AY129" s="221">
        <f t="shared" si="99"/>
        <v>0</v>
      </c>
      <c r="AZ129" s="221">
        <f t="shared" si="99"/>
        <v>0</v>
      </c>
      <c r="BA129" s="221">
        <f t="shared" si="99"/>
        <v>0</v>
      </c>
      <c r="BB129" s="221">
        <f t="shared" si="99"/>
        <v>0</v>
      </c>
      <c r="BC129" s="221">
        <f t="shared" si="99"/>
        <v>0</v>
      </c>
      <c r="BD129" s="221">
        <f t="shared" si="99"/>
        <v>0</v>
      </c>
      <c r="BE129" s="221">
        <f t="shared" si="99"/>
        <v>0</v>
      </c>
      <c r="BF129" s="221">
        <f t="shared" si="99"/>
        <v>0</v>
      </c>
      <c r="BG129" s="221">
        <f t="shared" si="99"/>
        <v>0</v>
      </c>
      <c r="BH129" s="221">
        <f t="shared" si="99"/>
        <v>0</v>
      </c>
      <c r="BI129" s="221">
        <f t="shared" si="99"/>
        <v>0</v>
      </c>
      <c r="BJ129" s="221">
        <f t="shared" si="99"/>
        <v>0</v>
      </c>
      <c r="BK129" s="221">
        <f t="shared" si="99"/>
        <v>0</v>
      </c>
      <c r="BL129" s="221">
        <f t="shared" si="99"/>
        <v>0</v>
      </c>
      <c r="BM129" s="221">
        <f t="shared" si="99"/>
        <v>0</v>
      </c>
    </row>
    <row r="130" spans="3:65" ht="12.75">
      <c r="C130" s="220">
        <f t="shared" si="89"/>
        <v>9</v>
      </c>
      <c r="D130" s="198" t="str">
        <f t="shared" si="90"/>
        <v>…</v>
      </c>
      <c r="E130" s="245" t="str">
        <f t="shared" si="87"/>
        <v>Operating Expense</v>
      </c>
      <c r="F130" s="215">
        <f t="shared" si="87"/>
        <v>2</v>
      </c>
      <c r="G130" s="215"/>
      <c r="H130" s="249"/>
      <c r="K130" s="236">
        <f t="shared" si="91"/>
        <v>0</v>
      </c>
      <c r="L130" s="237">
        <f t="shared" si="92"/>
        <v>0</v>
      </c>
      <c r="O130" s="221">
        <f t="shared" si="100" ref="O130:BM130">O72*O101</f>
        <v>0</v>
      </c>
      <c r="P130" s="221">
        <f t="shared" si="100"/>
        <v>0</v>
      </c>
      <c r="Q130" s="221">
        <f t="shared" si="100"/>
        <v>0</v>
      </c>
      <c r="R130" s="221">
        <f t="shared" si="100"/>
        <v>0</v>
      </c>
      <c r="S130" s="221">
        <f t="shared" si="100"/>
        <v>0</v>
      </c>
      <c r="T130" s="221">
        <f t="shared" si="100"/>
        <v>0</v>
      </c>
      <c r="U130" s="221">
        <f t="shared" si="100"/>
        <v>0</v>
      </c>
      <c r="V130" s="221">
        <f t="shared" si="100"/>
        <v>0</v>
      </c>
      <c r="W130" s="221">
        <f t="shared" si="100"/>
        <v>0</v>
      </c>
      <c r="X130" s="221">
        <f t="shared" si="100"/>
        <v>0</v>
      </c>
      <c r="Y130" s="221">
        <f t="shared" si="100"/>
        <v>0</v>
      </c>
      <c r="Z130" s="221">
        <f t="shared" si="100"/>
        <v>0</v>
      </c>
      <c r="AA130" s="221">
        <f t="shared" si="100"/>
        <v>0</v>
      </c>
      <c r="AB130" s="221">
        <f t="shared" si="100"/>
        <v>0</v>
      </c>
      <c r="AC130" s="221">
        <f t="shared" si="100"/>
        <v>0</v>
      </c>
      <c r="AD130" s="221">
        <f t="shared" si="100"/>
        <v>0</v>
      </c>
      <c r="AE130" s="221">
        <f t="shared" si="100"/>
        <v>0</v>
      </c>
      <c r="AF130" s="221">
        <f t="shared" si="100"/>
        <v>0</v>
      </c>
      <c r="AG130" s="221">
        <f t="shared" si="100"/>
        <v>0</v>
      </c>
      <c r="AH130" s="221">
        <f t="shared" si="100"/>
        <v>0</v>
      </c>
      <c r="AI130" s="221">
        <f t="shared" si="100"/>
        <v>0</v>
      </c>
      <c r="AJ130" s="221">
        <f t="shared" si="100"/>
        <v>0</v>
      </c>
      <c r="AK130" s="221">
        <f t="shared" si="100"/>
        <v>0</v>
      </c>
      <c r="AL130" s="221">
        <f t="shared" si="100"/>
        <v>0</v>
      </c>
      <c r="AM130" s="221">
        <f t="shared" si="100"/>
        <v>0</v>
      </c>
      <c r="AN130" s="221">
        <f t="shared" si="100"/>
        <v>0</v>
      </c>
      <c r="AO130" s="221">
        <f t="shared" si="100"/>
        <v>0</v>
      </c>
      <c r="AP130" s="221">
        <f t="shared" si="100"/>
        <v>0</v>
      </c>
      <c r="AQ130" s="221">
        <f t="shared" si="100"/>
        <v>0</v>
      </c>
      <c r="AR130" s="221">
        <f t="shared" si="100"/>
        <v>0</v>
      </c>
      <c r="AS130" s="221">
        <f t="shared" si="100"/>
        <v>0</v>
      </c>
      <c r="AT130" s="221">
        <f t="shared" si="100"/>
        <v>0</v>
      </c>
      <c r="AU130" s="221">
        <f t="shared" si="100"/>
        <v>0</v>
      </c>
      <c r="AV130" s="221">
        <f t="shared" si="100"/>
        <v>0</v>
      </c>
      <c r="AW130" s="221">
        <f t="shared" si="100"/>
        <v>0</v>
      </c>
      <c r="AX130" s="221">
        <f t="shared" si="100"/>
        <v>0</v>
      </c>
      <c r="AY130" s="221">
        <f t="shared" si="100"/>
        <v>0</v>
      </c>
      <c r="AZ130" s="221">
        <f t="shared" si="100"/>
        <v>0</v>
      </c>
      <c r="BA130" s="221">
        <f t="shared" si="100"/>
        <v>0</v>
      </c>
      <c r="BB130" s="221">
        <f t="shared" si="100"/>
        <v>0</v>
      </c>
      <c r="BC130" s="221">
        <f t="shared" si="100"/>
        <v>0</v>
      </c>
      <c r="BD130" s="221">
        <f t="shared" si="100"/>
        <v>0</v>
      </c>
      <c r="BE130" s="221">
        <f t="shared" si="100"/>
        <v>0</v>
      </c>
      <c r="BF130" s="221">
        <f t="shared" si="100"/>
        <v>0</v>
      </c>
      <c r="BG130" s="221">
        <f t="shared" si="100"/>
        <v>0</v>
      </c>
      <c r="BH130" s="221">
        <f t="shared" si="100"/>
        <v>0</v>
      </c>
      <c r="BI130" s="221">
        <f t="shared" si="100"/>
        <v>0</v>
      </c>
      <c r="BJ130" s="221">
        <f t="shared" si="100"/>
        <v>0</v>
      </c>
      <c r="BK130" s="221">
        <f t="shared" si="100"/>
        <v>0</v>
      </c>
      <c r="BL130" s="221">
        <f t="shared" si="100"/>
        <v>0</v>
      </c>
      <c r="BM130" s="221">
        <f t="shared" si="100"/>
        <v>0</v>
      </c>
    </row>
    <row r="131" spans="3:65" ht="12.75">
      <c r="C131" s="220">
        <f t="shared" si="89"/>
        <v>10</v>
      </c>
      <c r="D131" s="198" t="str">
        <f t="shared" si="90"/>
        <v>…</v>
      </c>
      <c r="E131" s="245" t="str">
        <f t="shared" si="87"/>
        <v>Operating Expense</v>
      </c>
      <c r="F131" s="215">
        <f t="shared" si="87"/>
        <v>2</v>
      </c>
      <c r="G131" s="215"/>
      <c r="H131" s="249"/>
      <c r="K131" s="236">
        <f t="shared" si="91"/>
        <v>0</v>
      </c>
      <c r="L131" s="237">
        <f t="shared" si="92"/>
        <v>0</v>
      </c>
      <c r="O131" s="221">
        <f t="shared" si="101" ref="O131:BM131">O73*O102</f>
        <v>0</v>
      </c>
      <c r="P131" s="221">
        <f t="shared" si="101"/>
        <v>0</v>
      </c>
      <c r="Q131" s="221">
        <f t="shared" si="101"/>
        <v>0</v>
      </c>
      <c r="R131" s="221">
        <f t="shared" si="101"/>
        <v>0</v>
      </c>
      <c r="S131" s="221">
        <f t="shared" si="101"/>
        <v>0</v>
      </c>
      <c r="T131" s="221">
        <f t="shared" si="101"/>
        <v>0</v>
      </c>
      <c r="U131" s="221">
        <f t="shared" si="101"/>
        <v>0</v>
      </c>
      <c r="V131" s="221">
        <f t="shared" si="101"/>
        <v>0</v>
      </c>
      <c r="W131" s="221">
        <f t="shared" si="101"/>
        <v>0</v>
      </c>
      <c r="X131" s="221">
        <f t="shared" si="101"/>
        <v>0</v>
      </c>
      <c r="Y131" s="221">
        <f t="shared" si="101"/>
        <v>0</v>
      </c>
      <c r="Z131" s="221">
        <f t="shared" si="101"/>
        <v>0</v>
      </c>
      <c r="AA131" s="221">
        <f t="shared" si="101"/>
        <v>0</v>
      </c>
      <c r="AB131" s="221">
        <f t="shared" si="101"/>
        <v>0</v>
      </c>
      <c r="AC131" s="221">
        <f t="shared" si="101"/>
        <v>0</v>
      </c>
      <c r="AD131" s="221">
        <f t="shared" si="101"/>
        <v>0</v>
      </c>
      <c r="AE131" s="221">
        <f t="shared" si="101"/>
        <v>0</v>
      </c>
      <c r="AF131" s="221">
        <f t="shared" si="101"/>
        <v>0</v>
      </c>
      <c r="AG131" s="221">
        <f t="shared" si="101"/>
        <v>0</v>
      </c>
      <c r="AH131" s="221">
        <f t="shared" si="101"/>
        <v>0</v>
      </c>
      <c r="AI131" s="221">
        <f t="shared" si="101"/>
        <v>0</v>
      </c>
      <c r="AJ131" s="221">
        <f t="shared" si="101"/>
        <v>0</v>
      </c>
      <c r="AK131" s="221">
        <f t="shared" si="101"/>
        <v>0</v>
      </c>
      <c r="AL131" s="221">
        <f t="shared" si="101"/>
        <v>0</v>
      </c>
      <c r="AM131" s="221">
        <f t="shared" si="101"/>
        <v>0</v>
      </c>
      <c r="AN131" s="221">
        <f t="shared" si="101"/>
        <v>0</v>
      </c>
      <c r="AO131" s="221">
        <f t="shared" si="101"/>
        <v>0</v>
      </c>
      <c r="AP131" s="221">
        <f t="shared" si="101"/>
        <v>0</v>
      </c>
      <c r="AQ131" s="221">
        <f t="shared" si="101"/>
        <v>0</v>
      </c>
      <c r="AR131" s="221">
        <f t="shared" si="101"/>
        <v>0</v>
      </c>
      <c r="AS131" s="221">
        <f t="shared" si="101"/>
        <v>0</v>
      </c>
      <c r="AT131" s="221">
        <f t="shared" si="101"/>
        <v>0</v>
      </c>
      <c r="AU131" s="221">
        <f t="shared" si="101"/>
        <v>0</v>
      </c>
      <c r="AV131" s="221">
        <f t="shared" si="101"/>
        <v>0</v>
      </c>
      <c r="AW131" s="221">
        <f t="shared" si="101"/>
        <v>0</v>
      </c>
      <c r="AX131" s="221">
        <f t="shared" si="101"/>
        <v>0</v>
      </c>
      <c r="AY131" s="221">
        <f t="shared" si="101"/>
        <v>0</v>
      </c>
      <c r="AZ131" s="221">
        <f t="shared" si="101"/>
        <v>0</v>
      </c>
      <c r="BA131" s="221">
        <f t="shared" si="101"/>
        <v>0</v>
      </c>
      <c r="BB131" s="221">
        <f t="shared" si="101"/>
        <v>0</v>
      </c>
      <c r="BC131" s="221">
        <f t="shared" si="101"/>
        <v>0</v>
      </c>
      <c r="BD131" s="221">
        <f t="shared" si="101"/>
        <v>0</v>
      </c>
      <c r="BE131" s="221">
        <f t="shared" si="101"/>
        <v>0</v>
      </c>
      <c r="BF131" s="221">
        <f t="shared" si="101"/>
        <v>0</v>
      </c>
      <c r="BG131" s="221">
        <f t="shared" si="101"/>
        <v>0</v>
      </c>
      <c r="BH131" s="221">
        <f t="shared" si="101"/>
        <v>0</v>
      </c>
      <c r="BI131" s="221">
        <f t="shared" si="101"/>
        <v>0</v>
      </c>
      <c r="BJ131" s="221">
        <f t="shared" si="101"/>
        <v>0</v>
      </c>
      <c r="BK131" s="221">
        <f t="shared" si="101"/>
        <v>0</v>
      </c>
      <c r="BL131" s="221">
        <f t="shared" si="101"/>
        <v>0</v>
      </c>
      <c r="BM131" s="221">
        <f t="shared" si="101"/>
        <v>0</v>
      </c>
    </row>
    <row r="132" spans="3:65" ht="12.75">
      <c r="C132" s="220">
        <f t="shared" si="89"/>
        <v>11</v>
      </c>
      <c r="D132" s="198" t="str">
        <f t="shared" si="90"/>
        <v>…</v>
      </c>
      <c r="E132" s="245" t="str">
        <f t="shared" si="87"/>
        <v>Operating Expense</v>
      </c>
      <c r="F132" s="215">
        <f t="shared" si="87"/>
        <v>2</v>
      </c>
      <c r="G132" s="215"/>
      <c r="H132" s="249"/>
      <c r="K132" s="236">
        <f t="shared" si="91"/>
        <v>0</v>
      </c>
      <c r="L132" s="237">
        <f t="shared" si="92"/>
        <v>0</v>
      </c>
      <c r="O132" s="221">
        <f t="shared" si="102" ref="O132:BM132">O74*O103</f>
        <v>0</v>
      </c>
      <c r="P132" s="221">
        <f t="shared" si="102"/>
        <v>0</v>
      </c>
      <c r="Q132" s="221">
        <f t="shared" si="102"/>
        <v>0</v>
      </c>
      <c r="R132" s="221">
        <f t="shared" si="102"/>
        <v>0</v>
      </c>
      <c r="S132" s="221">
        <f t="shared" si="102"/>
        <v>0</v>
      </c>
      <c r="T132" s="221">
        <f t="shared" si="102"/>
        <v>0</v>
      </c>
      <c r="U132" s="221">
        <f t="shared" si="102"/>
        <v>0</v>
      </c>
      <c r="V132" s="221">
        <f t="shared" si="102"/>
        <v>0</v>
      </c>
      <c r="W132" s="221">
        <f t="shared" si="102"/>
        <v>0</v>
      </c>
      <c r="X132" s="221">
        <f t="shared" si="102"/>
        <v>0</v>
      </c>
      <c r="Y132" s="221">
        <f t="shared" si="102"/>
        <v>0</v>
      </c>
      <c r="Z132" s="221">
        <f t="shared" si="102"/>
        <v>0</v>
      </c>
      <c r="AA132" s="221">
        <f t="shared" si="102"/>
        <v>0</v>
      </c>
      <c r="AB132" s="221">
        <f t="shared" si="102"/>
        <v>0</v>
      </c>
      <c r="AC132" s="221">
        <f t="shared" si="102"/>
        <v>0</v>
      </c>
      <c r="AD132" s="221">
        <f t="shared" si="102"/>
        <v>0</v>
      </c>
      <c r="AE132" s="221">
        <f t="shared" si="102"/>
        <v>0</v>
      </c>
      <c r="AF132" s="221">
        <f t="shared" si="102"/>
        <v>0</v>
      </c>
      <c r="AG132" s="221">
        <f t="shared" si="102"/>
        <v>0</v>
      </c>
      <c r="AH132" s="221">
        <f t="shared" si="102"/>
        <v>0</v>
      </c>
      <c r="AI132" s="221">
        <f t="shared" si="102"/>
        <v>0</v>
      </c>
      <c r="AJ132" s="221">
        <f t="shared" si="102"/>
        <v>0</v>
      </c>
      <c r="AK132" s="221">
        <f t="shared" si="102"/>
        <v>0</v>
      </c>
      <c r="AL132" s="221">
        <f t="shared" si="102"/>
        <v>0</v>
      </c>
      <c r="AM132" s="221">
        <f t="shared" si="102"/>
        <v>0</v>
      </c>
      <c r="AN132" s="221">
        <f t="shared" si="102"/>
        <v>0</v>
      </c>
      <c r="AO132" s="221">
        <f t="shared" si="102"/>
        <v>0</v>
      </c>
      <c r="AP132" s="221">
        <f t="shared" si="102"/>
        <v>0</v>
      </c>
      <c r="AQ132" s="221">
        <f t="shared" si="102"/>
        <v>0</v>
      </c>
      <c r="AR132" s="221">
        <f t="shared" si="102"/>
        <v>0</v>
      </c>
      <c r="AS132" s="221">
        <f t="shared" si="102"/>
        <v>0</v>
      </c>
      <c r="AT132" s="221">
        <f t="shared" si="102"/>
        <v>0</v>
      </c>
      <c r="AU132" s="221">
        <f t="shared" si="102"/>
        <v>0</v>
      </c>
      <c r="AV132" s="221">
        <f t="shared" si="102"/>
        <v>0</v>
      </c>
      <c r="AW132" s="221">
        <f t="shared" si="102"/>
        <v>0</v>
      </c>
      <c r="AX132" s="221">
        <f t="shared" si="102"/>
        <v>0</v>
      </c>
      <c r="AY132" s="221">
        <f t="shared" si="102"/>
        <v>0</v>
      </c>
      <c r="AZ132" s="221">
        <f t="shared" si="102"/>
        <v>0</v>
      </c>
      <c r="BA132" s="221">
        <f t="shared" si="102"/>
        <v>0</v>
      </c>
      <c r="BB132" s="221">
        <f t="shared" si="102"/>
        <v>0</v>
      </c>
      <c r="BC132" s="221">
        <f t="shared" si="102"/>
        <v>0</v>
      </c>
      <c r="BD132" s="221">
        <f t="shared" si="102"/>
        <v>0</v>
      </c>
      <c r="BE132" s="221">
        <f t="shared" si="102"/>
        <v>0</v>
      </c>
      <c r="BF132" s="221">
        <f t="shared" si="102"/>
        <v>0</v>
      </c>
      <c r="BG132" s="221">
        <f t="shared" si="102"/>
        <v>0</v>
      </c>
      <c r="BH132" s="221">
        <f t="shared" si="102"/>
        <v>0</v>
      </c>
      <c r="BI132" s="221">
        <f t="shared" si="102"/>
        <v>0</v>
      </c>
      <c r="BJ132" s="221">
        <f t="shared" si="102"/>
        <v>0</v>
      </c>
      <c r="BK132" s="221">
        <f t="shared" si="102"/>
        <v>0</v>
      </c>
      <c r="BL132" s="221">
        <f t="shared" si="102"/>
        <v>0</v>
      </c>
      <c r="BM132" s="221">
        <f t="shared" si="102"/>
        <v>0</v>
      </c>
    </row>
    <row r="133" spans="3:65" ht="12.75">
      <c r="C133" s="220">
        <f t="shared" si="89"/>
        <v>12</v>
      </c>
      <c r="D133" s="198" t="str">
        <f t="shared" si="90"/>
        <v>…</v>
      </c>
      <c r="E133" s="245" t="str">
        <f t="shared" si="87"/>
        <v>Operating Expense</v>
      </c>
      <c r="F133" s="215">
        <f t="shared" si="87"/>
        <v>2</v>
      </c>
      <c r="G133" s="215"/>
      <c r="H133" s="249"/>
      <c r="K133" s="236">
        <f t="shared" si="91"/>
        <v>0</v>
      </c>
      <c r="L133" s="237">
        <f t="shared" si="92"/>
        <v>0</v>
      </c>
      <c r="O133" s="221">
        <f t="shared" si="103" ref="O133:BM133">O75*O104</f>
        <v>0</v>
      </c>
      <c r="P133" s="221">
        <f t="shared" si="103"/>
        <v>0</v>
      </c>
      <c r="Q133" s="221">
        <f t="shared" si="103"/>
        <v>0</v>
      </c>
      <c r="R133" s="221">
        <f t="shared" si="103"/>
        <v>0</v>
      </c>
      <c r="S133" s="221">
        <f t="shared" si="103"/>
        <v>0</v>
      </c>
      <c r="T133" s="221">
        <f t="shared" si="103"/>
        <v>0</v>
      </c>
      <c r="U133" s="221">
        <f t="shared" si="103"/>
        <v>0</v>
      </c>
      <c r="V133" s="221">
        <f t="shared" si="103"/>
        <v>0</v>
      </c>
      <c r="W133" s="221">
        <f t="shared" si="103"/>
        <v>0</v>
      </c>
      <c r="X133" s="221">
        <f t="shared" si="103"/>
        <v>0</v>
      </c>
      <c r="Y133" s="221">
        <f t="shared" si="103"/>
        <v>0</v>
      </c>
      <c r="Z133" s="221">
        <f t="shared" si="103"/>
        <v>0</v>
      </c>
      <c r="AA133" s="221">
        <f t="shared" si="103"/>
        <v>0</v>
      </c>
      <c r="AB133" s="221">
        <f t="shared" si="103"/>
        <v>0</v>
      </c>
      <c r="AC133" s="221">
        <f t="shared" si="103"/>
        <v>0</v>
      </c>
      <c r="AD133" s="221">
        <f t="shared" si="103"/>
        <v>0</v>
      </c>
      <c r="AE133" s="221">
        <f t="shared" si="103"/>
        <v>0</v>
      </c>
      <c r="AF133" s="221">
        <f t="shared" si="103"/>
        <v>0</v>
      </c>
      <c r="AG133" s="221">
        <f t="shared" si="103"/>
        <v>0</v>
      </c>
      <c r="AH133" s="221">
        <f t="shared" si="103"/>
        <v>0</v>
      </c>
      <c r="AI133" s="221">
        <f t="shared" si="103"/>
        <v>0</v>
      </c>
      <c r="AJ133" s="221">
        <f t="shared" si="103"/>
        <v>0</v>
      </c>
      <c r="AK133" s="221">
        <f t="shared" si="103"/>
        <v>0</v>
      </c>
      <c r="AL133" s="221">
        <f t="shared" si="103"/>
        <v>0</v>
      </c>
      <c r="AM133" s="221">
        <f t="shared" si="103"/>
        <v>0</v>
      </c>
      <c r="AN133" s="221">
        <f t="shared" si="103"/>
        <v>0</v>
      </c>
      <c r="AO133" s="221">
        <f t="shared" si="103"/>
        <v>0</v>
      </c>
      <c r="AP133" s="221">
        <f t="shared" si="103"/>
        <v>0</v>
      </c>
      <c r="AQ133" s="221">
        <f t="shared" si="103"/>
        <v>0</v>
      </c>
      <c r="AR133" s="221">
        <f t="shared" si="103"/>
        <v>0</v>
      </c>
      <c r="AS133" s="221">
        <f t="shared" si="103"/>
        <v>0</v>
      </c>
      <c r="AT133" s="221">
        <f t="shared" si="103"/>
        <v>0</v>
      </c>
      <c r="AU133" s="221">
        <f t="shared" si="103"/>
        <v>0</v>
      </c>
      <c r="AV133" s="221">
        <f t="shared" si="103"/>
        <v>0</v>
      </c>
      <c r="AW133" s="221">
        <f t="shared" si="103"/>
        <v>0</v>
      </c>
      <c r="AX133" s="221">
        <f t="shared" si="103"/>
        <v>0</v>
      </c>
      <c r="AY133" s="221">
        <f t="shared" si="103"/>
        <v>0</v>
      </c>
      <c r="AZ133" s="221">
        <f t="shared" si="103"/>
        <v>0</v>
      </c>
      <c r="BA133" s="221">
        <f t="shared" si="103"/>
        <v>0</v>
      </c>
      <c r="BB133" s="221">
        <f t="shared" si="103"/>
        <v>0</v>
      </c>
      <c r="BC133" s="221">
        <f t="shared" si="103"/>
        <v>0</v>
      </c>
      <c r="BD133" s="221">
        <f t="shared" si="103"/>
        <v>0</v>
      </c>
      <c r="BE133" s="221">
        <f t="shared" si="103"/>
        <v>0</v>
      </c>
      <c r="BF133" s="221">
        <f t="shared" si="103"/>
        <v>0</v>
      </c>
      <c r="BG133" s="221">
        <f t="shared" si="103"/>
        <v>0</v>
      </c>
      <c r="BH133" s="221">
        <f t="shared" si="103"/>
        <v>0</v>
      </c>
      <c r="BI133" s="221">
        <f t="shared" si="103"/>
        <v>0</v>
      </c>
      <c r="BJ133" s="221">
        <f t="shared" si="103"/>
        <v>0</v>
      </c>
      <c r="BK133" s="221">
        <f t="shared" si="103"/>
        <v>0</v>
      </c>
      <c r="BL133" s="221">
        <f t="shared" si="103"/>
        <v>0</v>
      </c>
      <c r="BM133" s="221">
        <f t="shared" si="103"/>
        <v>0</v>
      </c>
    </row>
    <row r="134" spans="3:65" ht="12.75">
      <c r="C134" s="220">
        <f t="shared" si="89"/>
        <v>13</v>
      </c>
      <c r="D134" s="198" t="str">
        <f t="shared" si="90"/>
        <v>…</v>
      </c>
      <c r="E134" s="245" t="str">
        <f t="shared" si="87"/>
        <v>Operating Expense</v>
      </c>
      <c r="F134" s="215">
        <f t="shared" si="87"/>
        <v>2</v>
      </c>
      <c r="G134" s="215"/>
      <c r="H134" s="249"/>
      <c r="K134" s="236">
        <f t="shared" si="91"/>
        <v>0</v>
      </c>
      <c r="L134" s="237">
        <f t="shared" si="92"/>
        <v>0</v>
      </c>
      <c r="O134" s="221">
        <f t="shared" si="104" ref="O134:BM134">O76*O105</f>
        <v>0</v>
      </c>
      <c r="P134" s="221">
        <f t="shared" si="104"/>
        <v>0</v>
      </c>
      <c r="Q134" s="221">
        <f t="shared" si="104"/>
        <v>0</v>
      </c>
      <c r="R134" s="221">
        <f t="shared" si="104"/>
        <v>0</v>
      </c>
      <c r="S134" s="221">
        <f t="shared" si="104"/>
        <v>0</v>
      </c>
      <c r="T134" s="221">
        <f t="shared" si="104"/>
        <v>0</v>
      </c>
      <c r="U134" s="221">
        <f t="shared" si="104"/>
        <v>0</v>
      </c>
      <c r="V134" s="221">
        <f t="shared" si="104"/>
        <v>0</v>
      </c>
      <c r="W134" s="221">
        <f t="shared" si="104"/>
        <v>0</v>
      </c>
      <c r="X134" s="221">
        <f t="shared" si="104"/>
        <v>0</v>
      </c>
      <c r="Y134" s="221">
        <f t="shared" si="104"/>
        <v>0</v>
      </c>
      <c r="Z134" s="221">
        <f t="shared" si="104"/>
        <v>0</v>
      </c>
      <c r="AA134" s="221">
        <f t="shared" si="104"/>
        <v>0</v>
      </c>
      <c r="AB134" s="221">
        <f t="shared" si="104"/>
        <v>0</v>
      </c>
      <c r="AC134" s="221">
        <f t="shared" si="104"/>
        <v>0</v>
      </c>
      <c r="AD134" s="221">
        <f t="shared" si="104"/>
        <v>0</v>
      </c>
      <c r="AE134" s="221">
        <f t="shared" si="104"/>
        <v>0</v>
      </c>
      <c r="AF134" s="221">
        <f t="shared" si="104"/>
        <v>0</v>
      </c>
      <c r="AG134" s="221">
        <f t="shared" si="104"/>
        <v>0</v>
      </c>
      <c r="AH134" s="221">
        <f t="shared" si="104"/>
        <v>0</v>
      </c>
      <c r="AI134" s="221">
        <f t="shared" si="104"/>
        <v>0</v>
      </c>
      <c r="AJ134" s="221">
        <f t="shared" si="104"/>
        <v>0</v>
      </c>
      <c r="AK134" s="221">
        <f t="shared" si="104"/>
        <v>0</v>
      </c>
      <c r="AL134" s="221">
        <f t="shared" si="104"/>
        <v>0</v>
      </c>
      <c r="AM134" s="221">
        <f t="shared" si="104"/>
        <v>0</v>
      </c>
      <c r="AN134" s="221">
        <f t="shared" si="104"/>
        <v>0</v>
      </c>
      <c r="AO134" s="221">
        <f t="shared" si="104"/>
        <v>0</v>
      </c>
      <c r="AP134" s="221">
        <f t="shared" si="104"/>
        <v>0</v>
      </c>
      <c r="AQ134" s="221">
        <f t="shared" si="104"/>
        <v>0</v>
      </c>
      <c r="AR134" s="221">
        <f t="shared" si="104"/>
        <v>0</v>
      </c>
      <c r="AS134" s="221">
        <f t="shared" si="104"/>
        <v>0</v>
      </c>
      <c r="AT134" s="221">
        <f t="shared" si="104"/>
        <v>0</v>
      </c>
      <c r="AU134" s="221">
        <f t="shared" si="104"/>
        <v>0</v>
      </c>
      <c r="AV134" s="221">
        <f t="shared" si="104"/>
        <v>0</v>
      </c>
      <c r="AW134" s="221">
        <f t="shared" si="104"/>
        <v>0</v>
      </c>
      <c r="AX134" s="221">
        <f t="shared" si="104"/>
        <v>0</v>
      </c>
      <c r="AY134" s="221">
        <f t="shared" si="104"/>
        <v>0</v>
      </c>
      <c r="AZ134" s="221">
        <f t="shared" si="104"/>
        <v>0</v>
      </c>
      <c r="BA134" s="221">
        <f t="shared" si="104"/>
        <v>0</v>
      </c>
      <c r="BB134" s="221">
        <f t="shared" si="104"/>
        <v>0</v>
      </c>
      <c r="BC134" s="221">
        <f t="shared" si="104"/>
        <v>0</v>
      </c>
      <c r="BD134" s="221">
        <f t="shared" si="104"/>
        <v>0</v>
      </c>
      <c r="BE134" s="221">
        <f t="shared" si="104"/>
        <v>0</v>
      </c>
      <c r="BF134" s="221">
        <f t="shared" si="104"/>
        <v>0</v>
      </c>
      <c r="BG134" s="221">
        <f t="shared" si="104"/>
        <v>0</v>
      </c>
      <c r="BH134" s="221">
        <f t="shared" si="104"/>
        <v>0</v>
      </c>
      <c r="BI134" s="221">
        <f t="shared" si="104"/>
        <v>0</v>
      </c>
      <c r="BJ134" s="221">
        <f t="shared" si="104"/>
        <v>0</v>
      </c>
      <c r="BK134" s="221">
        <f t="shared" si="104"/>
        <v>0</v>
      </c>
      <c r="BL134" s="221">
        <f t="shared" si="104"/>
        <v>0</v>
      </c>
      <c r="BM134" s="221">
        <f t="shared" si="104"/>
        <v>0</v>
      </c>
    </row>
    <row r="135" spans="3:65" ht="12.75">
      <c r="C135" s="220">
        <f t="shared" si="89"/>
        <v>14</v>
      </c>
      <c r="D135" s="198" t="str">
        <f t="shared" si="90"/>
        <v>…</v>
      </c>
      <c r="E135" s="245" t="str">
        <f t="shared" si="87"/>
        <v>Operating Expense</v>
      </c>
      <c r="F135" s="215">
        <f t="shared" si="87"/>
        <v>2</v>
      </c>
      <c r="G135" s="215"/>
      <c r="H135" s="249"/>
      <c r="K135" s="236">
        <f t="shared" si="91"/>
        <v>0</v>
      </c>
      <c r="L135" s="237">
        <f t="shared" si="92"/>
        <v>0</v>
      </c>
      <c r="O135" s="221">
        <f t="shared" si="105" ref="O135:BM135">O77*O106</f>
        <v>0</v>
      </c>
      <c r="P135" s="221">
        <f t="shared" si="105"/>
        <v>0</v>
      </c>
      <c r="Q135" s="221">
        <f t="shared" si="105"/>
        <v>0</v>
      </c>
      <c r="R135" s="221">
        <f t="shared" si="105"/>
        <v>0</v>
      </c>
      <c r="S135" s="221">
        <f t="shared" si="105"/>
        <v>0</v>
      </c>
      <c r="T135" s="221">
        <f t="shared" si="105"/>
        <v>0</v>
      </c>
      <c r="U135" s="221">
        <f t="shared" si="105"/>
        <v>0</v>
      </c>
      <c r="V135" s="221">
        <f t="shared" si="105"/>
        <v>0</v>
      </c>
      <c r="W135" s="221">
        <f t="shared" si="105"/>
        <v>0</v>
      </c>
      <c r="X135" s="221">
        <f t="shared" si="105"/>
        <v>0</v>
      </c>
      <c r="Y135" s="221">
        <f t="shared" si="105"/>
        <v>0</v>
      </c>
      <c r="Z135" s="221">
        <f t="shared" si="105"/>
        <v>0</v>
      </c>
      <c r="AA135" s="221">
        <f t="shared" si="105"/>
        <v>0</v>
      </c>
      <c r="AB135" s="221">
        <f t="shared" si="105"/>
        <v>0</v>
      </c>
      <c r="AC135" s="221">
        <f t="shared" si="105"/>
        <v>0</v>
      </c>
      <c r="AD135" s="221">
        <f t="shared" si="105"/>
        <v>0</v>
      </c>
      <c r="AE135" s="221">
        <f t="shared" si="105"/>
        <v>0</v>
      </c>
      <c r="AF135" s="221">
        <f t="shared" si="105"/>
        <v>0</v>
      </c>
      <c r="AG135" s="221">
        <f t="shared" si="105"/>
        <v>0</v>
      </c>
      <c r="AH135" s="221">
        <f t="shared" si="105"/>
        <v>0</v>
      </c>
      <c r="AI135" s="221">
        <f t="shared" si="105"/>
        <v>0</v>
      </c>
      <c r="AJ135" s="221">
        <f t="shared" si="105"/>
        <v>0</v>
      </c>
      <c r="AK135" s="221">
        <f t="shared" si="105"/>
        <v>0</v>
      </c>
      <c r="AL135" s="221">
        <f t="shared" si="105"/>
        <v>0</v>
      </c>
      <c r="AM135" s="221">
        <f t="shared" si="105"/>
        <v>0</v>
      </c>
      <c r="AN135" s="221">
        <f t="shared" si="105"/>
        <v>0</v>
      </c>
      <c r="AO135" s="221">
        <f t="shared" si="105"/>
        <v>0</v>
      </c>
      <c r="AP135" s="221">
        <f t="shared" si="105"/>
        <v>0</v>
      </c>
      <c r="AQ135" s="221">
        <f t="shared" si="105"/>
        <v>0</v>
      </c>
      <c r="AR135" s="221">
        <f t="shared" si="105"/>
        <v>0</v>
      </c>
      <c r="AS135" s="221">
        <f t="shared" si="105"/>
        <v>0</v>
      </c>
      <c r="AT135" s="221">
        <f t="shared" si="105"/>
        <v>0</v>
      </c>
      <c r="AU135" s="221">
        <f t="shared" si="105"/>
        <v>0</v>
      </c>
      <c r="AV135" s="221">
        <f t="shared" si="105"/>
        <v>0</v>
      </c>
      <c r="AW135" s="221">
        <f t="shared" si="105"/>
        <v>0</v>
      </c>
      <c r="AX135" s="221">
        <f t="shared" si="105"/>
        <v>0</v>
      </c>
      <c r="AY135" s="221">
        <f t="shared" si="105"/>
        <v>0</v>
      </c>
      <c r="AZ135" s="221">
        <f t="shared" si="105"/>
        <v>0</v>
      </c>
      <c r="BA135" s="221">
        <f t="shared" si="105"/>
        <v>0</v>
      </c>
      <c r="BB135" s="221">
        <f t="shared" si="105"/>
        <v>0</v>
      </c>
      <c r="BC135" s="221">
        <f t="shared" si="105"/>
        <v>0</v>
      </c>
      <c r="BD135" s="221">
        <f t="shared" si="105"/>
        <v>0</v>
      </c>
      <c r="BE135" s="221">
        <f t="shared" si="105"/>
        <v>0</v>
      </c>
      <c r="BF135" s="221">
        <f t="shared" si="105"/>
        <v>0</v>
      </c>
      <c r="BG135" s="221">
        <f t="shared" si="105"/>
        <v>0</v>
      </c>
      <c r="BH135" s="221">
        <f t="shared" si="105"/>
        <v>0</v>
      </c>
      <c r="BI135" s="221">
        <f t="shared" si="105"/>
        <v>0</v>
      </c>
      <c r="BJ135" s="221">
        <f t="shared" si="105"/>
        <v>0</v>
      </c>
      <c r="BK135" s="221">
        <f t="shared" si="105"/>
        <v>0</v>
      </c>
      <c r="BL135" s="221">
        <f t="shared" si="105"/>
        <v>0</v>
      </c>
      <c r="BM135" s="221">
        <f t="shared" si="105"/>
        <v>0</v>
      </c>
    </row>
    <row r="136" spans="3:65" ht="12.75">
      <c r="C136" s="220">
        <f t="shared" si="89"/>
        <v>15</v>
      </c>
      <c r="D136" s="198" t="str">
        <f t="shared" si="90"/>
        <v>…</v>
      </c>
      <c r="E136" s="245" t="str">
        <f t="shared" si="87"/>
        <v>Operating Expense</v>
      </c>
      <c r="F136" s="215">
        <f t="shared" si="87"/>
        <v>2</v>
      </c>
      <c r="G136" s="215"/>
      <c r="H136" s="249"/>
      <c r="K136" s="236">
        <f t="shared" si="91"/>
        <v>0</v>
      </c>
      <c r="L136" s="237">
        <f t="shared" si="92"/>
        <v>0</v>
      </c>
      <c r="O136" s="221">
        <f t="shared" si="106" ref="O136:BM136">O78*O107</f>
        <v>0</v>
      </c>
      <c r="P136" s="221">
        <f t="shared" si="106"/>
        <v>0</v>
      </c>
      <c r="Q136" s="221">
        <f t="shared" si="106"/>
        <v>0</v>
      </c>
      <c r="R136" s="221">
        <f t="shared" si="106"/>
        <v>0</v>
      </c>
      <c r="S136" s="221">
        <f t="shared" si="106"/>
        <v>0</v>
      </c>
      <c r="T136" s="221">
        <f t="shared" si="106"/>
        <v>0</v>
      </c>
      <c r="U136" s="221">
        <f t="shared" si="106"/>
        <v>0</v>
      </c>
      <c r="V136" s="221">
        <f t="shared" si="106"/>
        <v>0</v>
      </c>
      <c r="W136" s="221">
        <f t="shared" si="106"/>
        <v>0</v>
      </c>
      <c r="X136" s="221">
        <f t="shared" si="106"/>
        <v>0</v>
      </c>
      <c r="Y136" s="221">
        <f t="shared" si="106"/>
        <v>0</v>
      </c>
      <c r="Z136" s="221">
        <f t="shared" si="106"/>
        <v>0</v>
      </c>
      <c r="AA136" s="221">
        <f t="shared" si="106"/>
        <v>0</v>
      </c>
      <c r="AB136" s="221">
        <f t="shared" si="106"/>
        <v>0</v>
      </c>
      <c r="AC136" s="221">
        <f t="shared" si="106"/>
        <v>0</v>
      </c>
      <c r="AD136" s="221">
        <f t="shared" si="106"/>
        <v>0</v>
      </c>
      <c r="AE136" s="221">
        <f t="shared" si="106"/>
        <v>0</v>
      </c>
      <c r="AF136" s="221">
        <f t="shared" si="106"/>
        <v>0</v>
      </c>
      <c r="AG136" s="221">
        <f t="shared" si="106"/>
        <v>0</v>
      </c>
      <c r="AH136" s="221">
        <f t="shared" si="106"/>
        <v>0</v>
      </c>
      <c r="AI136" s="221">
        <f t="shared" si="106"/>
        <v>0</v>
      </c>
      <c r="AJ136" s="221">
        <f t="shared" si="106"/>
        <v>0</v>
      </c>
      <c r="AK136" s="221">
        <f t="shared" si="106"/>
        <v>0</v>
      </c>
      <c r="AL136" s="221">
        <f t="shared" si="106"/>
        <v>0</v>
      </c>
      <c r="AM136" s="221">
        <f t="shared" si="106"/>
        <v>0</v>
      </c>
      <c r="AN136" s="221">
        <f t="shared" si="106"/>
        <v>0</v>
      </c>
      <c r="AO136" s="221">
        <f t="shared" si="106"/>
        <v>0</v>
      </c>
      <c r="AP136" s="221">
        <f t="shared" si="106"/>
        <v>0</v>
      </c>
      <c r="AQ136" s="221">
        <f t="shared" si="106"/>
        <v>0</v>
      </c>
      <c r="AR136" s="221">
        <f t="shared" si="106"/>
        <v>0</v>
      </c>
      <c r="AS136" s="221">
        <f t="shared" si="106"/>
        <v>0</v>
      </c>
      <c r="AT136" s="221">
        <f t="shared" si="106"/>
        <v>0</v>
      </c>
      <c r="AU136" s="221">
        <f t="shared" si="106"/>
        <v>0</v>
      </c>
      <c r="AV136" s="221">
        <f t="shared" si="106"/>
        <v>0</v>
      </c>
      <c r="AW136" s="221">
        <f t="shared" si="106"/>
        <v>0</v>
      </c>
      <c r="AX136" s="221">
        <f t="shared" si="106"/>
        <v>0</v>
      </c>
      <c r="AY136" s="221">
        <f t="shared" si="106"/>
        <v>0</v>
      </c>
      <c r="AZ136" s="221">
        <f t="shared" si="106"/>
        <v>0</v>
      </c>
      <c r="BA136" s="221">
        <f t="shared" si="106"/>
        <v>0</v>
      </c>
      <c r="BB136" s="221">
        <f t="shared" si="106"/>
        <v>0</v>
      </c>
      <c r="BC136" s="221">
        <f t="shared" si="106"/>
        <v>0</v>
      </c>
      <c r="BD136" s="221">
        <f t="shared" si="106"/>
        <v>0</v>
      </c>
      <c r="BE136" s="221">
        <f t="shared" si="106"/>
        <v>0</v>
      </c>
      <c r="BF136" s="221">
        <f t="shared" si="106"/>
        <v>0</v>
      </c>
      <c r="BG136" s="221">
        <f t="shared" si="106"/>
        <v>0</v>
      </c>
      <c r="BH136" s="221">
        <f t="shared" si="106"/>
        <v>0</v>
      </c>
      <c r="BI136" s="221">
        <f t="shared" si="106"/>
        <v>0</v>
      </c>
      <c r="BJ136" s="221">
        <f t="shared" si="106"/>
        <v>0</v>
      </c>
      <c r="BK136" s="221">
        <f t="shared" si="106"/>
        <v>0</v>
      </c>
      <c r="BL136" s="221">
        <f t="shared" si="106"/>
        <v>0</v>
      </c>
      <c r="BM136" s="221">
        <f t="shared" si="106"/>
        <v>0</v>
      </c>
    </row>
    <row r="137" spans="3:65" ht="12.75">
      <c r="C137" s="220">
        <f t="shared" si="89"/>
        <v>16</v>
      </c>
      <c r="D137" s="198" t="str">
        <f t="shared" si="90"/>
        <v>…</v>
      </c>
      <c r="E137" s="245" t="str">
        <f t="shared" si="87"/>
        <v>Operating Expense</v>
      </c>
      <c r="F137" s="215">
        <f t="shared" si="87"/>
        <v>2</v>
      </c>
      <c r="G137" s="215"/>
      <c r="H137" s="249"/>
      <c r="K137" s="236">
        <f t="shared" si="91"/>
        <v>0</v>
      </c>
      <c r="L137" s="237">
        <f t="shared" si="92"/>
        <v>0</v>
      </c>
      <c r="O137" s="221">
        <f t="shared" si="107" ref="O137:BM137">O79*O108</f>
        <v>0</v>
      </c>
      <c r="P137" s="221">
        <f t="shared" si="107"/>
        <v>0</v>
      </c>
      <c r="Q137" s="221">
        <f t="shared" si="107"/>
        <v>0</v>
      </c>
      <c r="R137" s="221">
        <f t="shared" si="107"/>
        <v>0</v>
      </c>
      <c r="S137" s="221">
        <f t="shared" si="107"/>
        <v>0</v>
      </c>
      <c r="T137" s="221">
        <f t="shared" si="107"/>
        <v>0</v>
      </c>
      <c r="U137" s="221">
        <f t="shared" si="107"/>
        <v>0</v>
      </c>
      <c r="V137" s="221">
        <f t="shared" si="107"/>
        <v>0</v>
      </c>
      <c r="W137" s="221">
        <f t="shared" si="107"/>
        <v>0</v>
      </c>
      <c r="X137" s="221">
        <f t="shared" si="107"/>
        <v>0</v>
      </c>
      <c r="Y137" s="221">
        <f t="shared" si="107"/>
        <v>0</v>
      </c>
      <c r="Z137" s="221">
        <f t="shared" si="107"/>
        <v>0</v>
      </c>
      <c r="AA137" s="221">
        <f t="shared" si="107"/>
        <v>0</v>
      </c>
      <c r="AB137" s="221">
        <f t="shared" si="107"/>
        <v>0</v>
      </c>
      <c r="AC137" s="221">
        <f t="shared" si="107"/>
        <v>0</v>
      </c>
      <c r="AD137" s="221">
        <f t="shared" si="107"/>
        <v>0</v>
      </c>
      <c r="AE137" s="221">
        <f t="shared" si="107"/>
        <v>0</v>
      </c>
      <c r="AF137" s="221">
        <f t="shared" si="107"/>
        <v>0</v>
      </c>
      <c r="AG137" s="221">
        <f t="shared" si="107"/>
        <v>0</v>
      </c>
      <c r="AH137" s="221">
        <f t="shared" si="107"/>
        <v>0</v>
      </c>
      <c r="AI137" s="221">
        <f t="shared" si="107"/>
        <v>0</v>
      </c>
      <c r="AJ137" s="221">
        <f t="shared" si="107"/>
        <v>0</v>
      </c>
      <c r="AK137" s="221">
        <f t="shared" si="107"/>
        <v>0</v>
      </c>
      <c r="AL137" s="221">
        <f t="shared" si="107"/>
        <v>0</v>
      </c>
      <c r="AM137" s="221">
        <f t="shared" si="107"/>
        <v>0</v>
      </c>
      <c r="AN137" s="221">
        <f t="shared" si="107"/>
        <v>0</v>
      </c>
      <c r="AO137" s="221">
        <f t="shared" si="107"/>
        <v>0</v>
      </c>
      <c r="AP137" s="221">
        <f t="shared" si="107"/>
        <v>0</v>
      </c>
      <c r="AQ137" s="221">
        <f t="shared" si="107"/>
        <v>0</v>
      </c>
      <c r="AR137" s="221">
        <f t="shared" si="107"/>
        <v>0</v>
      </c>
      <c r="AS137" s="221">
        <f t="shared" si="107"/>
        <v>0</v>
      </c>
      <c r="AT137" s="221">
        <f t="shared" si="107"/>
        <v>0</v>
      </c>
      <c r="AU137" s="221">
        <f t="shared" si="107"/>
        <v>0</v>
      </c>
      <c r="AV137" s="221">
        <f t="shared" si="107"/>
        <v>0</v>
      </c>
      <c r="AW137" s="221">
        <f t="shared" si="107"/>
        <v>0</v>
      </c>
      <c r="AX137" s="221">
        <f t="shared" si="107"/>
        <v>0</v>
      </c>
      <c r="AY137" s="221">
        <f t="shared" si="107"/>
        <v>0</v>
      </c>
      <c r="AZ137" s="221">
        <f t="shared" si="107"/>
        <v>0</v>
      </c>
      <c r="BA137" s="221">
        <f t="shared" si="107"/>
        <v>0</v>
      </c>
      <c r="BB137" s="221">
        <f t="shared" si="107"/>
        <v>0</v>
      </c>
      <c r="BC137" s="221">
        <f t="shared" si="107"/>
        <v>0</v>
      </c>
      <c r="BD137" s="221">
        <f t="shared" si="107"/>
        <v>0</v>
      </c>
      <c r="BE137" s="221">
        <f t="shared" si="107"/>
        <v>0</v>
      </c>
      <c r="BF137" s="221">
        <f t="shared" si="107"/>
        <v>0</v>
      </c>
      <c r="BG137" s="221">
        <f t="shared" si="107"/>
        <v>0</v>
      </c>
      <c r="BH137" s="221">
        <f t="shared" si="107"/>
        <v>0</v>
      </c>
      <c r="BI137" s="221">
        <f t="shared" si="107"/>
        <v>0</v>
      </c>
      <c r="BJ137" s="221">
        <f t="shared" si="107"/>
        <v>0</v>
      </c>
      <c r="BK137" s="221">
        <f t="shared" si="107"/>
        <v>0</v>
      </c>
      <c r="BL137" s="221">
        <f t="shared" si="107"/>
        <v>0</v>
      </c>
      <c r="BM137" s="221">
        <f t="shared" si="107"/>
        <v>0</v>
      </c>
    </row>
    <row r="138" spans="3:65" ht="12.75">
      <c r="C138" s="220">
        <f t="shared" si="89"/>
        <v>17</v>
      </c>
      <c r="D138" s="198" t="str">
        <f t="shared" si="90"/>
        <v>…</v>
      </c>
      <c r="E138" s="245" t="str">
        <f t="shared" si="87"/>
        <v>Operating Expense</v>
      </c>
      <c r="F138" s="215">
        <f t="shared" si="87"/>
        <v>2</v>
      </c>
      <c r="G138" s="215"/>
      <c r="H138" s="249"/>
      <c r="K138" s="236">
        <f t="shared" si="91"/>
        <v>0</v>
      </c>
      <c r="L138" s="237">
        <f t="shared" si="92"/>
        <v>0</v>
      </c>
      <c r="O138" s="221">
        <f t="shared" si="108" ref="O138:BM138">O80*O109</f>
        <v>0</v>
      </c>
      <c r="P138" s="221">
        <f t="shared" si="108"/>
        <v>0</v>
      </c>
      <c r="Q138" s="221">
        <f t="shared" si="108"/>
        <v>0</v>
      </c>
      <c r="R138" s="221">
        <f t="shared" si="108"/>
        <v>0</v>
      </c>
      <c r="S138" s="221">
        <f t="shared" si="108"/>
        <v>0</v>
      </c>
      <c r="T138" s="221">
        <f t="shared" si="108"/>
        <v>0</v>
      </c>
      <c r="U138" s="221">
        <f t="shared" si="108"/>
        <v>0</v>
      </c>
      <c r="V138" s="221">
        <f t="shared" si="108"/>
        <v>0</v>
      </c>
      <c r="W138" s="221">
        <f t="shared" si="108"/>
        <v>0</v>
      </c>
      <c r="X138" s="221">
        <f t="shared" si="108"/>
        <v>0</v>
      </c>
      <c r="Y138" s="221">
        <f t="shared" si="108"/>
        <v>0</v>
      </c>
      <c r="Z138" s="221">
        <f t="shared" si="108"/>
        <v>0</v>
      </c>
      <c r="AA138" s="221">
        <f t="shared" si="108"/>
        <v>0</v>
      </c>
      <c r="AB138" s="221">
        <f t="shared" si="108"/>
        <v>0</v>
      </c>
      <c r="AC138" s="221">
        <f t="shared" si="108"/>
        <v>0</v>
      </c>
      <c r="AD138" s="221">
        <f t="shared" si="108"/>
        <v>0</v>
      </c>
      <c r="AE138" s="221">
        <f t="shared" si="108"/>
        <v>0</v>
      </c>
      <c r="AF138" s="221">
        <f t="shared" si="108"/>
        <v>0</v>
      </c>
      <c r="AG138" s="221">
        <f t="shared" si="108"/>
        <v>0</v>
      </c>
      <c r="AH138" s="221">
        <f t="shared" si="108"/>
        <v>0</v>
      </c>
      <c r="AI138" s="221">
        <f t="shared" si="108"/>
        <v>0</v>
      </c>
      <c r="AJ138" s="221">
        <f t="shared" si="108"/>
        <v>0</v>
      </c>
      <c r="AK138" s="221">
        <f t="shared" si="108"/>
        <v>0</v>
      </c>
      <c r="AL138" s="221">
        <f t="shared" si="108"/>
        <v>0</v>
      </c>
      <c r="AM138" s="221">
        <f t="shared" si="108"/>
        <v>0</v>
      </c>
      <c r="AN138" s="221">
        <f t="shared" si="108"/>
        <v>0</v>
      </c>
      <c r="AO138" s="221">
        <f t="shared" si="108"/>
        <v>0</v>
      </c>
      <c r="AP138" s="221">
        <f t="shared" si="108"/>
        <v>0</v>
      </c>
      <c r="AQ138" s="221">
        <f t="shared" si="108"/>
        <v>0</v>
      </c>
      <c r="AR138" s="221">
        <f t="shared" si="108"/>
        <v>0</v>
      </c>
      <c r="AS138" s="221">
        <f t="shared" si="108"/>
        <v>0</v>
      </c>
      <c r="AT138" s="221">
        <f t="shared" si="108"/>
        <v>0</v>
      </c>
      <c r="AU138" s="221">
        <f t="shared" si="108"/>
        <v>0</v>
      </c>
      <c r="AV138" s="221">
        <f t="shared" si="108"/>
        <v>0</v>
      </c>
      <c r="AW138" s="221">
        <f t="shared" si="108"/>
        <v>0</v>
      </c>
      <c r="AX138" s="221">
        <f t="shared" si="108"/>
        <v>0</v>
      </c>
      <c r="AY138" s="221">
        <f t="shared" si="108"/>
        <v>0</v>
      </c>
      <c r="AZ138" s="221">
        <f t="shared" si="108"/>
        <v>0</v>
      </c>
      <c r="BA138" s="221">
        <f t="shared" si="108"/>
        <v>0</v>
      </c>
      <c r="BB138" s="221">
        <f t="shared" si="108"/>
        <v>0</v>
      </c>
      <c r="BC138" s="221">
        <f t="shared" si="108"/>
        <v>0</v>
      </c>
      <c r="BD138" s="221">
        <f t="shared" si="108"/>
        <v>0</v>
      </c>
      <c r="BE138" s="221">
        <f t="shared" si="108"/>
        <v>0</v>
      </c>
      <c r="BF138" s="221">
        <f t="shared" si="108"/>
        <v>0</v>
      </c>
      <c r="BG138" s="221">
        <f t="shared" si="108"/>
        <v>0</v>
      </c>
      <c r="BH138" s="221">
        <f t="shared" si="108"/>
        <v>0</v>
      </c>
      <c r="BI138" s="221">
        <f t="shared" si="108"/>
        <v>0</v>
      </c>
      <c r="BJ138" s="221">
        <f t="shared" si="108"/>
        <v>0</v>
      </c>
      <c r="BK138" s="221">
        <f t="shared" si="108"/>
        <v>0</v>
      </c>
      <c r="BL138" s="221">
        <f t="shared" si="108"/>
        <v>0</v>
      </c>
      <c r="BM138" s="221">
        <f t="shared" si="108"/>
        <v>0</v>
      </c>
    </row>
    <row r="139" spans="3:65" ht="12.75">
      <c r="C139" s="220">
        <f t="shared" si="89"/>
        <v>18</v>
      </c>
      <c r="D139" s="198" t="str">
        <f t="shared" si="90"/>
        <v>…</v>
      </c>
      <c r="E139" s="245" t="str">
        <f t="shared" si="87"/>
        <v>Operating Expense</v>
      </c>
      <c r="F139" s="215">
        <f t="shared" si="87"/>
        <v>2</v>
      </c>
      <c r="G139" s="215"/>
      <c r="H139" s="249"/>
      <c r="K139" s="236">
        <f t="shared" si="91"/>
        <v>0</v>
      </c>
      <c r="L139" s="237">
        <f t="shared" si="92"/>
        <v>0</v>
      </c>
      <c r="O139" s="221">
        <f t="shared" si="109" ref="O139:BM139">O81*O110</f>
        <v>0</v>
      </c>
      <c r="P139" s="221">
        <f t="shared" si="109"/>
        <v>0</v>
      </c>
      <c r="Q139" s="221">
        <f t="shared" si="109"/>
        <v>0</v>
      </c>
      <c r="R139" s="221">
        <f t="shared" si="109"/>
        <v>0</v>
      </c>
      <c r="S139" s="221">
        <f t="shared" si="109"/>
        <v>0</v>
      </c>
      <c r="T139" s="221">
        <f t="shared" si="109"/>
        <v>0</v>
      </c>
      <c r="U139" s="221">
        <f t="shared" si="109"/>
        <v>0</v>
      </c>
      <c r="V139" s="221">
        <f t="shared" si="109"/>
        <v>0</v>
      </c>
      <c r="W139" s="221">
        <f t="shared" si="109"/>
        <v>0</v>
      </c>
      <c r="X139" s="221">
        <f t="shared" si="109"/>
        <v>0</v>
      </c>
      <c r="Y139" s="221">
        <f t="shared" si="109"/>
        <v>0</v>
      </c>
      <c r="Z139" s="221">
        <f t="shared" si="109"/>
        <v>0</v>
      </c>
      <c r="AA139" s="221">
        <f t="shared" si="109"/>
        <v>0</v>
      </c>
      <c r="AB139" s="221">
        <f t="shared" si="109"/>
        <v>0</v>
      </c>
      <c r="AC139" s="221">
        <f t="shared" si="109"/>
        <v>0</v>
      </c>
      <c r="AD139" s="221">
        <f t="shared" si="109"/>
        <v>0</v>
      </c>
      <c r="AE139" s="221">
        <f t="shared" si="109"/>
        <v>0</v>
      </c>
      <c r="AF139" s="221">
        <f t="shared" si="109"/>
        <v>0</v>
      </c>
      <c r="AG139" s="221">
        <f t="shared" si="109"/>
        <v>0</v>
      </c>
      <c r="AH139" s="221">
        <f t="shared" si="109"/>
        <v>0</v>
      </c>
      <c r="AI139" s="221">
        <f t="shared" si="109"/>
        <v>0</v>
      </c>
      <c r="AJ139" s="221">
        <f t="shared" si="109"/>
        <v>0</v>
      </c>
      <c r="AK139" s="221">
        <f t="shared" si="109"/>
        <v>0</v>
      </c>
      <c r="AL139" s="221">
        <f t="shared" si="109"/>
        <v>0</v>
      </c>
      <c r="AM139" s="221">
        <f t="shared" si="109"/>
        <v>0</v>
      </c>
      <c r="AN139" s="221">
        <f t="shared" si="109"/>
        <v>0</v>
      </c>
      <c r="AO139" s="221">
        <f t="shared" si="109"/>
        <v>0</v>
      </c>
      <c r="AP139" s="221">
        <f t="shared" si="109"/>
        <v>0</v>
      </c>
      <c r="AQ139" s="221">
        <f t="shared" si="109"/>
        <v>0</v>
      </c>
      <c r="AR139" s="221">
        <f t="shared" si="109"/>
        <v>0</v>
      </c>
      <c r="AS139" s="221">
        <f t="shared" si="109"/>
        <v>0</v>
      </c>
      <c r="AT139" s="221">
        <f t="shared" si="109"/>
        <v>0</v>
      </c>
      <c r="AU139" s="221">
        <f t="shared" si="109"/>
        <v>0</v>
      </c>
      <c r="AV139" s="221">
        <f t="shared" si="109"/>
        <v>0</v>
      </c>
      <c r="AW139" s="221">
        <f t="shared" si="109"/>
        <v>0</v>
      </c>
      <c r="AX139" s="221">
        <f t="shared" si="109"/>
        <v>0</v>
      </c>
      <c r="AY139" s="221">
        <f t="shared" si="109"/>
        <v>0</v>
      </c>
      <c r="AZ139" s="221">
        <f t="shared" si="109"/>
        <v>0</v>
      </c>
      <c r="BA139" s="221">
        <f t="shared" si="109"/>
        <v>0</v>
      </c>
      <c r="BB139" s="221">
        <f t="shared" si="109"/>
        <v>0</v>
      </c>
      <c r="BC139" s="221">
        <f t="shared" si="109"/>
        <v>0</v>
      </c>
      <c r="BD139" s="221">
        <f t="shared" si="109"/>
        <v>0</v>
      </c>
      <c r="BE139" s="221">
        <f t="shared" si="109"/>
        <v>0</v>
      </c>
      <c r="BF139" s="221">
        <f t="shared" si="109"/>
        <v>0</v>
      </c>
      <c r="BG139" s="221">
        <f t="shared" si="109"/>
        <v>0</v>
      </c>
      <c r="BH139" s="221">
        <f t="shared" si="109"/>
        <v>0</v>
      </c>
      <c r="BI139" s="221">
        <f t="shared" si="109"/>
        <v>0</v>
      </c>
      <c r="BJ139" s="221">
        <f t="shared" si="109"/>
        <v>0</v>
      </c>
      <c r="BK139" s="221">
        <f t="shared" si="109"/>
        <v>0</v>
      </c>
      <c r="BL139" s="221">
        <f t="shared" si="109"/>
        <v>0</v>
      </c>
      <c r="BM139" s="221">
        <f t="shared" si="109"/>
        <v>0</v>
      </c>
    </row>
    <row r="140" spans="3:65" ht="12.75">
      <c r="C140" s="220">
        <f t="shared" si="89"/>
        <v>19</v>
      </c>
      <c r="D140" s="198" t="str">
        <f t="shared" si="90"/>
        <v>…</v>
      </c>
      <c r="E140" s="245" t="str">
        <f t="shared" si="87"/>
        <v>Operating Expense</v>
      </c>
      <c r="F140" s="215">
        <f t="shared" si="87"/>
        <v>2</v>
      </c>
      <c r="G140" s="215"/>
      <c r="H140" s="249"/>
      <c r="K140" s="236">
        <f t="shared" si="91"/>
        <v>0</v>
      </c>
      <c r="L140" s="237">
        <f t="shared" si="92"/>
        <v>0</v>
      </c>
      <c r="O140" s="221">
        <f t="shared" si="110" ref="O140:BM140">O82*O111</f>
        <v>0</v>
      </c>
      <c r="P140" s="221">
        <f t="shared" si="110"/>
        <v>0</v>
      </c>
      <c r="Q140" s="221">
        <f t="shared" si="110"/>
        <v>0</v>
      </c>
      <c r="R140" s="221">
        <f t="shared" si="110"/>
        <v>0</v>
      </c>
      <c r="S140" s="221">
        <f t="shared" si="110"/>
        <v>0</v>
      </c>
      <c r="T140" s="221">
        <f t="shared" si="110"/>
        <v>0</v>
      </c>
      <c r="U140" s="221">
        <f t="shared" si="110"/>
        <v>0</v>
      </c>
      <c r="V140" s="221">
        <f t="shared" si="110"/>
        <v>0</v>
      </c>
      <c r="W140" s="221">
        <f t="shared" si="110"/>
        <v>0</v>
      </c>
      <c r="X140" s="221">
        <f t="shared" si="110"/>
        <v>0</v>
      </c>
      <c r="Y140" s="221">
        <f t="shared" si="110"/>
        <v>0</v>
      </c>
      <c r="Z140" s="221">
        <f t="shared" si="110"/>
        <v>0</v>
      </c>
      <c r="AA140" s="221">
        <f t="shared" si="110"/>
        <v>0</v>
      </c>
      <c r="AB140" s="221">
        <f t="shared" si="110"/>
        <v>0</v>
      </c>
      <c r="AC140" s="221">
        <f t="shared" si="110"/>
        <v>0</v>
      </c>
      <c r="AD140" s="221">
        <f t="shared" si="110"/>
        <v>0</v>
      </c>
      <c r="AE140" s="221">
        <f t="shared" si="110"/>
        <v>0</v>
      </c>
      <c r="AF140" s="221">
        <f t="shared" si="110"/>
        <v>0</v>
      </c>
      <c r="AG140" s="221">
        <f t="shared" si="110"/>
        <v>0</v>
      </c>
      <c r="AH140" s="221">
        <f t="shared" si="110"/>
        <v>0</v>
      </c>
      <c r="AI140" s="221">
        <f t="shared" si="110"/>
        <v>0</v>
      </c>
      <c r="AJ140" s="221">
        <f t="shared" si="110"/>
        <v>0</v>
      </c>
      <c r="AK140" s="221">
        <f t="shared" si="110"/>
        <v>0</v>
      </c>
      <c r="AL140" s="221">
        <f t="shared" si="110"/>
        <v>0</v>
      </c>
      <c r="AM140" s="221">
        <f t="shared" si="110"/>
        <v>0</v>
      </c>
      <c r="AN140" s="221">
        <f t="shared" si="110"/>
        <v>0</v>
      </c>
      <c r="AO140" s="221">
        <f t="shared" si="110"/>
        <v>0</v>
      </c>
      <c r="AP140" s="221">
        <f t="shared" si="110"/>
        <v>0</v>
      </c>
      <c r="AQ140" s="221">
        <f t="shared" si="110"/>
        <v>0</v>
      </c>
      <c r="AR140" s="221">
        <f t="shared" si="110"/>
        <v>0</v>
      </c>
      <c r="AS140" s="221">
        <f t="shared" si="110"/>
        <v>0</v>
      </c>
      <c r="AT140" s="221">
        <f t="shared" si="110"/>
        <v>0</v>
      </c>
      <c r="AU140" s="221">
        <f t="shared" si="110"/>
        <v>0</v>
      </c>
      <c r="AV140" s="221">
        <f t="shared" si="110"/>
        <v>0</v>
      </c>
      <c r="AW140" s="221">
        <f t="shared" si="110"/>
        <v>0</v>
      </c>
      <c r="AX140" s="221">
        <f t="shared" si="110"/>
        <v>0</v>
      </c>
      <c r="AY140" s="221">
        <f t="shared" si="110"/>
        <v>0</v>
      </c>
      <c r="AZ140" s="221">
        <f t="shared" si="110"/>
        <v>0</v>
      </c>
      <c r="BA140" s="221">
        <f t="shared" si="110"/>
        <v>0</v>
      </c>
      <c r="BB140" s="221">
        <f t="shared" si="110"/>
        <v>0</v>
      </c>
      <c r="BC140" s="221">
        <f t="shared" si="110"/>
        <v>0</v>
      </c>
      <c r="BD140" s="221">
        <f t="shared" si="110"/>
        <v>0</v>
      </c>
      <c r="BE140" s="221">
        <f t="shared" si="110"/>
        <v>0</v>
      </c>
      <c r="BF140" s="221">
        <f t="shared" si="110"/>
        <v>0</v>
      </c>
      <c r="BG140" s="221">
        <f t="shared" si="110"/>
        <v>0</v>
      </c>
      <c r="BH140" s="221">
        <f t="shared" si="110"/>
        <v>0</v>
      </c>
      <c r="BI140" s="221">
        <f t="shared" si="110"/>
        <v>0</v>
      </c>
      <c r="BJ140" s="221">
        <f t="shared" si="110"/>
        <v>0</v>
      </c>
      <c r="BK140" s="221">
        <f t="shared" si="110"/>
        <v>0</v>
      </c>
      <c r="BL140" s="221">
        <f t="shared" si="110"/>
        <v>0</v>
      </c>
      <c r="BM140" s="221">
        <f t="shared" si="110"/>
        <v>0</v>
      </c>
    </row>
    <row r="141" spans="3:65" ht="12.75">
      <c r="C141" s="220">
        <f t="shared" si="89"/>
        <v>20</v>
      </c>
      <c r="D141" s="198" t="str">
        <f t="shared" si="90"/>
        <v>…</v>
      </c>
      <c r="E141" s="245" t="str">
        <f t="shared" si="87"/>
        <v>Operating Expense</v>
      </c>
      <c r="F141" s="215">
        <f t="shared" si="87"/>
        <v>2</v>
      </c>
      <c r="G141" s="215"/>
      <c r="H141" s="249"/>
      <c r="K141" s="236">
        <f t="shared" si="91"/>
        <v>0</v>
      </c>
      <c r="L141" s="237">
        <f t="shared" si="92"/>
        <v>0</v>
      </c>
      <c r="O141" s="221">
        <f t="shared" si="111" ref="O141:BM141">O83*O112</f>
        <v>0</v>
      </c>
      <c r="P141" s="221">
        <f t="shared" si="111"/>
        <v>0</v>
      </c>
      <c r="Q141" s="221">
        <f t="shared" si="111"/>
        <v>0</v>
      </c>
      <c r="R141" s="221">
        <f t="shared" si="111"/>
        <v>0</v>
      </c>
      <c r="S141" s="221">
        <f t="shared" si="111"/>
        <v>0</v>
      </c>
      <c r="T141" s="221">
        <f t="shared" si="111"/>
        <v>0</v>
      </c>
      <c r="U141" s="221">
        <f t="shared" si="111"/>
        <v>0</v>
      </c>
      <c r="V141" s="221">
        <f t="shared" si="111"/>
        <v>0</v>
      </c>
      <c r="W141" s="221">
        <f t="shared" si="111"/>
        <v>0</v>
      </c>
      <c r="X141" s="221">
        <f t="shared" si="111"/>
        <v>0</v>
      </c>
      <c r="Y141" s="221">
        <f t="shared" si="111"/>
        <v>0</v>
      </c>
      <c r="Z141" s="221">
        <f t="shared" si="111"/>
        <v>0</v>
      </c>
      <c r="AA141" s="221">
        <f t="shared" si="111"/>
        <v>0</v>
      </c>
      <c r="AB141" s="221">
        <f t="shared" si="111"/>
        <v>0</v>
      </c>
      <c r="AC141" s="221">
        <f t="shared" si="111"/>
        <v>0</v>
      </c>
      <c r="AD141" s="221">
        <f t="shared" si="111"/>
        <v>0</v>
      </c>
      <c r="AE141" s="221">
        <f t="shared" si="111"/>
        <v>0</v>
      </c>
      <c r="AF141" s="221">
        <f t="shared" si="111"/>
        <v>0</v>
      </c>
      <c r="AG141" s="221">
        <f t="shared" si="111"/>
        <v>0</v>
      </c>
      <c r="AH141" s="221">
        <f t="shared" si="111"/>
        <v>0</v>
      </c>
      <c r="AI141" s="221">
        <f t="shared" si="111"/>
        <v>0</v>
      </c>
      <c r="AJ141" s="221">
        <f t="shared" si="111"/>
        <v>0</v>
      </c>
      <c r="AK141" s="221">
        <f t="shared" si="111"/>
        <v>0</v>
      </c>
      <c r="AL141" s="221">
        <f t="shared" si="111"/>
        <v>0</v>
      </c>
      <c r="AM141" s="221">
        <f t="shared" si="111"/>
        <v>0</v>
      </c>
      <c r="AN141" s="221">
        <f t="shared" si="111"/>
        <v>0</v>
      </c>
      <c r="AO141" s="221">
        <f t="shared" si="111"/>
        <v>0</v>
      </c>
      <c r="AP141" s="221">
        <f t="shared" si="111"/>
        <v>0</v>
      </c>
      <c r="AQ141" s="221">
        <f t="shared" si="111"/>
        <v>0</v>
      </c>
      <c r="AR141" s="221">
        <f t="shared" si="111"/>
        <v>0</v>
      </c>
      <c r="AS141" s="221">
        <f t="shared" si="111"/>
        <v>0</v>
      </c>
      <c r="AT141" s="221">
        <f t="shared" si="111"/>
        <v>0</v>
      </c>
      <c r="AU141" s="221">
        <f t="shared" si="111"/>
        <v>0</v>
      </c>
      <c r="AV141" s="221">
        <f t="shared" si="111"/>
        <v>0</v>
      </c>
      <c r="AW141" s="221">
        <f t="shared" si="111"/>
        <v>0</v>
      </c>
      <c r="AX141" s="221">
        <f t="shared" si="111"/>
        <v>0</v>
      </c>
      <c r="AY141" s="221">
        <f t="shared" si="111"/>
        <v>0</v>
      </c>
      <c r="AZ141" s="221">
        <f t="shared" si="111"/>
        <v>0</v>
      </c>
      <c r="BA141" s="221">
        <f t="shared" si="111"/>
        <v>0</v>
      </c>
      <c r="BB141" s="221">
        <f t="shared" si="111"/>
        <v>0</v>
      </c>
      <c r="BC141" s="221">
        <f t="shared" si="111"/>
        <v>0</v>
      </c>
      <c r="BD141" s="221">
        <f t="shared" si="111"/>
        <v>0</v>
      </c>
      <c r="BE141" s="221">
        <f t="shared" si="111"/>
        <v>0</v>
      </c>
      <c r="BF141" s="221">
        <f t="shared" si="111"/>
        <v>0</v>
      </c>
      <c r="BG141" s="221">
        <f t="shared" si="111"/>
        <v>0</v>
      </c>
      <c r="BH141" s="221">
        <f t="shared" si="111"/>
        <v>0</v>
      </c>
      <c r="BI141" s="221">
        <f t="shared" si="111"/>
        <v>0</v>
      </c>
      <c r="BJ141" s="221">
        <f t="shared" si="111"/>
        <v>0</v>
      </c>
      <c r="BK141" s="221">
        <f t="shared" si="111"/>
        <v>0</v>
      </c>
      <c r="BL141" s="221">
        <f t="shared" si="111"/>
        <v>0</v>
      </c>
      <c r="BM141" s="221">
        <f t="shared" si="111"/>
        <v>0</v>
      </c>
    </row>
    <row r="142" spans="3:65" ht="12.75">
      <c r="C142" s="220">
        <f t="shared" si="89"/>
        <v>21</v>
      </c>
      <c r="D142" s="198" t="str">
        <f t="shared" si="90"/>
        <v>…</v>
      </c>
      <c r="E142" s="245" t="str">
        <f t="shared" si="87"/>
        <v>Operating Expense</v>
      </c>
      <c r="F142" s="215">
        <f t="shared" si="87"/>
        <v>2</v>
      </c>
      <c r="G142" s="215"/>
      <c r="H142" s="249"/>
      <c r="K142" s="236">
        <f t="shared" si="91"/>
        <v>0</v>
      </c>
      <c r="L142" s="237">
        <f t="shared" si="92"/>
        <v>0</v>
      </c>
      <c r="O142" s="221">
        <f t="shared" si="112" ref="O142:BM142">O84*O113</f>
        <v>0</v>
      </c>
      <c r="P142" s="221">
        <f t="shared" si="112"/>
        <v>0</v>
      </c>
      <c r="Q142" s="221">
        <f t="shared" si="112"/>
        <v>0</v>
      </c>
      <c r="R142" s="221">
        <f t="shared" si="112"/>
        <v>0</v>
      </c>
      <c r="S142" s="221">
        <f t="shared" si="112"/>
        <v>0</v>
      </c>
      <c r="T142" s="221">
        <f t="shared" si="112"/>
        <v>0</v>
      </c>
      <c r="U142" s="221">
        <f t="shared" si="112"/>
        <v>0</v>
      </c>
      <c r="V142" s="221">
        <f t="shared" si="112"/>
        <v>0</v>
      </c>
      <c r="W142" s="221">
        <f t="shared" si="112"/>
        <v>0</v>
      </c>
      <c r="X142" s="221">
        <f t="shared" si="112"/>
        <v>0</v>
      </c>
      <c r="Y142" s="221">
        <f t="shared" si="112"/>
        <v>0</v>
      </c>
      <c r="Z142" s="221">
        <f t="shared" si="112"/>
        <v>0</v>
      </c>
      <c r="AA142" s="221">
        <f t="shared" si="112"/>
        <v>0</v>
      </c>
      <c r="AB142" s="221">
        <f t="shared" si="112"/>
        <v>0</v>
      </c>
      <c r="AC142" s="221">
        <f t="shared" si="112"/>
        <v>0</v>
      </c>
      <c r="AD142" s="221">
        <f t="shared" si="112"/>
        <v>0</v>
      </c>
      <c r="AE142" s="221">
        <f t="shared" si="112"/>
        <v>0</v>
      </c>
      <c r="AF142" s="221">
        <f t="shared" si="112"/>
        <v>0</v>
      </c>
      <c r="AG142" s="221">
        <f t="shared" si="112"/>
        <v>0</v>
      </c>
      <c r="AH142" s="221">
        <f t="shared" si="112"/>
        <v>0</v>
      </c>
      <c r="AI142" s="221">
        <f t="shared" si="112"/>
        <v>0</v>
      </c>
      <c r="AJ142" s="221">
        <f t="shared" si="112"/>
        <v>0</v>
      </c>
      <c r="AK142" s="221">
        <f t="shared" si="112"/>
        <v>0</v>
      </c>
      <c r="AL142" s="221">
        <f t="shared" si="112"/>
        <v>0</v>
      </c>
      <c r="AM142" s="221">
        <f t="shared" si="112"/>
        <v>0</v>
      </c>
      <c r="AN142" s="221">
        <f t="shared" si="112"/>
        <v>0</v>
      </c>
      <c r="AO142" s="221">
        <f t="shared" si="112"/>
        <v>0</v>
      </c>
      <c r="AP142" s="221">
        <f t="shared" si="112"/>
        <v>0</v>
      </c>
      <c r="AQ142" s="221">
        <f t="shared" si="112"/>
        <v>0</v>
      </c>
      <c r="AR142" s="221">
        <f t="shared" si="112"/>
        <v>0</v>
      </c>
      <c r="AS142" s="221">
        <f t="shared" si="112"/>
        <v>0</v>
      </c>
      <c r="AT142" s="221">
        <f t="shared" si="112"/>
        <v>0</v>
      </c>
      <c r="AU142" s="221">
        <f t="shared" si="112"/>
        <v>0</v>
      </c>
      <c r="AV142" s="221">
        <f t="shared" si="112"/>
        <v>0</v>
      </c>
      <c r="AW142" s="221">
        <f t="shared" si="112"/>
        <v>0</v>
      </c>
      <c r="AX142" s="221">
        <f t="shared" si="112"/>
        <v>0</v>
      </c>
      <c r="AY142" s="221">
        <f t="shared" si="112"/>
        <v>0</v>
      </c>
      <c r="AZ142" s="221">
        <f t="shared" si="112"/>
        <v>0</v>
      </c>
      <c r="BA142" s="221">
        <f t="shared" si="112"/>
        <v>0</v>
      </c>
      <c r="BB142" s="221">
        <f t="shared" si="112"/>
        <v>0</v>
      </c>
      <c r="BC142" s="221">
        <f t="shared" si="112"/>
        <v>0</v>
      </c>
      <c r="BD142" s="221">
        <f t="shared" si="112"/>
        <v>0</v>
      </c>
      <c r="BE142" s="221">
        <f t="shared" si="112"/>
        <v>0</v>
      </c>
      <c r="BF142" s="221">
        <f t="shared" si="112"/>
        <v>0</v>
      </c>
      <c r="BG142" s="221">
        <f t="shared" si="112"/>
        <v>0</v>
      </c>
      <c r="BH142" s="221">
        <f t="shared" si="112"/>
        <v>0</v>
      </c>
      <c r="BI142" s="221">
        <f t="shared" si="112"/>
        <v>0</v>
      </c>
      <c r="BJ142" s="221">
        <f t="shared" si="112"/>
        <v>0</v>
      </c>
      <c r="BK142" s="221">
        <f t="shared" si="112"/>
        <v>0</v>
      </c>
      <c r="BL142" s="221">
        <f t="shared" si="112"/>
        <v>0</v>
      </c>
      <c r="BM142" s="221">
        <f t="shared" si="112"/>
        <v>0</v>
      </c>
    </row>
    <row r="143" spans="3:65" ht="12.75">
      <c r="C143" s="220">
        <f t="shared" si="89"/>
        <v>22</v>
      </c>
      <c r="D143" s="198" t="str">
        <f t="shared" si="90"/>
        <v>…</v>
      </c>
      <c r="E143" s="245" t="str">
        <f t="shared" si="87"/>
        <v>Operating Expense</v>
      </c>
      <c r="F143" s="215">
        <f t="shared" si="87"/>
        <v>2</v>
      </c>
      <c r="G143" s="215"/>
      <c r="H143" s="249"/>
      <c r="K143" s="236">
        <f t="shared" si="91"/>
        <v>0</v>
      </c>
      <c r="L143" s="237">
        <f t="shared" si="92"/>
        <v>0</v>
      </c>
      <c r="O143" s="221">
        <f t="shared" si="113" ref="O143:BM143">O85*O114</f>
        <v>0</v>
      </c>
      <c r="P143" s="221">
        <f t="shared" si="113"/>
        <v>0</v>
      </c>
      <c r="Q143" s="221">
        <f t="shared" si="113"/>
        <v>0</v>
      </c>
      <c r="R143" s="221">
        <f t="shared" si="113"/>
        <v>0</v>
      </c>
      <c r="S143" s="221">
        <f t="shared" si="113"/>
        <v>0</v>
      </c>
      <c r="T143" s="221">
        <f t="shared" si="113"/>
        <v>0</v>
      </c>
      <c r="U143" s="221">
        <f t="shared" si="113"/>
        <v>0</v>
      </c>
      <c r="V143" s="221">
        <f t="shared" si="113"/>
        <v>0</v>
      </c>
      <c r="W143" s="221">
        <f t="shared" si="113"/>
        <v>0</v>
      </c>
      <c r="X143" s="221">
        <f t="shared" si="113"/>
        <v>0</v>
      </c>
      <c r="Y143" s="221">
        <f t="shared" si="113"/>
        <v>0</v>
      </c>
      <c r="Z143" s="221">
        <f t="shared" si="113"/>
        <v>0</v>
      </c>
      <c r="AA143" s="221">
        <f t="shared" si="113"/>
        <v>0</v>
      </c>
      <c r="AB143" s="221">
        <f t="shared" si="113"/>
        <v>0</v>
      </c>
      <c r="AC143" s="221">
        <f t="shared" si="113"/>
        <v>0</v>
      </c>
      <c r="AD143" s="221">
        <f t="shared" si="113"/>
        <v>0</v>
      </c>
      <c r="AE143" s="221">
        <f t="shared" si="113"/>
        <v>0</v>
      </c>
      <c r="AF143" s="221">
        <f t="shared" si="113"/>
        <v>0</v>
      </c>
      <c r="AG143" s="221">
        <f t="shared" si="113"/>
        <v>0</v>
      </c>
      <c r="AH143" s="221">
        <f t="shared" si="113"/>
        <v>0</v>
      </c>
      <c r="AI143" s="221">
        <f t="shared" si="113"/>
        <v>0</v>
      </c>
      <c r="AJ143" s="221">
        <f t="shared" si="113"/>
        <v>0</v>
      </c>
      <c r="AK143" s="221">
        <f t="shared" si="113"/>
        <v>0</v>
      </c>
      <c r="AL143" s="221">
        <f t="shared" si="113"/>
        <v>0</v>
      </c>
      <c r="AM143" s="221">
        <f t="shared" si="113"/>
        <v>0</v>
      </c>
      <c r="AN143" s="221">
        <f t="shared" si="113"/>
        <v>0</v>
      </c>
      <c r="AO143" s="221">
        <f t="shared" si="113"/>
        <v>0</v>
      </c>
      <c r="AP143" s="221">
        <f t="shared" si="113"/>
        <v>0</v>
      </c>
      <c r="AQ143" s="221">
        <f t="shared" si="113"/>
        <v>0</v>
      </c>
      <c r="AR143" s="221">
        <f t="shared" si="113"/>
        <v>0</v>
      </c>
      <c r="AS143" s="221">
        <f t="shared" si="113"/>
        <v>0</v>
      </c>
      <c r="AT143" s="221">
        <f t="shared" si="113"/>
        <v>0</v>
      </c>
      <c r="AU143" s="221">
        <f t="shared" si="113"/>
        <v>0</v>
      </c>
      <c r="AV143" s="221">
        <f t="shared" si="113"/>
        <v>0</v>
      </c>
      <c r="AW143" s="221">
        <f t="shared" si="113"/>
        <v>0</v>
      </c>
      <c r="AX143" s="221">
        <f t="shared" si="113"/>
        <v>0</v>
      </c>
      <c r="AY143" s="221">
        <f t="shared" si="113"/>
        <v>0</v>
      </c>
      <c r="AZ143" s="221">
        <f t="shared" si="113"/>
        <v>0</v>
      </c>
      <c r="BA143" s="221">
        <f t="shared" si="113"/>
        <v>0</v>
      </c>
      <c r="BB143" s="221">
        <f t="shared" si="113"/>
        <v>0</v>
      </c>
      <c r="BC143" s="221">
        <f t="shared" si="113"/>
        <v>0</v>
      </c>
      <c r="BD143" s="221">
        <f t="shared" si="113"/>
        <v>0</v>
      </c>
      <c r="BE143" s="221">
        <f t="shared" si="113"/>
        <v>0</v>
      </c>
      <c r="BF143" s="221">
        <f t="shared" si="113"/>
        <v>0</v>
      </c>
      <c r="BG143" s="221">
        <f t="shared" si="113"/>
        <v>0</v>
      </c>
      <c r="BH143" s="221">
        <f t="shared" si="113"/>
        <v>0</v>
      </c>
      <c r="BI143" s="221">
        <f t="shared" si="113"/>
        <v>0</v>
      </c>
      <c r="BJ143" s="221">
        <f t="shared" si="113"/>
        <v>0</v>
      </c>
      <c r="BK143" s="221">
        <f t="shared" si="113"/>
        <v>0</v>
      </c>
      <c r="BL143" s="221">
        <f t="shared" si="113"/>
        <v>0</v>
      </c>
      <c r="BM143" s="221">
        <f t="shared" si="113"/>
        <v>0</v>
      </c>
    </row>
    <row r="144" spans="3:65" ht="12.75">
      <c r="C144" s="220">
        <f t="shared" si="89"/>
        <v>23</v>
      </c>
      <c r="D144" s="198" t="str">
        <f t="shared" si="90"/>
        <v>…</v>
      </c>
      <c r="E144" s="245" t="str">
        <f t="shared" si="87"/>
        <v>Operating Expense</v>
      </c>
      <c r="F144" s="215">
        <f t="shared" si="87"/>
        <v>2</v>
      </c>
      <c r="G144" s="215"/>
      <c r="H144" s="249"/>
      <c r="K144" s="236">
        <f t="shared" si="91"/>
        <v>0</v>
      </c>
      <c r="L144" s="237">
        <f t="shared" si="92"/>
        <v>0</v>
      </c>
      <c r="O144" s="221">
        <f t="shared" si="114" ref="O144:BM144">O86*O115</f>
        <v>0</v>
      </c>
      <c r="P144" s="221">
        <f t="shared" si="114"/>
        <v>0</v>
      </c>
      <c r="Q144" s="221">
        <f t="shared" si="114"/>
        <v>0</v>
      </c>
      <c r="R144" s="221">
        <f t="shared" si="114"/>
        <v>0</v>
      </c>
      <c r="S144" s="221">
        <f t="shared" si="114"/>
        <v>0</v>
      </c>
      <c r="T144" s="221">
        <f t="shared" si="114"/>
        <v>0</v>
      </c>
      <c r="U144" s="221">
        <f t="shared" si="114"/>
        <v>0</v>
      </c>
      <c r="V144" s="221">
        <f t="shared" si="114"/>
        <v>0</v>
      </c>
      <c r="W144" s="221">
        <f t="shared" si="114"/>
        <v>0</v>
      </c>
      <c r="X144" s="221">
        <f t="shared" si="114"/>
        <v>0</v>
      </c>
      <c r="Y144" s="221">
        <f t="shared" si="114"/>
        <v>0</v>
      </c>
      <c r="Z144" s="221">
        <f t="shared" si="114"/>
        <v>0</v>
      </c>
      <c r="AA144" s="221">
        <f t="shared" si="114"/>
        <v>0</v>
      </c>
      <c r="AB144" s="221">
        <f t="shared" si="114"/>
        <v>0</v>
      </c>
      <c r="AC144" s="221">
        <f t="shared" si="114"/>
        <v>0</v>
      </c>
      <c r="AD144" s="221">
        <f t="shared" si="114"/>
        <v>0</v>
      </c>
      <c r="AE144" s="221">
        <f t="shared" si="114"/>
        <v>0</v>
      </c>
      <c r="AF144" s="221">
        <f t="shared" si="114"/>
        <v>0</v>
      </c>
      <c r="AG144" s="221">
        <f t="shared" si="114"/>
        <v>0</v>
      </c>
      <c r="AH144" s="221">
        <f t="shared" si="114"/>
        <v>0</v>
      </c>
      <c r="AI144" s="221">
        <f t="shared" si="114"/>
        <v>0</v>
      </c>
      <c r="AJ144" s="221">
        <f t="shared" si="114"/>
        <v>0</v>
      </c>
      <c r="AK144" s="221">
        <f t="shared" si="114"/>
        <v>0</v>
      </c>
      <c r="AL144" s="221">
        <f t="shared" si="114"/>
        <v>0</v>
      </c>
      <c r="AM144" s="221">
        <f t="shared" si="114"/>
        <v>0</v>
      </c>
      <c r="AN144" s="221">
        <f t="shared" si="114"/>
        <v>0</v>
      </c>
      <c r="AO144" s="221">
        <f t="shared" si="114"/>
        <v>0</v>
      </c>
      <c r="AP144" s="221">
        <f t="shared" si="114"/>
        <v>0</v>
      </c>
      <c r="AQ144" s="221">
        <f t="shared" si="114"/>
        <v>0</v>
      </c>
      <c r="AR144" s="221">
        <f t="shared" si="114"/>
        <v>0</v>
      </c>
      <c r="AS144" s="221">
        <f t="shared" si="114"/>
        <v>0</v>
      </c>
      <c r="AT144" s="221">
        <f t="shared" si="114"/>
        <v>0</v>
      </c>
      <c r="AU144" s="221">
        <f t="shared" si="114"/>
        <v>0</v>
      </c>
      <c r="AV144" s="221">
        <f t="shared" si="114"/>
        <v>0</v>
      </c>
      <c r="AW144" s="221">
        <f t="shared" si="114"/>
        <v>0</v>
      </c>
      <c r="AX144" s="221">
        <f t="shared" si="114"/>
        <v>0</v>
      </c>
      <c r="AY144" s="221">
        <f t="shared" si="114"/>
        <v>0</v>
      </c>
      <c r="AZ144" s="221">
        <f t="shared" si="114"/>
        <v>0</v>
      </c>
      <c r="BA144" s="221">
        <f t="shared" si="114"/>
        <v>0</v>
      </c>
      <c r="BB144" s="221">
        <f t="shared" si="114"/>
        <v>0</v>
      </c>
      <c r="BC144" s="221">
        <f t="shared" si="114"/>
        <v>0</v>
      </c>
      <c r="BD144" s="221">
        <f t="shared" si="114"/>
        <v>0</v>
      </c>
      <c r="BE144" s="221">
        <f t="shared" si="114"/>
        <v>0</v>
      </c>
      <c r="BF144" s="221">
        <f t="shared" si="114"/>
        <v>0</v>
      </c>
      <c r="BG144" s="221">
        <f t="shared" si="114"/>
        <v>0</v>
      </c>
      <c r="BH144" s="221">
        <f t="shared" si="114"/>
        <v>0</v>
      </c>
      <c r="BI144" s="221">
        <f t="shared" si="114"/>
        <v>0</v>
      </c>
      <c r="BJ144" s="221">
        <f t="shared" si="114"/>
        <v>0</v>
      </c>
      <c r="BK144" s="221">
        <f t="shared" si="114"/>
        <v>0</v>
      </c>
      <c r="BL144" s="221">
        <f t="shared" si="114"/>
        <v>0</v>
      </c>
      <c r="BM144" s="221">
        <f t="shared" si="114"/>
        <v>0</v>
      </c>
    </row>
    <row r="145" spans="3:65" ht="12.75">
      <c r="C145" s="220">
        <f t="shared" si="89"/>
        <v>24</v>
      </c>
      <c r="D145" s="198" t="str">
        <f t="shared" si="90"/>
        <v>…</v>
      </c>
      <c r="E145" s="245" t="str">
        <f t="shared" si="87"/>
        <v>Operating Expense</v>
      </c>
      <c r="F145" s="215">
        <f t="shared" si="87"/>
        <v>2</v>
      </c>
      <c r="G145" s="215"/>
      <c r="H145" s="249"/>
      <c r="K145" s="236">
        <f t="shared" si="91"/>
        <v>0</v>
      </c>
      <c r="L145" s="237">
        <f t="shared" si="92"/>
        <v>0</v>
      </c>
      <c r="O145" s="221">
        <f t="shared" si="115" ref="O145:BM145">O87*O116</f>
        <v>0</v>
      </c>
      <c r="P145" s="221">
        <f t="shared" si="115"/>
        <v>0</v>
      </c>
      <c r="Q145" s="221">
        <f t="shared" si="115"/>
        <v>0</v>
      </c>
      <c r="R145" s="221">
        <f t="shared" si="115"/>
        <v>0</v>
      </c>
      <c r="S145" s="221">
        <f t="shared" si="115"/>
        <v>0</v>
      </c>
      <c r="T145" s="221">
        <f t="shared" si="115"/>
        <v>0</v>
      </c>
      <c r="U145" s="221">
        <f t="shared" si="115"/>
        <v>0</v>
      </c>
      <c r="V145" s="221">
        <f t="shared" si="115"/>
        <v>0</v>
      </c>
      <c r="W145" s="221">
        <f t="shared" si="115"/>
        <v>0</v>
      </c>
      <c r="X145" s="221">
        <f t="shared" si="115"/>
        <v>0</v>
      </c>
      <c r="Y145" s="221">
        <f t="shared" si="115"/>
        <v>0</v>
      </c>
      <c r="Z145" s="221">
        <f t="shared" si="115"/>
        <v>0</v>
      </c>
      <c r="AA145" s="221">
        <f t="shared" si="115"/>
        <v>0</v>
      </c>
      <c r="AB145" s="221">
        <f t="shared" si="115"/>
        <v>0</v>
      </c>
      <c r="AC145" s="221">
        <f t="shared" si="115"/>
        <v>0</v>
      </c>
      <c r="AD145" s="221">
        <f t="shared" si="115"/>
        <v>0</v>
      </c>
      <c r="AE145" s="221">
        <f t="shared" si="115"/>
        <v>0</v>
      </c>
      <c r="AF145" s="221">
        <f t="shared" si="115"/>
        <v>0</v>
      </c>
      <c r="AG145" s="221">
        <f t="shared" si="115"/>
        <v>0</v>
      </c>
      <c r="AH145" s="221">
        <f t="shared" si="115"/>
        <v>0</v>
      </c>
      <c r="AI145" s="221">
        <f t="shared" si="115"/>
        <v>0</v>
      </c>
      <c r="AJ145" s="221">
        <f t="shared" si="115"/>
        <v>0</v>
      </c>
      <c r="AK145" s="221">
        <f t="shared" si="115"/>
        <v>0</v>
      </c>
      <c r="AL145" s="221">
        <f t="shared" si="115"/>
        <v>0</v>
      </c>
      <c r="AM145" s="221">
        <f t="shared" si="115"/>
        <v>0</v>
      </c>
      <c r="AN145" s="221">
        <f t="shared" si="115"/>
        <v>0</v>
      </c>
      <c r="AO145" s="221">
        <f t="shared" si="115"/>
        <v>0</v>
      </c>
      <c r="AP145" s="221">
        <f t="shared" si="115"/>
        <v>0</v>
      </c>
      <c r="AQ145" s="221">
        <f t="shared" si="115"/>
        <v>0</v>
      </c>
      <c r="AR145" s="221">
        <f t="shared" si="115"/>
        <v>0</v>
      </c>
      <c r="AS145" s="221">
        <f t="shared" si="115"/>
        <v>0</v>
      </c>
      <c r="AT145" s="221">
        <f t="shared" si="115"/>
        <v>0</v>
      </c>
      <c r="AU145" s="221">
        <f t="shared" si="115"/>
        <v>0</v>
      </c>
      <c r="AV145" s="221">
        <f t="shared" si="115"/>
        <v>0</v>
      </c>
      <c r="AW145" s="221">
        <f t="shared" si="115"/>
        <v>0</v>
      </c>
      <c r="AX145" s="221">
        <f t="shared" si="115"/>
        <v>0</v>
      </c>
      <c r="AY145" s="221">
        <f t="shared" si="115"/>
        <v>0</v>
      </c>
      <c r="AZ145" s="221">
        <f t="shared" si="115"/>
        <v>0</v>
      </c>
      <c r="BA145" s="221">
        <f t="shared" si="115"/>
        <v>0</v>
      </c>
      <c r="BB145" s="221">
        <f t="shared" si="115"/>
        <v>0</v>
      </c>
      <c r="BC145" s="221">
        <f t="shared" si="115"/>
        <v>0</v>
      </c>
      <c r="BD145" s="221">
        <f t="shared" si="115"/>
        <v>0</v>
      </c>
      <c r="BE145" s="221">
        <f t="shared" si="115"/>
        <v>0</v>
      </c>
      <c r="BF145" s="221">
        <f t="shared" si="115"/>
        <v>0</v>
      </c>
      <c r="BG145" s="221">
        <f t="shared" si="115"/>
        <v>0</v>
      </c>
      <c r="BH145" s="221">
        <f t="shared" si="115"/>
        <v>0</v>
      </c>
      <c r="BI145" s="221">
        <f t="shared" si="115"/>
        <v>0</v>
      </c>
      <c r="BJ145" s="221">
        <f t="shared" si="115"/>
        <v>0</v>
      </c>
      <c r="BK145" s="221">
        <f t="shared" si="115"/>
        <v>0</v>
      </c>
      <c r="BL145" s="221">
        <f t="shared" si="115"/>
        <v>0</v>
      </c>
      <c r="BM145" s="221">
        <f t="shared" si="115"/>
        <v>0</v>
      </c>
    </row>
    <row r="146" spans="3:65" ht="12.75">
      <c r="C146" s="220">
        <f t="shared" si="89"/>
        <v>25</v>
      </c>
      <c r="D146" s="198" t="str">
        <f t="shared" si="90"/>
        <v>…</v>
      </c>
      <c r="E146" s="245" t="str">
        <f t="shared" si="87"/>
        <v>Operating Expense</v>
      </c>
      <c r="F146" s="215">
        <f t="shared" si="87"/>
        <v>2</v>
      </c>
      <c r="G146" s="215"/>
      <c r="H146" s="249"/>
      <c r="K146" s="239">
        <f t="shared" si="91"/>
        <v>0</v>
      </c>
      <c r="L146" s="240">
        <f t="shared" si="92"/>
        <v>0</v>
      </c>
      <c r="O146" s="221">
        <f t="shared" si="116" ref="O146:BM146">O88*O117</f>
        <v>0</v>
      </c>
      <c r="P146" s="221">
        <f t="shared" si="116"/>
        <v>0</v>
      </c>
      <c r="Q146" s="221">
        <f t="shared" si="116"/>
        <v>0</v>
      </c>
      <c r="R146" s="221">
        <f t="shared" si="116"/>
        <v>0</v>
      </c>
      <c r="S146" s="221">
        <f t="shared" si="116"/>
        <v>0</v>
      </c>
      <c r="T146" s="221">
        <f t="shared" si="116"/>
        <v>0</v>
      </c>
      <c r="U146" s="221">
        <f t="shared" si="116"/>
        <v>0</v>
      </c>
      <c r="V146" s="221">
        <f t="shared" si="116"/>
        <v>0</v>
      </c>
      <c r="W146" s="221">
        <f t="shared" si="116"/>
        <v>0</v>
      </c>
      <c r="X146" s="221">
        <f t="shared" si="116"/>
        <v>0</v>
      </c>
      <c r="Y146" s="221">
        <f t="shared" si="116"/>
        <v>0</v>
      </c>
      <c r="Z146" s="221">
        <f t="shared" si="116"/>
        <v>0</v>
      </c>
      <c r="AA146" s="221">
        <f t="shared" si="116"/>
        <v>0</v>
      </c>
      <c r="AB146" s="221">
        <f t="shared" si="116"/>
        <v>0</v>
      </c>
      <c r="AC146" s="221">
        <f t="shared" si="116"/>
        <v>0</v>
      </c>
      <c r="AD146" s="221">
        <f t="shared" si="116"/>
        <v>0</v>
      </c>
      <c r="AE146" s="221">
        <f t="shared" si="116"/>
        <v>0</v>
      </c>
      <c r="AF146" s="221">
        <f t="shared" si="116"/>
        <v>0</v>
      </c>
      <c r="AG146" s="221">
        <f t="shared" si="116"/>
        <v>0</v>
      </c>
      <c r="AH146" s="221">
        <f t="shared" si="116"/>
        <v>0</v>
      </c>
      <c r="AI146" s="221">
        <f t="shared" si="116"/>
        <v>0</v>
      </c>
      <c r="AJ146" s="221">
        <f t="shared" si="116"/>
        <v>0</v>
      </c>
      <c r="AK146" s="221">
        <f t="shared" si="116"/>
        <v>0</v>
      </c>
      <c r="AL146" s="221">
        <f t="shared" si="116"/>
        <v>0</v>
      </c>
      <c r="AM146" s="221">
        <f t="shared" si="116"/>
        <v>0</v>
      </c>
      <c r="AN146" s="221">
        <f t="shared" si="116"/>
        <v>0</v>
      </c>
      <c r="AO146" s="221">
        <f t="shared" si="116"/>
        <v>0</v>
      </c>
      <c r="AP146" s="221">
        <f t="shared" si="116"/>
        <v>0</v>
      </c>
      <c r="AQ146" s="221">
        <f t="shared" si="116"/>
        <v>0</v>
      </c>
      <c r="AR146" s="221">
        <f t="shared" si="116"/>
        <v>0</v>
      </c>
      <c r="AS146" s="221">
        <f t="shared" si="116"/>
        <v>0</v>
      </c>
      <c r="AT146" s="221">
        <f t="shared" si="116"/>
        <v>0</v>
      </c>
      <c r="AU146" s="221">
        <f t="shared" si="116"/>
        <v>0</v>
      </c>
      <c r="AV146" s="221">
        <f t="shared" si="116"/>
        <v>0</v>
      </c>
      <c r="AW146" s="221">
        <f t="shared" si="116"/>
        <v>0</v>
      </c>
      <c r="AX146" s="221">
        <f t="shared" si="116"/>
        <v>0</v>
      </c>
      <c r="AY146" s="221">
        <f t="shared" si="116"/>
        <v>0</v>
      </c>
      <c r="AZ146" s="221">
        <f t="shared" si="116"/>
        <v>0</v>
      </c>
      <c r="BA146" s="221">
        <f t="shared" si="116"/>
        <v>0</v>
      </c>
      <c r="BB146" s="221">
        <f t="shared" si="116"/>
        <v>0</v>
      </c>
      <c r="BC146" s="221">
        <f t="shared" si="116"/>
        <v>0</v>
      </c>
      <c r="BD146" s="221">
        <f t="shared" si="116"/>
        <v>0</v>
      </c>
      <c r="BE146" s="221">
        <f t="shared" si="116"/>
        <v>0</v>
      </c>
      <c r="BF146" s="221">
        <f t="shared" si="116"/>
        <v>0</v>
      </c>
      <c r="BG146" s="221">
        <f t="shared" si="116"/>
        <v>0</v>
      </c>
      <c r="BH146" s="221">
        <f t="shared" si="116"/>
        <v>0</v>
      </c>
      <c r="BI146" s="221">
        <f t="shared" si="116"/>
        <v>0</v>
      </c>
      <c r="BJ146" s="221">
        <f t="shared" si="116"/>
        <v>0</v>
      </c>
      <c r="BK146" s="221">
        <f t="shared" si="116"/>
        <v>0</v>
      </c>
      <c r="BL146" s="221">
        <f t="shared" si="116"/>
        <v>0</v>
      </c>
      <c r="BM146" s="221">
        <f t="shared" si="116"/>
        <v>0</v>
      </c>
    </row>
    <row r="147" spans="4:65" ht="12.75">
      <c r="D147" s="226" t="str">
        <f>"Total "&amp;D121</f>
        <v>Total Cash Flow, Escalated</v>
      </c>
      <c r="K147" s="241">
        <f t="shared" si="91"/>
        <v>1000335.1435318992</v>
      </c>
      <c r="L147" s="242">
        <f t="shared" si="92"/>
        <v>1100000</v>
      </c>
      <c r="O147" s="243">
        <f t="shared" si="117" ref="O147:AT147">SUM(O122:O146)</f>
        <v>1010000</v>
      </c>
      <c r="P147" s="243">
        <f t="shared" si="117"/>
        <v>10000</v>
      </c>
      <c r="Q147" s="243">
        <f t="shared" si="117"/>
        <v>10000</v>
      </c>
      <c r="R147" s="243">
        <f t="shared" si="117"/>
        <v>10000</v>
      </c>
      <c r="S147" s="243">
        <f t="shared" si="117"/>
        <v>10000</v>
      </c>
      <c r="T147" s="243">
        <f t="shared" si="117"/>
        <v>10000</v>
      </c>
      <c r="U147" s="243">
        <f t="shared" si="117"/>
        <v>10000</v>
      </c>
      <c r="V147" s="243">
        <f t="shared" si="117"/>
        <v>10000</v>
      </c>
      <c r="W147" s="243">
        <f t="shared" si="117"/>
        <v>10000</v>
      </c>
      <c r="X147" s="243">
        <f t="shared" si="117"/>
        <v>10000</v>
      </c>
      <c r="Y147" s="243">
        <f t="shared" si="117"/>
        <v>0</v>
      </c>
      <c r="Z147" s="243">
        <f t="shared" si="117"/>
        <v>0</v>
      </c>
      <c r="AA147" s="243">
        <f t="shared" si="117"/>
        <v>0</v>
      </c>
      <c r="AB147" s="243">
        <f t="shared" si="117"/>
        <v>0</v>
      </c>
      <c r="AC147" s="243">
        <f t="shared" si="117"/>
        <v>0</v>
      </c>
      <c r="AD147" s="243">
        <f t="shared" si="117"/>
        <v>0</v>
      </c>
      <c r="AE147" s="243">
        <f t="shared" si="117"/>
        <v>0</v>
      </c>
      <c r="AF147" s="243">
        <f t="shared" si="117"/>
        <v>0</v>
      </c>
      <c r="AG147" s="243">
        <f t="shared" si="117"/>
        <v>0</v>
      </c>
      <c r="AH147" s="243">
        <f t="shared" si="117"/>
        <v>0</v>
      </c>
      <c r="AI147" s="243">
        <f t="shared" si="117"/>
        <v>0</v>
      </c>
      <c r="AJ147" s="243">
        <f t="shared" si="117"/>
        <v>0</v>
      </c>
      <c r="AK147" s="243">
        <f t="shared" si="117"/>
        <v>0</v>
      </c>
      <c r="AL147" s="243">
        <f t="shared" si="117"/>
        <v>0</v>
      </c>
      <c r="AM147" s="243">
        <f t="shared" si="117"/>
        <v>0</v>
      </c>
      <c r="AN147" s="243">
        <f t="shared" si="117"/>
        <v>0</v>
      </c>
      <c r="AO147" s="243">
        <f t="shared" si="117"/>
        <v>0</v>
      </c>
      <c r="AP147" s="243">
        <f t="shared" si="117"/>
        <v>0</v>
      </c>
      <c r="AQ147" s="243">
        <f t="shared" si="117"/>
        <v>0</v>
      </c>
      <c r="AR147" s="243">
        <f t="shared" si="117"/>
        <v>0</v>
      </c>
      <c r="AS147" s="243">
        <f t="shared" si="117"/>
        <v>0</v>
      </c>
      <c r="AT147" s="243">
        <f t="shared" si="117"/>
        <v>0</v>
      </c>
      <c r="AU147" s="243">
        <f t="shared" si="118" ref="AU147:BM147">SUM(AU122:AU146)</f>
        <v>0</v>
      </c>
      <c r="AV147" s="243">
        <f t="shared" si="118"/>
        <v>0</v>
      </c>
      <c r="AW147" s="243">
        <f t="shared" si="118"/>
        <v>0</v>
      </c>
      <c r="AX147" s="243">
        <f t="shared" si="118"/>
        <v>0</v>
      </c>
      <c r="AY147" s="243">
        <f t="shared" si="118"/>
        <v>0</v>
      </c>
      <c r="AZ147" s="243">
        <f t="shared" si="118"/>
        <v>0</v>
      </c>
      <c r="BA147" s="243">
        <f t="shared" si="118"/>
        <v>0</v>
      </c>
      <c r="BB147" s="243">
        <f t="shared" si="118"/>
        <v>0</v>
      </c>
      <c r="BC147" s="243">
        <f t="shared" si="118"/>
        <v>0</v>
      </c>
      <c r="BD147" s="243">
        <f t="shared" si="118"/>
        <v>0</v>
      </c>
      <c r="BE147" s="243">
        <f t="shared" si="118"/>
        <v>0</v>
      </c>
      <c r="BF147" s="243">
        <f t="shared" si="118"/>
        <v>0</v>
      </c>
      <c r="BG147" s="243">
        <f t="shared" si="118"/>
        <v>0</v>
      </c>
      <c r="BH147" s="243">
        <f t="shared" si="118"/>
        <v>0</v>
      </c>
      <c r="BI147" s="243">
        <f t="shared" si="118"/>
        <v>0</v>
      </c>
      <c r="BJ147" s="243">
        <f t="shared" si="118"/>
        <v>0</v>
      </c>
      <c r="BK147" s="243">
        <f t="shared" si="118"/>
        <v>0</v>
      </c>
      <c r="BL147" s="243">
        <f t="shared" si="118"/>
        <v>0</v>
      </c>
      <c r="BM147" s="243">
        <f t="shared" si="118"/>
        <v>0</v>
      </c>
    </row>
    <row r="148" spans="4:7" s="221" customFormat="1" ht="12.75">
      <c r="D148" s="229"/>
      <c r="F148" s="230"/>
      <c r="G148" s="230"/>
    </row>
    <row r="149" spans="4:18" s="210" customFormat="1" ht="15.75">
      <c r="D149" s="192" t="s">
        <v>106</v>
      </c>
      <c r="F149" s="211"/>
      <c r="G149" s="211"/>
      <c r="O149" s="212"/>
      <c r="P149" s="212"/>
      <c r="Q149" s="212"/>
      <c r="R149" s="212"/>
    </row>
    <row r="150" spans="4:7" s="221" customFormat="1" ht="12.75">
      <c r="D150" s="229"/>
      <c r="F150" s="230"/>
      <c r="G150" s="230"/>
    </row>
    <row r="151" spans="4:65" ht="12.75">
      <c r="D151" s="218" t="s">
        <v>107</v>
      </c>
      <c r="E151" s="213"/>
      <c r="F151" s="186"/>
      <c r="G151" s="186"/>
      <c r="K151" s="216"/>
      <c r="L151" s="216"/>
      <c r="M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  <c r="AC151" s="216"/>
      <c r="AD151" s="216"/>
      <c r="AE151" s="216"/>
      <c r="AF151" s="216"/>
      <c r="AG151" s="216"/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</row>
    <row r="152" spans="3:65" ht="12.75">
      <c r="C152" s="220">
        <f>C151+1</f>
        <v>1</v>
      </c>
      <c r="D152" s="198" t="str">
        <f>INDEX(D$64:D$88,$C152,1)</f>
        <v>Capital Costs</v>
      </c>
      <c r="E152" s="245" t="str">
        <f t="shared" si="119" ref="E152:F176">INDEX(E$64:E$88,$C152,1)</f>
        <v>Capital</v>
      </c>
      <c r="F152" s="215">
        <f t="shared" si="119"/>
        <v>4</v>
      </c>
      <c r="G152" s="215"/>
      <c r="K152" s="236">
        <f>SUMPRODUCT(O152:BM152,$O$12:$BM$12)</f>
        <v>0</v>
      </c>
      <c r="L152" s="237">
        <f>SUM(O152:BM152)</f>
        <v>0</v>
      </c>
      <c r="O152" s="221">
        <f>O122*($F152&lt;=2)</f>
        <v>0</v>
      </c>
      <c r="P152" s="221">
        <f t="shared" si="120" ref="P152:BM152">P122*($F152&lt;=2)</f>
        <v>0</v>
      </c>
      <c r="Q152" s="221">
        <f t="shared" si="120"/>
        <v>0</v>
      </c>
      <c r="R152" s="221">
        <f t="shared" si="120"/>
        <v>0</v>
      </c>
      <c r="S152" s="221">
        <f t="shared" si="120"/>
        <v>0</v>
      </c>
      <c r="T152" s="221">
        <f t="shared" si="120"/>
        <v>0</v>
      </c>
      <c r="U152" s="221">
        <f t="shared" si="120"/>
        <v>0</v>
      </c>
      <c r="V152" s="221">
        <f t="shared" si="120"/>
        <v>0</v>
      </c>
      <c r="W152" s="221">
        <f t="shared" si="120"/>
        <v>0</v>
      </c>
      <c r="X152" s="221">
        <f t="shared" si="120"/>
        <v>0</v>
      </c>
      <c r="Y152" s="221">
        <f t="shared" si="120"/>
        <v>0</v>
      </c>
      <c r="Z152" s="221">
        <f t="shared" si="120"/>
        <v>0</v>
      </c>
      <c r="AA152" s="221">
        <f t="shared" si="120"/>
        <v>0</v>
      </c>
      <c r="AB152" s="221">
        <f t="shared" si="120"/>
        <v>0</v>
      </c>
      <c r="AC152" s="221">
        <f t="shared" si="120"/>
        <v>0</v>
      </c>
      <c r="AD152" s="221">
        <f t="shared" si="120"/>
        <v>0</v>
      </c>
      <c r="AE152" s="221">
        <f t="shared" si="120"/>
        <v>0</v>
      </c>
      <c r="AF152" s="221">
        <f t="shared" si="120"/>
        <v>0</v>
      </c>
      <c r="AG152" s="221">
        <f t="shared" si="120"/>
        <v>0</v>
      </c>
      <c r="AH152" s="221">
        <f t="shared" si="120"/>
        <v>0</v>
      </c>
      <c r="AI152" s="221">
        <f t="shared" si="120"/>
        <v>0</v>
      </c>
      <c r="AJ152" s="221">
        <f t="shared" si="120"/>
        <v>0</v>
      </c>
      <c r="AK152" s="221">
        <f t="shared" si="120"/>
        <v>0</v>
      </c>
      <c r="AL152" s="221">
        <f t="shared" si="120"/>
        <v>0</v>
      </c>
      <c r="AM152" s="221">
        <f t="shared" si="120"/>
        <v>0</v>
      </c>
      <c r="AN152" s="221">
        <f t="shared" si="120"/>
        <v>0</v>
      </c>
      <c r="AO152" s="221">
        <f t="shared" si="120"/>
        <v>0</v>
      </c>
      <c r="AP152" s="221">
        <f t="shared" si="120"/>
        <v>0</v>
      </c>
      <c r="AQ152" s="221">
        <f t="shared" si="120"/>
        <v>0</v>
      </c>
      <c r="AR152" s="221">
        <f t="shared" si="120"/>
        <v>0</v>
      </c>
      <c r="AS152" s="221">
        <f t="shared" si="120"/>
        <v>0</v>
      </c>
      <c r="AT152" s="221">
        <f t="shared" si="120"/>
        <v>0</v>
      </c>
      <c r="AU152" s="221">
        <f t="shared" si="120"/>
        <v>0</v>
      </c>
      <c r="AV152" s="221">
        <f t="shared" si="120"/>
        <v>0</v>
      </c>
      <c r="AW152" s="221">
        <f t="shared" si="120"/>
        <v>0</v>
      </c>
      <c r="AX152" s="221">
        <f t="shared" si="120"/>
        <v>0</v>
      </c>
      <c r="AY152" s="221">
        <f t="shared" si="120"/>
        <v>0</v>
      </c>
      <c r="AZ152" s="221">
        <f t="shared" si="120"/>
        <v>0</v>
      </c>
      <c r="BA152" s="221">
        <f t="shared" si="120"/>
        <v>0</v>
      </c>
      <c r="BB152" s="221">
        <f t="shared" si="120"/>
        <v>0</v>
      </c>
      <c r="BC152" s="221">
        <f t="shared" si="120"/>
        <v>0</v>
      </c>
      <c r="BD152" s="221">
        <f t="shared" si="120"/>
        <v>0</v>
      </c>
      <c r="BE152" s="221">
        <f t="shared" si="120"/>
        <v>0</v>
      </c>
      <c r="BF152" s="221">
        <f t="shared" si="120"/>
        <v>0</v>
      </c>
      <c r="BG152" s="221">
        <f t="shared" si="120"/>
        <v>0</v>
      </c>
      <c r="BH152" s="221">
        <f t="shared" si="120"/>
        <v>0</v>
      </c>
      <c r="BI152" s="221">
        <f t="shared" si="120"/>
        <v>0</v>
      </c>
      <c r="BJ152" s="221">
        <f t="shared" si="120"/>
        <v>0</v>
      </c>
      <c r="BK152" s="221">
        <f t="shared" si="120"/>
        <v>0</v>
      </c>
      <c r="BL152" s="221">
        <f t="shared" si="120"/>
        <v>0</v>
      </c>
      <c r="BM152" s="221">
        <f t="shared" si="120"/>
        <v>0</v>
      </c>
    </row>
    <row r="153" spans="3:65" ht="12.75">
      <c r="C153" s="220">
        <f t="shared" si="121" ref="C153:C176">C152+1</f>
        <v>2</v>
      </c>
      <c r="D153" s="198" t="str">
        <f t="shared" si="122" ref="D153:D176">INDEX(D$64:D$88,$C153,1)</f>
        <v>O&amp;M</v>
      </c>
      <c r="E153" s="245" t="str">
        <f t="shared" si="119"/>
        <v>Operating Expense</v>
      </c>
      <c r="F153" s="215">
        <f t="shared" si="119"/>
        <v>2</v>
      </c>
      <c r="G153" s="215"/>
      <c r="K153" s="236">
        <f t="shared" si="123" ref="K153:K177">SUMPRODUCT(O153:BM153,$O$12:$BM$12)</f>
        <v>69030.395998738953</v>
      </c>
      <c r="L153" s="237">
        <f t="shared" si="124" ref="L153:L177">SUM(O153:BM153)</f>
        <v>100000</v>
      </c>
      <c r="O153" s="221">
        <f t="shared" si="125" ref="O153:BM153">O123*($F153&lt;=2)</f>
        <v>10000</v>
      </c>
      <c r="P153" s="221">
        <f t="shared" si="125"/>
        <v>10000</v>
      </c>
      <c r="Q153" s="221">
        <f t="shared" si="125"/>
        <v>10000</v>
      </c>
      <c r="R153" s="221">
        <f t="shared" si="125"/>
        <v>10000</v>
      </c>
      <c r="S153" s="221">
        <f t="shared" si="125"/>
        <v>10000</v>
      </c>
      <c r="T153" s="221">
        <f t="shared" si="125"/>
        <v>10000</v>
      </c>
      <c r="U153" s="221">
        <f t="shared" si="125"/>
        <v>10000</v>
      </c>
      <c r="V153" s="221">
        <f t="shared" si="125"/>
        <v>10000</v>
      </c>
      <c r="W153" s="221">
        <f t="shared" si="125"/>
        <v>10000</v>
      </c>
      <c r="X153" s="221">
        <f t="shared" si="125"/>
        <v>10000</v>
      </c>
      <c r="Y153" s="221">
        <f t="shared" si="125"/>
        <v>0</v>
      </c>
      <c r="Z153" s="221">
        <f t="shared" si="125"/>
        <v>0</v>
      </c>
      <c r="AA153" s="221">
        <f t="shared" si="125"/>
        <v>0</v>
      </c>
      <c r="AB153" s="221">
        <f t="shared" si="125"/>
        <v>0</v>
      </c>
      <c r="AC153" s="221">
        <f t="shared" si="125"/>
        <v>0</v>
      </c>
      <c r="AD153" s="221">
        <f t="shared" si="125"/>
        <v>0</v>
      </c>
      <c r="AE153" s="221">
        <f t="shared" si="125"/>
        <v>0</v>
      </c>
      <c r="AF153" s="221">
        <f t="shared" si="125"/>
        <v>0</v>
      </c>
      <c r="AG153" s="221">
        <f t="shared" si="125"/>
        <v>0</v>
      </c>
      <c r="AH153" s="221">
        <f t="shared" si="125"/>
        <v>0</v>
      </c>
      <c r="AI153" s="221">
        <f t="shared" si="125"/>
        <v>0</v>
      </c>
      <c r="AJ153" s="221">
        <f t="shared" si="125"/>
        <v>0</v>
      </c>
      <c r="AK153" s="221">
        <f t="shared" si="125"/>
        <v>0</v>
      </c>
      <c r="AL153" s="221">
        <f t="shared" si="125"/>
        <v>0</v>
      </c>
      <c r="AM153" s="221">
        <f t="shared" si="125"/>
        <v>0</v>
      </c>
      <c r="AN153" s="221">
        <f t="shared" si="125"/>
        <v>0</v>
      </c>
      <c r="AO153" s="221">
        <f t="shared" si="125"/>
        <v>0</v>
      </c>
      <c r="AP153" s="221">
        <f t="shared" si="125"/>
        <v>0</v>
      </c>
      <c r="AQ153" s="221">
        <f t="shared" si="125"/>
        <v>0</v>
      </c>
      <c r="AR153" s="221">
        <f t="shared" si="125"/>
        <v>0</v>
      </c>
      <c r="AS153" s="221">
        <f t="shared" si="125"/>
        <v>0</v>
      </c>
      <c r="AT153" s="221">
        <f t="shared" si="125"/>
        <v>0</v>
      </c>
      <c r="AU153" s="221">
        <f t="shared" si="125"/>
        <v>0</v>
      </c>
      <c r="AV153" s="221">
        <f t="shared" si="125"/>
        <v>0</v>
      </c>
      <c r="AW153" s="221">
        <f t="shared" si="125"/>
        <v>0</v>
      </c>
      <c r="AX153" s="221">
        <f t="shared" si="125"/>
        <v>0</v>
      </c>
      <c r="AY153" s="221">
        <f t="shared" si="125"/>
        <v>0</v>
      </c>
      <c r="AZ153" s="221">
        <f t="shared" si="125"/>
        <v>0</v>
      </c>
      <c r="BA153" s="221">
        <f t="shared" si="125"/>
        <v>0</v>
      </c>
      <c r="BB153" s="221">
        <f t="shared" si="125"/>
        <v>0</v>
      </c>
      <c r="BC153" s="221">
        <f t="shared" si="125"/>
        <v>0</v>
      </c>
      <c r="BD153" s="221">
        <f t="shared" si="125"/>
        <v>0</v>
      </c>
      <c r="BE153" s="221">
        <f t="shared" si="125"/>
        <v>0</v>
      </c>
      <c r="BF153" s="221">
        <f t="shared" si="125"/>
        <v>0</v>
      </c>
      <c r="BG153" s="221">
        <f t="shared" si="125"/>
        <v>0</v>
      </c>
      <c r="BH153" s="221">
        <f t="shared" si="125"/>
        <v>0</v>
      </c>
      <c r="BI153" s="221">
        <f t="shared" si="125"/>
        <v>0</v>
      </c>
      <c r="BJ153" s="221">
        <f t="shared" si="125"/>
        <v>0</v>
      </c>
      <c r="BK153" s="221">
        <f t="shared" si="125"/>
        <v>0</v>
      </c>
      <c r="BL153" s="221">
        <f t="shared" si="125"/>
        <v>0</v>
      </c>
      <c r="BM153" s="221">
        <f t="shared" si="125"/>
        <v>0</v>
      </c>
    </row>
    <row r="154" spans="3:65" ht="12.75">
      <c r="C154" s="220">
        <f t="shared" si="121"/>
        <v>3</v>
      </c>
      <c r="D154" s="198" t="str">
        <f t="shared" si="122"/>
        <v>…</v>
      </c>
      <c r="E154" s="245" t="str">
        <f t="shared" si="119"/>
        <v>Operating Expense</v>
      </c>
      <c r="F154" s="215">
        <f t="shared" si="119"/>
        <v>2</v>
      </c>
      <c r="G154" s="215"/>
      <c r="K154" s="236">
        <f t="shared" si="123"/>
        <v>0</v>
      </c>
      <c r="L154" s="237">
        <f t="shared" si="124"/>
        <v>0</v>
      </c>
      <c r="O154" s="221">
        <f t="shared" si="126" ref="O154:BM154">O124*($F154&lt;=2)</f>
        <v>0</v>
      </c>
      <c r="P154" s="221">
        <f t="shared" si="126"/>
        <v>0</v>
      </c>
      <c r="Q154" s="221">
        <f t="shared" si="126"/>
        <v>0</v>
      </c>
      <c r="R154" s="221">
        <f t="shared" si="126"/>
        <v>0</v>
      </c>
      <c r="S154" s="221">
        <f t="shared" si="126"/>
        <v>0</v>
      </c>
      <c r="T154" s="221">
        <f t="shared" si="126"/>
        <v>0</v>
      </c>
      <c r="U154" s="221">
        <f t="shared" si="126"/>
        <v>0</v>
      </c>
      <c r="V154" s="221">
        <f t="shared" si="126"/>
        <v>0</v>
      </c>
      <c r="W154" s="221">
        <f t="shared" si="126"/>
        <v>0</v>
      </c>
      <c r="X154" s="221">
        <f t="shared" si="126"/>
        <v>0</v>
      </c>
      <c r="Y154" s="221">
        <f t="shared" si="126"/>
        <v>0</v>
      </c>
      <c r="Z154" s="221">
        <f t="shared" si="126"/>
        <v>0</v>
      </c>
      <c r="AA154" s="221">
        <f t="shared" si="126"/>
        <v>0</v>
      </c>
      <c r="AB154" s="221">
        <f t="shared" si="126"/>
        <v>0</v>
      </c>
      <c r="AC154" s="221">
        <f t="shared" si="126"/>
        <v>0</v>
      </c>
      <c r="AD154" s="221">
        <f t="shared" si="126"/>
        <v>0</v>
      </c>
      <c r="AE154" s="221">
        <f t="shared" si="126"/>
        <v>0</v>
      </c>
      <c r="AF154" s="221">
        <f t="shared" si="126"/>
        <v>0</v>
      </c>
      <c r="AG154" s="221">
        <f t="shared" si="126"/>
        <v>0</v>
      </c>
      <c r="AH154" s="221">
        <f t="shared" si="126"/>
        <v>0</v>
      </c>
      <c r="AI154" s="221">
        <f t="shared" si="126"/>
        <v>0</v>
      </c>
      <c r="AJ154" s="221">
        <f t="shared" si="126"/>
        <v>0</v>
      </c>
      <c r="AK154" s="221">
        <f t="shared" si="126"/>
        <v>0</v>
      </c>
      <c r="AL154" s="221">
        <f t="shared" si="126"/>
        <v>0</v>
      </c>
      <c r="AM154" s="221">
        <f t="shared" si="126"/>
        <v>0</v>
      </c>
      <c r="AN154" s="221">
        <f t="shared" si="126"/>
        <v>0</v>
      </c>
      <c r="AO154" s="221">
        <f t="shared" si="126"/>
        <v>0</v>
      </c>
      <c r="AP154" s="221">
        <f t="shared" si="126"/>
        <v>0</v>
      </c>
      <c r="AQ154" s="221">
        <f t="shared" si="126"/>
        <v>0</v>
      </c>
      <c r="AR154" s="221">
        <f t="shared" si="126"/>
        <v>0</v>
      </c>
      <c r="AS154" s="221">
        <f t="shared" si="126"/>
        <v>0</v>
      </c>
      <c r="AT154" s="221">
        <f t="shared" si="126"/>
        <v>0</v>
      </c>
      <c r="AU154" s="221">
        <f t="shared" si="126"/>
        <v>0</v>
      </c>
      <c r="AV154" s="221">
        <f t="shared" si="126"/>
        <v>0</v>
      </c>
      <c r="AW154" s="221">
        <f t="shared" si="126"/>
        <v>0</v>
      </c>
      <c r="AX154" s="221">
        <f t="shared" si="126"/>
        <v>0</v>
      </c>
      <c r="AY154" s="221">
        <f t="shared" si="126"/>
        <v>0</v>
      </c>
      <c r="AZ154" s="221">
        <f t="shared" si="126"/>
        <v>0</v>
      </c>
      <c r="BA154" s="221">
        <f t="shared" si="126"/>
        <v>0</v>
      </c>
      <c r="BB154" s="221">
        <f t="shared" si="126"/>
        <v>0</v>
      </c>
      <c r="BC154" s="221">
        <f t="shared" si="126"/>
        <v>0</v>
      </c>
      <c r="BD154" s="221">
        <f t="shared" si="126"/>
        <v>0</v>
      </c>
      <c r="BE154" s="221">
        <f t="shared" si="126"/>
        <v>0</v>
      </c>
      <c r="BF154" s="221">
        <f t="shared" si="126"/>
        <v>0</v>
      </c>
      <c r="BG154" s="221">
        <f t="shared" si="126"/>
        <v>0</v>
      </c>
      <c r="BH154" s="221">
        <f t="shared" si="126"/>
        <v>0</v>
      </c>
      <c r="BI154" s="221">
        <f t="shared" si="126"/>
        <v>0</v>
      </c>
      <c r="BJ154" s="221">
        <f t="shared" si="126"/>
        <v>0</v>
      </c>
      <c r="BK154" s="221">
        <f t="shared" si="126"/>
        <v>0</v>
      </c>
      <c r="BL154" s="221">
        <f t="shared" si="126"/>
        <v>0</v>
      </c>
      <c r="BM154" s="221">
        <f t="shared" si="126"/>
        <v>0</v>
      </c>
    </row>
    <row r="155" spans="3:65" ht="12.75">
      <c r="C155" s="220">
        <f t="shared" si="121"/>
        <v>4</v>
      </c>
      <c r="D155" s="198" t="str">
        <f t="shared" si="122"/>
        <v>…</v>
      </c>
      <c r="E155" s="245" t="str">
        <f t="shared" si="119"/>
        <v>Operating Savings</v>
      </c>
      <c r="F155" s="215">
        <f t="shared" si="119"/>
        <v>1</v>
      </c>
      <c r="G155" s="215"/>
      <c r="K155" s="236">
        <f t="shared" si="123"/>
        <v>0</v>
      </c>
      <c r="L155" s="237">
        <f t="shared" si="124"/>
        <v>0</v>
      </c>
      <c r="O155" s="221">
        <f t="shared" si="127" ref="O155:BM155">O125*($F155&lt;=2)</f>
        <v>0</v>
      </c>
      <c r="P155" s="221">
        <f t="shared" si="127"/>
        <v>0</v>
      </c>
      <c r="Q155" s="221">
        <f t="shared" si="127"/>
        <v>0</v>
      </c>
      <c r="R155" s="221">
        <f t="shared" si="127"/>
        <v>0</v>
      </c>
      <c r="S155" s="221">
        <f t="shared" si="127"/>
        <v>0</v>
      </c>
      <c r="T155" s="221">
        <f t="shared" si="127"/>
        <v>0</v>
      </c>
      <c r="U155" s="221">
        <f t="shared" si="127"/>
        <v>0</v>
      </c>
      <c r="V155" s="221">
        <f t="shared" si="127"/>
        <v>0</v>
      </c>
      <c r="W155" s="221">
        <f t="shared" si="127"/>
        <v>0</v>
      </c>
      <c r="X155" s="221">
        <f t="shared" si="127"/>
        <v>0</v>
      </c>
      <c r="Y155" s="221">
        <f t="shared" si="127"/>
        <v>0</v>
      </c>
      <c r="Z155" s="221">
        <f t="shared" si="127"/>
        <v>0</v>
      </c>
      <c r="AA155" s="221">
        <f t="shared" si="127"/>
        <v>0</v>
      </c>
      <c r="AB155" s="221">
        <f t="shared" si="127"/>
        <v>0</v>
      </c>
      <c r="AC155" s="221">
        <f t="shared" si="127"/>
        <v>0</v>
      </c>
      <c r="AD155" s="221">
        <f t="shared" si="127"/>
        <v>0</v>
      </c>
      <c r="AE155" s="221">
        <f t="shared" si="127"/>
        <v>0</v>
      </c>
      <c r="AF155" s="221">
        <f t="shared" si="127"/>
        <v>0</v>
      </c>
      <c r="AG155" s="221">
        <f t="shared" si="127"/>
        <v>0</v>
      </c>
      <c r="AH155" s="221">
        <f t="shared" si="127"/>
        <v>0</v>
      </c>
      <c r="AI155" s="221">
        <f t="shared" si="127"/>
        <v>0</v>
      </c>
      <c r="AJ155" s="221">
        <f t="shared" si="127"/>
        <v>0</v>
      </c>
      <c r="AK155" s="221">
        <f t="shared" si="127"/>
        <v>0</v>
      </c>
      <c r="AL155" s="221">
        <f t="shared" si="127"/>
        <v>0</v>
      </c>
      <c r="AM155" s="221">
        <f t="shared" si="127"/>
        <v>0</v>
      </c>
      <c r="AN155" s="221">
        <f t="shared" si="127"/>
        <v>0</v>
      </c>
      <c r="AO155" s="221">
        <f t="shared" si="127"/>
        <v>0</v>
      </c>
      <c r="AP155" s="221">
        <f t="shared" si="127"/>
        <v>0</v>
      </c>
      <c r="AQ155" s="221">
        <f t="shared" si="127"/>
        <v>0</v>
      </c>
      <c r="AR155" s="221">
        <f t="shared" si="127"/>
        <v>0</v>
      </c>
      <c r="AS155" s="221">
        <f t="shared" si="127"/>
        <v>0</v>
      </c>
      <c r="AT155" s="221">
        <f t="shared" si="127"/>
        <v>0</v>
      </c>
      <c r="AU155" s="221">
        <f t="shared" si="127"/>
        <v>0</v>
      </c>
      <c r="AV155" s="221">
        <f t="shared" si="127"/>
        <v>0</v>
      </c>
      <c r="AW155" s="221">
        <f t="shared" si="127"/>
        <v>0</v>
      </c>
      <c r="AX155" s="221">
        <f t="shared" si="127"/>
        <v>0</v>
      </c>
      <c r="AY155" s="221">
        <f t="shared" si="127"/>
        <v>0</v>
      </c>
      <c r="AZ155" s="221">
        <f t="shared" si="127"/>
        <v>0</v>
      </c>
      <c r="BA155" s="221">
        <f t="shared" si="127"/>
        <v>0</v>
      </c>
      <c r="BB155" s="221">
        <f t="shared" si="127"/>
        <v>0</v>
      </c>
      <c r="BC155" s="221">
        <f t="shared" si="127"/>
        <v>0</v>
      </c>
      <c r="BD155" s="221">
        <f t="shared" si="127"/>
        <v>0</v>
      </c>
      <c r="BE155" s="221">
        <f t="shared" si="127"/>
        <v>0</v>
      </c>
      <c r="BF155" s="221">
        <f t="shared" si="127"/>
        <v>0</v>
      </c>
      <c r="BG155" s="221">
        <f t="shared" si="127"/>
        <v>0</v>
      </c>
      <c r="BH155" s="221">
        <f t="shared" si="127"/>
        <v>0</v>
      </c>
      <c r="BI155" s="221">
        <f t="shared" si="127"/>
        <v>0</v>
      </c>
      <c r="BJ155" s="221">
        <f t="shared" si="127"/>
        <v>0</v>
      </c>
      <c r="BK155" s="221">
        <f t="shared" si="127"/>
        <v>0</v>
      </c>
      <c r="BL155" s="221">
        <f t="shared" si="127"/>
        <v>0</v>
      </c>
      <c r="BM155" s="221">
        <f t="shared" si="127"/>
        <v>0</v>
      </c>
    </row>
    <row r="156" spans="3:65" ht="12.75">
      <c r="C156" s="220">
        <f t="shared" si="121"/>
        <v>5</v>
      </c>
      <c r="D156" s="198" t="str">
        <f t="shared" si="122"/>
        <v>…</v>
      </c>
      <c r="E156" s="245" t="str">
        <f t="shared" si="119"/>
        <v>Operating Expense</v>
      </c>
      <c r="F156" s="215">
        <f t="shared" si="119"/>
        <v>2</v>
      </c>
      <c r="G156" s="215"/>
      <c r="K156" s="236">
        <f t="shared" si="123"/>
        <v>0</v>
      </c>
      <c r="L156" s="237">
        <f t="shared" si="124"/>
        <v>0</v>
      </c>
      <c r="O156" s="221">
        <f t="shared" si="128" ref="O156:BM156">O126*($F156&lt;=2)</f>
        <v>0</v>
      </c>
      <c r="P156" s="221">
        <f t="shared" si="128"/>
        <v>0</v>
      </c>
      <c r="Q156" s="221">
        <f t="shared" si="128"/>
        <v>0</v>
      </c>
      <c r="R156" s="221">
        <f t="shared" si="128"/>
        <v>0</v>
      </c>
      <c r="S156" s="221">
        <f t="shared" si="128"/>
        <v>0</v>
      </c>
      <c r="T156" s="221">
        <f t="shared" si="128"/>
        <v>0</v>
      </c>
      <c r="U156" s="221">
        <f t="shared" si="128"/>
        <v>0</v>
      </c>
      <c r="V156" s="221">
        <f t="shared" si="128"/>
        <v>0</v>
      </c>
      <c r="W156" s="221">
        <f t="shared" si="128"/>
        <v>0</v>
      </c>
      <c r="X156" s="221">
        <f t="shared" si="128"/>
        <v>0</v>
      </c>
      <c r="Y156" s="221">
        <f t="shared" si="128"/>
        <v>0</v>
      </c>
      <c r="Z156" s="221">
        <f t="shared" si="128"/>
        <v>0</v>
      </c>
      <c r="AA156" s="221">
        <f t="shared" si="128"/>
        <v>0</v>
      </c>
      <c r="AB156" s="221">
        <f t="shared" si="128"/>
        <v>0</v>
      </c>
      <c r="AC156" s="221">
        <f t="shared" si="128"/>
        <v>0</v>
      </c>
      <c r="AD156" s="221">
        <f t="shared" si="128"/>
        <v>0</v>
      </c>
      <c r="AE156" s="221">
        <f t="shared" si="128"/>
        <v>0</v>
      </c>
      <c r="AF156" s="221">
        <f t="shared" si="128"/>
        <v>0</v>
      </c>
      <c r="AG156" s="221">
        <f t="shared" si="128"/>
        <v>0</v>
      </c>
      <c r="AH156" s="221">
        <f t="shared" si="128"/>
        <v>0</v>
      </c>
      <c r="AI156" s="221">
        <f t="shared" si="128"/>
        <v>0</v>
      </c>
      <c r="AJ156" s="221">
        <f t="shared" si="128"/>
        <v>0</v>
      </c>
      <c r="AK156" s="221">
        <f t="shared" si="128"/>
        <v>0</v>
      </c>
      <c r="AL156" s="221">
        <f t="shared" si="128"/>
        <v>0</v>
      </c>
      <c r="AM156" s="221">
        <f t="shared" si="128"/>
        <v>0</v>
      </c>
      <c r="AN156" s="221">
        <f t="shared" si="128"/>
        <v>0</v>
      </c>
      <c r="AO156" s="221">
        <f t="shared" si="128"/>
        <v>0</v>
      </c>
      <c r="AP156" s="221">
        <f t="shared" si="128"/>
        <v>0</v>
      </c>
      <c r="AQ156" s="221">
        <f t="shared" si="128"/>
        <v>0</v>
      </c>
      <c r="AR156" s="221">
        <f t="shared" si="128"/>
        <v>0</v>
      </c>
      <c r="AS156" s="221">
        <f t="shared" si="128"/>
        <v>0</v>
      </c>
      <c r="AT156" s="221">
        <f t="shared" si="128"/>
        <v>0</v>
      </c>
      <c r="AU156" s="221">
        <f t="shared" si="128"/>
        <v>0</v>
      </c>
      <c r="AV156" s="221">
        <f t="shared" si="128"/>
        <v>0</v>
      </c>
      <c r="AW156" s="221">
        <f t="shared" si="128"/>
        <v>0</v>
      </c>
      <c r="AX156" s="221">
        <f t="shared" si="128"/>
        <v>0</v>
      </c>
      <c r="AY156" s="221">
        <f t="shared" si="128"/>
        <v>0</v>
      </c>
      <c r="AZ156" s="221">
        <f t="shared" si="128"/>
        <v>0</v>
      </c>
      <c r="BA156" s="221">
        <f t="shared" si="128"/>
        <v>0</v>
      </c>
      <c r="BB156" s="221">
        <f t="shared" si="128"/>
        <v>0</v>
      </c>
      <c r="BC156" s="221">
        <f t="shared" si="128"/>
        <v>0</v>
      </c>
      <c r="BD156" s="221">
        <f t="shared" si="128"/>
        <v>0</v>
      </c>
      <c r="BE156" s="221">
        <f t="shared" si="128"/>
        <v>0</v>
      </c>
      <c r="BF156" s="221">
        <f t="shared" si="128"/>
        <v>0</v>
      </c>
      <c r="BG156" s="221">
        <f t="shared" si="128"/>
        <v>0</v>
      </c>
      <c r="BH156" s="221">
        <f t="shared" si="128"/>
        <v>0</v>
      </c>
      <c r="BI156" s="221">
        <f t="shared" si="128"/>
        <v>0</v>
      </c>
      <c r="BJ156" s="221">
        <f t="shared" si="128"/>
        <v>0</v>
      </c>
      <c r="BK156" s="221">
        <f t="shared" si="128"/>
        <v>0</v>
      </c>
      <c r="BL156" s="221">
        <f t="shared" si="128"/>
        <v>0</v>
      </c>
      <c r="BM156" s="221">
        <f t="shared" si="128"/>
        <v>0</v>
      </c>
    </row>
    <row r="157" spans="3:65" ht="12.75">
      <c r="C157" s="220">
        <f t="shared" si="121"/>
        <v>6</v>
      </c>
      <c r="D157" s="198" t="str">
        <f t="shared" si="122"/>
        <v>…</v>
      </c>
      <c r="E157" s="245" t="str">
        <f t="shared" si="119"/>
        <v>Operating Expense</v>
      </c>
      <c r="F157" s="215">
        <f t="shared" si="119"/>
        <v>2</v>
      </c>
      <c r="G157" s="215"/>
      <c r="K157" s="236">
        <f t="shared" si="123"/>
        <v>0</v>
      </c>
      <c r="L157" s="237">
        <f t="shared" si="124"/>
        <v>0</v>
      </c>
      <c r="O157" s="221">
        <f t="shared" si="129" ref="O157:BM157">O127*($F157&lt;=2)</f>
        <v>0</v>
      </c>
      <c r="P157" s="221">
        <f t="shared" si="129"/>
        <v>0</v>
      </c>
      <c r="Q157" s="221">
        <f t="shared" si="129"/>
        <v>0</v>
      </c>
      <c r="R157" s="221">
        <f t="shared" si="129"/>
        <v>0</v>
      </c>
      <c r="S157" s="221">
        <f t="shared" si="129"/>
        <v>0</v>
      </c>
      <c r="T157" s="221">
        <f t="shared" si="129"/>
        <v>0</v>
      </c>
      <c r="U157" s="221">
        <f t="shared" si="129"/>
        <v>0</v>
      </c>
      <c r="V157" s="221">
        <f t="shared" si="129"/>
        <v>0</v>
      </c>
      <c r="W157" s="221">
        <f t="shared" si="129"/>
        <v>0</v>
      </c>
      <c r="X157" s="221">
        <f t="shared" si="129"/>
        <v>0</v>
      </c>
      <c r="Y157" s="221">
        <f t="shared" si="129"/>
        <v>0</v>
      </c>
      <c r="Z157" s="221">
        <f t="shared" si="129"/>
        <v>0</v>
      </c>
      <c r="AA157" s="221">
        <f t="shared" si="129"/>
        <v>0</v>
      </c>
      <c r="AB157" s="221">
        <f t="shared" si="129"/>
        <v>0</v>
      </c>
      <c r="AC157" s="221">
        <f t="shared" si="129"/>
        <v>0</v>
      </c>
      <c r="AD157" s="221">
        <f t="shared" si="129"/>
        <v>0</v>
      </c>
      <c r="AE157" s="221">
        <f t="shared" si="129"/>
        <v>0</v>
      </c>
      <c r="AF157" s="221">
        <f t="shared" si="129"/>
        <v>0</v>
      </c>
      <c r="AG157" s="221">
        <f t="shared" si="129"/>
        <v>0</v>
      </c>
      <c r="AH157" s="221">
        <f t="shared" si="129"/>
        <v>0</v>
      </c>
      <c r="AI157" s="221">
        <f t="shared" si="129"/>
        <v>0</v>
      </c>
      <c r="AJ157" s="221">
        <f t="shared" si="129"/>
        <v>0</v>
      </c>
      <c r="AK157" s="221">
        <f t="shared" si="129"/>
        <v>0</v>
      </c>
      <c r="AL157" s="221">
        <f t="shared" si="129"/>
        <v>0</v>
      </c>
      <c r="AM157" s="221">
        <f t="shared" si="129"/>
        <v>0</v>
      </c>
      <c r="AN157" s="221">
        <f t="shared" si="129"/>
        <v>0</v>
      </c>
      <c r="AO157" s="221">
        <f t="shared" si="129"/>
        <v>0</v>
      </c>
      <c r="AP157" s="221">
        <f t="shared" si="129"/>
        <v>0</v>
      </c>
      <c r="AQ157" s="221">
        <f t="shared" si="129"/>
        <v>0</v>
      </c>
      <c r="AR157" s="221">
        <f t="shared" si="129"/>
        <v>0</v>
      </c>
      <c r="AS157" s="221">
        <f t="shared" si="129"/>
        <v>0</v>
      </c>
      <c r="AT157" s="221">
        <f t="shared" si="129"/>
        <v>0</v>
      </c>
      <c r="AU157" s="221">
        <f t="shared" si="129"/>
        <v>0</v>
      </c>
      <c r="AV157" s="221">
        <f t="shared" si="129"/>
        <v>0</v>
      </c>
      <c r="AW157" s="221">
        <f t="shared" si="129"/>
        <v>0</v>
      </c>
      <c r="AX157" s="221">
        <f t="shared" si="129"/>
        <v>0</v>
      </c>
      <c r="AY157" s="221">
        <f t="shared" si="129"/>
        <v>0</v>
      </c>
      <c r="AZ157" s="221">
        <f t="shared" si="129"/>
        <v>0</v>
      </c>
      <c r="BA157" s="221">
        <f t="shared" si="129"/>
        <v>0</v>
      </c>
      <c r="BB157" s="221">
        <f t="shared" si="129"/>
        <v>0</v>
      </c>
      <c r="BC157" s="221">
        <f t="shared" si="129"/>
        <v>0</v>
      </c>
      <c r="BD157" s="221">
        <f t="shared" si="129"/>
        <v>0</v>
      </c>
      <c r="BE157" s="221">
        <f t="shared" si="129"/>
        <v>0</v>
      </c>
      <c r="BF157" s="221">
        <f t="shared" si="129"/>
        <v>0</v>
      </c>
      <c r="BG157" s="221">
        <f t="shared" si="129"/>
        <v>0</v>
      </c>
      <c r="BH157" s="221">
        <f t="shared" si="129"/>
        <v>0</v>
      </c>
      <c r="BI157" s="221">
        <f t="shared" si="129"/>
        <v>0</v>
      </c>
      <c r="BJ157" s="221">
        <f t="shared" si="129"/>
        <v>0</v>
      </c>
      <c r="BK157" s="221">
        <f t="shared" si="129"/>
        <v>0</v>
      </c>
      <c r="BL157" s="221">
        <f t="shared" si="129"/>
        <v>0</v>
      </c>
      <c r="BM157" s="221">
        <f t="shared" si="129"/>
        <v>0</v>
      </c>
    </row>
    <row r="158" spans="3:65" ht="12.75">
      <c r="C158" s="220">
        <f t="shared" si="121"/>
        <v>7</v>
      </c>
      <c r="D158" s="198" t="str">
        <f t="shared" si="122"/>
        <v>…</v>
      </c>
      <c r="E158" s="245" t="str">
        <f t="shared" si="119"/>
        <v>Operating Expense</v>
      </c>
      <c r="F158" s="215">
        <f t="shared" si="119"/>
        <v>2</v>
      </c>
      <c r="G158" s="215"/>
      <c r="K158" s="236">
        <f t="shared" si="123"/>
        <v>0</v>
      </c>
      <c r="L158" s="237">
        <f t="shared" si="124"/>
        <v>0</v>
      </c>
      <c r="O158" s="221">
        <f t="shared" si="130" ref="O158:BM158">O128*($F158&lt;=2)</f>
        <v>0</v>
      </c>
      <c r="P158" s="221">
        <f t="shared" si="130"/>
        <v>0</v>
      </c>
      <c r="Q158" s="221">
        <f t="shared" si="130"/>
        <v>0</v>
      </c>
      <c r="R158" s="221">
        <f t="shared" si="130"/>
        <v>0</v>
      </c>
      <c r="S158" s="221">
        <f t="shared" si="130"/>
        <v>0</v>
      </c>
      <c r="T158" s="221">
        <f t="shared" si="130"/>
        <v>0</v>
      </c>
      <c r="U158" s="221">
        <f t="shared" si="130"/>
        <v>0</v>
      </c>
      <c r="V158" s="221">
        <f t="shared" si="130"/>
        <v>0</v>
      </c>
      <c r="W158" s="221">
        <f t="shared" si="130"/>
        <v>0</v>
      </c>
      <c r="X158" s="221">
        <f t="shared" si="130"/>
        <v>0</v>
      </c>
      <c r="Y158" s="221">
        <f t="shared" si="130"/>
        <v>0</v>
      </c>
      <c r="Z158" s="221">
        <f t="shared" si="130"/>
        <v>0</v>
      </c>
      <c r="AA158" s="221">
        <f t="shared" si="130"/>
        <v>0</v>
      </c>
      <c r="AB158" s="221">
        <f t="shared" si="130"/>
        <v>0</v>
      </c>
      <c r="AC158" s="221">
        <f t="shared" si="130"/>
        <v>0</v>
      </c>
      <c r="AD158" s="221">
        <f t="shared" si="130"/>
        <v>0</v>
      </c>
      <c r="AE158" s="221">
        <f t="shared" si="130"/>
        <v>0</v>
      </c>
      <c r="AF158" s="221">
        <f t="shared" si="130"/>
        <v>0</v>
      </c>
      <c r="AG158" s="221">
        <f t="shared" si="130"/>
        <v>0</v>
      </c>
      <c r="AH158" s="221">
        <f t="shared" si="130"/>
        <v>0</v>
      </c>
      <c r="AI158" s="221">
        <f t="shared" si="130"/>
        <v>0</v>
      </c>
      <c r="AJ158" s="221">
        <f t="shared" si="130"/>
        <v>0</v>
      </c>
      <c r="AK158" s="221">
        <f t="shared" si="130"/>
        <v>0</v>
      </c>
      <c r="AL158" s="221">
        <f t="shared" si="130"/>
        <v>0</v>
      </c>
      <c r="AM158" s="221">
        <f t="shared" si="130"/>
        <v>0</v>
      </c>
      <c r="AN158" s="221">
        <f t="shared" si="130"/>
        <v>0</v>
      </c>
      <c r="AO158" s="221">
        <f t="shared" si="130"/>
        <v>0</v>
      </c>
      <c r="AP158" s="221">
        <f t="shared" si="130"/>
        <v>0</v>
      </c>
      <c r="AQ158" s="221">
        <f t="shared" si="130"/>
        <v>0</v>
      </c>
      <c r="AR158" s="221">
        <f t="shared" si="130"/>
        <v>0</v>
      </c>
      <c r="AS158" s="221">
        <f t="shared" si="130"/>
        <v>0</v>
      </c>
      <c r="AT158" s="221">
        <f t="shared" si="130"/>
        <v>0</v>
      </c>
      <c r="AU158" s="221">
        <f t="shared" si="130"/>
        <v>0</v>
      </c>
      <c r="AV158" s="221">
        <f t="shared" si="130"/>
        <v>0</v>
      </c>
      <c r="AW158" s="221">
        <f t="shared" si="130"/>
        <v>0</v>
      </c>
      <c r="AX158" s="221">
        <f t="shared" si="130"/>
        <v>0</v>
      </c>
      <c r="AY158" s="221">
        <f t="shared" si="130"/>
        <v>0</v>
      </c>
      <c r="AZ158" s="221">
        <f t="shared" si="130"/>
        <v>0</v>
      </c>
      <c r="BA158" s="221">
        <f t="shared" si="130"/>
        <v>0</v>
      </c>
      <c r="BB158" s="221">
        <f t="shared" si="130"/>
        <v>0</v>
      </c>
      <c r="BC158" s="221">
        <f t="shared" si="130"/>
        <v>0</v>
      </c>
      <c r="BD158" s="221">
        <f t="shared" si="130"/>
        <v>0</v>
      </c>
      <c r="BE158" s="221">
        <f t="shared" si="130"/>
        <v>0</v>
      </c>
      <c r="BF158" s="221">
        <f t="shared" si="130"/>
        <v>0</v>
      </c>
      <c r="BG158" s="221">
        <f t="shared" si="130"/>
        <v>0</v>
      </c>
      <c r="BH158" s="221">
        <f t="shared" si="130"/>
        <v>0</v>
      </c>
      <c r="BI158" s="221">
        <f t="shared" si="130"/>
        <v>0</v>
      </c>
      <c r="BJ158" s="221">
        <f t="shared" si="130"/>
        <v>0</v>
      </c>
      <c r="BK158" s="221">
        <f t="shared" si="130"/>
        <v>0</v>
      </c>
      <c r="BL158" s="221">
        <f t="shared" si="130"/>
        <v>0</v>
      </c>
      <c r="BM158" s="221">
        <f t="shared" si="130"/>
        <v>0</v>
      </c>
    </row>
    <row r="159" spans="3:65" ht="12.75">
      <c r="C159" s="220">
        <f t="shared" si="121"/>
        <v>8</v>
      </c>
      <c r="D159" s="198" t="str">
        <f t="shared" si="122"/>
        <v>…</v>
      </c>
      <c r="E159" s="245" t="str">
        <f t="shared" si="119"/>
        <v>Operating Expense</v>
      </c>
      <c r="F159" s="215">
        <f t="shared" si="119"/>
        <v>2</v>
      </c>
      <c r="G159" s="215"/>
      <c r="K159" s="236">
        <f t="shared" si="123"/>
        <v>0</v>
      </c>
      <c r="L159" s="237">
        <f t="shared" si="124"/>
        <v>0</v>
      </c>
      <c r="O159" s="221">
        <f t="shared" si="131" ref="O159:BM159">O129*($F159&lt;=2)</f>
        <v>0</v>
      </c>
      <c r="P159" s="221">
        <f t="shared" si="131"/>
        <v>0</v>
      </c>
      <c r="Q159" s="221">
        <f t="shared" si="131"/>
        <v>0</v>
      </c>
      <c r="R159" s="221">
        <f t="shared" si="131"/>
        <v>0</v>
      </c>
      <c r="S159" s="221">
        <f t="shared" si="131"/>
        <v>0</v>
      </c>
      <c r="T159" s="221">
        <f t="shared" si="131"/>
        <v>0</v>
      </c>
      <c r="U159" s="221">
        <f t="shared" si="131"/>
        <v>0</v>
      </c>
      <c r="V159" s="221">
        <f t="shared" si="131"/>
        <v>0</v>
      </c>
      <c r="W159" s="221">
        <f t="shared" si="131"/>
        <v>0</v>
      </c>
      <c r="X159" s="221">
        <f t="shared" si="131"/>
        <v>0</v>
      </c>
      <c r="Y159" s="221">
        <f t="shared" si="131"/>
        <v>0</v>
      </c>
      <c r="Z159" s="221">
        <f t="shared" si="131"/>
        <v>0</v>
      </c>
      <c r="AA159" s="221">
        <f t="shared" si="131"/>
        <v>0</v>
      </c>
      <c r="AB159" s="221">
        <f t="shared" si="131"/>
        <v>0</v>
      </c>
      <c r="AC159" s="221">
        <f t="shared" si="131"/>
        <v>0</v>
      </c>
      <c r="AD159" s="221">
        <f t="shared" si="131"/>
        <v>0</v>
      </c>
      <c r="AE159" s="221">
        <f t="shared" si="131"/>
        <v>0</v>
      </c>
      <c r="AF159" s="221">
        <f t="shared" si="131"/>
        <v>0</v>
      </c>
      <c r="AG159" s="221">
        <f t="shared" si="131"/>
        <v>0</v>
      </c>
      <c r="AH159" s="221">
        <f t="shared" si="131"/>
        <v>0</v>
      </c>
      <c r="AI159" s="221">
        <f t="shared" si="131"/>
        <v>0</v>
      </c>
      <c r="AJ159" s="221">
        <f t="shared" si="131"/>
        <v>0</v>
      </c>
      <c r="AK159" s="221">
        <f t="shared" si="131"/>
        <v>0</v>
      </c>
      <c r="AL159" s="221">
        <f t="shared" si="131"/>
        <v>0</v>
      </c>
      <c r="AM159" s="221">
        <f t="shared" si="131"/>
        <v>0</v>
      </c>
      <c r="AN159" s="221">
        <f t="shared" si="131"/>
        <v>0</v>
      </c>
      <c r="AO159" s="221">
        <f t="shared" si="131"/>
        <v>0</v>
      </c>
      <c r="AP159" s="221">
        <f t="shared" si="131"/>
        <v>0</v>
      </c>
      <c r="AQ159" s="221">
        <f t="shared" si="131"/>
        <v>0</v>
      </c>
      <c r="AR159" s="221">
        <f t="shared" si="131"/>
        <v>0</v>
      </c>
      <c r="AS159" s="221">
        <f t="shared" si="131"/>
        <v>0</v>
      </c>
      <c r="AT159" s="221">
        <f t="shared" si="131"/>
        <v>0</v>
      </c>
      <c r="AU159" s="221">
        <f t="shared" si="131"/>
        <v>0</v>
      </c>
      <c r="AV159" s="221">
        <f t="shared" si="131"/>
        <v>0</v>
      </c>
      <c r="AW159" s="221">
        <f t="shared" si="131"/>
        <v>0</v>
      </c>
      <c r="AX159" s="221">
        <f t="shared" si="131"/>
        <v>0</v>
      </c>
      <c r="AY159" s="221">
        <f t="shared" si="131"/>
        <v>0</v>
      </c>
      <c r="AZ159" s="221">
        <f t="shared" si="131"/>
        <v>0</v>
      </c>
      <c r="BA159" s="221">
        <f t="shared" si="131"/>
        <v>0</v>
      </c>
      <c r="BB159" s="221">
        <f t="shared" si="131"/>
        <v>0</v>
      </c>
      <c r="BC159" s="221">
        <f t="shared" si="131"/>
        <v>0</v>
      </c>
      <c r="BD159" s="221">
        <f t="shared" si="131"/>
        <v>0</v>
      </c>
      <c r="BE159" s="221">
        <f t="shared" si="131"/>
        <v>0</v>
      </c>
      <c r="BF159" s="221">
        <f t="shared" si="131"/>
        <v>0</v>
      </c>
      <c r="BG159" s="221">
        <f t="shared" si="131"/>
        <v>0</v>
      </c>
      <c r="BH159" s="221">
        <f t="shared" si="131"/>
        <v>0</v>
      </c>
      <c r="BI159" s="221">
        <f t="shared" si="131"/>
        <v>0</v>
      </c>
      <c r="BJ159" s="221">
        <f t="shared" si="131"/>
        <v>0</v>
      </c>
      <c r="BK159" s="221">
        <f t="shared" si="131"/>
        <v>0</v>
      </c>
      <c r="BL159" s="221">
        <f t="shared" si="131"/>
        <v>0</v>
      </c>
      <c r="BM159" s="221">
        <f t="shared" si="131"/>
        <v>0</v>
      </c>
    </row>
    <row r="160" spans="3:65" ht="12.75">
      <c r="C160" s="220">
        <f t="shared" si="121"/>
        <v>9</v>
      </c>
      <c r="D160" s="198" t="str">
        <f t="shared" si="122"/>
        <v>…</v>
      </c>
      <c r="E160" s="245" t="str">
        <f t="shared" si="119"/>
        <v>Operating Expense</v>
      </c>
      <c r="F160" s="215">
        <f t="shared" si="119"/>
        <v>2</v>
      </c>
      <c r="G160" s="215"/>
      <c r="K160" s="236">
        <f t="shared" si="123"/>
        <v>0</v>
      </c>
      <c r="L160" s="237">
        <f t="shared" si="124"/>
        <v>0</v>
      </c>
      <c r="O160" s="221">
        <f t="shared" si="132" ref="O160:BM160">O130*($F160&lt;=2)</f>
        <v>0</v>
      </c>
      <c r="P160" s="221">
        <f t="shared" si="132"/>
        <v>0</v>
      </c>
      <c r="Q160" s="221">
        <f t="shared" si="132"/>
        <v>0</v>
      </c>
      <c r="R160" s="221">
        <f t="shared" si="132"/>
        <v>0</v>
      </c>
      <c r="S160" s="221">
        <f t="shared" si="132"/>
        <v>0</v>
      </c>
      <c r="T160" s="221">
        <f t="shared" si="132"/>
        <v>0</v>
      </c>
      <c r="U160" s="221">
        <f t="shared" si="132"/>
        <v>0</v>
      </c>
      <c r="V160" s="221">
        <f t="shared" si="132"/>
        <v>0</v>
      </c>
      <c r="W160" s="221">
        <f t="shared" si="132"/>
        <v>0</v>
      </c>
      <c r="X160" s="221">
        <f t="shared" si="132"/>
        <v>0</v>
      </c>
      <c r="Y160" s="221">
        <f t="shared" si="132"/>
        <v>0</v>
      </c>
      <c r="Z160" s="221">
        <f t="shared" si="132"/>
        <v>0</v>
      </c>
      <c r="AA160" s="221">
        <f t="shared" si="132"/>
        <v>0</v>
      </c>
      <c r="AB160" s="221">
        <f t="shared" si="132"/>
        <v>0</v>
      </c>
      <c r="AC160" s="221">
        <f t="shared" si="132"/>
        <v>0</v>
      </c>
      <c r="AD160" s="221">
        <f t="shared" si="132"/>
        <v>0</v>
      </c>
      <c r="AE160" s="221">
        <f t="shared" si="132"/>
        <v>0</v>
      </c>
      <c r="AF160" s="221">
        <f t="shared" si="132"/>
        <v>0</v>
      </c>
      <c r="AG160" s="221">
        <f t="shared" si="132"/>
        <v>0</v>
      </c>
      <c r="AH160" s="221">
        <f t="shared" si="132"/>
        <v>0</v>
      </c>
      <c r="AI160" s="221">
        <f t="shared" si="132"/>
        <v>0</v>
      </c>
      <c r="AJ160" s="221">
        <f t="shared" si="132"/>
        <v>0</v>
      </c>
      <c r="AK160" s="221">
        <f t="shared" si="132"/>
        <v>0</v>
      </c>
      <c r="AL160" s="221">
        <f t="shared" si="132"/>
        <v>0</v>
      </c>
      <c r="AM160" s="221">
        <f t="shared" si="132"/>
        <v>0</v>
      </c>
      <c r="AN160" s="221">
        <f t="shared" si="132"/>
        <v>0</v>
      </c>
      <c r="AO160" s="221">
        <f t="shared" si="132"/>
        <v>0</v>
      </c>
      <c r="AP160" s="221">
        <f t="shared" si="132"/>
        <v>0</v>
      </c>
      <c r="AQ160" s="221">
        <f t="shared" si="132"/>
        <v>0</v>
      </c>
      <c r="AR160" s="221">
        <f t="shared" si="132"/>
        <v>0</v>
      </c>
      <c r="AS160" s="221">
        <f t="shared" si="132"/>
        <v>0</v>
      </c>
      <c r="AT160" s="221">
        <f t="shared" si="132"/>
        <v>0</v>
      </c>
      <c r="AU160" s="221">
        <f t="shared" si="132"/>
        <v>0</v>
      </c>
      <c r="AV160" s="221">
        <f t="shared" si="132"/>
        <v>0</v>
      </c>
      <c r="AW160" s="221">
        <f t="shared" si="132"/>
        <v>0</v>
      </c>
      <c r="AX160" s="221">
        <f t="shared" si="132"/>
        <v>0</v>
      </c>
      <c r="AY160" s="221">
        <f t="shared" si="132"/>
        <v>0</v>
      </c>
      <c r="AZ160" s="221">
        <f t="shared" si="132"/>
        <v>0</v>
      </c>
      <c r="BA160" s="221">
        <f t="shared" si="132"/>
        <v>0</v>
      </c>
      <c r="BB160" s="221">
        <f t="shared" si="132"/>
        <v>0</v>
      </c>
      <c r="BC160" s="221">
        <f t="shared" si="132"/>
        <v>0</v>
      </c>
      <c r="BD160" s="221">
        <f t="shared" si="132"/>
        <v>0</v>
      </c>
      <c r="BE160" s="221">
        <f t="shared" si="132"/>
        <v>0</v>
      </c>
      <c r="BF160" s="221">
        <f t="shared" si="132"/>
        <v>0</v>
      </c>
      <c r="BG160" s="221">
        <f t="shared" si="132"/>
        <v>0</v>
      </c>
      <c r="BH160" s="221">
        <f t="shared" si="132"/>
        <v>0</v>
      </c>
      <c r="BI160" s="221">
        <f t="shared" si="132"/>
        <v>0</v>
      </c>
      <c r="BJ160" s="221">
        <f t="shared" si="132"/>
        <v>0</v>
      </c>
      <c r="BK160" s="221">
        <f t="shared" si="132"/>
        <v>0</v>
      </c>
      <c r="BL160" s="221">
        <f t="shared" si="132"/>
        <v>0</v>
      </c>
      <c r="BM160" s="221">
        <f t="shared" si="132"/>
        <v>0</v>
      </c>
    </row>
    <row r="161" spans="3:65" ht="12.75">
      <c r="C161" s="220">
        <f t="shared" si="121"/>
        <v>10</v>
      </c>
      <c r="D161" s="198" t="str">
        <f t="shared" si="122"/>
        <v>…</v>
      </c>
      <c r="E161" s="245" t="str">
        <f t="shared" si="119"/>
        <v>Operating Expense</v>
      </c>
      <c r="F161" s="215">
        <f t="shared" si="119"/>
        <v>2</v>
      </c>
      <c r="G161" s="215"/>
      <c r="K161" s="236">
        <f t="shared" si="123"/>
        <v>0</v>
      </c>
      <c r="L161" s="237">
        <f t="shared" si="124"/>
        <v>0</v>
      </c>
      <c r="O161" s="221">
        <f t="shared" si="133" ref="O161:BM161">O131*($F161&lt;=2)</f>
        <v>0</v>
      </c>
      <c r="P161" s="221">
        <f t="shared" si="133"/>
        <v>0</v>
      </c>
      <c r="Q161" s="221">
        <f t="shared" si="133"/>
        <v>0</v>
      </c>
      <c r="R161" s="221">
        <f t="shared" si="133"/>
        <v>0</v>
      </c>
      <c r="S161" s="221">
        <f t="shared" si="133"/>
        <v>0</v>
      </c>
      <c r="T161" s="221">
        <f t="shared" si="133"/>
        <v>0</v>
      </c>
      <c r="U161" s="221">
        <f t="shared" si="133"/>
        <v>0</v>
      </c>
      <c r="V161" s="221">
        <f t="shared" si="133"/>
        <v>0</v>
      </c>
      <c r="W161" s="221">
        <f t="shared" si="133"/>
        <v>0</v>
      </c>
      <c r="X161" s="221">
        <f t="shared" si="133"/>
        <v>0</v>
      </c>
      <c r="Y161" s="221">
        <f t="shared" si="133"/>
        <v>0</v>
      </c>
      <c r="Z161" s="221">
        <f t="shared" si="133"/>
        <v>0</v>
      </c>
      <c r="AA161" s="221">
        <f t="shared" si="133"/>
        <v>0</v>
      </c>
      <c r="AB161" s="221">
        <f t="shared" si="133"/>
        <v>0</v>
      </c>
      <c r="AC161" s="221">
        <f t="shared" si="133"/>
        <v>0</v>
      </c>
      <c r="AD161" s="221">
        <f t="shared" si="133"/>
        <v>0</v>
      </c>
      <c r="AE161" s="221">
        <f t="shared" si="133"/>
        <v>0</v>
      </c>
      <c r="AF161" s="221">
        <f t="shared" si="133"/>
        <v>0</v>
      </c>
      <c r="AG161" s="221">
        <f t="shared" si="133"/>
        <v>0</v>
      </c>
      <c r="AH161" s="221">
        <f t="shared" si="133"/>
        <v>0</v>
      </c>
      <c r="AI161" s="221">
        <f t="shared" si="133"/>
        <v>0</v>
      </c>
      <c r="AJ161" s="221">
        <f t="shared" si="133"/>
        <v>0</v>
      </c>
      <c r="AK161" s="221">
        <f t="shared" si="133"/>
        <v>0</v>
      </c>
      <c r="AL161" s="221">
        <f t="shared" si="133"/>
        <v>0</v>
      </c>
      <c r="AM161" s="221">
        <f t="shared" si="133"/>
        <v>0</v>
      </c>
      <c r="AN161" s="221">
        <f t="shared" si="133"/>
        <v>0</v>
      </c>
      <c r="AO161" s="221">
        <f t="shared" si="133"/>
        <v>0</v>
      </c>
      <c r="AP161" s="221">
        <f t="shared" si="133"/>
        <v>0</v>
      </c>
      <c r="AQ161" s="221">
        <f t="shared" si="133"/>
        <v>0</v>
      </c>
      <c r="AR161" s="221">
        <f t="shared" si="133"/>
        <v>0</v>
      </c>
      <c r="AS161" s="221">
        <f t="shared" si="133"/>
        <v>0</v>
      </c>
      <c r="AT161" s="221">
        <f t="shared" si="133"/>
        <v>0</v>
      </c>
      <c r="AU161" s="221">
        <f t="shared" si="133"/>
        <v>0</v>
      </c>
      <c r="AV161" s="221">
        <f t="shared" si="133"/>
        <v>0</v>
      </c>
      <c r="AW161" s="221">
        <f t="shared" si="133"/>
        <v>0</v>
      </c>
      <c r="AX161" s="221">
        <f t="shared" si="133"/>
        <v>0</v>
      </c>
      <c r="AY161" s="221">
        <f t="shared" si="133"/>
        <v>0</v>
      </c>
      <c r="AZ161" s="221">
        <f t="shared" si="133"/>
        <v>0</v>
      </c>
      <c r="BA161" s="221">
        <f t="shared" si="133"/>
        <v>0</v>
      </c>
      <c r="BB161" s="221">
        <f t="shared" si="133"/>
        <v>0</v>
      </c>
      <c r="BC161" s="221">
        <f t="shared" si="133"/>
        <v>0</v>
      </c>
      <c r="BD161" s="221">
        <f t="shared" si="133"/>
        <v>0</v>
      </c>
      <c r="BE161" s="221">
        <f t="shared" si="133"/>
        <v>0</v>
      </c>
      <c r="BF161" s="221">
        <f t="shared" si="133"/>
        <v>0</v>
      </c>
      <c r="BG161" s="221">
        <f t="shared" si="133"/>
        <v>0</v>
      </c>
      <c r="BH161" s="221">
        <f t="shared" si="133"/>
        <v>0</v>
      </c>
      <c r="BI161" s="221">
        <f t="shared" si="133"/>
        <v>0</v>
      </c>
      <c r="BJ161" s="221">
        <f t="shared" si="133"/>
        <v>0</v>
      </c>
      <c r="BK161" s="221">
        <f t="shared" si="133"/>
        <v>0</v>
      </c>
      <c r="BL161" s="221">
        <f t="shared" si="133"/>
        <v>0</v>
      </c>
      <c r="BM161" s="221">
        <f t="shared" si="133"/>
        <v>0</v>
      </c>
    </row>
    <row r="162" spans="3:65" ht="12.75">
      <c r="C162" s="220">
        <f t="shared" si="121"/>
        <v>11</v>
      </c>
      <c r="D162" s="198" t="str">
        <f t="shared" si="122"/>
        <v>…</v>
      </c>
      <c r="E162" s="245" t="str">
        <f t="shared" si="119"/>
        <v>Operating Expense</v>
      </c>
      <c r="F162" s="215">
        <f t="shared" si="119"/>
        <v>2</v>
      </c>
      <c r="G162" s="215"/>
      <c r="K162" s="236">
        <f t="shared" si="123"/>
        <v>0</v>
      </c>
      <c r="L162" s="237">
        <f t="shared" si="124"/>
        <v>0</v>
      </c>
      <c r="O162" s="221">
        <f t="shared" si="134" ref="O162:BM162">O132*($F162&lt;=2)</f>
        <v>0</v>
      </c>
      <c r="P162" s="221">
        <f t="shared" si="134"/>
        <v>0</v>
      </c>
      <c r="Q162" s="221">
        <f t="shared" si="134"/>
        <v>0</v>
      </c>
      <c r="R162" s="221">
        <f t="shared" si="134"/>
        <v>0</v>
      </c>
      <c r="S162" s="221">
        <f t="shared" si="134"/>
        <v>0</v>
      </c>
      <c r="T162" s="221">
        <f t="shared" si="134"/>
        <v>0</v>
      </c>
      <c r="U162" s="221">
        <f t="shared" si="134"/>
        <v>0</v>
      </c>
      <c r="V162" s="221">
        <f t="shared" si="134"/>
        <v>0</v>
      </c>
      <c r="W162" s="221">
        <f t="shared" si="134"/>
        <v>0</v>
      </c>
      <c r="X162" s="221">
        <f t="shared" si="134"/>
        <v>0</v>
      </c>
      <c r="Y162" s="221">
        <f t="shared" si="134"/>
        <v>0</v>
      </c>
      <c r="Z162" s="221">
        <f t="shared" si="134"/>
        <v>0</v>
      </c>
      <c r="AA162" s="221">
        <f t="shared" si="134"/>
        <v>0</v>
      </c>
      <c r="AB162" s="221">
        <f t="shared" si="134"/>
        <v>0</v>
      </c>
      <c r="AC162" s="221">
        <f t="shared" si="134"/>
        <v>0</v>
      </c>
      <c r="AD162" s="221">
        <f t="shared" si="134"/>
        <v>0</v>
      </c>
      <c r="AE162" s="221">
        <f t="shared" si="134"/>
        <v>0</v>
      </c>
      <c r="AF162" s="221">
        <f t="shared" si="134"/>
        <v>0</v>
      </c>
      <c r="AG162" s="221">
        <f t="shared" si="134"/>
        <v>0</v>
      </c>
      <c r="AH162" s="221">
        <f t="shared" si="134"/>
        <v>0</v>
      </c>
      <c r="AI162" s="221">
        <f t="shared" si="134"/>
        <v>0</v>
      </c>
      <c r="AJ162" s="221">
        <f t="shared" si="134"/>
        <v>0</v>
      </c>
      <c r="AK162" s="221">
        <f t="shared" si="134"/>
        <v>0</v>
      </c>
      <c r="AL162" s="221">
        <f t="shared" si="134"/>
        <v>0</v>
      </c>
      <c r="AM162" s="221">
        <f t="shared" si="134"/>
        <v>0</v>
      </c>
      <c r="AN162" s="221">
        <f t="shared" si="134"/>
        <v>0</v>
      </c>
      <c r="AO162" s="221">
        <f t="shared" si="134"/>
        <v>0</v>
      </c>
      <c r="AP162" s="221">
        <f t="shared" si="134"/>
        <v>0</v>
      </c>
      <c r="AQ162" s="221">
        <f t="shared" si="134"/>
        <v>0</v>
      </c>
      <c r="AR162" s="221">
        <f t="shared" si="134"/>
        <v>0</v>
      </c>
      <c r="AS162" s="221">
        <f t="shared" si="134"/>
        <v>0</v>
      </c>
      <c r="AT162" s="221">
        <f t="shared" si="134"/>
        <v>0</v>
      </c>
      <c r="AU162" s="221">
        <f t="shared" si="134"/>
        <v>0</v>
      </c>
      <c r="AV162" s="221">
        <f t="shared" si="134"/>
        <v>0</v>
      </c>
      <c r="AW162" s="221">
        <f t="shared" si="134"/>
        <v>0</v>
      </c>
      <c r="AX162" s="221">
        <f t="shared" si="134"/>
        <v>0</v>
      </c>
      <c r="AY162" s="221">
        <f t="shared" si="134"/>
        <v>0</v>
      </c>
      <c r="AZ162" s="221">
        <f t="shared" si="134"/>
        <v>0</v>
      </c>
      <c r="BA162" s="221">
        <f t="shared" si="134"/>
        <v>0</v>
      </c>
      <c r="BB162" s="221">
        <f t="shared" si="134"/>
        <v>0</v>
      </c>
      <c r="BC162" s="221">
        <f t="shared" si="134"/>
        <v>0</v>
      </c>
      <c r="BD162" s="221">
        <f t="shared" si="134"/>
        <v>0</v>
      </c>
      <c r="BE162" s="221">
        <f t="shared" si="134"/>
        <v>0</v>
      </c>
      <c r="BF162" s="221">
        <f t="shared" si="134"/>
        <v>0</v>
      </c>
      <c r="BG162" s="221">
        <f t="shared" si="134"/>
        <v>0</v>
      </c>
      <c r="BH162" s="221">
        <f t="shared" si="134"/>
        <v>0</v>
      </c>
      <c r="BI162" s="221">
        <f t="shared" si="134"/>
        <v>0</v>
      </c>
      <c r="BJ162" s="221">
        <f t="shared" si="134"/>
        <v>0</v>
      </c>
      <c r="BK162" s="221">
        <f t="shared" si="134"/>
        <v>0</v>
      </c>
      <c r="BL162" s="221">
        <f t="shared" si="134"/>
        <v>0</v>
      </c>
      <c r="BM162" s="221">
        <f t="shared" si="134"/>
        <v>0</v>
      </c>
    </row>
    <row r="163" spans="3:65" ht="12.75">
      <c r="C163" s="220">
        <f t="shared" si="121"/>
        <v>12</v>
      </c>
      <c r="D163" s="198" t="str">
        <f t="shared" si="122"/>
        <v>…</v>
      </c>
      <c r="E163" s="245" t="str">
        <f t="shared" si="119"/>
        <v>Operating Expense</v>
      </c>
      <c r="F163" s="215">
        <f t="shared" si="119"/>
        <v>2</v>
      </c>
      <c r="G163" s="215"/>
      <c r="K163" s="236">
        <f t="shared" si="123"/>
        <v>0</v>
      </c>
      <c r="L163" s="237">
        <f t="shared" si="124"/>
        <v>0</v>
      </c>
      <c r="O163" s="221">
        <f t="shared" si="135" ref="O163:BM163">O133*($F163&lt;=2)</f>
        <v>0</v>
      </c>
      <c r="P163" s="221">
        <f t="shared" si="135"/>
        <v>0</v>
      </c>
      <c r="Q163" s="221">
        <f t="shared" si="135"/>
        <v>0</v>
      </c>
      <c r="R163" s="221">
        <f t="shared" si="135"/>
        <v>0</v>
      </c>
      <c r="S163" s="221">
        <f t="shared" si="135"/>
        <v>0</v>
      </c>
      <c r="T163" s="221">
        <f t="shared" si="135"/>
        <v>0</v>
      </c>
      <c r="U163" s="221">
        <f t="shared" si="135"/>
        <v>0</v>
      </c>
      <c r="V163" s="221">
        <f t="shared" si="135"/>
        <v>0</v>
      </c>
      <c r="W163" s="221">
        <f t="shared" si="135"/>
        <v>0</v>
      </c>
      <c r="X163" s="221">
        <f t="shared" si="135"/>
        <v>0</v>
      </c>
      <c r="Y163" s="221">
        <f t="shared" si="135"/>
        <v>0</v>
      </c>
      <c r="Z163" s="221">
        <f t="shared" si="135"/>
        <v>0</v>
      </c>
      <c r="AA163" s="221">
        <f t="shared" si="135"/>
        <v>0</v>
      </c>
      <c r="AB163" s="221">
        <f t="shared" si="135"/>
        <v>0</v>
      </c>
      <c r="AC163" s="221">
        <f t="shared" si="135"/>
        <v>0</v>
      </c>
      <c r="AD163" s="221">
        <f t="shared" si="135"/>
        <v>0</v>
      </c>
      <c r="AE163" s="221">
        <f t="shared" si="135"/>
        <v>0</v>
      </c>
      <c r="AF163" s="221">
        <f t="shared" si="135"/>
        <v>0</v>
      </c>
      <c r="AG163" s="221">
        <f t="shared" si="135"/>
        <v>0</v>
      </c>
      <c r="AH163" s="221">
        <f t="shared" si="135"/>
        <v>0</v>
      </c>
      <c r="AI163" s="221">
        <f t="shared" si="135"/>
        <v>0</v>
      </c>
      <c r="AJ163" s="221">
        <f t="shared" si="135"/>
        <v>0</v>
      </c>
      <c r="AK163" s="221">
        <f t="shared" si="135"/>
        <v>0</v>
      </c>
      <c r="AL163" s="221">
        <f t="shared" si="135"/>
        <v>0</v>
      </c>
      <c r="AM163" s="221">
        <f t="shared" si="135"/>
        <v>0</v>
      </c>
      <c r="AN163" s="221">
        <f t="shared" si="135"/>
        <v>0</v>
      </c>
      <c r="AO163" s="221">
        <f t="shared" si="135"/>
        <v>0</v>
      </c>
      <c r="AP163" s="221">
        <f t="shared" si="135"/>
        <v>0</v>
      </c>
      <c r="AQ163" s="221">
        <f t="shared" si="135"/>
        <v>0</v>
      </c>
      <c r="AR163" s="221">
        <f t="shared" si="135"/>
        <v>0</v>
      </c>
      <c r="AS163" s="221">
        <f t="shared" si="135"/>
        <v>0</v>
      </c>
      <c r="AT163" s="221">
        <f t="shared" si="135"/>
        <v>0</v>
      </c>
      <c r="AU163" s="221">
        <f t="shared" si="135"/>
        <v>0</v>
      </c>
      <c r="AV163" s="221">
        <f t="shared" si="135"/>
        <v>0</v>
      </c>
      <c r="AW163" s="221">
        <f t="shared" si="135"/>
        <v>0</v>
      </c>
      <c r="AX163" s="221">
        <f t="shared" si="135"/>
        <v>0</v>
      </c>
      <c r="AY163" s="221">
        <f t="shared" si="135"/>
        <v>0</v>
      </c>
      <c r="AZ163" s="221">
        <f t="shared" si="135"/>
        <v>0</v>
      </c>
      <c r="BA163" s="221">
        <f t="shared" si="135"/>
        <v>0</v>
      </c>
      <c r="BB163" s="221">
        <f t="shared" si="135"/>
        <v>0</v>
      </c>
      <c r="BC163" s="221">
        <f t="shared" si="135"/>
        <v>0</v>
      </c>
      <c r="BD163" s="221">
        <f t="shared" si="135"/>
        <v>0</v>
      </c>
      <c r="BE163" s="221">
        <f t="shared" si="135"/>
        <v>0</v>
      </c>
      <c r="BF163" s="221">
        <f t="shared" si="135"/>
        <v>0</v>
      </c>
      <c r="BG163" s="221">
        <f t="shared" si="135"/>
        <v>0</v>
      </c>
      <c r="BH163" s="221">
        <f t="shared" si="135"/>
        <v>0</v>
      </c>
      <c r="BI163" s="221">
        <f t="shared" si="135"/>
        <v>0</v>
      </c>
      <c r="BJ163" s="221">
        <f t="shared" si="135"/>
        <v>0</v>
      </c>
      <c r="BK163" s="221">
        <f t="shared" si="135"/>
        <v>0</v>
      </c>
      <c r="BL163" s="221">
        <f t="shared" si="135"/>
        <v>0</v>
      </c>
      <c r="BM163" s="221">
        <f t="shared" si="135"/>
        <v>0</v>
      </c>
    </row>
    <row r="164" spans="3:65" ht="12.75">
      <c r="C164" s="220">
        <f t="shared" si="121"/>
        <v>13</v>
      </c>
      <c r="D164" s="198" t="str">
        <f t="shared" si="122"/>
        <v>…</v>
      </c>
      <c r="E164" s="245" t="str">
        <f t="shared" si="119"/>
        <v>Operating Expense</v>
      </c>
      <c r="F164" s="215">
        <f t="shared" si="119"/>
        <v>2</v>
      </c>
      <c r="G164" s="215"/>
      <c r="K164" s="236">
        <f t="shared" si="123"/>
        <v>0</v>
      </c>
      <c r="L164" s="237">
        <f t="shared" si="124"/>
        <v>0</v>
      </c>
      <c r="O164" s="221">
        <f t="shared" si="136" ref="O164:BM164">O134*($F164&lt;=2)</f>
        <v>0</v>
      </c>
      <c r="P164" s="221">
        <f t="shared" si="136"/>
        <v>0</v>
      </c>
      <c r="Q164" s="221">
        <f t="shared" si="136"/>
        <v>0</v>
      </c>
      <c r="R164" s="221">
        <f t="shared" si="136"/>
        <v>0</v>
      </c>
      <c r="S164" s="221">
        <f t="shared" si="136"/>
        <v>0</v>
      </c>
      <c r="T164" s="221">
        <f t="shared" si="136"/>
        <v>0</v>
      </c>
      <c r="U164" s="221">
        <f t="shared" si="136"/>
        <v>0</v>
      </c>
      <c r="V164" s="221">
        <f t="shared" si="136"/>
        <v>0</v>
      </c>
      <c r="W164" s="221">
        <f t="shared" si="136"/>
        <v>0</v>
      </c>
      <c r="X164" s="221">
        <f t="shared" si="136"/>
        <v>0</v>
      </c>
      <c r="Y164" s="221">
        <f t="shared" si="136"/>
        <v>0</v>
      </c>
      <c r="Z164" s="221">
        <f t="shared" si="136"/>
        <v>0</v>
      </c>
      <c r="AA164" s="221">
        <f t="shared" si="136"/>
        <v>0</v>
      </c>
      <c r="AB164" s="221">
        <f t="shared" si="136"/>
        <v>0</v>
      </c>
      <c r="AC164" s="221">
        <f t="shared" si="136"/>
        <v>0</v>
      </c>
      <c r="AD164" s="221">
        <f t="shared" si="136"/>
        <v>0</v>
      </c>
      <c r="AE164" s="221">
        <f t="shared" si="136"/>
        <v>0</v>
      </c>
      <c r="AF164" s="221">
        <f t="shared" si="136"/>
        <v>0</v>
      </c>
      <c r="AG164" s="221">
        <f t="shared" si="136"/>
        <v>0</v>
      </c>
      <c r="AH164" s="221">
        <f t="shared" si="136"/>
        <v>0</v>
      </c>
      <c r="AI164" s="221">
        <f t="shared" si="136"/>
        <v>0</v>
      </c>
      <c r="AJ164" s="221">
        <f t="shared" si="136"/>
        <v>0</v>
      </c>
      <c r="AK164" s="221">
        <f t="shared" si="136"/>
        <v>0</v>
      </c>
      <c r="AL164" s="221">
        <f t="shared" si="136"/>
        <v>0</v>
      </c>
      <c r="AM164" s="221">
        <f t="shared" si="136"/>
        <v>0</v>
      </c>
      <c r="AN164" s="221">
        <f t="shared" si="136"/>
        <v>0</v>
      </c>
      <c r="AO164" s="221">
        <f t="shared" si="136"/>
        <v>0</v>
      </c>
      <c r="AP164" s="221">
        <f t="shared" si="136"/>
        <v>0</v>
      </c>
      <c r="AQ164" s="221">
        <f t="shared" si="136"/>
        <v>0</v>
      </c>
      <c r="AR164" s="221">
        <f t="shared" si="136"/>
        <v>0</v>
      </c>
      <c r="AS164" s="221">
        <f t="shared" si="136"/>
        <v>0</v>
      </c>
      <c r="AT164" s="221">
        <f t="shared" si="136"/>
        <v>0</v>
      </c>
      <c r="AU164" s="221">
        <f t="shared" si="136"/>
        <v>0</v>
      </c>
      <c r="AV164" s="221">
        <f t="shared" si="136"/>
        <v>0</v>
      </c>
      <c r="AW164" s="221">
        <f t="shared" si="136"/>
        <v>0</v>
      </c>
      <c r="AX164" s="221">
        <f t="shared" si="136"/>
        <v>0</v>
      </c>
      <c r="AY164" s="221">
        <f t="shared" si="136"/>
        <v>0</v>
      </c>
      <c r="AZ164" s="221">
        <f t="shared" si="136"/>
        <v>0</v>
      </c>
      <c r="BA164" s="221">
        <f t="shared" si="136"/>
        <v>0</v>
      </c>
      <c r="BB164" s="221">
        <f t="shared" si="136"/>
        <v>0</v>
      </c>
      <c r="BC164" s="221">
        <f t="shared" si="136"/>
        <v>0</v>
      </c>
      <c r="BD164" s="221">
        <f t="shared" si="136"/>
        <v>0</v>
      </c>
      <c r="BE164" s="221">
        <f t="shared" si="136"/>
        <v>0</v>
      </c>
      <c r="BF164" s="221">
        <f t="shared" si="136"/>
        <v>0</v>
      </c>
      <c r="BG164" s="221">
        <f t="shared" si="136"/>
        <v>0</v>
      </c>
      <c r="BH164" s="221">
        <f t="shared" si="136"/>
        <v>0</v>
      </c>
      <c r="BI164" s="221">
        <f t="shared" si="136"/>
        <v>0</v>
      </c>
      <c r="BJ164" s="221">
        <f t="shared" si="136"/>
        <v>0</v>
      </c>
      <c r="BK164" s="221">
        <f t="shared" si="136"/>
        <v>0</v>
      </c>
      <c r="BL164" s="221">
        <f t="shared" si="136"/>
        <v>0</v>
      </c>
      <c r="BM164" s="221">
        <f t="shared" si="136"/>
        <v>0</v>
      </c>
    </row>
    <row r="165" spans="3:65" ht="12.75">
      <c r="C165" s="220">
        <f t="shared" si="121"/>
        <v>14</v>
      </c>
      <c r="D165" s="198" t="str">
        <f t="shared" si="122"/>
        <v>…</v>
      </c>
      <c r="E165" s="245" t="str">
        <f t="shared" si="119"/>
        <v>Operating Expense</v>
      </c>
      <c r="F165" s="215">
        <f t="shared" si="119"/>
        <v>2</v>
      </c>
      <c r="G165" s="215"/>
      <c r="K165" s="236">
        <f t="shared" si="123"/>
        <v>0</v>
      </c>
      <c r="L165" s="237">
        <f t="shared" si="124"/>
        <v>0</v>
      </c>
      <c r="O165" s="221">
        <f t="shared" si="137" ref="O165:BM165">O135*($F165&lt;=2)</f>
        <v>0</v>
      </c>
      <c r="P165" s="221">
        <f t="shared" si="137"/>
        <v>0</v>
      </c>
      <c r="Q165" s="221">
        <f t="shared" si="137"/>
        <v>0</v>
      </c>
      <c r="R165" s="221">
        <f t="shared" si="137"/>
        <v>0</v>
      </c>
      <c r="S165" s="221">
        <f t="shared" si="137"/>
        <v>0</v>
      </c>
      <c r="T165" s="221">
        <f t="shared" si="137"/>
        <v>0</v>
      </c>
      <c r="U165" s="221">
        <f t="shared" si="137"/>
        <v>0</v>
      </c>
      <c r="V165" s="221">
        <f t="shared" si="137"/>
        <v>0</v>
      </c>
      <c r="W165" s="221">
        <f t="shared" si="137"/>
        <v>0</v>
      </c>
      <c r="X165" s="221">
        <f t="shared" si="137"/>
        <v>0</v>
      </c>
      <c r="Y165" s="221">
        <f t="shared" si="137"/>
        <v>0</v>
      </c>
      <c r="Z165" s="221">
        <f t="shared" si="137"/>
        <v>0</v>
      </c>
      <c r="AA165" s="221">
        <f t="shared" si="137"/>
        <v>0</v>
      </c>
      <c r="AB165" s="221">
        <f t="shared" si="137"/>
        <v>0</v>
      </c>
      <c r="AC165" s="221">
        <f t="shared" si="137"/>
        <v>0</v>
      </c>
      <c r="AD165" s="221">
        <f t="shared" si="137"/>
        <v>0</v>
      </c>
      <c r="AE165" s="221">
        <f t="shared" si="137"/>
        <v>0</v>
      </c>
      <c r="AF165" s="221">
        <f t="shared" si="137"/>
        <v>0</v>
      </c>
      <c r="AG165" s="221">
        <f t="shared" si="137"/>
        <v>0</v>
      </c>
      <c r="AH165" s="221">
        <f t="shared" si="137"/>
        <v>0</v>
      </c>
      <c r="AI165" s="221">
        <f t="shared" si="137"/>
        <v>0</v>
      </c>
      <c r="AJ165" s="221">
        <f t="shared" si="137"/>
        <v>0</v>
      </c>
      <c r="AK165" s="221">
        <f t="shared" si="137"/>
        <v>0</v>
      </c>
      <c r="AL165" s="221">
        <f t="shared" si="137"/>
        <v>0</v>
      </c>
      <c r="AM165" s="221">
        <f t="shared" si="137"/>
        <v>0</v>
      </c>
      <c r="AN165" s="221">
        <f t="shared" si="137"/>
        <v>0</v>
      </c>
      <c r="AO165" s="221">
        <f t="shared" si="137"/>
        <v>0</v>
      </c>
      <c r="AP165" s="221">
        <f t="shared" si="137"/>
        <v>0</v>
      </c>
      <c r="AQ165" s="221">
        <f t="shared" si="137"/>
        <v>0</v>
      </c>
      <c r="AR165" s="221">
        <f t="shared" si="137"/>
        <v>0</v>
      </c>
      <c r="AS165" s="221">
        <f t="shared" si="137"/>
        <v>0</v>
      </c>
      <c r="AT165" s="221">
        <f t="shared" si="137"/>
        <v>0</v>
      </c>
      <c r="AU165" s="221">
        <f t="shared" si="137"/>
        <v>0</v>
      </c>
      <c r="AV165" s="221">
        <f t="shared" si="137"/>
        <v>0</v>
      </c>
      <c r="AW165" s="221">
        <f t="shared" si="137"/>
        <v>0</v>
      </c>
      <c r="AX165" s="221">
        <f t="shared" si="137"/>
        <v>0</v>
      </c>
      <c r="AY165" s="221">
        <f t="shared" si="137"/>
        <v>0</v>
      </c>
      <c r="AZ165" s="221">
        <f t="shared" si="137"/>
        <v>0</v>
      </c>
      <c r="BA165" s="221">
        <f t="shared" si="137"/>
        <v>0</v>
      </c>
      <c r="BB165" s="221">
        <f t="shared" si="137"/>
        <v>0</v>
      </c>
      <c r="BC165" s="221">
        <f t="shared" si="137"/>
        <v>0</v>
      </c>
      <c r="BD165" s="221">
        <f t="shared" si="137"/>
        <v>0</v>
      </c>
      <c r="BE165" s="221">
        <f t="shared" si="137"/>
        <v>0</v>
      </c>
      <c r="BF165" s="221">
        <f t="shared" si="137"/>
        <v>0</v>
      </c>
      <c r="BG165" s="221">
        <f t="shared" si="137"/>
        <v>0</v>
      </c>
      <c r="BH165" s="221">
        <f t="shared" si="137"/>
        <v>0</v>
      </c>
      <c r="BI165" s="221">
        <f t="shared" si="137"/>
        <v>0</v>
      </c>
      <c r="BJ165" s="221">
        <f t="shared" si="137"/>
        <v>0</v>
      </c>
      <c r="BK165" s="221">
        <f t="shared" si="137"/>
        <v>0</v>
      </c>
      <c r="BL165" s="221">
        <f t="shared" si="137"/>
        <v>0</v>
      </c>
      <c r="BM165" s="221">
        <f t="shared" si="137"/>
        <v>0</v>
      </c>
    </row>
    <row r="166" spans="3:65" ht="12.75">
      <c r="C166" s="220">
        <f t="shared" si="121"/>
        <v>15</v>
      </c>
      <c r="D166" s="198" t="str">
        <f t="shared" si="122"/>
        <v>…</v>
      </c>
      <c r="E166" s="245" t="str">
        <f t="shared" si="119"/>
        <v>Operating Expense</v>
      </c>
      <c r="F166" s="215">
        <f t="shared" si="119"/>
        <v>2</v>
      </c>
      <c r="G166" s="215"/>
      <c r="K166" s="236">
        <f t="shared" si="123"/>
        <v>0</v>
      </c>
      <c r="L166" s="237">
        <f t="shared" si="124"/>
        <v>0</v>
      </c>
      <c r="O166" s="221">
        <f t="shared" si="138" ref="O166:BM166">O136*($F166&lt;=2)</f>
        <v>0</v>
      </c>
      <c r="P166" s="221">
        <f t="shared" si="138"/>
        <v>0</v>
      </c>
      <c r="Q166" s="221">
        <f t="shared" si="138"/>
        <v>0</v>
      </c>
      <c r="R166" s="221">
        <f t="shared" si="138"/>
        <v>0</v>
      </c>
      <c r="S166" s="221">
        <f t="shared" si="138"/>
        <v>0</v>
      </c>
      <c r="T166" s="221">
        <f t="shared" si="138"/>
        <v>0</v>
      </c>
      <c r="U166" s="221">
        <f t="shared" si="138"/>
        <v>0</v>
      </c>
      <c r="V166" s="221">
        <f t="shared" si="138"/>
        <v>0</v>
      </c>
      <c r="W166" s="221">
        <f t="shared" si="138"/>
        <v>0</v>
      </c>
      <c r="X166" s="221">
        <f t="shared" si="138"/>
        <v>0</v>
      </c>
      <c r="Y166" s="221">
        <f t="shared" si="138"/>
        <v>0</v>
      </c>
      <c r="Z166" s="221">
        <f t="shared" si="138"/>
        <v>0</v>
      </c>
      <c r="AA166" s="221">
        <f t="shared" si="138"/>
        <v>0</v>
      </c>
      <c r="AB166" s="221">
        <f t="shared" si="138"/>
        <v>0</v>
      </c>
      <c r="AC166" s="221">
        <f t="shared" si="138"/>
        <v>0</v>
      </c>
      <c r="AD166" s="221">
        <f t="shared" si="138"/>
        <v>0</v>
      </c>
      <c r="AE166" s="221">
        <f t="shared" si="138"/>
        <v>0</v>
      </c>
      <c r="AF166" s="221">
        <f t="shared" si="138"/>
        <v>0</v>
      </c>
      <c r="AG166" s="221">
        <f t="shared" si="138"/>
        <v>0</v>
      </c>
      <c r="AH166" s="221">
        <f t="shared" si="138"/>
        <v>0</v>
      </c>
      <c r="AI166" s="221">
        <f t="shared" si="138"/>
        <v>0</v>
      </c>
      <c r="AJ166" s="221">
        <f t="shared" si="138"/>
        <v>0</v>
      </c>
      <c r="AK166" s="221">
        <f t="shared" si="138"/>
        <v>0</v>
      </c>
      <c r="AL166" s="221">
        <f t="shared" si="138"/>
        <v>0</v>
      </c>
      <c r="AM166" s="221">
        <f t="shared" si="138"/>
        <v>0</v>
      </c>
      <c r="AN166" s="221">
        <f t="shared" si="138"/>
        <v>0</v>
      </c>
      <c r="AO166" s="221">
        <f t="shared" si="138"/>
        <v>0</v>
      </c>
      <c r="AP166" s="221">
        <f t="shared" si="138"/>
        <v>0</v>
      </c>
      <c r="AQ166" s="221">
        <f t="shared" si="138"/>
        <v>0</v>
      </c>
      <c r="AR166" s="221">
        <f t="shared" si="138"/>
        <v>0</v>
      </c>
      <c r="AS166" s="221">
        <f t="shared" si="138"/>
        <v>0</v>
      </c>
      <c r="AT166" s="221">
        <f t="shared" si="138"/>
        <v>0</v>
      </c>
      <c r="AU166" s="221">
        <f t="shared" si="138"/>
        <v>0</v>
      </c>
      <c r="AV166" s="221">
        <f t="shared" si="138"/>
        <v>0</v>
      </c>
      <c r="AW166" s="221">
        <f t="shared" si="138"/>
        <v>0</v>
      </c>
      <c r="AX166" s="221">
        <f t="shared" si="138"/>
        <v>0</v>
      </c>
      <c r="AY166" s="221">
        <f t="shared" si="138"/>
        <v>0</v>
      </c>
      <c r="AZ166" s="221">
        <f t="shared" si="138"/>
        <v>0</v>
      </c>
      <c r="BA166" s="221">
        <f t="shared" si="138"/>
        <v>0</v>
      </c>
      <c r="BB166" s="221">
        <f t="shared" si="138"/>
        <v>0</v>
      </c>
      <c r="BC166" s="221">
        <f t="shared" si="138"/>
        <v>0</v>
      </c>
      <c r="BD166" s="221">
        <f t="shared" si="138"/>
        <v>0</v>
      </c>
      <c r="BE166" s="221">
        <f t="shared" si="138"/>
        <v>0</v>
      </c>
      <c r="BF166" s="221">
        <f t="shared" si="138"/>
        <v>0</v>
      </c>
      <c r="BG166" s="221">
        <f t="shared" si="138"/>
        <v>0</v>
      </c>
      <c r="BH166" s="221">
        <f t="shared" si="138"/>
        <v>0</v>
      </c>
      <c r="BI166" s="221">
        <f t="shared" si="138"/>
        <v>0</v>
      </c>
      <c r="BJ166" s="221">
        <f t="shared" si="138"/>
        <v>0</v>
      </c>
      <c r="BK166" s="221">
        <f t="shared" si="138"/>
        <v>0</v>
      </c>
      <c r="BL166" s="221">
        <f t="shared" si="138"/>
        <v>0</v>
      </c>
      <c r="BM166" s="221">
        <f t="shared" si="138"/>
        <v>0</v>
      </c>
    </row>
    <row r="167" spans="3:65" ht="12.75">
      <c r="C167" s="220">
        <f t="shared" si="121"/>
        <v>16</v>
      </c>
      <c r="D167" s="198" t="str">
        <f t="shared" si="122"/>
        <v>…</v>
      </c>
      <c r="E167" s="245" t="str">
        <f t="shared" si="119"/>
        <v>Operating Expense</v>
      </c>
      <c r="F167" s="215">
        <f t="shared" si="119"/>
        <v>2</v>
      </c>
      <c r="G167" s="215"/>
      <c r="K167" s="236">
        <f t="shared" si="123"/>
        <v>0</v>
      </c>
      <c r="L167" s="237">
        <f t="shared" si="124"/>
        <v>0</v>
      </c>
      <c r="O167" s="221">
        <f t="shared" si="139" ref="O167:BM167">O137*($F167&lt;=2)</f>
        <v>0</v>
      </c>
      <c r="P167" s="221">
        <f t="shared" si="139"/>
        <v>0</v>
      </c>
      <c r="Q167" s="221">
        <f t="shared" si="139"/>
        <v>0</v>
      </c>
      <c r="R167" s="221">
        <f t="shared" si="139"/>
        <v>0</v>
      </c>
      <c r="S167" s="221">
        <f t="shared" si="139"/>
        <v>0</v>
      </c>
      <c r="T167" s="221">
        <f t="shared" si="139"/>
        <v>0</v>
      </c>
      <c r="U167" s="221">
        <f t="shared" si="139"/>
        <v>0</v>
      </c>
      <c r="V167" s="221">
        <f t="shared" si="139"/>
        <v>0</v>
      </c>
      <c r="W167" s="221">
        <f t="shared" si="139"/>
        <v>0</v>
      </c>
      <c r="X167" s="221">
        <f t="shared" si="139"/>
        <v>0</v>
      </c>
      <c r="Y167" s="221">
        <f t="shared" si="139"/>
        <v>0</v>
      </c>
      <c r="Z167" s="221">
        <f t="shared" si="139"/>
        <v>0</v>
      </c>
      <c r="AA167" s="221">
        <f t="shared" si="139"/>
        <v>0</v>
      </c>
      <c r="AB167" s="221">
        <f t="shared" si="139"/>
        <v>0</v>
      </c>
      <c r="AC167" s="221">
        <f t="shared" si="139"/>
        <v>0</v>
      </c>
      <c r="AD167" s="221">
        <f t="shared" si="139"/>
        <v>0</v>
      </c>
      <c r="AE167" s="221">
        <f t="shared" si="139"/>
        <v>0</v>
      </c>
      <c r="AF167" s="221">
        <f t="shared" si="139"/>
        <v>0</v>
      </c>
      <c r="AG167" s="221">
        <f t="shared" si="139"/>
        <v>0</v>
      </c>
      <c r="AH167" s="221">
        <f t="shared" si="139"/>
        <v>0</v>
      </c>
      <c r="AI167" s="221">
        <f t="shared" si="139"/>
        <v>0</v>
      </c>
      <c r="AJ167" s="221">
        <f t="shared" si="139"/>
        <v>0</v>
      </c>
      <c r="AK167" s="221">
        <f t="shared" si="139"/>
        <v>0</v>
      </c>
      <c r="AL167" s="221">
        <f t="shared" si="139"/>
        <v>0</v>
      </c>
      <c r="AM167" s="221">
        <f t="shared" si="139"/>
        <v>0</v>
      </c>
      <c r="AN167" s="221">
        <f t="shared" si="139"/>
        <v>0</v>
      </c>
      <c r="AO167" s="221">
        <f t="shared" si="139"/>
        <v>0</v>
      </c>
      <c r="AP167" s="221">
        <f t="shared" si="139"/>
        <v>0</v>
      </c>
      <c r="AQ167" s="221">
        <f t="shared" si="139"/>
        <v>0</v>
      </c>
      <c r="AR167" s="221">
        <f t="shared" si="139"/>
        <v>0</v>
      </c>
      <c r="AS167" s="221">
        <f t="shared" si="139"/>
        <v>0</v>
      </c>
      <c r="AT167" s="221">
        <f t="shared" si="139"/>
        <v>0</v>
      </c>
      <c r="AU167" s="221">
        <f t="shared" si="139"/>
        <v>0</v>
      </c>
      <c r="AV167" s="221">
        <f t="shared" si="139"/>
        <v>0</v>
      </c>
      <c r="AW167" s="221">
        <f t="shared" si="139"/>
        <v>0</v>
      </c>
      <c r="AX167" s="221">
        <f t="shared" si="139"/>
        <v>0</v>
      </c>
      <c r="AY167" s="221">
        <f t="shared" si="139"/>
        <v>0</v>
      </c>
      <c r="AZ167" s="221">
        <f t="shared" si="139"/>
        <v>0</v>
      </c>
      <c r="BA167" s="221">
        <f t="shared" si="139"/>
        <v>0</v>
      </c>
      <c r="BB167" s="221">
        <f t="shared" si="139"/>
        <v>0</v>
      </c>
      <c r="BC167" s="221">
        <f t="shared" si="139"/>
        <v>0</v>
      </c>
      <c r="BD167" s="221">
        <f t="shared" si="139"/>
        <v>0</v>
      </c>
      <c r="BE167" s="221">
        <f t="shared" si="139"/>
        <v>0</v>
      </c>
      <c r="BF167" s="221">
        <f t="shared" si="139"/>
        <v>0</v>
      </c>
      <c r="BG167" s="221">
        <f t="shared" si="139"/>
        <v>0</v>
      </c>
      <c r="BH167" s="221">
        <f t="shared" si="139"/>
        <v>0</v>
      </c>
      <c r="BI167" s="221">
        <f t="shared" si="139"/>
        <v>0</v>
      </c>
      <c r="BJ167" s="221">
        <f t="shared" si="139"/>
        <v>0</v>
      </c>
      <c r="BK167" s="221">
        <f t="shared" si="139"/>
        <v>0</v>
      </c>
      <c r="BL167" s="221">
        <f t="shared" si="139"/>
        <v>0</v>
      </c>
      <c r="BM167" s="221">
        <f t="shared" si="139"/>
        <v>0</v>
      </c>
    </row>
    <row r="168" spans="3:65" ht="12.75">
      <c r="C168" s="220">
        <f t="shared" si="121"/>
        <v>17</v>
      </c>
      <c r="D168" s="198" t="str">
        <f t="shared" si="122"/>
        <v>…</v>
      </c>
      <c r="E168" s="245" t="str">
        <f t="shared" si="119"/>
        <v>Operating Expense</v>
      </c>
      <c r="F168" s="215">
        <f t="shared" si="119"/>
        <v>2</v>
      </c>
      <c r="G168" s="215"/>
      <c r="K168" s="236">
        <f t="shared" si="123"/>
        <v>0</v>
      </c>
      <c r="L168" s="237">
        <f t="shared" si="124"/>
        <v>0</v>
      </c>
      <c r="O168" s="221">
        <f t="shared" si="140" ref="O168:BM168">O138*($F168&lt;=2)</f>
        <v>0</v>
      </c>
      <c r="P168" s="221">
        <f t="shared" si="140"/>
        <v>0</v>
      </c>
      <c r="Q168" s="221">
        <f t="shared" si="140"/>
        <v>0</v>
      </c>
      <c r="R168" s="221">
        <f t="shared" si="140"/>
        <v>0</v>
      </c>
      <c r="S168" s="221">
        <f t="shared" si="140"/>
        <v>0</v>
      </c>
      <c r="T168" s="221">
        <f t="shared" si="140"/>
        <v>0</v>
      </c>
      <c r="U168" s="221">
        <f t="shared" si="140"/>
        <v>0</v>
      </c>
      <c r="V168" s="221">
        <f t="shared" si="140"/>
        <v>0</v>
      </c>
      <c r="W168" s="221">
        <f t="shared" si="140"/>
        <v>0</v>
      </c>
      <c r="X168" s="221">
        <f t="shared" si="140"/>
        <v>0</v>
      </c>
      <c r="Y168" s="221">
        <f t="shared" si="140"/>
        <v>0</v>
      </c>
      <c r="Z168" s="221">
        <f t="shared" si="140"/>
        <v>0</v>
      </c>
      <c r="AA168" s="221">
        <f t="shared" si="140"/>
        <v>0</v>
      </c>
      <c r="AB168" s="221">
        <f t="shared" si="140"/>
        <v>0</v>
      </c>
      <c r="AC168" s="221">
        <f t="shared" si="140"/>
        <v>0</v>
      </c>
      <c r="AD168" s="221">
        <f t="shared" si="140"/>
        <v>0</v>
      </c>
      <c r="AE168" s="221">
        <f t="shared" si="140"/>
        <v>0</v>
      </c>
      <c r="AF168" s="221">
        <f t="shared" si="140"/>
        <v>0</v>
      </c>
      <c r="AG168" s="221">
        <f t="shared" si="140"/>
        <v>0</v>
      </c>
      <c r="AH168" s="221">
        <f t="shared" si="140"/>
        <v>0</v>
      </c>
      <c r="AI168" s="221">
        <f t="shared" si="140"/>
        <v>0</v>
      </c>
      <c r="AJ168" s="221">
        <f t="shared" si="140"/>
        <v>0</v>
      </c>
      <c r="AK168" s="221">
        <f t="shared" si="140"/>
        <v>0</v>
      </c>
      <c r="AL168" s="221">
        <f t="shared" si="140"/>
        <v>0</v>
      </c>
      <c r="AM168" s="221">
        <f t="shared" si="140"/>
        <v>0</v>
      </c>
      <c r="AN168" s="221">
        <f t="shared" si="140"/>
        <v>0</v>
      </c>
      <c r="AO168" s="221">
        <f t="shared" si="140"/>
        <v>0</v>
      </c>
      <c r="AP168" s="221">
        <f t="shared" si="140"/>
        <v>0</v>
      </c>
      <c r="AQ168" s="221">
        <f t="shared" si="140"/>
        <v>0</v>
      </c>
      <c r="AR168" s="221">
        <f t="shared" si="140"/>
        <v>0</v>
      </c>
      <c r="AS168" s="221">
        <f t="shared" si="140"/>
        <v>0</v>
      </c>
      <c r="AT168" s="221">
        <f t="shared" si="140"/>
        <v>0</v>
      </c>
      <c r="AU168" s="221">
        <f t="shared" si="140"/>
        <v>0</v>
      </c>
      <c r="AV168" s="221">
        <f t="shared" si="140"/>
        <v>0</v>
      </c>
      <c r="AW168" s="221">
        <f t="shared" si="140"/>
        <v>0</v>
      </c>
      <c r="AX168" s="221">
        <f t="shared" si="140"/>
        <v>0</v>
      </c>
      <c r="AY168" s="221">
        <f t="shared" si="140"/>
        <v>0</v>
      </c>
      <c r="AZ168" s="221">
        <f t="shared" si="140"/>
        <v>0</v>
      </c>
      <c r="BA168" s="221">
        <f t="shared" si="140"/>
        <v>0</v>
      </c>
      <c r="BB168" s="221">
        <f t="shared" si="140"/>
        <v>0</v>
      </c>
      <c r="BC168" s="221">
        <f t="shared" si="140"/>
        <v>0</v>
      </c>
      <c r="BD168" s="221">
        <f t="shared" si="140"/>
        <v>0</v>
      </c>
      <c r="BE168" s="221">
        <f t="shared" si="140"/>
        <v>0</v>
      </c>
      <c r="BF168" s="221">
        <f t="shared" si="140"/>
        <v>0</v>
      </c>
      <c r="BG168" s="221">
        <f t="shared" si="140"/>
        <v>0</v>
      </c>
      <c r="BH168" s="221">
        <f t="shared" si="140"/>
        <v>0</v>
      </c>
      <c r="BI168" s="221">
        <f t="shared" si="140"/>
        <v>0</v>
      </c>
      <c r="BJ168" s="221">
        <f t="shared" si="140"/>
        <v>0</v>
      </c>
      <c r="BK168" s="221">
        <f t="shared" si="140"/>
        <v>0</v>
      </c>
      <c r="BL168" s="221">
        <f t="shared" si="140"/>
        <v>0</v>
      </c>
      <c r="BM168" s="221">
        <f t="shared" si="140"/>
        <v>0</v>
      </c>
    </row>
    <row r="169" spans="3:65" ht="12.75">
      <c r="C169" s="220">
        <f t="shared" si="121"/>
        <v>18</v>
      </c>
      <c r="D169" s="198" t="str">
        <f t="shared" si="122"/>
        <v>…</v>
      </c>
      <c r="E169" s="245" t="str">
        <f t="shared" si="119"/>
        <v>Operating Expense</v>
      </c>
      <c r="F169" s="215">
        <f t="shared" si="119"/>
        <v>2</v>
      </c>
      <c r="G169" s="215"/>
      <c r="K169" s="236">
        <f t="shared" si="123"/>
        <v>0</v>
      </c>
      <c r="L169" s="237">
        <f t="shared" si="124"/>
        <v>0</v>
      </c>
      <c r="O169" s="221">
        <f t="shared" si="141" ref="O169:BM169">O139*($F169&lt;=2)</f>
        <v>0</v>
      </c>
      <c r="P169" s="221">
        <f t="shared" si="141"/>
        <v>0</v>
      </c>
      <c r="Q169" s="221">
        <f t="shared" si="141"/>
        <v>0</v>
      </c>
      <c r="R169" s="221">
        <f t="shared" si="141"/>
        <v>0</v>
      </c>
      <c r="S169" s="221">
        <f t="shared" si="141"/>
        <v>0</v>
      </c>
      <c r="T169" s="221">
        <f t="shared" si="141"/>
        <v>0</v>
      </c>
      <c r="U169" s="221">
        <f t="shared" si="141"/>
        <v>0</v>
      </c>
      <c r="V169" s="221">
        <f t="shared" si="141"/>
        <v>0</v>
      </c>
      <c r="W169" s="221">
        <f t="shared" si="141"/>
        <v>0</v>
      </c>
      <c r="X169" s="221">
        <f t="shared" si="141"/>
        <v>0</v>
      </c>
      <c r="Y169" s="221">
        <f t="shared" si="141"/>
        <v>0</v>
      </c>
      <c r="Z169" s="221">
        <f t="shared" si="141"/>
        <v>0</v>
      </c>
      <c r="AA169" s="221">
        <f t="shared" si="141"/>
        <v>0</v>
      </c>
      <c r="AB169" s="221">
        <f t="shared" si="141"/>
        <v>0</v>
      </c>
      <c r="AC169" s="221">
        <f t="shared" si="141"/>
        <v>0</v>
      </c>
      <c r="AD169" s="221">
        <f t="shared" si="141"/>
        <v>0</v>
      </c>
      <c r="AE169" s="221">
        <f t="shared" si="141"/>
        <v>0</v>
      </c>
      <c r="AF169" s="221">
        <f t="shared" si="141"/>
        <v>0</v>
      </c>
      <c r="AG169" s="221">
        <f t="shared" si="141"/>
        <v>0</v>
      </c>
      <c r="AH169" s="221">
        <f t="shared" si="141"/>
        <v>0</v>
      </c>
      <c r="AI169" s="221">
        <f t="shared" si="141"/>
        <v>0</v>
      </c>
      <c r="AJ169" s="221">
        <f t="shared" si="141"/>
        <v>0</v>
      </c>
      <c r="AK169" s="221">
        <f t="shared" si="141"/>
        <v>0</v>
      </c>
      <c r="AL169" s="221">
        <f t="shared" si="141"/>
        <v>0</v>
      </c>
      <c r="AM169" s="221">
        <f t="shared" si="141"/>
        <v>0</v>
      </c>
      <c r="AN169" s="221">
        <f t="shared" si="141"/>
        <v>0</v>
      </c>
      <c r="AO169" s="221">
        <f t="shared" si="141"/>
        <v>0</v>
      </c>
      <c r="AP169" s="221">
        <f t="shared" si="141"/>
        <v>0</v>
      </c>
      <c r="AQ169" s="221">
        <f t="shared" si="141"/>
        <v>0</v>
      </c>
      <c r="AR169" s="221">
        <f t="shared" si="141"/>
        <v>0</v>
      </c>
      <c r="AS169" s="221">
        <f t="shared" si="141"/>
        <v>0</v>
      </c>
      <c r="AT169" s="221">
        <f t="shared" si="141"/>
        <v>0</v>
      </c>
      <c r="AU169" s="221">
        <f t="shared" si="141"/>
        <v>0</v>
      </c>
      <c r="AV169" s="221">
        <f t="shared" si="141"/>
        <v>0</v>
      </c>
      <c r="AW169" s="221">
        <f t="shared" si="141"/>
        <v>0</v>
      </c>
      <c r="AX169" s="221">
        <f t="shared" si="141"/>
        <v>0</v>
      </c>
      <c r="AY169" s="221">
        <f t="shared" si="141"/>
        <v>0</v>
      </c>
      <c r="AZ169" s="221">
        <f t="shared" si="141"/>
        <v>0</v>
      </c>
      <c r="BA169" s="221">
        <f t="shared" si="141"/>
        <v>0</v>
      </c>
      <c r="BB169" s="221">
        <f t="shared" si="141"/>
        <v>0</v>
      </c>
      <c r="BC169" s="221">
        <f t="shared" si="141"/>
        <v>0</v>
      </c>
      <c r="BD169" s="221">
        <f t="shared" si="141"/>
        <v>0</v>
      </c>
      <c r="BE169" s="221">
        <f t="shared" si="141"/>
        <v>0</v>
      </c>
      <c r="BF169" s="221">
        <f t="shared" si="141"/>
        <v>0</v>
      </c>
      <c r="BG169" s="221">
        <f t="shared" si="141"/>
        <v>0</v>
      </c>
      <c r="BH169" s="221">
        <f t="shared" si="141"/>
        <v>0</v>
      </c>
      <c r="BI169" s="221">
        <f t="shared" si="141"/>
        <v>0</v>
      </c>
      <c r="BJ169" s="221">
        <f t="shared" si="141"/>
        <v>0</v>
      </c>
      <c r="BK169" s="221">
        <f t="shared" si="141"/>
        <v>0</v>
      </c>
      <c r="BL169" s="221">
        <f t="shared" si="141"/>
        <v>0</v>
      </c>
      <c r="BM169" s="221">
        <f t="shared" si="141"/>
        <v>0</v>
      </c>
    </row>
    <row r="170" spans="3:65" ht="12.75">
      <c r="C170" s="220">
        <f t="shared" si="121"/>
        <v>19</v>
      </c>
      <c r="D170" s="198" t="str">
        <f t="shared" si="122"/>
        <v>…</v>
      </c>
      <c r="E170" s="245" t="str">
        <f t="shared" si="119"/>
        <v>Operating Expense</v>
      </c>
      <c r="F170" s="215">
        <f t="shared" si="119"/>
        <v>2</v>
      </c>
      <c r="G170" s="215"/>
      <c r="K170" s="236">
        <f t="shared" si="123"/>
        <v>0</v>
      </c>
      <c r="L170" s="237">
        <f t="shared" si="124"/>
        <v>0</v>
      </c>
      <c r="O170" s="221">
        <f t="shared" si="142" ref="O170:BM170">O140*($F170&lt;=2)</f>
        <v>0</v>
      </c>
      <c r="P170" s="221">
        <f t="shared" si="142"/>
        <v>0</v>
      </c>
      <c r="Q170" s="221">
        <f t="shared" si="142"/>
        <v>0</v>
      </c>
      <c r="R170" s="221">
        <f t="shared" si="142"/>
        <v>0</v>
      </c>
      <c r="S170" s="221">
        <f t="shared" si="142"/>
        <v>0</v>
      </c>
      <c r="T170" s="221">
        <f t="shared" si="142"/>
        <v>0</v>
      </c>
      <c r="U170" s="221">
        <f t="shared" si="142"/>
        <v>0</v>
      </c>
      <c r="V170" s="221">
        <f t="shared" si="142"/>
        <v>0</v>
      </c>
      <c r="W170" s="221">
        <f t="shared" si="142"/>
        <v>0</v>
      </c>
      <c r="X170" s="221">
        <f t="shared" si="142"/>
        <v>0</v>
      </c>
      <c r="Y170" s="221">
        <f t="shared" si="142"/>
        <v>0</v>
      </c>
      <c r="Z170" s="221">
        <f t="shared" si="142"/>
        <v>0</v>
      </c>
      <c r="AA170" s="221">
        <f t="shared" si="142"/>
        <v>0</v>
      </c>
      <c r="AB170" s="221">
        <f t="shared" si="142"/>
        <v>0</v>
      </c>
      <c r="AC170" s="221">
        <f t="shared" si="142"/>
        <v>0</v>
      </c>
      <c r="AD170" s="221">
        <f t="shared" si="142"/>
        <v>0</v>
      </c>
      <c r="AE170" s="221">
        <f t="shared" si="142"/>
        <v>0</v>
      </c>
      <c r="AF170" s="221">
        <f t="shared" si="142"/>
        <v>0</v>
      </c>
      <c r="AG170" s="221">
        <f t="shared" si="142"/>
        <v>0</v>
      </c>
      <c r="AH170" s="221">
        <f t="shared" si="142"/>
        <v>0</v>
      </c>
      <c r="AI170" s="221">
        <f t="shared" si="142"/>
        <v>0</v>
      </c>
      <c r="AJ170" s="221">
        <f t="shared" si="142"/>
        <v>0</v>
      </c>
      <c r="AK170" s="221">
        <f t="shared" si="142"/>
        <v>0</v>
      </c>
      <c r="AL170" s="221">
        <f t="shared" si="142"/>
        <v>0</v>
      </c>
      <c r="AM170" s="221">
        <f t="shared" si="142"/>
        <v>0</v>
      </c>
      <c r="AN170" s="221">
        <f t="shared" si="142"/>
        <v>0</v>
      </c>
      <c r="AO170" s="221">
        <f t="shared" si="142"/>
        <v>0</v>
      </c>
      <c r="AP170" s="221">
        <f t="shared" si="142"/>
        <v>0</v>
      </c>
      <c r="AQ170" s="221">
        <f t="shared" si="142"/>
        <v>0</v>
      </c>
      <c r="AR170" s="221">
        <f t="shared" si="142"/>
        <v>0</v>
      </c>
      <c r="AS170" s="221">
        <f t="shared" si="142"/>
        <v>0</v>
      </c>
      <c r="AT170" s="221">
        <f t="shared" si="142"/>
        <v>0</v>
      </c>
      <c r="AU170" s="221">
        <f t="shared" si="142"/>
        <v>0</v>
      </c>
      <c r="AV170" s="221">
        <f t="shared" si="142"/>
        <v>0</v>
      </c>
      <c r="AW170" s="221">
        <f t="shared" si="142"/>
        <v>0</v>
      </c>
      <c r="AX170" s="221">
        <f t="shared" si="142"/>
        <v>0</v>
      </c>
      <c r="AY170" s="221">
        <f t="shared" si="142"/>
        <v>0</v>
      </c>
      <c r="AZ170" s="221">
        <f t="shared" si="142"/>
        <v>0</v>
      </c>
      <c r="BA170" s="221">
        <f t="shared" si="142"/>
        <v>0</v>
      </c>
      <c r="BB170" s="221">
        <f t="shared" si="142"/>
        <v>0</v>
      </c>
      <c r="BC170" s="221">
        <f t="shared" si="142"/>
        <v>0</v>
      </c>
      <c r="BD170" s="221">
        <f t="shared" si="142"/>
        <v>0</v>
      </c>
      <c r="BE170" s="221">
        <f t="shared" si="142"/>
        <v>0</v>
      </c>
      <c r="BF170" s="221">
        <f t="shared" si="142"/>
        <v>0</v>
      </c>
      <c r="BG170" s="221">
        <f t="shared" si="142"/>
        <v>0</v>
      </c>
      <c r="BH170" s="221">
        <f t="shared" si="142"/>
        <v>0</v>
      </c>
      <c r="BI170" s="221">
        <f t="shared" si="142"/>
        <v>0</v>
      </c>
      <c r="BJ170" s="221">
        <f t="shared" si="142"/>
        <v>0</v>
      </c>
      <c r="BK170" s="221">
        <f t="shared" si="142"/>
        <v>0</v>
      </c>
      <c r="BL170" s="221">
        <f t="shared" si="142"/>
        <v>0</v>
      </c>
      <c r="BM170" s="221">
        <f t="shared" si="142"/>
        <v>0</v>
      </c>
    </row>
    <row r="171" spans="3:65" ht="12.75">
      <c r="C171" s="220">
        <f t="shared" si="121"/>
        <v>20</v>
      </c>
      <c r="D171" s="198" t="str">
        <f t="shared" si="122"/>
        <v>…</v>
      </c>
      <c r="E171" s="245" t="str">
        <f t="shared" si="119"/>
        <v>Operating Expense</v>
      </c>
      <c r="F171" s="215">
        <f t="shared" si="119"/>
        <v>2</v>
      </c>
      <c r="G171" s="215"/>
      <c r="K171" s="236">
        <f t="shared" si="123"/>
        <v>0</v>
      </c>
      <c r="L171" s="237">
        <f t="shared" si="124"/>
        <v>0</v>
      </c>
      <c r="O171" s="221">
        <f t="shared" si="143" ref="O171:BM171">O141*($F171&lt;=2)</f>
        <v>0</v>
      </c>
      <c r="P171" s="221">
        <f t="shared" si="143"/>
        <v>0</v>
      </c>
      <c r="Q171" s="221">
        <f t="shared" si="143"/>
        <v>0</v>
      </c>
      <c r="R171" s="221">
        <f t="shared" si="143"/>
        <v>0</v>
      </c>
      <c r="S171" s="221">
        <f t="shared" si="143"/>
        <v>0</v>
      </c>
      <c r="T171" s="221">
        <f t="shared" si="143"/>
        <v>0</v>
      </c>
      <c r="U171" s="221">
        <f t="shared" si="143"/>
        <v>0</v>
      </c>
      <c r="V171" s="221">
        <f t="shared" si="143"/>
        <v>0</v>
      </c>
      <c r="W171" s="221">
        <f t="shared" si="143"/>
        <v>0</v>
      </c>
      <c r="X171" s="221">
        <f t="shared" si="143"/>
        <v>0</v>
      </c>
      <c r="Y171" s="221">
        <f t="shared" si="143"/>
        <v>0</v>
      </c>
      <c r="Z171" s="221">
        <f t="shared" si="143"/>
        <v>0</v>
      </c>
      <c r="AA171" s="221">
        <f t="shared" si="143"/>
        <v>0</v>
      </c>
      <c r="AB171" s="221">
        <f t="shared" si="143"/>
        <v>0</v>
      </c>
      <c r="AC171" s="221">
        <f t="shared" si="143"/>
        <v>0</v>
      </c>
      <c r="AD171" s="221">
        <f t="shared" si="143"/>
        <v>0</v>
      </c>
      <c r="AE171" s="221">
        <f t="shared" si="143"/>
        <v>0</v>
      </c>
      <c r="AF171" s="221">
        <f t="shared" si="143"/>
        <v>0</v>
      </c>
      <c r="AG171" s="221">
        <f t="shared" si="143"/>
        <v>0</v>
      </c>
      <c r="AH171" s="221">
        <f t="shared" si="143"/>
        <v>0</v>
      </c>
      <c r="AI171" s="221">
        <f t="shared" si="143"/>
        <v>0</v>
      </c>
      <c r="AJ171" s="221">
        <f t="shared" si="143"/>
        <v>0</v>
      </c>
      <c r="AK171" s="221">
        <f t="shared" si="143"/>
        <v>0</v>
      </c>
      <c r="AL171" s="221">
        <f t="shared" si="143"/>
        <v>0</v>
      </c>
      <c r="AM171" s="221">
        <f t="shared" si="143"/>
        <v>0</v>
      </c>
      <c r="AN171" s="221">
        <f t="shared" si="143"/>
        <v>0</v>
      </c>
      <c r="AO171" s="221">
        <f t="shared" si="143"/>
        <v>0</v>
      </c>
      <c r="AP171" s="221">
        <f t="shared" si="143"/>
        <v>0</v>
      </c>
      <c r="AQ171" s="221">
        <f t="shared" si="143"/>
        <v>0</v>
      </c>
      <c r="AR171" s="221">
        <f t="shared" si="143"/>
        <v>0</v>
      </c>
      <c r="AS171" s="221">
        <f t="shared" si="143"/>
        <v>0</v>
      </c>
      <c r="AT171" s="221">
        <f t="shared" si="143"/>
        <v>0</v>
      </c>
      <c r="AU171" s="221">
        <f t="shared" si="143"/>
        <v>0</v>
      </c>
      <c r="AV171" s="221">
        <f t="shared" si="143"/>
        <v>0</v>
      </c>
      <c r="AW171" s="221">
        <f t="shared" si="143"/>
        <v>0</v>
      </c>
      <c r="AX171" s="221">
        <f t="shared" si="143"/>
        <v>0</v>
      </c>
      <c r="AY171" s="221">
        <f t="shared" si="143"/>
        <v>0</v>
      </c>
      <c r="AZ171" s="221">
        <f t="shared" si="143"/>
        <v>0</v>
      </c>
      <c r="BA171" s="221">
        <f t="shared" si="143"/>
        <v>0</v>
      </c>
      <c r="BB171" s="221">
        <f t="shared" si="143"/>
        <v>0</v>
      </c>
      <c r="BC171" s="221">
        <f t="shared" si="143"/>
        <v>0</v>
      </c>
      <c r="BD171" s="221">
        <f t="shared" si="143"/>
        <v>0</v>
      </c>
      <c r="BE171" s="221">
        <f t="shared" si="143"/>
        <v>0</v>
      </c>
      <c r="BF171" s="221">
        <f t="shared" si="143"/>
        <v>0</v>
      </c>
      <c r="BG171" s="221">
        <f t="shared" si="143"/>
        <v>0</v>
      </c>
      <c r="BH171" s="221">
        <f t="shared" si="143"/>
        <v>0</v>
      </c>
      <c r="BI171" s="221">
        <f t="shared" si="143"/>
        <v>0</v>
      </c>
      <c r="BJ171" s="221">
        <f t="shared" si="143"/>
        <v>0</v>
      </c>
      <c r="BK171" s="221">
        <f t="shared" si="143"/>
        <v>0</v>
      </c>
      <c r="BL171" s="221">
        <f t="shared" si="143"/>
        <v>0</v>
      </c>
      <c r="BM171" s="221">
        <f t="shared" si="143"/>
        <v>0</v>
      </c>
    </row>
    <row r="172" spans="3:65" ht="12.75">
      <c r="C172" s="220">
        <f t="shared" si="121"/>
        <v>21</v>
      </c>
      <c r="D172" s="198" t="str">
        <f t="shared" si="122"/>
        <v>…</v>
      </c>
      <c r="E172" s="245" t="str">
        <f t="shared" si="119"/>
        <v>Operating Expense</v>
      </c>
      <c r="F172" s="215">
        <f t="shared" si="119"/>
        <v>2</v>
      </c>
      <c r="G172" s="215"/>
      <c r="K172" s="236">
        <f t="shared" si="123"/>
        <v>0</v>
      </c>
      <c r="L172" s="237">
        <f t="shared" si="124"/>
        <v>0</v>
      </c>
      <c r="O172" s="221">
        <f t="shared" si="144" ref="O172:BM172">O142*($F172&lt;=2)</f>
        <v>0</v>
      </c>
      <c r="P172" s="221">
        <f t="shared" si="144"/>
        <v>0</v>
      </c>
      <c r="Q172" s="221">
        <f t="shared" si="144"/>
        <v>0</v>
      </c>
      <c r="R172" s="221">
        <f t="shared" si="144"/>
        <v>0</v>
      </c>
      <c r="S172" s="221">
        <f t="shared" si="144"/>
        <v>0</v>
      </c>
      <c r="T172" s="221">
        <f t="shared" si="144"/>
        <v>0</v>
      </c>
      <c r="U172" s="221">
        <f t="shared" si="144"/>
        <v>0</v>
      </c>
      <c r="V172" s="221">
        <f t="shared" si="144"/>
        <v>0</v>
      </c>
      <c r="W172" s="221">
        <f t="shared" si="144"/>
        <v>0</v>
      </c>
      <c r="X172" s="221">
        <f t="shared" si="144"/>
        <v>0</v>
      </c>
      <c r="Y172" s="221">
        <f t="shared" si="144"/>
        <v>0</v>
      </c>
      <c r="Z172" s="221">
        <f t="shared" si="144"/>
        <v>0</v>
      </c>
      <c r="AA172" s="221">
        <f t="shared" si="144"/>
        <v>0</v>
      </c>
      <c r="AB172" s="221">
        <f t="shared" si="144"/>
        <v>0</v>
      </c>
      <c r="AC172" s="221">
        <f t="shared" si="144"/>
        <v>0</v>
      </c>
      <c r="AD172" s="221">
        <f t="shared" si="144"/>
        <v>0</v>
      </c>
      <c r="AE172" s="221">
        <f t="shared" si="144"/>
        <v>0</v>
      </c>
      <c r="AF172" s="221">
        <f t="shared" si="144"/>
        <v>0</v>
      </c>
      <c r="AG172" s="221">
        <f t="shared" si="144"/>
        <v>0</v>
      </c>
      <c r="AH172" s="221">
        <f t="shared" si="144"/>
        <v>0</v>
      </c>
      <c r="AI172" s="221">
        <f t="shared" si="144"/>
        <v>0</v>
      </c>
      <c r="AJ172" s="221">
        <f t="shared" si="144"/>
        <v>0</v>
      </c>
      <c r="AK172" s="221">
        <f t="shared" si="144"/>
        <v>0</v>
      </c>
      <c r="AL172" s="221">
        <f t="shared" si="144"/>
        <v>0</v>
      </c>
      <c r="AM172" s="221">
        <f t="shared" si="144"/>
        <v>0</v>
      </c>
      <c r="AN172" s="221">
        <f t="shared" si="144"/>
        <v>0</v>
      </c>
      <c r="AO172" s="221">
        <f t="shared" si="144"/>
        <v>0</v>
      </c>
      <c r="AP172" s="221">
        <f t="shared" si="144"/>
        <v>0</v>
      </c>
      <c r="AQ172" s="221">
        <f t="shared" si="144"/>
        <v>0</v>
      </c>
      <c r="AR172" s="221">
        <f t="shared" si="144"/>
        <v>0</v>
      </c>
      <c r="AS172" s="221">
        <f t="shared" si="144"/>
        <v>0</v>
      </c>
      <c r="AT172" s="221">
        <f t="shared" si="144"/>
        <v>0</v>
      </c>
      <c r="AU172" s="221">
        <f t="shared" si="144"/>
        <v>0</v>
      </c>
      <c r="AV172" s="221">
        <f t="shared" si="144"/>
        <v>0</v>
      </c>
      <c r="AW172" s="221">
        <f t="shared" si="144"/>
        <v>0</v>
      </c>
      <c r="AX172" s="221">
        <f t="shared" si="144"/>
        <v>0</v>
      </c>
      <c r="AY172" s="221">
        <f t="shared" si="144"/>
        <v>0</v>
      </c>
      <c r="AZ172" s="221">
        <f t="shared" si="144"/>
        <v>0</v>
      </c>
      <c r="BA172" s="221">
        <f t="shared" si="144"/>
        <v>0</v>
      </c>
      <c r="BB172" s="221">
        <f t="shared" si="144"/>
        <v>0</v>
      </c>
      <c r="BC172" s="221">
        <f t="shared" si="144"/>
        <v>0</v>
      </c>
      <c r="BD172" s="221">
        <f t="shared" si="144"/>
        <v>0</v>
      </c>
      <c r="BE172" s="221">
        <f t="shared" si="144"/>
        <v>0</v>
      </c>
      <c r="BF172" s="221">
        <f t="shared" si="144"/>
        <v>0</v>
      </c>
      <c r="BG172" s="221">
        <f t="shared" si="144"/>
        <v>0</v>
      </c>
      <c r="BH172" s="221">
        <f t="shared" si="144"/>
        <v>0</v>
      </c>
      <c r="BI172" s="221">
        <f t="shared" si="144"/>
        <v>0</v>
      </c>
      <c r="BJ172" s="221">
        <f t="shared" si="144"/>
        <v>0</v>
      </c>
      <c r="BK172" s="221">
        <f t="shared" si="144"/>
        <v>0</v>
      </c>
      <c r="BL172" s="221">
        <f t="shared" si="144"/>
        <v>0</v>
      </c>
      <c r="BM172" s="221">
        <f t="shared" si="144"/>
        <v>0</v>
      </c>
    </row>
    <row r="173" spans="3:65" ht="12.75">
      <c r="C173" s="220">
        <f t="shared" si="121"/>
        <v>22</v>
      </c>
      <c r="D173" s="198" t="str">
        <f t="shared" si="122"/>
        <v>…</v>
      </c>
      <c r="E173" s="245" t="str">
        <f t="shared" si="119"/>
        <v>Operating Expense</v>
      </c>
      <c r="F173" s="215">
        <f t="shared" si="119"/>
        <v>2</v>
      </c>
      <c r="G173" s="215"/>
      <c r="K173" s="236">
        <f t="shared" si="123"/>
        <v>0</v>
      </c>
      <c r="L173" s="237">
        <f t="shared" si="124"/>
        <v>0</v>
      </c>
      <c r="O173" s="221">
        <f t="shared" si="145" ref="O173:BM173">O143*($F173&lt;=2)</f>
        <v>0</v>
      </c>
      <c r="P173" s="221">
        <f t="shared" si="145"/>
        <v>0</v>
      </c>
      <c r="Q173" s="221">
        <f t="shared" si="145"/>
        <v>0</v>
      </c>
      <c r="R173" s="221">
        <f t="shared" si="145"/>
        <v>0</v>
      </c>
      <c r="S173" s="221">
        <f t="shared" si="145"/>
        <v>0</v>
      </c>
      <c r="T173" s="221">
        <f t="shared" si="145"/>
        <v>0</v>
      </c>
      <c r="U173" s="221">
        <f t="shared" si="145"/>
        <v>0</v>
      </c>
      <c r="V173" s="221">
        <f t="shared" si="145"/>
        <v>0</v>
      </c>
      <c r="W173" s="221">
        <f t="shared" si="145"/>
        <v>0</v>
      </c>
      <c r="X173" s="221">
        <f t="shared" si="145"/>
        <v>0</v>
      </c>
      <c r="Y173" s="221">
        <f t="shared" si="145"/>
        <v>0</v>
      </c>
      <c r="Z173" s="221">
        <f t="shared" si="145"/>
        <v>0</v>
      </c>
      <c r="AA173" s="221">
        <f t="shared" si="145"/>
        <v>0</v>
      </c>
      <c r="AB173" s="221">
        <f t="shared" si="145"/>
        <v>0</v>
      </c>
      <c r="AC173" s="221">
        <f t="shared" si="145"/>
        <v>0</v>
      </c>
      <c r="AD173" s="221">
        <f t="shared" si="145"/>
        <v>0</v>
      </c>
      <c r="AE173" s="221">
        <f t="shared" si="145"/>
        <v>0</v>
      </c>
      <c r="AF173" s="221">
        <f t="shared" si="145"/>
        <v>0</v>
      </c>
      <c r="AG173" s="221">
        <f t="shared" si="145"/>
        <v>0</v>
      </c>
      <c r="AH173" s="221">
        <f t="shared" si="145"/>
        <v>0</v>
      </c>
      <c r="AI173" s="221">
        <f t="shared" si="145"/>
        <v>0</v>
      </c>
      <c r="AJ173" s="221">
        <f t="shared" si="145"/>
        <v>0</v>
      </c>
      <c r="AK173" s="221">
        <f t="shared" si="145"/>
        <v>0</v>
      </c>
      <c r="AL173" s="221">
        <f t="shared" si="145"/>
        <v>0</v>
      </c>
      <c r="AM173" s="221">
        <f t="shared" si="145"/>
        <v>0</v>
      </c>
      <c r="AN173" s="221">
        <f t="shared" si="145"/>
        <v>0</v>
      </c>
      <c r="AO173" s="221">
        <f t="shared" si="145"/>
        <v>0</v>
      </c>
      <c r="AP173" s="221">
        <f t="shared" si="145"/>
        <v>0</v>
      </c>
      <c r="AQ173" s="221">
        <f t="shared" si="145"/>
        <v>0</v>
      </c>
      <c r="AR173" s="221">
        <f t="shared" si="145"/>
        <v>0</v>
      </c>
      <c r="AS173" s="221">
        <f t="shared" si="145"/>
        <v>0</v>
      </c>
      <c r="AT173" s="221">
        <f t="shared" si="145"/>
        <v>0</v>
      </c>
      <c r="AU173" s="221">
        <f t="shared" si="145"/>
        <v>0</v>
      </c>
      <c r="AV173" s="221">
        <f t="shared" si="145"/>
        <v>0</v>
      </c>
      <c r="AW173" s="221">
        <f t="shared" si="145"/>
        <v>0</v>
      </c>
      <c r="AX173" s="221">
        <f t="shared" si="145"/>
        <v>0</v>
      </c>
      <c r="AY173" s="221">
        <f t="shared" si="145"/>
        <v>0</v>
      </c>
      <c r="AZ173" s="221">
        <f t="shared" si="145"/>
        <v>0</v>
      </c>
      <c r="BA173" s="221">
        <f t="shared" si="145"/>
        <v>0</v>
      </c>
      <c r="BB173" s="221">
        <f t="shared" si="145"/>
        <v>0</v>
      </c>
      <c r="BC173" s="221">
        <f t="shared" si="145"/>
        <v>0</v>
      </c>
      <c r="BD173" s="221">
        <f t="shared" si="145"/>
        <v>0</v>
      </c>
      <c r="BE173" s="221">
        <f t="shared" si="145"/>
        <v>0</v>
      </c>
      <c r="BF173" s="221">
        <f t="shared" si="145"/>
        <v>0</v>
      </c>
      <c r="BG173" s="221">
        <f t="shared" si="145"/>
        <v>0</v>
      </c>
      <c r="BH173" s="221">
        <f t="shared" si="145"/>
        <v>0</v>
      </c>
      <c r="BI173" s="221">
        <f t="shared" si="145"/>
        <v>0</v>
      </c>
      <c r="BJ173" s="221">
        <f t="shared" si="145"/>
        <v>0</v>
      </c>
      <c r="BK173" s="221">
        <f t="shared" si="145"/>
        <v>0</v>
      </c>
      <c r="BL173" s="221">
        <f t="shared" si="145"/>
        <v>0</v>
      </c>
      <c r="BM173" s="221">
        <f t="shared" si="145"/>
        <v>0</v>
      </c>
    </row>
    <row r="174" spans="3:65" ht="12.75">
      <c r="C174" s="220">
        <f t="shared" si="121"/>
        <v>23</v>
      </c>
      <c r="D174" s="198" t="str">
        <f t="shared" si="122"/>
        <v>…</v>
      </c>
      <c r="E174" s="245" t="str">
        <f t="shared" si="119"/>
        <v>Operating Expense</v>
      </c>
      <c r="F174" s="215">
        <f t="shared" si="119"/>
        <v>2</v>
      </c>
      <c r="G174" s="215"/>
      <c r="K174" s="236">
        <f t="shared" si="123"/>
        <v>0</v>
      </c>
      <c r="L174" s="237">
        <f t="shared" si="124"/>
        <v>0</v>
      </c>
      <c r="O174" s="221">
        <f t="shared" si="146" ref="O174:BM174">O144*($F174&lt;=2)</f>
        <v>0</v>
      </c>
      <c r="P174" s="221">
        <f t="shared" si="146"/>
        <v>0</v>
      </c>
      <c r="Q174" s="221">
        <f t="shared" si="146"/>
        <v>0</v>
      </c>
      <c r="R174" s="221">
        <f t="shared" si="146"/>
        <v>0</v>
      </c>
      <c r="S174" s="221">
        <f t="shared" si="146"/>
        <v>0</v>
      </c>
      <c r="T174" s="221">
        <f t="shared" si="146"/>
        <v>0</v>
      </c>
      <c r="U174" s="221">
        <f t="shared" si="146"/>
        <v>0</v>
      </c>
      <c r="V174" s="221">
        <f t="shared" si="146"/>
        <v>0</v>
      </c>
      <c r="W174" s="221">
        <f t="shared" si="146"/>
        <v>0</v>
      </c>
      <c r="X174" s="221">
        <f t="shared" si="146"/>
        <v>0</v>
      </c>
      <c r="Y174" s="221">
        <f t="shared" si="146"/>
        <v>0</v>
      </c>
      <c r="Z174" s="221">
        <f t="shared" si="146"/>
        <v>0</v>
      </c>
      <c r="AA174" s="221">
        <f t="shared" si="146"/>
        <v>0</v>
      </c>
      <c r="AB174" s="221">
        <f t="shared" si="146"/>
        <v>0</v>
      </c>
      <c r="AC174" s="221">
        <f t="shared" si="146"/>
        <v>0</v>
      </c>
      <c r="AD174" s="221">
        <f t="shared" si="146"/>
        <v>0</v>
      </c>
      <c r="AE174" s="221">
        <f t="shared" si="146"/>
        <v>0</v>
      </c>
      <c r="AF174" s="221">
        <f t="shared" si="146"/>
        <v>0</v>
      </c>
      <c r="AG174" s="221">
        <f t="shared" si="146"/>
        <v>0</v>
      </c>
      <c r="AH174" s="221">
        <f t="shared" si="146"/>
        <v>0</v>
      </c>
      <c r="AI174" s="221">
        <f t="shared" si="146"/>
        <v>0</v>
      </c>
      <c r="AJ174" s="221">
        <f t="shared" si="146"/>
        <v>0</v>
      </c>
      <c r="AK174" s="221">
        <f t="shared" si="146"/>
        <v>0</v>
      </c>
      <c r="AL174" s="221">
        <f t="shared" si="146"/>
        <v>0</v>
      </c>
      <c r="AM174" s="221">
        <f t="shared" si="146"/>
        <v>0</v>
      </c>
      <c r="AN174" s="221">
        <f t="shared" si="146"/>
        <v>0</v>
      </c>
      <c r="AO174" s="221">
        <f t="shared" si="146"/>
        <v>0</v>
      </c>
      <c r="AP174" s="221">
        <f t="shared" si="146"/>
        <v>0</v>
      </c>
      <c r="AQ174" s="221">
        <f t="shared" si="146"/>
        <v>0</v>
      </c>
      <c r="AR174" s="221">
        <f t="shared" si="146"/>
        <v>0</v>
      </c>
      <c r="AS174" s="221">
        <f t="shared" si="146"/>
        <v>0</v>
      </c>
      <c r="AT174" s="221">
        <f t="shared" si="146"/>
        <v>0</v>
      </c>
      <c r="AU174" s="221">
        <f t="shared" si="146"/>
        <v>0</v>
      </c>
      <c r="AV174" s="221">
        <f t="shared" si="146"/>
        <v>0</v>
      </c>
      <c r="AW174" s="221">
        <f t="shared" si="146"/>
        <v>0</v>
      </c>
      <c r="AX174" s="221">
        <f t="shared" si="146"/>
        <v>0</v>
      </c>
      <c r="AY174" s="221">
        <f t="shared" si="146"/>
        <v>0</v>
      </c>
      <c r="AZ174" s="221">
        <f t="shared" si="146"/>
        <v>0</v>
      </c>
      <c r="BA174" s="221">
        <f t="shared" si="146"/>
        <v>0</v>
      </c>
      <c r="BB174" s="221">
        <f t="shared" si="146"/>
        <v>0</v>
      </c>
      <c r="BC174" s="221">
        <f t="shared" si="146"/>
        <v>0</v>
      </c>
      <c r="BD174" s="221">
        <f t="shared" si="146"/>
        <v>0</v>
      </c>
      <c r="BE174" s="221">
        <f t="shared" si="146"/>
        <v>0</v>
      </c>
      <c r="BF174" s="221">
        <f t="shared" si="146"/>
        <v>0</v>
      </c>
      <c r="BG174" s="221">
        <f t="shared" si="146"/>
        <v>0</v>
      </c>
      <c r="BH174" s="221">
        <f t="shared" si="146"/>
        <v>0</v>
      </c>
      <c r="BI174" s="221">
        <f t="shared" si="146"/>
        <v>0</v>
      </c>
      <c r="BJ174" s="221">
        <f t="shared" si="146"/>
        <v>0</v>
      </c>
      <c r="BK174" s="221">
        <f t="shared" si="146"/>
        <v>0</v>
      </c>
      <c r="BL174" s="221">
        <f t="shared" si="146"/>
        <v>0</v>
      </c>
      <c r="BM174" s="221">
        <f t="shared" si="146"/>
        <v>0</v>
      </c>
    </row>
    <row r="175" spans="3:65" ht="12.75">
      <c r="C175" s="220">
        <f t="shared" si="121"/>
        <v>24</v>
      </c>
      <c r="D175" s="198" t="str">
        <f t="shared" si="122"/>
        <v>…</v>
      </c>
      <c r="E175" s="245" t="str">
        <f t="shared" si="119"/>
        <v>Operating Expense</v>
      </c>
      <c r="F175" s="215">
        <f t="shared" si="119"/>
        <v>2</v>
      </c>
      <c r="G175" s="215"/>
      <c r="K175" s="236">
        <f t="shared" si="123"/>
        <v>0</v>
      </c>
      <c r="L175" s="237">
        <f t="shared" si="124"/>
        <v>0</v>
      </c>
      <c r="O175" s="221">
        <f t="shared" si="147" ref="O175:BM175">O145*($F175&lt;=2)</f>
        <v>0</v>
      </c>
      <c r="P175" s="221">
        <f t="shared" si="147"/>
        <v>0</v>
      </c>
      <c r="Q175" s="221">
        <f t="shared" si="147"/>
        <v>0</v>
      </c>
      <c r="R175" s="221">
        <f t="shared" si="147"/>
        <v>0</v>
      </c>
      <c r="S175" s="221">
        <f t="shared" si="147"/>
        <v>0</v>
      </c>
      <c r="T175" s="221">
        <f t="shared" si="147"/>
        <v>0</v>
      </c>
      <c r="U175" s="221">
        <f t="shared" si="147"/>
        <v>0</v>
      </c>
      <c r="V175" s="221">
        <f t="shared" si="147"/>
        <v>0</v>
      </c>
      <c r="W175" s="221">
        <f t="shared" si="147"/>
        <v>0</v>
      </c>
      <c r="X175" s="221">
        <f t="shared" si="147"/>
        <v>0</v>
      </c>
      <c r="Y175" s="221">
        <f t="shared" si="147"/>
        <v>0</v>
      </c>
      <c r="Z175" s="221">
        <f t="shared" si="147"/>
        <v>0</v>
      </c>
      <c r="AA175" s="221">
        <f t="shared" si="147"/>
        <v>0</v>
      </c>
      <c r="AB175" s="221">
        <f t="shared" si="147"/>
        <v>0</v>
      </c>
      <c r="AC175" s="221">
        <f t="shared" si="147"/>
        <v>0</v>
      </c>
      <c r="AD175" s="221">
        <f t="shared" si="147"/>
        <v>0</v>
      </c>
      <c r="AE175" s="221">
        <f t="shared" si="147"/>
        <v>0</v>
      </c>
      <c r="AF175" s="221">
        <f t="shared" si="147"/>
        <v>0</v>
      </c>
      <c r="AG175" s="221">
        <f t="shared" si="147"/>
        <v>0</v>
      </c>
      <c r="AH175" s="221">
        <f t="shared" si="147"/>
        <v>0</v>
      </c>
      <c r="AI175" s="221">
        <f t="shared" si="147"/>
        <v>0</v>
      </c>
      <c r="AJ175" s="221">
        <f t="shared" si="147"/>
        <v>0</v>
      </c>
      <c r="AK175" s="221">
        <f t="shared" si="147"/>
        <v>0</v>
      </c>
      <c r="AL175" s="221">
        <f t="shared" si="147"/>
        <v>0</v>
      </c>
      <c r="AM175" s="221">
        <f t="shared" si="147"/>
        <v>0</v>
      </c>
      <c r="AN175" s="221">
        <f t="shared" si="147"/>
        <v>0</v>
      </c>
      <c r="AO175" s="221">
        <f t="shared" si="147"/>
        <v>0</v>
      </c>
      <c r="AP175" s="221">
        <f t="shared" si="147"/>
        <v>0</v>
      </c>
      <c r="AQ175" s="221">
        <f t="shared" si="147"/>
        <v>0</v>
      </c>
      <c r="AR175" s="221">
        <f t="shared" si="147"/>
        <v>0</v>
      </c>
      <c r="AS175" s="221">
        <f t="shared" si="147"/>
        <v>0</v>
      </c>
      <c r="AT175" s="221">
        <f t="shared" si="147"/>
        <v>0</v>
      </c>
      <c r="AU175" s="221">
        <f t="shared" si="147"/>
        <v>0</v>
      </c>
      <c r="AV175" s="221">
        <f t="shared" si="147"/>
        <v>0</v>
      </c>
      <c r="AW175" s="221">
        <f t="shared" si="147"/>
        <v>0</v>
      </c>
      <c r="AX175" s="221">
        <f t="shared" si="147"/>
        <v>0</v>
      </c>
      <c r="AY175" s="221">
        <f t="shared" si="147"/>
        <v>0</v>
      </c>
      <c r="AZ175" s="221">
        <f t="shared" si="147"/>
        <v>0</v>
      </c>
      <c r="BA175" s="221">
        <f t="shared" si="147"/>
        <v>0</v>
      </c>
      <c r="BB175" s="221">
        <f t="shared" si="147"/>
        <v>0</v>
      </c>
      <c r="BC175" s="221">
        <f t="shared" si="147"/>
        <v>0</v>
      </c>
      <c r="BD175" s="221">
        <f t="shared" si="147"/>
        <v>0</v>
      </c>
      <c r="BE175" s="221">
        <f t="shared" si="147"/>
        <v>0</v>
      </c>
      <c r="BF175" s="221">
        <f t="shared" si="147"/>
        <v>0</v>
      </c>
      <c r="BG175" s="221">
        <f t="shared" si="147"/>
        <v>0</v>
      </c>
      <c r="BH175" s="221">
        <f t="shared" si="147"/>
        <v>0</v>
      </c>
      <c r="BI175" s="221">
        <f t="shared" si="147"/>
        <v>0</v>
      </c>
      <c r="BJ175" s="221">
        <f t="shared" si="147"/>
        <v>0</v>
      </c>
      <c r="BK175" s="221">
        <f t="shared" si="147"/>
        <v>0</v>
      </c>
      <c r="BL175" s="221">
        <f t="shared" si="147"/>
        <v>0</v>
      </c>
      <c r="BM175" s="221">
        <f t="shared" si="147"/>
        <v>0</v>
      </c>
    </row>
    <row r="176" spans="3:65" ht="12.75">
      <c r="C176" s="220">
        <f t="shared" si="121"/>
        <v>25</v>
      </c>
      <c r="D176" s="198" t="str">
        <f t="shared" si="122"/>
        <v>…</v>
      </c>
      <c r="E176" s="245" t="str">
        <f t="shared" si="119"/>
        <v>Operating Expense</v>
      </c>
      <c r="F176" s="215">
        <f t="shared" si="119"/>
        <v>2</v>
      </c>
      <c r="G176" s="215"/>
      <c r="K176" s="239">
        <f t="shared" si="123"/>
        <v>0</v>
      </c>
      <c r="L176" s="240">
        <f t="shared" si="124"/>
        <v>0</v>
      </c>
      <c r="O176" s="221">
        <f t="shared" si="148" ref="O176:BM176">O146*($F176&lt;=2)</f>
        <v>0</v>
      </c>
      <c r="P176" s="221">
        <f t="shared" si="148"/>
        <v>0</v>
      </c>
      <c r="Q176" s="221">
        <f t="shared" si="148"/>
        <v>0</v>
      </c>
      <c r="R176" s="221">
        <f t="shared" si="148"/>
        <v>0</v>
      </c>
      <c r="S176" s="221">
        <f t="shared" si="148"/>
        <v>0</v>
      </c>
      <c r="T176" s="221">
        <f t="shared" si="148"/>
        <v>0</v>
      </c>
      <c r="U176" s="221">
        <f t="shared" si="148"/>
        <v>0</v>
      </c>
      <c r="V176" s="221">
        <f t="shared" si="148"/>
        <v>0</v>
      </c>
      <c r="W176" s="221">
        <f t="shared" si="148"/>
        <v>0</v>
      </c>
      <c r="X176" s="221">
        <f t="shared" si="148"/>
        <v>0</v>
      </c>
      <c r="Y176" s="221">
        <f t="shared" si="148"/>
        <v>0</v>
      </c>
      <c r="Z176" s="221">
        <f t="shared" si="148"/>
        <v>0</v>
      </c>
      <c r="AA176" s="221">
        <f t="shared" si="148"/>
        <v>0</v>
      </c>
      <c r="AB176" s="221">
        <f t="shared" si="148"/>
        <v>0</v>
      </c>
      <c r="AC176" s="221">
        <f t="shared" si="148"/>
        <v>0</v>
      </c>
      <c r="AD176" s="221">
        <f t="shared" si="148"/>
        <v>0</v>
      </c>
      <c r="AE176" s="221">
        <f t="shared" si="148"/>
        <v>0</v>
      </c>
      <c r="AF176" s="221">
        <f t="shared" si="148"/>
        <v>0</v>
      </c>
      <c r="AG176" s="221">
        <f t="shared" si="148"/>
        <v>0</v>
      </c>
      <c r="AH176" s="221">
        <f t="shared" si="148"/>
        <v>0</v>
      </c>
      <c r="AI176" s="221">
        <f t="shared" si="148"/>
        <v>0</v>
      </c>
      <c r="AJ176" s="221">
        <f t="shared" si="148"/>
        <v>0</v>
      </c>
      <c r="AK176" s="221">
        <f t="shared" si="148"/>
        <v>0</v>
      </c>
      <c r="AL176" s="221">
        <f t="shared" si="148"/>
        <v>0</v>
      </c>
      <c r="AM176" s="221">
        <f t="shared" si="148"/>
        <v>0</v>
      </c>
      <c r="AN176" s="221">
        <f t="shared" si="148"/>
        <v>0</v>
      </c>
      <c r="AO176" s="221">
        <f t="shared" si="148"/>
        <v>0</v>
      </c>
      <c r="AP176" s="221">
        <f t="shared" si="148"/>
        <v>0</v>
      </c>
      <c r="AQ176" s="221">
        <f t="shared" si="148"/>
        <v>0</v>
      </c>
      <c r="AR176" s="221">
        <f t="shared" si="148"/>
        <v>0</v>
      </c>
      <c r="AS176" s="221">
        <f t="shared" si="148"/>
        <v>0</v>
      </c>
      <c r="AT176" s="221">
        <f t="shared" si="148"/>
        <v>0</v>
      </c>
      <c r="AU176" s="221">
        <f t="shared" si="148"/>
        <v>0</v>
      </c>
      <c r="AV176" s="221">
        <f t="shared" si="148"/>
        <v>0</v>
      </c>
      <c r="AW176" s="221">
        <f t="shared" si="148"/>
        <v>0</v>
      </c>
      <c r="AX176" s="221">
        <f t="shared" si="148"/>
        <v>0</v>
      </c>
      <c r="AY176" s="221">
        <f t="shared" si="148"/>
        <v>0</v>
      </c>
      <c r="AZ176" s="221">
        <f t="shared" si="148"/>
        <v>0</v>
      </c>
      <c r="BA176" s="221">
        <f t="shared" si="148"/>
        <v>0</v>
      </c>
      <c r="BB176" s="221">
        <f t="shared" si="148"/>
        <v>0</v>
      </c>
      <c r="BC176" s="221">
        <f t="shared" si="148"/>
        <v>0</v>
      </c>
      <c r="BD176" s="221">
        <f t="shared" si="148"/>
        <v>0</v>
      </c>
      <c r="BE176" s="221">
        <f t="shared" si="148"/>
        <v>0</v>
      </c>
      <c r="BF176" s="221">
        <f t="shared" si="148"/>
        <v>0</v>
      </c>
      <c r="BG176" s="221">
        <f t="shared" si="148"/>
        <v>0</v>
      </c>
      <c r="BH176" s="221">
        <f t="shared" si="148"/>
        <v>0</v>
      </c>
      <c r="BI176" s="221">
        <f t="shared" si="148"/>
        <v>0</v>
      </c>
      <c r="BJ176" s="221">
        <f t="shared" si="148"/>
        <v>0</v>
      </c>
      <c r="BK176" s="221">
        <f t="shared" si="148"/>
        <v>0</v>
      </c>
      <c r="BL176" s="221">
        <f t="shared" si="148"/>
        <v>0</v>
      </c>
      <c r="BM176" s="221">
        <f t="shared" si="148"/>
        <v>0</v>
      </c>
    </row>
    <row r="177" spans="4:65" ht="12.75">
      <c r="D177" s="226" t="str">
        <f>"Total "&amp;D151</f>
        <v>Total Operating Expenses / (Savings)</v>
      </c>
      <c r="K177" s="241">
        <f t="shared" si="123"/>
        <v>69030.395998738953</v>
      </c>
      <c r="L177" s="242">
        <f t="shared" si="124"/>
        <v>100000</v>
      </c>
      <c r="O177" s="243">
        <f t="shared" si="149" ref="O177:AT177">SUM(O152:O176)</f>
        <v>10000</v>
      </c>
      <c r="P177" s="243">
        <f t="shared" si="149"/>
        <v>10000</v>
      </c>
      <c r="Q177" s="243">
        <f t="shared" si="149"/>
        <v>10000</v>
      </c>
      <c r="R177" s="243">
        <f t="shared" si="149"/>
        <v>10000</v>
      </c>
      <c r="S177" s="243">
        <f t="shared" si="149"/>
        <v>10000</v>
      </c>
      <c r="T177" s="243">
        <f t="shared" si="149"/>
        <v>10000</v>
      </c>
      <c r="U177" s="243">
        <f t="shared" si="149"/>
        <v>10000</v>
      </c>
      <c r="V177" s="243">
        <f t="shared" si="149"/>
        <v>10000</v>
      </c>
      <c r="W177" s="243">
        <f t="shared" si="149"/>
        <v>10000</v>
      </c>
      <c r="X177" s="243">
        <f t="shared" si="149"/>
        <v>10000</v>
      </c>
      <c r="Y177" s="243">
        <f t="shared" si="149"/>
        <v>0</v>
      </c>
      <c r="Z177" s="243">
        <f t="shared" si="149"/>
        <v>0</v>
      </c>
      <c r="AA177" s="243">
        <f t="shared" si="149"/>
        <v>0</v>
      </c>
      <c r="AB177" s="243">
        <f t="shared" si="149"/>
        <v>0</v>
      </c>
      <c r="AC177" s="243">
        <f t="shared" si="149"/>
        <v>0</v>
      </c>
      <c r="AD177" s="243">
        <f t="shared" si="149"/>
        <v>0</v>
      </c>
      <c r="AE177" s="243">
        <f t="shared" si="149"/>
        <v>0</v>
      </c>
      <c r="AF177" s="243">
        <f t="shared" si="149"/>
        <v>0</v>
      </c>
      <c r="AG177" s="243">
        <f t="shared" si="149"/>
        <v>0</v>
      </c>
      <c r="AH177" s="243">
        <f t="shared" si="149"/>
        <v>0</v>
      </c>
      <c r="AI177" s="243">
        <f t="shared" si="149"/>
        <v>0</v>
      </c>
      <c r="AJ177" s="243">
        <f t="shared" si="149"/>
        <v>0</v>
      </c>
      <c r="AK177" s="243">
        <f t="shared" si="149"/>
        <v>0</v>
      </c>
      <c r="AL177" s="243">
        <f t="shared" si="149"/>
        <v>0</v>
      </c>
      <c r="AM177" s="243">
        <f t="shared" si="149"/>
        <v>0</v>
      </c>
      <c r="AN177" s="243">
        <f t="shared" si="149"/>
        <v>0</v>
      </c>
      <c r="AO177" s="243">
        <f t="shared" si="149"/>
        <v>0</v>
      </c>
      <c r="AP177" s="243">
        <f t="shared" si="149"/>
        <v>0</v>
      </c>
      <c r="AQ177" s="243">
        <f t="shared" si="149"/>
        <v>0</v>
      </c>
      <c r="AR177" s="243">
        <f t="shared" si="149"/>
        <v>0</v>
      </c>
      <c r="AS177" s="243">
        <f t="shared" si="149"/>
        <v>0</v>
      </c>
      <c r="AT177" s="243">
        <f t="shared" si="149"/>
        <v>0</v>
      </c>
      <c r="AU177" s="243">
        <f t="shared" si="150" ref="AU177:BM177">SUM(AU152:AU176)</f>
        <v>0</v>
      </c>
      <c r="AV177" s="243">
        <f t="shared" si="150"/>
        <v>0</v>
      </c>
      <c r="AW177" s="243">
        <f t="shared" si="150"/>
        <v>0</v>
      </c>
      <c r="AX177" s="243">
        <f t="shared" si="150"/>
        <v>0</v>
      </c>
      <c r="AY177" s="243">
        <f t="shared" si="150"/>
        <v>0</v>
      </c>
      <c r="AZ177" s="243">
        <f t="shared" si="150"/>
        <v>0</v>
      </c>
      <c r="BA177" s="243">
        <f t="shared" si="150"/>
        <v>0</v>
      </c>
      <c r="BB177" s="243">
        <f t="shared" si="150"/>
        <v>0</v>
      </c>
      <c r="BC177" s="243">
        <f t="shared" si="150"/>
        <v>0</v>
      </c>
      <c r="BD177" s="243">
        <f t="shared" si="150"/>
        <v>0</v>
      </c>
      <c r="BE177" s="243">
        <f t="shared" si="150"/>
        <v>0</v>
      </c>
      <c r="BF177" s="243">
        <f t="shared" si="150"/>
        <v>0</v>
      </c>
      <c r="BG177" s="243">
        <f t="shared" si="150"/>
        <v>0</v>
      </c>
      <c r="BH177" s="243">
        <f t="shared" si="150"/>
        <v>0</v>
      </c>
      <c r="BI177" s="243">
        <f t="shared" si="150"/>
        <v>0</v>
      </c>
      <c r="BJ177" s="243">
        <f t="shared" si="150"/>
        <v>0</v>
      </c>
      <c r="BK177" s="243">
        <f t="shared" si="150"/>
        <v>0</v>
      </c>
      <c r="BL177" s="243">
        <f t="shared" si="150"/>
        <v>0</v>
      </c>
      <c r="BM177" s="243">
        <f t="shared" si="150"/>
        <v>0</v>
      </c>
    </row>
    <row r="178" spans="4:7" s="221" customFormat="1" ht="12.75">
      <c r="D178" s="229"/>
      <c r="F178" s="230"/>
      <c r="G178" s="230"/>
    </row>
    <row r="179" spans="4:7" s="221" customFormat="1" ht="12.75">
      <c r="D179" s="229"/>
      <c r="F179" s="230"/>
      <c r="G179" s="230"/>
    </row>
    <row r="180" spans="4:18" s="210" customFormat="1" ht="15.75">
      <c r="D180" s="192" t="s">
        <v>103</v>
      </c>
      <c r="F180" s="211"/>
      <c r="G180" s="211"/>
      <c r="O180" s="212"/>
      <c r="P180" s="212"/>
      <c r="Q180" s="212"/>
      <c r="R180" s="212"/>
    </row>
    <row r="181" spans="4:7" s="221" customFormat="1" ht="12.75">
      <c r="D181" s="229"/>
      <c r="F181" s="230"/>
      <c r="G181" s="230"/>
    </row>
    <row r="182" spans="4:65" ht="12.75">
      <c r="D182" s="218" t="s">
        <v>17</v>
      </c>
      <c r="E182" s="213"/>
      <c r="F182" s="186"/>
      <c r="G182" s="186"/>
      <c r="H182" s="244" t="s">
        <v>19</v>
      </c>
      <c r="I182" s="244" t="s">
        <v>213</v>
      </c>
      <c r="J182" s="244" t="s">
        <v>54</v>
      </c>
      <c r="K182" s="216"/>
      <c r="L182" s="216"/>
      <c r="M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216"/>
      <c r="AT182" s="216"/>
      <c r="AU182" s="216"/>
      <c r="AV182" s="216"/>
      <c r="AW182" s="216"/>
      <c r="AX182" s="216"/>
      <c r="AY182" s="216"/>
      <c r="AZ182" s="216"/>
      <c r="BA182" s="216"/>
      <c r="BB182" s="216"/>
      <c r="BC182" s="216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</row>
    <row r="183" spans="3:65" ht="12.75">
      <c r="C183" s="220">
        <f>C182+1</f>
        <v>1</v>
      </c>
      <c r="D183" s="198" t="str">
        <f>INDEX(D$64:D$88,$C183,1)</f>
        <v>Capital Costs</v>
      </c>
      <c r="E183" s="245" t="str">
        <f t="shared" si="151" ref="E183:F207">INDEX(E$64:E$88,$C183,1)</f>
        <v>Capital</v>
      </c>
      <c r="F183" s="215">
        <f t="shared" si="151"/>
        <v>4</v>
      </c>
      <c r="G183" s="215"/>
      <c r="H183" s="250">
        <f>Input!J12</f>
        <v>10</v>
      </c>
      <c r="I183" s="302">
        <f>Input!G12</f>
        <v>44562</v>
      </c>
      <c r="J183" s="222">
        <f t="shared" si="152" ref="J183:J207">L1001</f>
        <v>0</v>
      </c>
      <c r="K183" s="236">
        <f>SUMPRODUCT(O183:BM183,$O$12:$BM$12)</f>
        <v>931304.74753316026</v>
      </c>
      <c r="L183" s="237">
        <f>SUM(O183:BM183)</f>
        <v>1000000</v>
      </c>
      <c r="O183" s="221">
        <f>(SUM($N122:O122)-SUM($N183:N183)+$J183)*IF($F183&gt;=5,O$10&gt;=YEAR($I183),1)*($F183&gt;=3)</f>
        <v>1000000</v>
      </c>
      <c r="P183" s="221">
        <f>(SUM($N122:P122)-SUM($N183:O183)+$J183)*IF($F183&gt;=5,P$10&gt;=YEAR($I183),1)*($F183&gt;=3)</f>
        <v>0</v>
      </c>
      <c r="Q183" s="221">
        <f>(SUM($N122:Q122)-SUM($N183:P183)+$J183)*IF($F183&gt;=5,Q$10&gt;=YEAR($I183),1)*($F183&gt;=3)</f>
        <v>0</v>
      </c>
      <c r="R183" s="221">
        <f>(SUM($N122:R122)-SUM($N183:Q183)+$J183)*IF($F183&gt;=5,R$10&gt;=YEAR($I183),1)*($F183&gt;=3)</f>
        <v>0</v>
      </c>
      <c r="S183" s="221">
        <f>(SUM($N122:S122)-SUM($N183:R183)+$J183)*IF($F183&gt;=5,S$10&gt;=YEAR($I183),1)*($F183&gt;=3)</f>
        <v>0</v>
      </c>
      <c r="T183" s="221">
        <f>(SUM($N122:T122)-SUM($N183:S183)+$J183)*IF($F183&gt;=5,T$10&gt;=YEAR($I183),1)*($F183&gt;=3)</f>
        <v>0</v>
      </c>
      <c r="U183" s="221">
        <f>(SUM($N122:U122)-SUM($N183:T183)+$J183)*IF($F183&gt;=5,U$10&gt;=YEAR($I183),1)*($F183&gt;=3)</f>
        <v>0</v>
      </c>
      <c r="V183" s="221">
        <f>(SUM($N122:V122)-SUM($N183:U183)+$J183)*IF($F183&gt;=5,V$10&gt;=YEAR($I183),1)*($F183&gt;=3)</f>
        <v>0</v>
      </c>
      <c r="W183" s="221">
        <f>(SUM($N122:W122)-SUM($N183:V183)+$J183)*IF($F183&gt;=5,W$10&gt;=YEAR($I183),1)*($F183&gt;=3)</f>
        <v>0</v>
      </c>
      <c r="X183" s="221">
        <f>(SUM($N122:X122)-SUM($N183:W183)+$J183)*IF($F183&gt;=5,X$10&gt;=YEAR($I183),1)*($F183&gt;=3)</f>
        <v>0</v>
      </c>
      <c r="Y183" s="221">
        <f>(SUM($N122:Y122)-SUM($N183:X183)+$J183)*IF($F183&gt;=5,Y$10&gt;=YEAR($I183),1)*($F183&gt;=3)</f>
        <v>0</v>
      </c>
      <c r="Z183" s="221">
        <f>(SUM($N122:Z122)-SUM($N183:Y183)+$J183)*IF($F183&gt;=5,Z$10&gt;=YEAR($I183),1)*($F183&gt;=3)</f>
        <v>0</v>
      </c>
      <c r="AA183" s="221">
        <f>(SUM($N122:AA122)-SUM($N183:Z183)+$J183)*IF($F183&gt;=5,AA$10&gt;=YEAR($I183),1)*($F183&gt;=3)</f>
        <v>0</v>
      </c>
      <c r="AB183" s="221">
        <f>(SUM($N122:AB122)-SUM($N183:AA183)+$J183)*IF($F183&gt;=5,AB$10&gt;=YEAR($I183),1)*($F183&gt;=3)</f>
        <v>0</v>
      </c>
      <c r="AC183" s="221">
        <f>(SUM($N122:AC122)-SUM($N183:AB183)+$J183)*IF($F183&gt;=5,AC$10&gt;=YEAR($I183),1)*($F183&gt;=3)</f>
        <v>0</v>
      </c>
      <c r="AD183" s="221">
        <f>(SUM($N122:AD122)-SUM($N183:AC183)+$J183)*IF($F183&gt;=5,AD$10&gt;=YEAR($I183),1)*($F183&gt;=3)</f>
        <v>0</v>
      </c>
      <c r="AE183" s="221">
        <f>(SUM($N122:AE122)-SUM($N183:AD183)+$J183)*IF($F183&gt;=5,AE$10&gt;=YEAR($I183),1)*($F183&gt;=3)</f>
        <v>0</v>
      </c>
      <c r="AF183" s="221">
        <f>(SUM($N122:AF122)-SUM($N183:AE183)+$J183)*IF($F183&gt;=5,AF$10&gt;=YEAR($I183),1)*($F183&gt;=3)</f>
        <v>0</v>
      </c>
      <c r="AG183" s="221">
        <f>(SUM($N122:AG122)-SUM($N183:AF183)+$J183)*IF($F183&gt;=5,AG$10&gt;=YEAR($I183),1)*($F183&gt;=3)</f>
        <v>0</v>
      </c>
      <c r="AH183" s="221">
        <f>(SUM($N122:AH122)-SUM($N183:AG183)+$J183)*IF($F183&gt;=5,AH$10&gt;=YEAR($I183),1)*($F183&gt;=3)</f>
        <v>0</v>
      </c>
      <c r="AI183" s="221">
        <f>(SUM($N122:AI122)-SUM($N183:AH183)+$J183)*IF($F183&gt;=5,AI$10&gt;=YEAR($I183),1)*($F183&gt;=3)</f>
        <v>0</v>
      </c>
      <c r="AJ183" s="221">
        <f>(SUM($N122:AJ122)-SUM($N183:AI183)+$J183)*IF($F183&gt;=5,AJ$10&gt;=YEAR($I183),1)*($F183&gt;=3)</f>
        <v>0</v>
      </c>
      <c r="AK183" s="221">
        <f>(SUM($N122:AK122)-SUM($N183:AJ183)+$J183)*IF($F183&gt;=5,AK$10&gt;=YEAR($I183),1)*($F183&gt;=3)</f>
        <v>0</v>
      </c>
      <c r="AL183" s="221">
        <f>(SUM($N122:AL122)-SUM($N183:AK183)+$J183)*IF($F183&gt;=5,AL$10&gt;=YEAR($I183),1)*($F183&gt;=3)</f>
        <v>0</v>
      </c>
      <c r="AM183" s="221">
        <f>(SUM($N122:AM122)-SUM($N183:AL183)+$J183)*IF($F183&gt;=5,AM$10&gt;=YEAR($I183),1)*($F183&gt;=3)</f>
        <v>0</v>
      </c>
      <c r="AN183" s="221">
        <f>(SUM($N122:AN122)-SUM($N183:AM183)+$J183)*IF($F183&gt;=5,AN$10&gt;=YEAR($I183),1)*($F183&gt;=3)</f>
        <v>0</v>
      </c>
      <c r="AO183" s="221">
        <f>(SUM($N122:AO122)-SUM($N183:AN183)+$J183)*IF($F183&gt;=5,AO$10&gt;=YEAR($I183),1)*($F183&gt;=3)</f>
        <v>0</v>
      </c>
      <c r="AP183" s="221">
        <f>(SUM($N122:AP122)-SUM($N183:AO183)+$J183)*IF($F183&gt;=5,AP$10&gt;=YEAR($I183),1)*($F183&gt;=3)</f>
        <v>0</v>
      </c>
      <c r="AQ183" s="221">
        <f>(SUM($N122:AQ122)-SUM($N183:AP183)+$J183)*IF($F183&gt;=5,AQ$10&gt;=YEAR($I183),1)*($F183&gt;=3)</f>
        <v>0</v>
      </c>
      <c r="AR183" s="221">
        <f>(SUM($N122:AR122)-SUM($N183:AQ183)+$J183)*IF($F183&gt;=5,AR$10&gt;=YEAR($I183),1)*($F183&gt;=3)</f>
        <v>0</v>
      </c>
      <c r="AS183" s="221">
        <f>(SUM($N122:AS122)-SUM($N183:AR183)+$J183)*IF($F183&gt;=5,AS$10&gt;=YEAR($I183),1)*($F183&gt;=3)</f>
        <v>0</v>
      </c>
      <c r="AT183" s="221">
        <f>(SUM($N122:AT122)-SUM($N183:AS183)+$J183)*IF($F183&gt;=5,AT$10&gt;=YEAR($I183),1)*($F183&gt;=3)</f>
        <v>0</v>
      </c>
      <c r="AU183" s="221">
        <f>(SUM($N122:AU122)-SUM($N183:AT183)+$J183)*IF($F183&gt;=5,AU$10&gt;=YEAR($I183),1)*($F183&gt;=3)</f>
        <v>0</v>
      </c>
      <c r="AV183" s="221">
        <f>(SUM($N122:AV122)-SUM($N183:AU183)+$J183)*IF($F183&gt;=5,AV$10&gt;=YEAR($I183),1)*($F183&gt;=3)</f>
        <v>0</v>
      </c>
      <c r="AW183" s="221">
        <f>(SUM($N122:AW122)-SUM($N183:AV183)+$J183)*IF($F183&gt;=5,AW$10&gt;=YEAR($I183),1)*($F183&gt;=3)</f>
        <v>0</v>
      </c>
      <c r="AX183" s="221">
        <f>(SUM($N122:AX122)-SUM($N183:AW183)+$J183)*IF($F183&gt;=5,AX$10&gt;=YEAR($I183),1)*($F183&gt;=3)</f>
        <v>0</v>
      </c>
      <c r="AY183" s="221">
        <f>(SUM($N122:AY122)-SUM($N183:AX183)+$J183)*IF($F183&gt;=5,AY$10&gt;=YEAR($I183),1)*($F183&gt;=3)</f>
        <v>0</v>
      </c>
      <c r="AZ183" s="221">
        <f>(SUM($N122:AZ122)-SUM($N183:AY183)+$J183)*IF($F183&gt;=5,AZ$10&gt;=YEAR($I183),1)*($F183&gt;=3)</f>
        <v>0</v>
      </c>
      <c r="BA183" s="221">
        <f>(SUM($N122:BA122)-SUM($N183:AZ183)+$J183)*IF($F183&gt;=5,BA$10&gt;=YEAR($I183),1)*($F183&gt;=3)</f>
        <v>0</v>
      </c>
      <c r="BB183" s="221">
        <f>(SUM($N122:BB122)-SUM($N183:BA183)+$J183)*IF($F183&gt;=5,BB$10&gt;=YEAR($I183),1)*($F183&gt;=3)</f>
        <v>0</v>
      </c>
      <c r="BC183" s="221">
        <f>(SUM($N122:BC122)-SUM($N183:BB183)+$J183)*IF($F183&gt;=5,BC$10&gt;=YEAR($I183),1)*($F183&gt;=3)</f>
        <v>0</v>
      </c>
      <c r="BD183" s="221">
        <f>(SUM($N122:BD122)-SUM($N183:BC183)+$J183)*IF($F183&gt;=5,BD$10&gt;=YEAR($I183),1)*($F183&gt;=3)</f>
        <v>0</v>
      </c>
      <c r="BE183" s="221">
        <f>(SUM($N122:BE122)-SUM($N183:BD183)+$J183)*IF($F183&gt;=5,BE$10&gt;=YEAR($I183),1)*($F183&gt;=3)</f>
        <v>0</v>
      </c>
      <c r="BF183" s="221">
        <f>(SUM($N122:BF122)-SUM($N183:BE183)+$J183)*IF($F183&gt;=5,BF$10&gt;=YEAR($I183),1)*($F183&gt;=3)</f>
        <v>0</v>
      </c>
      <c r="BG183" s="221">
        <f>(SUM($N122:BG122)-SUM($N183:BF183)+$J183)*IF($F183&gt;=5,BG$10&gt;=YEAR($I183),1)*($F183&gt;=3)</f>
        <v>0</v>
      </c>
      <c r="BH183" s="221">
        <f>(SUM($N122:BH122)-SUM($N183:BG183)+$J183)*IF($F183&gt;=5,BH$10&gt;=YEAR($I183),1)*($F183&gt;=3)</f>
        <v>0</v>
      </c>
      <c r="BI183" s="221">
        <f>(SUM($N122:BI122)-SUM($N183:BH183)+$J183)*IF($F183&gt;=5,BI$10&gt;=YEAR($I183),1)*($F183&gt;=3)</f>
        <v>0</v>
      </c>
      <c r="BJ183" s="221">
        <f>(SUM($N122:BJ122)-SUM($N183:BI183)+$J183)*IF($F183&gt;=5,BJ$10&gt;=YEAR($I183),1)*($F183&gt;=3)</f>
        <v>0</v>
      </c>
      <c r="BK183" s="221">
        <f>(SUM($N122:BK122)-SUM($N183:BJ183)+$J183)*IF($F183&gt;=5,BK$10&gt;=YEAR($I183),1)*($F183&gt;=3)</f>
        <v>0</v>
      </c>
      <c r="BL183" s="221">
        <f>(SUM($N122:BL122)-SUM($N183:BK183)+$J183)*IF($F183&gt;=5,BL$10&gt;=YEAR($I183),1)*($F183&gt;=3)</f>
        <v>0</v>
      </c>
      <c r="BM183" s="221">
        <f>(SUM($N122:BM122)-SUM($N183:BL183)+$J183)*IF($F183&gt;=5,BM$10&gt;=YEAR($I183),1)*($F183&gt;=3)</f>
        <v>0</v>
      </c>
    </row>
    <row r="184" spans="3:65" ht="12.75">
      <c r="C184" s="220">
        <f t="shared" si="153" ref="C184:C207">C183+1</f>
        <v>2</v>
      </c>
      <c r="D184" s="198" t="str">
        <f t="shared" si="154" ref="D184:D207">INDEX(D$64:D$88,$C184,1)</f>
        <v>O&amp;M</v>
      </c>
      <c r="E184" s="245" t="str">
        <f t="shared" si="151"/>
        <v>Operating Expense</v>
      </c>
      <c r="F184" s="215">
        <f t="shared" si="151"/>
        <v>2</v>
      </c>
      <c r="G184" s="215"/>
      <c r="H184" s="250">
        <f>Input!J13</f>
        <v>10</v>
      </c>
      <c r="I184" s="302">
        <f>Input!G13</f>
        <v>44562</v>
      </c>
      <c r="J184" s="222">
        <f t="shared" si="152"/>
        <v>0</v>
      </c>
      <c r="K184" s="236">
        <f t="shared" si="155" ref="K184:K208">SUMPRODUCT(O184:BM184,$O$12:$BM$12)</f>
        <v>0</v>
      </c>
      <c r="L184" s="237">
        <f t="shared" si="156" ref="L184:L208">SUM(O184:BM184)</f>
        <v>0</v>
      </c>
      <c r="O184" s="221">
        <f>(SUM($N123:O123)-SUM($N184:N184)+$J184)*IF($F184&gt;=5,O$10&gt;=YEAR($I184),1)*($F184&gt;=3)</f>
        <v>0</v>
      </c>
      <c r="P184" s="221">
        <f>(SUM($N123:P123)-SUM($N184:O184)+$J184)*IF($F184&gt;=5,P$10&gt;=YEAR($I184),1)*($F184&gt;=3)</f>
        <v>0</v>
      </c>
      <c r="Q184" s="221">
        <f>(SUM($N123:Q123)-SUM($N184:P184)+$J184)*IF($F184&gt;=5,Q$10&gt;=YEAR($I184),1)*($F184&gt;=3)</f>
        <v>0</v>
      </c>
      <c r="R184" s="221">
        <f>(SUM($N123:R123)-SUM($N184:Q184)+$J184)*IF($F184&gt;=5,R$10&gt;=YEAR($I184),1)*($F184&gt;=3)</f>
        <v>0</v>
      </c>
      <c r="S184" s="221">
        <f>(SUM($N123:S123)-SUM($N184:R184)+$J184)*IF($F184&gt;=5,S$10&gt;=YEAR($I184),1)*($F184&gt;=3)</f>
        <v>0</v>
      </c>
      <c r="T184" s="221">
        <f>(SUM($N123:T123)-SUM($N184:S184)+$J184)*IF($F184&gt;=5,T$10&gt;=YEAR($I184),1)*($F184&gt;=3)</f>
        <v>0</v>
      </c>
      <c r="U184" s="221">
        <f>(SUM($N123:U123)-SUM($N184:T184)+$J184)*IF($F184&gt;=5,U$10&gt;=YEAR($I184),1)*($F184&gt;=3)</f>
        <v>0</v>
      </c>
      <c r="V184" s="221">
        <f>(SUM($N123:V123)-SUM($N184:U184)+$J184)*IF($F184&gt;=5,V$10&gt;=YEAR($I184),1)*($F184&gt;=3)</f>
        <v>0</v>
      </c>
      <c r="W184" s="221">
        <f>(SUM($N123:W123)-SUM($N184:V184)+$J184)*IF($F184&gt;=5,W$10&gt;=YEAR($I184),1)*($F184&gt;=3)</f>
        <v>0</v>
      </c>
      <c r="X184" s="221">
        <f>(SUM($N123:X123)-SUM($N184:W184)+$J184)*IF($F184&gt;=5,X$10&gt;=YEAR($I184),1)*($F184&gt;=3)</f>
        <v>0</v>
      </c>
      <c r="Y184" s="221">
        <f>(SUM($N123:Y123)-SUM($N184:X184)+$J184)*IF($F184&gt;=5,Y$10&gt;=YEAR($I184),1)*($F184&gt;=3)</f>
        <v>0</v>
      </c>
      <c r="Z184" s="221">
        <f>(SUM($N123:Z123)-SUM($N184:Y184)+$J184)*IF($F184&gt;=5,Z$10&gt;=YEAR($I184),1)*($F184&gt;=3)</f>
        <v>0</v>
      </c>
      <c r="AA184" s="221">
        <f>(SUM($N123:AA123)-SUM($N184:Z184)+$J184)*IF($F184&gt;=5,AA$10&gt;=YEAR($I184),1)*($F184&gt;=3)</f>
        <v>0</v>
      </c>
      <c r="AB184" s="221">
        <f>(SUM($N123:AB123)-SUM($N184:AA184)+$J184)*IF($F184&gt;=5,AB$10&gt;=YEAR($I184),1)*($F184&gt;=3)</f>
        <v>0</v>
      </c>
      <c r="AC184" s="221">
        <f>(SUM($N123:AC123)-SUM($N184:AB184)+$J184)*IF($F184&gt;=5,AC$10&gt;=YEAR($I184),1)*($F184&gt;=3)</f>
        <v>0</v>
      </c>
      <c r="AD184" s="221">
        <f>(SUM($N123:AD123)-SUM($N184:AC184)+$J184)*IF($F184&gt;=5,AD$10&gt;=YEAR($I184),1)*($F184&gt;=3)</f>
        <v>0</v>
      </c>
      <c r="AE184" s="221">
        <f>(SUM($N123:AE123)-SUM($N184:AD184)+$J184)*IF($F184&gt;=5,AE$10&gt;=YEAR($I184),1)*($F184&gt;=3)</f>
        <v>0</v>
      </c>
      <c r="AF184" s="221">
        <f>(SUM($N123:AF123)-SUM($N184:AE184)+$J184)*IF($F184&gt;=5,AF$10&gt;=YEAR($I184),1)*($F184&gt;=3)</f>
        <v>0</v>
      </c>
      <c r="AG184" s="221">
        <f>(SUM($N123:AG123)-SUM($N184:AF184)+$J184)*IF($F184&gt;=5,AG$10&gt;=YEAR($I184),1)*($F184&gt;=3)</f>
        <v>0</v>
      </c>
      <c r="AH184" s="221">
        <f>(SUM($N123:AH123)-SUM($N184:AG184)+$J184)*IF($F184&gt;=5,AH$10&gt;=YEAR($I184),1)*($F184&gt;=3)</f>
        <v>0</v>
      </c>
      <c r="AI184" s="221">
        <f>(SUM($N123:AI123)-SUM($N184:AH184)+$J184)*IF($F184&gt;=5,AI$10&gt;=YEAR($I184),1)*($F184&gt;=3)</f>
        <v>0</v>
      </c>
      <c r="AJ184" s="221">
        <f>(SUM($N123:AJ123)-SUM($N184:AI184)+$J184)*IF($F184&gt;=5,AJ$10&gt;=YEAR($I184),1)*($F184&gt;=3)</f>
        <v>0</v>
      </c>
      <c r="AK184" s="221">
        <f>(SUM($N123:AK123)-SUM($N184:AJ184)+$J184)*IF($F184&gt;=5,AK$10&gt;=YEAR($I184),1)*($F184&gt;=3)</f>
        <v>0</v>
      </c>
      <c r="AL184" s="221">
        <f>(SUM($N123:AL123)-SUM($N184:AK184)+$J184)*IF($F184&gt;=5,AL$10&gt;=YEAR($I184),1)*($F184&gt;=3)</f>
        <v>0</v>
      </c>
      <c r="AM184" s="221">
        <f>(SUM($N123:AM123)-SUM($N184:AL184)+$J184)*IF($F184&gt;=5,AM$10&gt;=YEAR($I184),1)*($F184&gt;=3)</f>
        <v>0</v>
      </c>
      <c r="AN184" s="221">
        <f>(SUM($N123:AN123)-SUM($N184:AM184)+$J184)*IF($F184&gt;=5,AN$10&gt;=YEAR($I184),1)*($F184&gt;=3)</f>
        <v>0</v>
      </c>
      <c r="AO184" s="221">
        <f>(SUM($N123:AO123)-SUM($N184:AN184)+$J184)*IF($F184&gt;=5,AO$10&gt;=YEAR($I184),1)*($F184&gt;=3)</f>
        <v>0</v>
      </c>
      <c r="AP184" s="221">
        <f>(SUM($N123:AP123)-SUM($N184:AO184)+$J184)*IF($F184&gt;=5,AP$10&gt;=YEAR($I184),1)*($F184&gt;=3)</f>
        <v>0</v>
      </c>
      <c r="AQ184" s="221">
        <f>(SUM($N123:AQ123)-SUM($N184:AP184)+$J184)*IF($F184&gt;=5,AQ$10&gt;=YEAR($I184),1)*($F184&gt;=3)</f>
        <v>0</v>
      </c>
      <c r="AR184" s="221">
        <f>(SUM($N123:AR123)-SUM($N184:AQ184)+$J184)*IF($F184&gt;=5,AR$10&gt;=YEAR($I184),1)*($F184&gt;=3)</f>
        <v>0</v>
      </c>
      <c r="AS184" s="221">
        <f>(SUM($N123:AS123)-SUM($N184:AR184)+$J184)*IF($F184&gt;=5,AS$10&gt;=YEAR($I184),1)*($F184&gt;=3)</f>
        <v>0</v>
      </c>
      <c r="AT184" s="221">
        <f>(SUM($N123:AT123)-SUM($N184:AS184)+$J184)*IF($F184&gt;=5,AT$10&gt;=YEAR($I184),1)*($F184&gt;=3)</f>
        <v>0</v>
      </c>
      <c r="AU184" s="221">
        <f>(SUM($N123:AU123)-SUM($N184:AT184)+$J184)*IF($F184&gt;=5,AU$10&gt;=YEAR($I184),1)*($F184&gt;=3)</f>
        <v>0</v>
      </c>
      <c r="AV184" s="221">
        <f>(SUM($N123:AV123)-SUM($N184:AU184)+$J184)*IF($F184&gt;=5,AV$10&gt;=YEAR($I184),1)*($F184&gt;=3)</f>
        <v>0</v>
      </c>
      <c r="AW184" s="221">
        <f>(SUM($N123:AW123)-SUM($N184:AV184)+$J184)*IF($F184&gt;=5,AW$10&gt;=YEAR($I184),1)*($F184&gt;=3)</f>
        <v>0</v>
      </c>
      <c r="AX184" s="221">
        <f>(SUM($N123:AX123)-SUM($N184:AW184)+$J184)*IF($F184&gt;=5,AX$10&gt;=YEAR($I184),1)*($F184&gt;=3)</f>
        <v>0</v>
      </c>
      <c r="AY184" s="221">
        <f>(SUM($N123:AY123)-SUM($N184:AX184)+$J184)*IF($F184&gt;=5,AY$10&gt;=YEAR($I184),1)*($F184&gt;=3)</f>
        <v>0</v>
      </c>
      <c r="AZ184" s="221">
        <f>(SUM($N123:AZ123)-SUM($N184:AY184)+$J184)*IF($F184&gt;=5,AZ$10&gt;=YEAR($I184),1)*($F184&gt;=3)</f>
        <v>0</v>
      </c>
      <c r="BA184" s="221">
        <f>(SUM($N123:BA123)-SUM($N184:AZ184)+$J184)*IF($F184&gt;=5,BA$10&gt;=YEAR($I184),1)*($F184&gt;=3)</f>
        <v>0</v>
      </c>
      <c r="BB184" s="221">
        <f>(SUM($N123:BB123)-SUM($N184:BA184)+$J184)*IF($F184&gt;=5,BB$10&gt;=YEAR($I184),1)*($F184&gt;=3)</f>
        <v>0</v>
      </c>
      <c r="BC184" s="221">
        <f>(SUM($N123:BC123)-SUM($N184:BB184)+$J184)*IF($F184&gt;=5,BC$10&gt;=YEAR($I184),1)*($F184&gt;=3)</f>
        <v>0</v>
      </c>
      <c r="BD184" s="221">
        <f>(SUM($N123:BD123)-SUM($N184:BC184)+$J184)*IF($F184&gt;=5,BD$10&gt;=YEAR($I184),1)*($F184&gt;=3)</f>
        <v>0</v>
      </c>
      <c r="BE184" s="221">
        <f>(SUM($N123:BE123)-SUM($N184:BD184)+$J184)*IF($F184&gt;=5,BE$10&gt;=YEAR($I184),1)*($F184&gt;=3)</f>
        <v>0</v>
      </c>
      <c r="BF184" s="221">
        <f>(SUM($N123:BF123)-SUM($N184:BE184)+$J184)*IF($F184&gt;=5,BF$10&gt;=YEAR($I184),1)*($F184&gt;=3)</f>
        <v>0</v>
      </c>
      <c r="BG184" s="221">
        <f>(SUM($N123:BG123)-SUM($N184:BF184)+$J184)*IF($F184&gt;=5,BG$10&gt;=YEAR($I184),1)*($F184&gt;=3)</f>
        <v>0</v>
      </c>
      <c r="BH184" s="221">
        <f>(SUM($N123:BH123)-SUM($N184:BG184)+$J184)*IF($F184&gt;=5,BH$10&gt;=YEAR($I184),1)*($F184&gt;=3)</f>
        <v>0</v>
      </c>
      <c r="BI184" s="221">
        <f>(SUM($N123:BI123)-SUM($N184:BH184)+$J184)*IF($F184&gt;=5,BI$10&gt;=YEAR($I184),1)*($F184&gt;=3)</f>
        <v>0</v>
      </c>
      <c r="BJ184" s="221">
        <f>(SUM($N123:BJ123)-SUM($N184:BI184)+$J184)*IF($F184&gt;=5,BJ$10&gt;=YEAR($I184),1)*($F184&gt;=3)</f>
        <v>0</v>
      </c>
      <c r="BK184" s="221">
        <f>(SUM($N123:BK123)-SUM($N184:BJ184)+$J184)*IF($F184&gt;=5,BK$10&gt;=YEAR($I184),1)*($F184&gt;=3)</f>
        <v>0</v>
      </c>
      <c r="BL184" s="221">
        <f>(SUM($N123:BL123)-SUM($N184:BK184)+$J184)*IF($F184&gt;=5,BL$10&gt;=YEAR($I184),1)*($F184&gt;=3)</f>
        <v>0</v>
      </c>
      <c r="BM184" s="221">
        <f>(SUM($N123:BM123)-SUM($N184:BL184)+$J184)*IF($F184&gt;=5,BM$10&gt;=YEAR($I184),1)*($F184&gt;=3)</f>
        <v>0</v>
      </c>
    </row>
    <row r="185" spans="3:65" ht="12.75">
      <c r="C185" s="220">
        <f t="shared" si="153"/>
        <v>3</v>
      </c>
      <c r="D185" s="198" t="str">
        <f t="shared" si="154"/>
        <v>…</v>
      </c>
      <c r="E185" s="245" t="str">
        <f t="shared" si="151"/>
        <v>Operating Expense</v>
      </c>
      <c r="F185" s="215">
        <f t="shared" si="151"/>
        <v>2</v>
      </c>
      <c r="G185" s="215"/>
      <c r="H185" s="250">
        <f>Input!J14</f>
        <v>10</v>
      </c>
      <c r="I185" s="302">
        <f>Input!G14</f>
        <v>44562</v>
      </c>
      <c r="J185" s="222">
        <f t="shared" si="152"/>
        <v>0</v>
      </c>
      <c r="K185" s="236">
        <f t="shared" si="155"/>
        <v>0</v>
      </c>
      <c r="L185" s="237">
        <f t="shared" si="156"/>
        <v>0</v>
      </c>
      <c r="O185" s="221">
        <f>(SUM($N124:O124)-SUM($N185:N185)+$J185)*IF($F185&gt;=5,O$10&gt;=YEAR($I185),1)*($F185&gt;=3)</f>
        <v>0</v>
      </c>
      <c r="P185" s="221">
        <f>(SUM($N124:P124)-SUM($N185:O185)+$J185)*IF($F185&gt;=5,P$10&gt;=YEAR($I185),1)*($F185&gt;=3)</f>
        <v>0</v>
      </c>
      <c r="Q185" s="221">
        <f>(SUM($N124:Q124)-SUM($N185:P185)+$J185)*IF($F185&gt;=5,Q$10&gt;=YEAR($I185),1)*($F185&gt;=3)</f>
        <v>0</v>
      </c>
      <c r="R185" s="221">
        <f>(SUM($N124:R124)-SUM($N185:Q185)+$J185)*IF($F185&gt;=5,R$10&gt;=YEAR($I185),1)*($F185&gt;=3)</f>
        <v>0</v>
      </c>
      <c r="S185" s="221">
        <f>(SUM($N124:S124)-SUM($N185:R185)+$J185)*IF($F185&gt;=5,S$10&gt;=YEAR($I185),1)*($F185&gt;=3)</f>
        <v>0</v>
      </c>
      <c r="T185" s="221">
        <f>(SUM($N124:T124)-SUM($N185:S185)+$J185)*IF($F185&gt;=5,T$10&gt;=YEAR($I185),1)*($F185&gt;=3)</f>
        <v>0</v>
      </c>
      <c r="U185" s="221">
        <f>(SUM($N124:U124)-SUM($N185:T185)+$J185)*IF($F185&gt;=5,U$10&gt;=YEAR($I185),1)*($F185&gt;=3)</f>
        <v>0</v>
      </c>
      <c r="V185" s="221">
        <f>(SUM($N124:V124)-SUM($N185:U185)+$J185)*IF($F185&gt;=5,V$10&gt;=YEAR($I185),1)*($F185&gt;=3)</f>
        <v>0</v>
      </c>
      <c r="W185" s="221">
        <f>(SUM($N124:W124)-SUM($N185:V185)+$J185)*IF($F185&gt;=5,W$10&gt;=YEAR($I185),1)*($F185&gt;=3)</f>
        <v>0</v>
      </c>
      <c r="X185" s="221">
        <f>(SUM($N124:X124)-SUM($N185:W185)+$J185)*IF($F185&gt;=5,X$10&gt;=YEAR($I185),1)*($F185&gt;=3)</f>
        <v>0</v>
      </c>
      <c r="Y185" s="221">
        <f>(SUM($N124:Y124)-SUM($N185:X185)+$J185)*IF($F185&gt;=5,Y$10&gt;=YEAR($I185),1)*($F185&gt;=3)</f>
        <v>0</v>
      </c>
      <c r="Z185" s="221">
        <f>(SUM($N124:Z124)-SUM($N185:Y185)+$J185)*IF($F185&gt;=5,Z$10&gt;=YEAR($I185),1)*($F185&gt;=3)</f>
        <v>0</v>
      </c>
      <c r="AA185" s="221">
        <f>(SUM($N124:AA124)-SUM($N185:Z185)+$J185)*IF($F185&gt;=5,AA$10&gt;=YEAR($I185),1)*($F185&gt;=3)</f>
        <v>0</v>
      </c>
      <c r="AB185" s="221">
        <f>(SUM($N124:AB124)-SUM($N185:AA185)+$J185)*IF($F185&gt;=5,AB$10&gt;=YEAR($I185),1)*($F185&gt;=3)</f>
        <v>0</v>
      </c>
      <c r="AC185" s="221">
        <f>(SUM($N124:AC124)-SUM($N185:AB185)+$J185)*IF($F185&gt;=5,AC$10&gt;=YEAR($I185),1)*($F185&gt;=3)</f>
        <v>0</v>
      </c>
      <c r="AD185" s="221">
        <f>(SUM($N124:AD124)-SUM($N185:AC185)+$J185)*IF($F185&gt;=5,AD$10&gt;=YEAR($I185),1)*($F185&gt;=3)</f>
        <v>0</v>
      </c>
      <c r="AE185" s="221">
        <f>(SUM($N124:AE124)-SUM($N185:AD185)+$J185)*IF($F185&gt;=5,AE$10&gt;=YEAR($I185),1)*($F185&gt;=3)</f>
        <v>0</v>
      </c>
      <c r="AF185" s="221">
        <f>(SUM($N124:AF124)-SUM($N185:AE185)+$J185)*IF($F185&gt;=5,AF$10&gt;=YEAR($I185),1)*($F185&gt;=3)</f>
        <v>0</v>
      </c>
      <c r="AG185" s="221">
        <f>(SUM($N124:AG124)-SUM($N185:AF185)+$J185)*IF($F185&gt;=5,AG$10&gt;=YEAR($I185),1)*($F185&gt;=3)</f>
        <v>0</v>
      </c>
      <c r="AH185" s="221">
        <f>(SUM($N124:AH124)-SUM($N185:AG185)+$J185)*IF($F185&gt;=5,AH$10&gt;=YEAR($I185),1)*($F185&gt;=3)</f>
        <v>0</v>
      </c>
      <c r="AI185" s="221">
        <f>(SUM($N124:AI124)-SUM($N185:AH185)+$J185)*IF($F185&gt;=5,AI$10&gt;=YEAR($I185),1)*($F185&gt;=3)</f>
        <v>0</v>
      </c>
      <c r="AJ185" s="221">
        <f>(SUM($N124:AJ124)-SUM($N185:AI185)+$J185)*IF($F185&gt;=5,AJ$10&gt;=YEAR($I185),1)*($F185&gt;=3)</f>
        <v>0</v>
      </c>
      <c r="AK185" s="221">
        <f>(SUM($N124:AK124)-SUM($N185:AJ185)+$J185)*IF($F185&gt;=5,AK$10&gt;=YEAR($I185),1)*($F185&gt;=3)</f>
        <v>0</v>
      </c>
      <c r="AL185" s="221">
        <f>(SUM($N124:AL124)-SUM($N185:AK185)+$J185)*IF($F185&gt;=5,AL$10&gt;=YEAR($I185),1)*($F185&gt;=3)</f>
        <v>0</v>
      </c>
      <c r="AM185" s="221">
        <f>(SUM($N124:AM124)-SUM($N185:AL185)+$J185)*IF($F185&gt;=5,AM$10&gt;=YEAR($I185),1)*($F185&gt;=3)</f>
        <v>0</v>
      </c>
      <c r="AN185" s="221">
        <f>(SUM($N124:AN124)-SUM($N185:AM185)+$J185)*IF($F185&gt;=5,AN$10&gt;=YEAR($I185),1)*($F185&gt;=3)</f>
        <v>0</v>
      </c>
      <c r="AO185" s="221">
        <f>(SUM($N124:AO124)-SUM($N185:AN185)+$J185)*IF($F185&gt;=5,AO$10&gt;=YEAR($I185),1)*($F185&gt;=3)</f>
        <v>0</v>
      </c>
      <c r="AP185" s="221">
        <f>(SUM($N124:AP124)-SUM($N185:AO185)+$J185)*IF($F185&gt;=5,AP$10&gt;=YEAR($I185),1)*($F185&gt;=3)</f>
        <v>0</v>
      </c>
      <c r="AQ185" s="221">
        <f>(SUM($N124:AQ124)-SUM($N185:AP185)+$J185)*IF($F185&gt;=5,AQ$10&gt;=YEAR($I185),1)*($F185&gt;=3)</f>
        <v>0</v>
      </c>
      <c r="AR185" s="221">
        <f>(SUM($N124:AR124)-SUM($N185:AQ185)+$J185)*IF($F185&gt;=5,AR$10&gt;=YEAR($I185),1)*($F185&gt;=3)</f>
        <v>0</v>
      </c>
      <c r="AS185" s="221">
        <f>(SUM($N124:AS124)-SUM($N185:AR185)+$J185)*IF($F185&gt;=5,AS$10&gt;=YEAR($I185),1)*($F185&gt;=3)</f>
        <v>0</v>
      </c>
      <c r="AT185" s="221">
        <f>(SUM($N124:AT124)-SUM($N185:AS185)+$J185)*IF($F185&gt;=5,AT$10&gt;=YEAR($I185),1)*($F185&gt;=3)</f>
        <v>0</v>
      </c>
      <c r="AU185" s="221">
        <f>(SUM($N124:AU124)-SUM($N185:AT185)+$J185)*IF($F185&gt;=5,AU$10&gt;=YEAR($I185),1)*($F185&gt;=3)</f>
        <v>0</v>
      </c>
      <c r="AV185" s="221">
        <f>(SUM($N124:AV124)-SUM($N185:AU185)+$J185)*IF($F185&gt;=5,AV$10&gt;=YEAR($I185),1)*($F185&gt;=3)</f>
        <v>0</v>
      </c>
      <c r="AW185" s="221">
        <f>(SUM($N124:AW124)-SUM($N185:AV185)+$J185)*IF($F185&gt;=5,AW$10&gt;=YEAR($I185),1)*($F185&gt;=3)</f>
        <v>0</v>
      </c>
      <c r="AX185" s="221">
        <f>(SUM($N124:AX124)-SUM($N185:AW185)+$J185)*IF($F185&gt;=5,AX$10&gt;=YEAR($I185),1)*($F185&gt;=3)</f>
        <v>0</v>
      </c>
      <c r="AY185" s="221">
        <f>(SUM($N124:AY124)-SUM($N185:AX185)+$J185)*IF($F185&gt;=5,AY$10&gt;=YEAR($I185),1)*($F185&gt;=3)</f>
        <v>0</v>
      </c>
      <c r="AZ185" s="221">
        <f>(SUM($N124:AZ124)-SUM($N185:AY185)+$J185)*IF($F185&gt;=5,AZ$10&gt;=YEAR($I185),1)*($F185&gt;=3)</f>
        <v>0</v>
      </c>
      <c r="BA185" s="221">
        <f>(SUM($N124:BA124)-SUM($N185:AZ185)+$J185)*IF($F185&gt;=5,BA$10&gt;=YEAR($I185),1)*($F185&gt;=3)</f>
        <v>0</v>
      </c>
      <c r="BB185" s="221">
        <f>(SUM($N124:BB124)-SUM($N185:BA185)+$J185)*IF($F185&gt;=5,BB$10&gt;=YEAR($I185),1)*($F185&gt;=3)</f>
        <v>0</v>
      </c>
      <c r="BC185" s="221">
        <f>(SUM($N124:BC124)-SUM($N185:BB185)+$J185)*IF($F185&gt;=5,BC$10&gt;=YEAR($I185),1)*($F185&gt;=3)</f>
        <v>0</v>
      </c>
      <c r="BD185" s="221">
        <f>(SUM($N124:BD124)-SUM($N185:BC185)+$J185)*IF($F185&gt;=5,BD$10&gt;=YEAR($I185),1)*($F185&gt;=3)</f>
        <v>0</v>
      </c>
      <c r="BE185" s="221">
        <f>(SUM($N124:BE124)-SUM($N185:BD185)+$J185)*IF($F185&gt;=5,BE$10&gt;=YEAR($I185),1)*($F185&gt;=3)</f>
        <v>0</v>
      </c>
      <c r="BF185" s="221">
        <f>(SUM($N124:BF124)-SUM($N185:BE185)+$J185)*IF($F185&gt;=5,BF$10&gt;=YEAR($I185),1)*($F185&gt;=3)</f>
        <v>0</v>
      </c>
      <c r="BG185" s="221">
        <f>(SUM($N124:BG124)-SUM($N185:BF185)+$J185)*IF($F185&gt;=5,BG$10&gt;=YEAR($I185),1)*($F185&gt;=3)</f>
        <v>0</v>
      </c>
      <c r="BH185" s="221">
        <f>(SUM($N124:BH124)-SUM($N185:BG185)+$J185)*IF($F185&gt;=5,BH$10&gt;=YEAR($I185),1)*($F185&gt;=3)</f>
        <v>0</v>
      </c>
      <c r="BI185" s="221">
        <f>(SUM($N124:BI124)-SUM($N185:BH185)+$J185)*IF($F185&gt;=5,BI$10&gt;=YEAR($I185),1)*($F185&gt;=3)</f>
        <v>0</v>
      </c>
      <c r="BJ185" s="221">
        <f>(SUM($N124:BJ124)-SUM($N185:BI185)+$J185)*IF($F185&gt;=5,BJ$10&gt;=YEAR($I185),1)*($F185&gt;=3)</f>
        <v>0</v>
      </c>
      <c r="BK185" s="221">
        <f>(SUM($N124:BK124)-SUM($N185:BJ185)+$J185)*IF($F185&gt;=5,BK$10&gt;=YEAR($I185),1)*($F185&gt;=3)</f>
        <v>0</v>
      </c>
      <c r="BL185" s="221">
        <f>(SUM($N124:BL124)-SUM($N185:BK185)+$J185)*IF($F185&gt;=5,BL$10&gt;=YEAR($I185),1)*($F185&gt;=3)</f>
        <v>0</v>
      </c>
      <c r="BM185" s="221">
        <f>(SUM($N124:BM124)-SUM($N185:BL185)+$J185)*IF($F185&gt;=5,BM$10&gt;=YEAR($I185),1)*($F185&gt;=3)</f>
        <v>0</v>
      </c>
    </row>
    <row r="186" spans="3:65" ht="12.75">
      <c r="C186" s="220">
        <f t="shared" si="153"/>
        <v>4</v>
      </c>
      <c r="D186" s="198" t="str">
        <f t="shared" si="154"/>
        <v>…</v>
      </c>
      <c r="E186" s="245" t="str">
        <f t="shared" si="151"/>
        <v>Operating Savings</v>
      </c>
      <c r="F186" s="215">
        <f t="shared" si="151"/>
        <v>1</v>
      </c>
      <c r="G186" s="215"/>
      <c r="H186" s="250">
        <f>Input!J15</f>
        <v>10</v>
      </c>
      <c r="I186" s="302">
        <f>Input!G15</f>
        <v>44562</v>
      </c>
      <c r="J186" s="222">
        <f t="shared" si="152"/>
        <v>0</v>
      </c>
      <c r="K186" s="236">
        <f t="shared" si="155"/>
        <v>0</v>
      </c>
      <c r="L186" s="237">
        <f t="shared" si="156"/>
        <v>0</v>
      </c>
      <c r="O186" s="221">
        <f>(SUM($N125:O125)-SUM($N186:N186)+$J186)*IF($F186&gt;=5,O$10&gt;=YEAR($I186),1)*($F186&gt;=3)</f>
        <v>0</v>
      </c>
      <c r="P186" s="221">
        <f>(SUM($N125:P125)-SUM($N186:O186)+$J186)*IF($F186&gt;=5,P$10&gt;=YEAR($I186),1)*($F186&gt;=3)</f>
        <v>0</v>
      </c>
      <c r="Q186" s="221">
        <f>(SUM($N125:Q125)-SUM($N186:P186)+$J186)*IF($F186&gt;=5,Q$10&gt;=YEAR($I186),1)*($F186&gt;=3)</f>
        <v>0</v>
      </c>
      <c r="R186" s="221">
        <f>(SUM($N125:R125)-SUM($N186:Q186)+$J186)*IF($F186&gt;=5,R$10&gt;=YEAR($I186),1)*($F186&gt;=3)</f>
        <v>0</v>
      </c>
      <c r="S186" s="221">
        <f>(SUM($N125:S125)-SUM($N186:R186)+$J186)*IF($F186&gt;=5,S$10&gt;=YEAR($I186),1)*($F186&gt;=3)</f>
        <v>0</v>
      </c>
      <c r="T186" s="221">
        <f>(SUM($N125:T125)-SUM($N186:S186)+$J186)*IF($F186&gt;=5,T$10&gt;=YEAR($I186),1)*($F186&gt;=3)</f>
        <v>0</v>
      </c>
      <c r="U186" s="221">
        <f>(SUM($N125:U125)-SUM($N186:T186)+$J186)*IF($F186&gt;=5,U$10&gt;=YEAR($I186),1)*($F186&gt;=3)</f>
        <v>0</v>
      </c>
      <c r="V186" s="221">
        <f>(SUM($N125:V125)-SUM($N186:U186)+$J186)*IF($F186&gt;=5,V$10&gt;=YEAR($I186),1)*($F186&gt;=3)</f>
        <v>0</v>
      </c>
      <c r="W186" s="221">
        <f>(SUM($N125:W125)-SUM($N186:V186)+$J186)*IF($F186&gt;=5,W$10&gt;=YEAR($I186),1)*($F186&gt;=3)</f>
        <v>0</v>
      </c>
      <c r="X186" s="221">
        <f>(SUM($N125:X125)-SUM($N186:W186)+$J186)*IF($F186&gt;=5,X$10&gt;=YEAR($I186),1)*($F186&gt;=3)</f>
        <v>0</v>
      </c>
      <c r="Y186" s="221">
        <f>(SUM($N125:Y125)-SUM($N186:X186)+$J186)*IF($F186&gt;=5,Y$10&gt;=YEAR($I186),1)*($F186&gt;=3)</f>
        <v>0</v>
      </c>
      <c r="Z186" s="221">
        <f>(SUM($N125:Z125)-SUM($N186:Y186)+$J186)*IF($F186&gt;=5,Z$10&gt;=YEAR($I186),1)*($F186&gt;=3)</f>
        <v>0</v>
      </c>
      <c r="AA186" s="221">
        <f>(SUM($N125:AA125)-SUM($N186:Z186)+$J186)*IF($F186&gt;=5,AA$10&gt;=YEAR($I186),1)*($F186&gt;=3)</f>
        <v>0</v>
      </c>
      <c r="AB186" s="221">
        <f>(SUM($N125:AB125)-SUM($N186:AA186)+$J186)*IF($F186&gt;=5,AB$10&gt;=YEAR($I186),1)*($F186&gt;=3)</f>
        <v>0</v>
      </c>
      <c r="AC186" s="221">
        <f>(SUM($N125:AC125)-SUM($N186:AB186)+$J186)*IF($F186&gt;=5,AC$10&gt;=YEAR($I186),1)*($F186&gt;=3)</f>
        <v>0</v>
      </c>
      <c r="AD186" s="221">
        <f>(SUM($N125:AD125)-SUM($N186:AC186)+$J186)*IF($F186&gt;=5,AD$10&gt;=YEAR($I186),1)*($F186&gt;=3)</f>
        <v>0</v>
      </c>
      <c r="AE186" s="221">
        <f>(SUM($N125:AE125)-SUM($N186:AD186)+$J186)*IF($F186&gt;=5,AE$10&gt;=YEAR($I186),1)*($F186&gt;=3)</f>
        <v>0</v>
      </c>
      <c r="AF186" s="221">
        <f>(SUM($N125:AF125)-SUM($N186:AE186)+$J186)*IF($F186&gt;=5,AF$10&gt;=YEAR($I186),1)*($F186&gt;=3)</f>
        <v>0</v>
      </c>
      <c r="AG186" s="221">
        <f>(SUM($N125:AG125)-SUM($N186:AF186)+$J186)*IF($F186&gt;=5,AG$10&gt;=YEAR($I186),1)*($F186&gt;=3)</f>
        <v>0</v>
      </c>
      <c r="AH186" s="221">
        <f>(SUM($N125:AH125)-SUM($N186:AG186)+$J186)*IF($F186&gt;=5,AH$10&gt;=YEAR($I186),1)*($F186&gt;=3)</f>
        <v>0</v>
      </c>
      <c r="AI186" s="221">
        <f>(SUM($N125:AI125)-SUM($N186:AH186)+$J186)*IF($F186&gt;=5,AI$10&gt;=YEAR($I186),1)*($F186&gt;=3)</f>
        <v>0</v>
      </c>
      <c r="AJ186" s="221">
        <f>(SUM($N125:AJ125)-SUM($N186:AI186)+$J186)*IF($F186&gt;=5,AJ$10&gt;=YEAR($I186),1)*($F186&gt;=3)</f>
        <v>0</v>
      </c>
      <c r="AK186" s="221">
        <f>(SUM($N125:AK125)-SUM($N186:AJ186)+$J186)*IF($F186&gt;=5,AK$10&gt;=YEAR($I186),1)*($F186&gt;=3)</f>
        <v>0</v>
      </c>
      <c r="AL186" s="221">
        <f>(SUM($N125:AL125)-SUM($N186:AK186)+$J186)*IF($F186&gt;=5,AL$10&gt;=YEAR($I186),1)*($F186&gt;=3)</f>
        <v>0</v>
      </c>
      <c r="AM186" s="221">
        <f>(SUM($N125:AM125)-SUM($N186:AL186)+$J186)*IF($F186&gt;=5,AM$10&gt;=YEAR($I186),1)*($F186&gt;=3)</f>
        <v>0</v>
      </c>
      <c r="AN186" s="221">
        <f>(SUM($N125:AN125)-SUM($N186:AM186)+$J186)*IF($F186&gt;=5,AN$10&gt;=YEAR($I186),1)*($F186&gt;=3)</f>
        <v>0</v>
      </c>
      <c r="AO186" s="221">
        <f>(SUM($N125:AO125)-SUM($N186:AN186)+$J186)*IF($F186&gt;=5,AO$10&gt;=YEAR($I186),1)*($F186&gt;=3)</f>
        <v>0</v>
      </c>
      <c r="AP186" s="221">
        <f>(SUM($N125:AP125)-SUM($N186:AO186)+$J186)*IF($F186&gt;=5,AP$10&gt;=YEAR($I186),1)*($F186&gt;=3)</f>
        <v>0</v>
      </c>
      <c r="AQ186" s="221">
        <f>(SUM($N125:AQ125)-SUM($N186:AP186)+$J186)*IF($F186&gt;=5,AQ$10&gt;=YEAR($I186),1)*($F186&gt;=3)</f>
        <v>0</v>
      </c>
      <c r="AR186" s="221">
        <f>(SUM($N125:AR125)-SUM($N186:AQ186)+$J186)*IF($F186&gt;=5,AR$10&gt;=YEAR($I186),1)*($F186&gt;=3)</f>
        <v>0</v>
      </c>
      <c r="AS186" s="221">
        <f>(SUM($N125:AS125)-SUM($N186:AR186)+$J186)*IF($F186&gt;=5,AS$10&gt;=YEAR($I186),1)*($F186&gt;=3)</f>
        <v>0</v>
      </c>
      <c r="AT186" s="221">
        <f>(SUM($N125:AT125)-SUM($N186:AS186)+$J186)*IF($F186&gt;=5,AT$10&gt;=YEAR($I186),1)*($F186&gt;=3)</f>
        <v>0</v>
      </c>
      <c r="AU186" s="221">
        <f>(SUM($N125:AU125)-SUM($N186:AT186)+$J186)*IF($F186&gt;=5,AU$10&gt;=YEAR($I186),1)*($F186&gt;=3)</f>
        <v>0</v>
      </c>
      <c r="AV186" s="221">
        <f>(SUM($N125:AV125)-SUM($N186:AU186)+$J186)*IF($F186&gt;=5,AV$10&gt;=YEAR($I186),1)*($F186&gt;=3)</f>
        <v>0</v>
      </c>
      <c r="AW186" s="221">
        <f>(SUM($N125:AW125)-SUM($N186:AV186)+$J186)*IF($F186&gt;=5,AW$10&gt;=YEAR($I186),1)*($F186&gt;=3)</f>
        <v>0</v>
      </c>
      <c r="AX186" s="221">
        <f>(SUM($N125:AX125)-SUM($N186:AW186)+$J186)*IF($F186&gt;=5,AX$10&gt;=YEAR($I186),1)*($F186&gt;=3)</f>
        <v>0</v>
      </c>
      <c r="AY186" s="221">
        <f>(SUM($N125:AY125)-SUM($N186:AX186)+$J186)*IF($F186&gt;=5,AY$10&gt;=YEAR($I186),1)*($F186&gt;=3)</f>
        <v>0</v>
      </c>
      <c r="AZ186" s="221">
        <f>(SUM($N125:AZ125)-SUM($N186:AY186)+$J186)*IF($F186&gt;=5,AZ$10&gt;=YEAR($I186),1)*($F186&gt;=3)</f>
        <v>0</v>
      </c>
      <c r="BA186" s="221">
        <f>(SUM($N125:BA125)-SUM($N186:AZ186)+$J186)*IF($F186&gt;=5,BA$10&gt;=YEAR($I186),1)*($F186&gt;=3)</f>
        <v>0</v>
      </c>
      <c r="BB186" s="221">
        <f>(SUM($N125:BB125)-SUM($N186:BA186)+$J186)*IF($F186&gt;=5,BB$10&gt;=YEAR($I186),1)*($F186&gt;=3)</f>
        <v>0</v>
      </c>
      <c r="BC186" s="221">
        <f>(SUM($N125:BC125)-SUM($N186:BB186)+$J186)*IF($F186&gt;=5,BC$10&gt;=YEAR($I186),1)*($F186&gt;=3)</f>
        <v>0</v>
      </c>
      <c r="BD186" s="221">
        <f>(SUM($N125:BD125)-SUM($N186:BC186)+$J186)*IF($F186&gt;=5,BD$10&gt;=YEAR($I186),1)*($F186&gt;=3)</f>
        <v>0</v>
      </c>
      <c r="BE186" s="221">
        <f>(SUM($N125:BE125)-SUM($N186:BD186)+$J186)*IF($F186&gt;=5,BE$10&gt;=YEAR($I186),1)*($F186&gt;=3)</f>
        <v>0</v>
      </c>
      <c r="BF186" s="221">
        <f>(SUM($N125:BF125)-SUM($N186:BE186)+$J186)*IF($F186&gt;=5,BF$10&gt;=YEAR($I186),1)*($F186&gt;=3)</f>
        <v>0</v>
      </c>
      <c r="BG186" s="221">
        <f>(SUM($N125:BG125)-SUM($N186:BF186)+$J186)*IF($F186&gt;=5,BG$10&gt;=YEAR($I186),1)*($F186&gt;=3)</f>
        <v>0</v>
      </c>
      <c r="BH186" s="221">
        <f>(SUM($N125:BH125)-SUM($N186:BG186)+$J186)*IF($F186&gt;=5,BH$10&gt;=YEAR($I186),1)*($F186&gt;=3)</f>
        <v>0</v>
      </c>
      <c r="BI186" s="221">
        <f>(SUM($N125:BI125)-SUM($N186:BH186)+$J186)*IF($F186&gt;=5,BI$10&gt;=YEAR($I186),1)*($F186&gt;=3)</f>
        <v>0</v>
      </c>
      <c r="BJ186" s="221">
        <f>(SUM($N125:BJ125)-SUM($N186:BI186)+$J186)*IF($F186&gt;=5,BJ$10&gt;=YEAR($I186),1)*($F186&gt;=3)</f>
        <v>0</v>
      </c>
      <c r="BK186" s="221">
        <f>(SUM($N125:BK125)-SUM($N186:BJ186)+$J186)*IF($F186&gt;=5,BK$10&gt;=YEAR($I186),1)*($F186&gt;=3)</f>
        <v>0</v>
      </c>
      <c r="BL186" s="221">
        <f>(SUM($N125:BL125)-SUM($N186:BK186)+$J186)*IF($F186&gt;=5,BL$10&gt;=YEAR($I186),1)*($F186&gt;=3)</f>
        <v>0</v>
      </c>
      <c r="BM186" s="221">
        <f>(SUM($N125:BM125)-SUM($N186:BL186)+$J186)*IF($F186&gt;=5,BM$10&gt;=YEAR($I186),1)*($F186&gt;=3)</f>
        <v>0</v>
      </c>
    </row>
    <row r="187" spans="3:65" ht="12.75">
      <c r="C187" s="220">
        <f t="shared" si="153"/>
        <v>5</v>
      </c>
      <c r="D187" s="198" t="str">
        <f t="shared" si="154"/>
        <v>…</v>
      </c>
      <c r="E187" s="245" t="str">
        <f t="shared" si="151"/>
        <v>Operating Expense</v>
      </c>
      <c r="F187" s="215">
        <f t="shared" si="151"/>
        <v>2</v>
      </c>
      <c r="G187" s="215"/>
      <c r="H187" s="250">
        <f>Input!J16</f>
        <v>10</v>
      </c>
      <c r="I187" s="302">
        <f>Input!G16</f>
        <v>44562</v>
      </c>
      <c r="J187" s="222">
        <f t="shared" si="152"/>
        <v>0</v>
      </c>
      <c r="K187" s="236">
        <f t="shared" si="155"/>
        <v>0</v>
      </c>
      <c r="L187" s="237">
        <f t="shared" si="156"/>
        <v>0</v>
      </c>
      <c r="O187" s="221">
        <f>(SUM($N126:O126)-SUM($N187:N187)+$J187)*IF($F187&gt;=5,O$10&gt;=YEAR($I187),1)*($F187&gt;=3)</f>
        <v>0</v>
      </c>
      <c r="P187" s="221">
        <f>(SUM($N126:P126)-SUM($N187:O187)+$J187)*IF($F187&gt;=5,P$10&gt;=YEAR($I187),1)*($F187&gt;=3)</f>
        <v>0</v>
      </c>
      <c r="Q187" s="221">
        <f>(SUM($N126:Q126)-SUM($N187:P187)+$J187)*IF($F187&gt;=5,Q$10&gt;=YEAR($I187),1)*($F187&gt;=3)</f>
        <v>0</v>
      </c>
      <c r="R187" s="221">
        <f>(SUM($N126:R126)-SUM($N187:Q187)+$J187)*IF($F187&gt;=5,R$10&gt;=YEAR($I187),1)*($F187&gt;=3)</f>
        <v>0</v>
      </c>
      <c r="S187" s="221">
        <f>(SUM($N126:S126)-SUM($N187:R187)+$J187)*IF($F187&gt;=5,S$10&gt;=YEAR($I187),1)*($F187&gt;=3)</f>
        <v>0</v>
      </c>
      <c r="T187" s="221">
        <f>(SUM($N126:T126)-SUM($N187:S187)+$J187)*IF($F187&gt;=5,T$10&gt;=YEAR($I187),1)*($F187&gt;=3)</f>
        <v>0</v>
      </c>
      <c r="U187" s="221">
        <f>(SUM($N126:U126)-SUM($N187:T187)+$J187)*IF($F187&gt;=5,U$10&gt;=YEAR($I187),1)*($F187&gt;=3)</f>
        <v>0</v>
      </c>
      <c r="V187" s="221">
        <f>(SUM($N126:V126)-SUM($N187:U187)+$J187)*IF($F187&gt;=5,V$10&gt;=YEAR($I187),1)*($F187&gt;=3)</f>
        <v>0</v>
      </c>
      <c r="W187" s="221">
        <f>(SUM($N126:W126)-SUM($N187:V187)+$J187)*IF($F187&gt;=5,W$10&gt;=YEAR($I187),1)*($F187&gt;=3)</f>
        <v>0</v>
      </c>
      <c r="X187" s="221">
        <f>(SUM($N126:X126)-SUM($N187:W187)+$J187)*IF($F187&gt;=5,X$10&gt;=YEAR($I187),1)*($F187&gt;=3)</f>
        <v>0</v>
      </c>
      <c r="Y187" s="221">
        <f>(SUM($N126:Y126)-SUM($N187:X187)+$J187)*IF($F187&gt;=5,Y$10&gt;=YEAR($I187),1)*($F187&gt;=3)</f>
        <v>0</v>
      </c>
      <c r="Z187" s="221">
        <f>(SUM($N126:Z126)-SUM($N187:Y187)+$J187)*IF($F187&gt;=5,Z$10&gt;=YEAR($I187),1)*($F187&gt;=3)</f>
        <v>0</v>
      </c>
      <c r="AA187" s="221">
        <f>(SUM($N126:AA126)-SUM($N187:Z187)+$J187)*IF($F187&gt;=5,AA$10&gt;=YEAR($I187),1)*($F187&gt;=3)</f>
        <v>0</v>
      </c>
      <c r="AB187" s="221">
        <f>(SUM($N126:AB126)-SUM($N187:AA187)+$J187)*IF($F187&gt;=5,AB$10&gt;=YEAR($I187),1)*($F187&gt;=3)</f>
        <v>0</v>
      </c>
      <c r="AC187" s="221">
        <f>(SUM($N126:AC126)-SUM($N187:AB187)+$J187)*IF($F187&gt;=5,AC$10&gt;=YEAR($I187),1)*($F187&gt;=3)</f>
        <v>0</v>
      </c>
      <c r="AD187" s="221">
        <f>(SUM($N126:AD126)-SUM($N187:AC187)+$J187)*IF($F187&gt;=5,AD$10&gt;=YEAR($I187),1)*($F187&gt;=3)</f>
        <v>0</v>
      </c>
      <c r="AE187" s="221">
        <f>(SUM($N126:AE126)-SUM($N187:AD187)+$J187)*IF($F187&gt;=5,AE$10&gt;=YEAR($I187),1)*($F187&gt;=3)</f>
        <v>0</v>
      </c>
      <c r="AF187" s="221">
        <f>(SUM($N126:AF126)-SUM($N187:AE187)+$J187)*IF($F187&gt;=5,AF$10&gt;=YEAR($I187),1)*($F187&gt;=3)</f>
        <v>0</v>
      </c>
      <c r="AG187" s="221">
        <f>(SUM($N126:AG126)-SUM($N187:AF187)+$J187)*IF($F187&gt;=5,AG$10&gt;=YEAR($I187),1)*($F187&gt;=3)</f>
        <v>0</v>
      </c>
      <c r="AH187" s="221">
        <f>(SUM($N126:AH126)-SUM($N187:AG187)+$J187)*IF($F187&gt;=5,AH$10&gt;=YEAR($I187),1)*($F187&gt;=3)</f>
        <v>0</v>
      </c>
      <c r="AI187" s="221">
        <f>(SUM($N126:AI126)-SUM($N187:AH187)+$J187)*IF($F187&gt;=5,AI$10&gt;=YEAR($I187),1)*($F187&gt;=3)</f>
        <v>0</v>
      </c>
      <c r="AJ187" s="221">
        <f>(SUM($N126:AJ126)-SUM($N187:AI187)+$J187)*IF($F187&gt;=5,AJ$10&gt;=YEAR($I187),1)*($F187&gt;=3)</f>
        <v>0</v>
      </c>
      <c r="AK187" s="221">
        <f>(SUM($N126:AK126)-SUM($N187:AJ187)+$J187)*IF($F187&gt;=5,AK$10&gt;=YEAR($I187),1)*($F187&gt;=3)</f>
        <v>0</v>
      </c>
      <c r="AL187" s="221">
        <f>(SUM($N126:AL126)-SUM($N187:AK187)+$J187)*IF($F187&gt;=5,AL$10&gt;=YEAR($I187),1)*($F187&gt;=3)</f>
        <v>0</v>
      </c>
      <c r="AM187" s="221">
        <f>(SUM($N126:AM126)-SUM($N187:AL187)+$J187)*IF($F187&gt;=5,AM$10&gt;=YEAR($I187),1)*($F187&gt;=3)</f>
        <v>0</v>
      </c>
      <c r="AN187" s="221">
        <f>(SUM($N126:AN126)-SUM($N187:AM187)+$J187)*IF($F187&gt;=5,AN$10&gt;=YEAR($I187),1)*($F187&gt;=3)</f>
        <v>0</v>
      </c>
      <c r="AO187" s="221">
        <f>(SUM($N126:AO126)-SUM($N187:AN187)+$J187)*IF($F187&gt;=5,AO$10&gt;=YEAR($I187),1)*($F187&gt;=3)</f>
        <v>0</v>
      </c>
      <c r="AP187" s="221">
        <f>(SUM($N126:AP126)-SUM($N187:AO187)+$J187)*IF($F187&gt;=5,AP$10&gt;=YEAR($I187),1)*($F187&gt;=3)</f>
        <v>0</v>
      </c>
      <c r="AQ187" s="221">
        <f>(SUM($N126:AQ126)-SUM($N187:AP187)+$J187)*IF($F187&gt;=5,AQ$10&gt;=YEAR($I187),1)*($F187&gt;=3)</f>
        <v>0</v>
      </c>
      <c r="AR187" s="221">
        <f>(SUM($N126:AR126)-SUM($N187:AQ187)+$J187)*IF($F187&gt;=5,AR$10&gt;=YEAR($I187),1)*($F187&gt;=3)</f>
        <v>0</v>
      </c>
      <c r="AS187" s="221">
        <f>(SUM($N126:AS126)-SUM($N187:AR187)+$J187)*IF($F187&gt;=5,AS$10&gt;=YEAR($I187),1)*($F187&gt;=3)</f>
        <v>0</v>
      </c>
      <c r="AT187" s="221">
        <f>(SUM($N126:AT126)-SUM($N187:AS187)+$J187)*IF($F187&gt;=5,AT$10&gt;=YEAR($I187),1)*($F187&gt;=3)</f>
        <v>0</v>
      </c>
      <c r="AU187" s="221">
        <f>(SUM($N126:AU126)-SUM($N187:AT187)+$J187)*IF($F187&gt;=5,AU$10&gt;=YEAR($I187),1)*($F187&gt;=3)</f>
        <v>0</v>
      </c>
      <c r="AV187" s="221">
        <f>(SUM($N126:AV126)-SUM($N187:AU187)+$J187)*IF($F187&gt;=5,AV$10&gt;=YEAR($I187),1)*($F187&gt;=3)</f>
        <v>0</v>
      </c>
      <c r="AW187" s="221">
        <f>(SUM($N126:AW126)-SUM($N187:AV187)+$J187)*IF($F187&gt;=5,AW$10&gt;=YEAR($I187),1)*($F187&gt;=3)</f>
        <v>0</v>
      </c>
      <c r="AX187" s="221">
        <f>(SUM($N126:AX126)-SUM($N187:AW187)+$J187)*IF($F187&gt;=5,AX$10&gt;=YEAR($I187),1)*($F187&gt;=3)</f>
        <v>0</v>
      </c>
      <c r="AY187" s="221">
        <f>(SUM($N126:AY126)-SUM($N187:AX187)+$J187)*IF($F187&gt;=5,AY$10&gt;=YEAR($I187),1)*($F187&gt;=3)</f>
        <v>0</v>
      </c>
      <c r="AZ187" s="221">
        <f>(SUM($N126:AZ126)-SUM($N187:AY187)+$J187)*IF($F187&gt;=5,AZ$10&gt;=YEAR($I187),1)*($F187&gt;=3)</f>
        <v>0</v>
      </c>
      <c r="BA187" s="221">
        <f>(SUM($N126:BA126)-SUM($N187:AZ187)+$J187)*IF($F187&gt;=5,BA$10&gt;=YEAR($I187),1)*($F187&gt;=3)</f>
        <v>0</v>
      </c>
      <c r="BB187" s="221">
        <f>(SUM($N126:BB126)-SUM($N187:BA187)+$J187)*IF($F187&gt;=5,BB$10&gt;=YEAR($I187),1)*($F187&gt;=3)</f>
        <v>0</v>
      </c>
      <c r="BC187" s="221">
        <f>(SUM($N126:BC126)-SUM($N187:BB187)+$J187)*IF($F187&gt;=5,BC$10&gt;=YEAR($I187),1)*($F187&gt;=3)</f>
        <v>0</v>
      </c>
      <c r="BD187" s="221">
        <f>(SUM($N126:BD126)-SUM($N187:BC187)+$J187)*IF($F187&gt;=5,BD$10&gt;=YEAR($I187),1)*($F187&gt;=3)</f>
        <v>0</v>
      </c>
      <c r="BE187" s="221">
        <f>(SUM($N126:BE126)-SUM($N187:BD187)+$J187)*IF($F187&gt;=5,BE$10&gt;=YEAR($I187),1)*($F187&gt;=3)</f>
        <v>0</v>
      </c>
      <c r="BF187" s="221">
        <f>(SUM($N126:BF126)-SUM($N187:BE187)+$J187)*IF($F187&gt;=5,BF$10&gt;=YEAR($I187),1)*($F187&gt;=3)</f>
        <v>0</v>
      </c>
      <c r="BG187" s="221">
        <f>(SUM($N126:BG126)-SUM($N187:BF187)+$J187)*IF($F187&gt;=5,BG$10&gt;=YEAR($I187),1)*($F187&gt;=3)</f>
        <v>0</v>
      </c>
      <c r="BH187" s="221">
        <f>(SUM($N126:BH126)-SUM($N187:BG187)+$J187)*IF($F187&gt;=5,BH$10&gt;=YEAR($I187),1)*($F187&gt;=3)</f>
        <v>0</v>
      </c>
      <c r="BI187" s="221">
        <f>(SUM($N126:BI126)-SUM($N187:BH187)+$J187)*IF($F187&gt;=5,BI$10&gt;=YEAR($I187),1)*($F187&gt;=3)</f>
        <v>0</v>
      </c>
      <c r="BJ187" s="221">
        <f>(SUM($N126:BJ126)-SUM($N187:BI187)+$J187)*IF($F187&gt;=5,BJ$10&gt;=YEAR($I187),1)*($F187&gt;=3)</f>
        <v>0</v>
      </c>
      <c r="BK187" s="221">
        <f>(SUM($N126:BK126)-SUM($N187:BJ187)+$J187)*IF($F187&gt;=5,BK$10&gt;=YEAR($I187),1)*($F187&gt;=3)</f>
        <v>0</v>
      </c>
      <c r="BL187" s="221">
        <f>(SUM($N126:BL126)-SUM($N187:BK187)+$J187)*IF($F187&gt;=5,BL$10&gt;=YEAR($I187),1)*($F187&gt;=3)</f>
        <v>0</v>
      </c>
      <c r="BM187" s="221">
        <f>(SUM($N126:BM126)-SUM($N187:BL187)+$J187)*IF($F187&gt;=5,BM$10&gt;=YEAR($I187),1)*($F187&gt;=3)</f>
        <v>0</v>
      </c>
    </row>
    <row r="188" spans="3:65" ht="12.75">
      <c r="C188" s="220">
        <f t="shared" si="153"/>
        <v>6</v>
      </c>
      <c r="D188" s="198" t="str">
        <f t="shared" si="154"/>
        <v>…</v>
      </c>
      <c r="E188" s="245" t="str">
        <f t="shared" si="151"/>
        <v>Operating Expense</v>
      </c>
      <c r="F188" s="215">
        <f t="shared" si="151"/>
        <v>2</v>
      </c>
      <c r="G188" s="215"/>
      <c r="H188" s="250">
        <f>Input!J17</f>
        <v>10</v>
      </c>
      <c r="I188" s="302">
        <f>Input!G17</f>
        <v>44562</v>
      </c>
      <c r="J188" s="222">
        <f t="shared" si="152"/>
        <v>0</v>
      </c>
      <c r="K188" s="236">
        <f t="shared" si="155"/>
        <v>0</v>
      </c>
      <c r="L188" s="237">
        <f t="shared" si="156"/>
        <v>0</v>
      </c>
      <c r="O188" s="221">
        <f>(SUM($N127:O127)-SUM($N188:N188)+$J188)*IF($F188&gt;=5,O$10&gt;=YEAR($I188),1)*($F188&gt;=3)</f>
        <v>0</v>
      </c>
      <c r="P188" s="221">
        <f>(SUM($N127:P127)-SUM($N188:O188)+$J188)*IF($F188&gt;=5,P$10&gt;=YEAR($I188),1)*($F188&gt;=3)</f>
        <v>0</v>
      </c>
      <c r="Q188" s="221">
        <f>(SUM($N127:Q127)-SUM($N188:P188)+$J188)*IF($F188&gt;=5,Q$10&gt;=YEAR($I188),1)*($F188&gt;=3)</f>
        <v>0</v>
      </c>
      <c r="R188" s="221">
        <f>(SUM($N127:R127)-SUM($N188:Q188)+$J188)*IF($F188&gt;=5,R$10&gt;=YEAR($I188),1)*($F188&gt;=3)</f>
        <v>0</v>
      </c>
      <c r="S188" s="221">
        <f>(SUM($N127:S127)-SUM($N188:R188)+$J188)*IF($F188&gt;=5,S$10&gt;=YEAR($I188),1)*($F188&gt;=3)</f>
        <v>0</v>
      </c>
      <c r="T188" s="221">
        <f>(SUM($N127:T127)-SUM($N188:S188)+$J188)*IF($F188&gt;=5,T$10&gt;=YEAR($I188),1)*($F188&gt;=3)</f>
        <v>0</v>
      </c>
      <c r="U188" s="221">
        <f>(SUM($N127:U127)-SUM($N188:T188)+$J188)*IF($F188&gt;=5,U$10&gt;=YEAR($I188),1)*($F188&gt;=3)</f>
        <v>0</v>
      </c>
      <c r="V188" s="221">
        <f>(SUM($N127:V127)-SUM($N188:U188)+$J188)*IF($F188&gt;=5,V$10&gt;=YEAR($I188),1)*($F188&gt;=3)</f>
        <v>0</v>
      </c>
      <c r="W188" s="221">
        <f>(SUM($N127:W127)-SUM($N188:V188)+$J188)*IF($F188&gt;=5,W$10&gt;=YEAR($I188),1)*($F188&gt;=3)</f>
        <v>0</v>
      </c>
      <c r="X188" s="221">
        <f>(SUM($N127:X127)-SUM($N188:W188)+$J188)*IF($F188&gt;=5,X$10&gt;=YEAR($I188),1)*($F188&gt;=3)</f>
        <v>0</v>
      </c>
      <c r="Y188" s="221">
        <f>(SUM($N127:Y127)-SUM($N188:X188)+$J188)*IF($F188&gt;=5,Y$10&gt;=YEAR($I188),1)*($F188&gt;=3)</f>
        <v>0</v>
      </c>
      <c r="Z188" s="221">
        <f>(SUM($N127:Z127)-SUM($N188:Y188)+$J188)*IF($F188&gt;=5,Z$10&gt;=YEAR($I188),1)*($F188&gt;=3)</f>
        <v>0</v>
      </c>
      <c r="AA188" s="221">
        <f>(SUM($N127:AA127)-SUM($N188:Z188)+$J188)*IF($F188&gt;=5,AA$10&gt;=YEAR($I188),1)*($F188&gt;=3)</f>
        <v>0</v>
      </c>
      <c r="AB188" s="221">
        <f>(SUM($N127:AB127)-SUM($N188:AA188)+$J188)*IF($F188&gt;=5,AB$10&gt;=YEAR($I188),1)*($F188&gt;=3)</f>
        <v>0</v>
      </c>
      <c r="AC188" s="221">
        <f>(SUM($N127:AC127)-SUM($N188:AB188)+$J188)*IF($F188&gt;=5,AC$10&gt;=YEAR($I188),1)*($F188&gt;=3)</f>
        <v>0</v>
      </c>
      <c r="AD188" s="221">
        <f>(SUM($N127:AD127)-SUM($N188:AC188)+$J188)*IF($F188&gt;=5,AD$10&gt;=YEAR($I188),1)*($F188&gt;=3)</f>
        <v>0</v>
      </c>
      <c r="AE188" s="221">
        <f>(SUM($N127:AE127)-SUM($N188:AD188)+$J188)*IF($F188&gt;=5,AE$10&gt;=YEAR($I188),1)*($F188&gt;=3)</f>
        <v>0</v>
      </c>
      <c r="AF188" s="221">
        <f>(SUM($N127:AF127)-SUM($N188:AE188)+$J188)*IF($F188&gt;=5,AF$10&gt;=YEAR($I188),1)*($F188&gt;=3)</f>
        <v>0</v>
      </c>
      <c r="AG188" s="221">
        <f>(SUM($N127:AG127)-SUM($N188:AF188)+$J188)*IF($F188&gt;=5,AG$10&gt;=YEAR($I188),1)*($F188&gt;=3)</f>
        <v>0</v>
      </c>
      <c r="AH188" s="221">
        <f>(SUM($N127:AH127)-SUM($N188:AG188)+$J188)*IF($F188&gt;=5,AH$10&gt;=YEAR($I188),1)*($F188&gt;=3)</f>
        <v>0</v>
      </c>
      <c r="AI188" s="221">
        <f>(SUM($N127:AI127)-SUM($N188:AH188)+$J188)*IF($F188&gt;=5,AI$10&gt;=YEAR($I188),1)*($F188&gt;=3)</f>
        <v>0</v>
      </c>
      <c r="AJ188" s="221">
        <f>(SUM($N127:AJ127)-SUM($N188:AI188)+$J188)*IF($F188&gt;=5,AJ$10&gt;=YEAR($I188),1)*($F188&gt;=3)</f>
        <v>0</v>
      </c>
      <c r="AK188" s="221">
        <f>(SUM($N127:AK127)-SUM($N188:AJ188)+$J188)*IF($F188&gt;=5,AK$10&gt;=YEAR($I188),1)*($F188&gt;=3)</f>
        <v>0</v>
      </c>
      <c r="AL188" s="221">
        <f>(SUM($N127:AL127)-SUM($N188:AK188)+$J188)*IF($F188&gt;=5,AL$10&gt;=YEAR($I188),1)*($F188&gt;=3)</f>
        <v>0</v>
      </c>
      <c r="AM188" s="221">
        <f>(SUM($N127:AM127)-SUM($N188:AL188)+$J188)*IF($F188&gt;=5,AM$10&gt;=YEAR($I188),1)*($F188&gt;=3)</f>
        <v>0</v>
      </c>
      <c r="AN188" s="221">
        <f>(SUM($N127:AN127)-SUM($N188:AM188)+$J188)*IF($F188&gt;=5,AN$10&gt;=YEAR($I188),1)*($F188&gt;=3)</f>
        <v>0</v>
      </c>
      <c r="AO188" s="221">
        <f>(SUM($N127:AO127)-SUM($N188:AN188)+$J188)*IF($F188&gt;=5,AO$10&gt;=YEAR($I188),1)*($F188&gt;=3)</f>
        <v>0</v>
      </c>
      <c r="AP188" s="221">
        <f>(SUM($N127:AP127)-SUM($N188:AO188)+$J188)*IF($F188&gt;=5,AP$10&gt;=YEAR($I188),1)*($F188&gt;=3)</f>
        <v>0</v>
      </c>
      <c r="AQ188" s="221">
        <f>(SUM($N127:AQ127)-SUM($N188:AP188)+$J188)*IF($F188&gt;=5,AQ$10&gt;=YEAR($I188),1)*($F188&gt;=3)</f>
        <v>0</v>
      </c>
      <c r="AR188" s="221">
        <f>(SUM($N127:AR127)-SUM($N188:AQ188)+$J188)*IF($F188&gt;=5,AR$10&gt;=YEAR($I188),1)*($F188&gt;=3)</f>
        <v>0</v>
      </c>
      <c r="AS188" s="221">
        <f>(SUM($N127:AS127)-SUM($N188:AR188)+$J188)*IF($F188&gt;=5,AS$10&gt;=YEAR($I188),1)*($F188&gt;=3)</f>
        <v>0</v>
      </c>
      <c r="AT188" s="221">
        <f>(SUM($N127:AT127)-SUM($N188:AS188)+$J188)*IF($F188&gt;=5,AT$10&gt;=YEAR($I188),1)*($F188&gt;=3)</f>
        <v>0</v>
      </c>
      <c r="AU188" s="221">
        <f>(SUM($N127:AU127)-SUM($N188:AT188)+$J188)*IF($F188&gt;=5,AU$10&gt;=YEAR($I188),1)*($F188&gt;=3)</f>
        <v>0</v>
      </c>
      <c r="AV188" s="221">
        <f>(SUM($N127:AV127)-SUM($N188:AU188)+$J188)*IF($F188&gt;=5,AV$10&gt;=YEAR($I188),1)*($F188&gt;=3)</f>
        <v>0</v>
      </c>
      <c r="AW188" s="221">
        <f>(SUM($N127:AW127)-SUM($N188:AV188)+$J188)*IF($F188&gt;=5,AW$10&gt;=YEAR($I188),1)*($F188&gt;=3)</f>
        <v>0</v>
      </c>
      <c r="AX188" s="221">
        <f>(SUM($N127:AX127)-SUM($N188:AW188)+$J188)*IF($F188&gt;=5,AX$10&gt;=YEAR($I188),1)*($F188&gt;=3)</f>
        <v>0</v>
      </c>
      <c r="AY188" s="221">
        <f>(SUM($N127:AY127)-SUM($N188:AX188)+$J188)*IF($F188&gt;=5,AY$10&gt;=YEAR($I188),1)*($F188&gt;=3)</f>
        <v>0</v>
      </c>
      <c r="AZ188" s="221">
        <f>(SUM($N127:AZ127)-SUM($N188:AY188)+$J188)*IF($F188&gt;=5,AZ$10&gt;=YEAR($I188),1)*($F188&gt;=3)</f>
        <v>0</v>
      </c>
      <c r="BA188" s="221">
        <f>(SUM($N127:BA127)-SUM($N188:AZ188)+$J188)*IF($F188&gt;=5,BA$10&gt;=YEAR($I188),1)*($F188&gt;=3)</f>
        <v>0</v>
      </c>
      <c r="BB188" s="221">
        <f>(SUM($N127:BB127)-SUM($N188:BA188)+$J188)*IF($F188&gt;=5,BB$10&gt;=YEAR($I188),1)*($F188&gt;=3)</f>
        <v>0</v>
      </c>
      <c r="BC188" s="221">
        <f>(SUM($N127:BC127)-SUM($N188:BB188)+$J188)*IF($F188&gt;=5,BC$10&gt;=YEAR($I188),1)*($F188&gt;=3)</f>
        <v>0</v>
      </c>
      <c r="BD188" s="221">
        <f>(SUM($N127:BD127)-SUM($N188:BC188)+$J188)*IF($F188&gt;=5,BD$10&gt;=YEAR($I188),1)*($F188&gt;=3)</f>
        <v>0</v>
      </c>
      <c r="BE188" s="221">
        <f>(SUM($N127:BE127)-SUM($N188:BD188)+$J188)*IF($F188&gt;=5,BE$10&gt;=YEAR($I188),1)*($F188&gt;=3)</f>
        <v>0</v>
      </c>
      <c r="BF188" s="221">
        <f>(SUM($N127:BF127)-SUM($N188:BE188)+$J188)*IF($F188&gt;=5,BF$10&gt;=YEAR($I188),1)*($F188&gt;=3)</f>
        <v>0</v>
      </c>
      <c r="BG188" s="221">
        <f>(SUM($N127:BG127)-SUM($N188:BF188)+$J188)*IF($F188&gt;=5,BG$10&gt;=YEAR($I188),1)*($F188&gt;=3)</f>
        <v>0</v>
      </c>
      <c r="BH188" s="221">
        <f>(SUM($N127:BH127)-SUM($N188:BG188)+$J188)*IF($F188&gt;=5,BH$10&gt;=YEAR($I188),1)*($F188&gt;=3)</f>
        <v>0</v>
      </c>
      <c r="BI188" s="221">
        <f>(SUM($N127:BI127)-SUM($N188:BH188)+$J188)*IF($F188&gt;=5,BI$10&gt;=YEAR($I188),1)*($F188&gt;=3)</f>
        <v>0</v>
      </c>
      <c r="BJ188" s="221">
        <f>(SUM($N127:BJ127)-SUM($N188:BI188)+$J188)*IF($F188&gt;=5,BJ$10&gt;=YEAR($I188),1)*($F188&gt;=3)</f>
        <v>0</v>
      </c>
      <c r="BK188" s="221">
        <f>(SUM($N127:BK127)-SUM($N188:BJ188)+$J188)*IF($F188&gt;=5,BK$10&gt;=YEAR($I188),1)*($F188&gt;=3)</f>
        <v>0</v>
      </c>
      <c r="BL188" s="221">
        <f>(SUM($N127:BL127)-SUM($N188:BK188)+$J188)*IF($F188&gt;=5,BL$10&gt;=YEAR($I188),1)*($F188&gt;=3)</f>
        <v>0</v>
      </c>
      <c r="BM188" s="221">
        <f>(SUM($N127:BM127)-SUM($N188:BL188)+$J188)*IF($F188&gt;=5,BM$10&gt;=YEAR($I188),1)*($F188&gt;=3)</f>
        <v>0</v>
      </c>
    </row>
    <row r="189" spans="3:65" ht="12.75">
      <c r="C189" s="220">
        <f t="shared" si="153"/>
        <v>7</v>
      </c>
      <c r="D189" s="198" t="str">
        <f t="shared" si="154"/>
        <v>…</v>
      </c>
      <c r="E189" s="245" t="str">
        <f t="shared" si="151"/>
        <v>Operating Expense</v>
      </c>
      <c r="F189" s="215">
        <f t="shared" si="151"/>
        <v>2</v>
      </c>
      <c r="G189" s="215"/>
      <c r="H189" s="250">
        <f>Input!J18</f>
        <v>10</v>
      </c>
      <c r="I189" s="302">
        <f>Input!G18</f>
        <v>44562</v>
      </c>
      <c r="J189" s="222">
        <f t="shared" si="152"/>
        <v>0</v>
      </c>
      <c r="K189" s="236">
        <f t="shared" si="155"/>
        <v>0</v>
      </c>
      <c r="L189" s="237">
        <f t="shared" si="156"/>
        <v>0</v>
      </c>
      <c r="O189" s="221">
        <f>(SUM($N128:O128)-SUM($N189:N189)+$J189)*IF($F189&gt;=5,O$10&gt;=YEAR($I189),1)*($F189&gt;=3)</f>
        <v>0</v>
      </c>
      <c r="P189" s="221">
        <f>(SUM($N128:P128)-SUM($N189:O189)+$J189)*IF($F189&gt;=5,P$10&gt;=YEAR($I189),1)*($F189&gt;=3)</f>
        <v>0</v>
      </c>
      <c r="Q189" s="221">
        <f>(SUM($N128:Q128)-SUM($N189:P189)+$J189)*IF($F189&gt;=5,Q$10&gt;=YEAR($I189),1)*($F189&gt;=3)</f>
        <v>0</v>
      </c>
      <c r="R189" s="221">
        <f>(SUM($N128:R128)-SUM($N189:Q189)+$J189)*IF($F189&gt;=5,R$10&gt;=YEAR($I189),1)*($F189&gt;=3)</f>
        <v>0</v>
      </c>
      <c r="S189" s="221">
        <f>(SUM($N128:S128)-SUM($N189:R189)+$J189)*IF($F189&gt;=5,S$10&gt;=YEAR($I189),1)*($F189&gt;=3)</f>
        <v>0</v>
      </c>
      <c r="T189" s="221">
        <f>(SUM($N128:T128)-SUM($N189:S189)+$J189)*IF($F189&gt;=5,T$10&gt;=YEAR($I189),1)*($F189&gt;=3)</f>
        <v>0</v>
      </c>
      <c r="U189" s="221">
        <f>(SUM($N128:U128)-SUM($N189:T189)+$J189)*IF($F189&gt;=5,U$10&gt;=YEAR($I189),1)*($F189&gt;=3)</f>
        <v>0</v>
      </c>
      <c r="V189" s="221">
        <f>(SUM($N128:V128)-SUM($N189:U189)+$J189)*IF($F189&gt;=5,V$10&gt;=YEAR($I189),1)*($F189&gt;=3)</f>
        <v>0</v>
      </c>
      <c r="W189" s="221">
        <f>(SUM($N128:W128)-SUM($N189:V189)+$J189)*IF($F189&gt;=5,W$10&gt;=YEAR($I189),1)*($F189&gt;=3)</f>
        <v>0</v>
      </c>
      <c r="X189" s="221">
        <f>(SUM($N128:X128)-SUM($N189:W189)+$J189)*IF($F189&gt;=5,X$10&gt;=YEAR($I189),1)*($F189&gt;=3)</f>
        <v>0</v>
      </c>
      <c r="Y189" s="221">
        <f>(SUM($N128:Y128)-SUM($N189:X189)+$J189)*IF($F189&gt;=5,Y$10&gt;=YEAR($I189),1)*($F189&gt;=3)</f>
        <v>0</v>
      </c>
      <c r="Z189" s="221">
        <f>(SUM($N128:Z128)-SUM($N189:Y189)+$J189)*IF($F189&gt;=5,Z$10&gt;=YEAR($I189),1)*($F189&gt;=3)</f>
        <v>0</v>
      </c>
      <c r="AA189" s="221">
        <f>(SUM($N128:AA128)-SUM($N189:Z189)+$J189)*IF($F189&gt;=5,AA$10&gt;=YEAR($I189),1)*($F189&gt;=3)</f>
        <v>0</v>
      </c>
      <c r="AB189" s="221">
        <f>(SUM($N128:AB128)-SUM($N189:AA189)+$J189)*IF($F189&gt;=5,AB$10&gt;=YEAR($I189),1)*($F189&gt;=3)</f>
        <v>0</v>
      </c>
      <c r="AC189" s="221">
        <f>(SUM($N128:AC128)-SUM($N189:AB189)+$J189)*IF($F189&gt;=5,AC$10&gt;=YEAR($I189),1)*($F189&gt;=3)</f>
        <v>0</v>
      </c>
      <c r="AD189" s="221">
        <f>(SUM($N128:AD128)-SUM($N189:AC189)+$J189)*IF($F189&gt;=5,AD$10&gt;=YEAR($I189),1)*($F189&gt;=3)</f>
        <v>0</v>
      </c>
      <c r="AE189" s="221">
        <f>(SUM($N128:AE128)-SUM($N189:AD189)+$J189)*IF($F189&gt;=5,AE$10&gt;=YEAR($I189),1)*($F189&gt;=3)</f>
        <v>0</v>
      </c>
      <c r="AF189" s="221">
        <f>(SUM($N128:AF128)-SUM($N189:AE189)+$J189)*IF($F189&gt;=5,AF$10&gt;=YEAR($I189),1)*($F189&gt;=3)</f>
        <v>0</v>
      </c>
      <c r="AG189" s="221">
        <f>(SUM($N128:AG128)-SUM($N189:AF189)+$J189)*IF($F189&gt;=5,AG$10&gt;=YEAR($I189),1)*($F189&gt;=3)</f>
        <v>0</v>
      </c>
      <c r="AH189" s="221">
        <f>(SUM($N128:AH128)-SUM($N189:AG189)+$J189)*IF($F189&gt;=5,AH$10&gt;=YEAR($I189),1)*($F189&gt;=3)</f>
        <v>0</v>
      </c>
      <c r="AI189" s="221">
        <f>(SUM($N128:AI128)-SUM($N189:AH189)+$J189)*IF($F189&gt;=5,AI$10&gt;=YEAR($I189),1)*($F189&gt;=3)</f>
        <v>0</v>
      </c>
      <c r="AJ189" s="221">
        <f>(SUM($N128:AJ128)-SUM($N189:AI189)+$J189)*IF($F189&gt;=5,AJ$10&gt;=YEAR($I189),1)*($F189&gt;=3)</f>
        <v>0</v>
      </c>
      <c r="AK189" s="221">
        <f>(SUM($N128:AK128)-SUM($N189:AJ189)+$J189)*IF($F189&gt;=5,AK$10&gt;=YEAR($I189),1)*($F189&gt;=3)</f>
        <v>0</v>
      </c>
      <c r="AL189" s="221">
        <f>(SUM($N128:AL128)-SUM($N189:AK189)+$J189)*IF($F189&gt;=5,AL$10&gt;=YEAR($I189),1)*($F189&gt;=3)</f>
        <v>0</v>
      </c>
      <c r="AM189" s="221">
        <f>(SUM($N128:AM128)-SUM($N189:AL189)+$J189)*IF($F189&gt;=5,AM$10&gt;=YEAR($I189),1)*($F189&gt;=3)</f>
        <v>0</v>
      </c>
      <c r="AN189" s="221">
        <f>(SUM($N128:AN128)-SUM($N189:AM189)+$J189)*IF($F189&gt;=5,AN$10&gt;=YEAR($I189),1)*($F189&gt;=3)</f>
        <v>0</v>
      </c>
      <c r="AO189" s="221">
        <f>(SUM($N128:AO128)-SUM($N189:AN189)+$J189)*IF($F189&gt;=5,AO$10&gt;=YEAR($I189),1)*($F189&gt;=3)</f>
        <v>0</v>
      </c>
      <c r="AP189" s="221">
        <f>(SUM($N128:AP128)-SUM($N189:AO189)+$J189)*IF($F189&gt;=5,AP$10&gt;=YEAR($I189),1)*($F189&gt;=3)</f>
        <v>0</v>
      </c>
      <c r="AQ189" s="221">
        <f>(SUM($N128:AQ128)-SUM($N189:AP189)+$J189)*IF($F189&gt;=5,AQ$10&gt;=YEAR($I189),1)*($F189&gt;=3)</f>
        <v>0</v>
      </c>
      <c r="AR189" s="221">
        <f>(SUM($N128:AR128)-SUM($N189:AQ189)+$J189)*IF($F189&gt;=5,AR$10&gt;=YEAR($I189),1)*($F189&gt;=3)</f>
        <v>0</v>
      </c>
      <c r="AS189" s="221">
        <f>(SUM($N128:AS128)-SUM($N189:AR189)+$J189)*IF($F189&gt;=5,AS$10&gt;=YEAR($I189),1)*($F189&gt;=3)</f>
        <v>0</v>
      </c>
      <c r="AT189" s="221">
        <f>(SUM($N128:AT128)-SUM($N189:AS189)+$J189)*IF($F189&gt;=5,AT$10&gt;=YEAR($I189),1)*($F189&gt;=3)</f>
        <v>0</v>
      </c>
      <c r="AU189" s="221">
        <f>(SUM($N128:AU128)-SUM($N189:AT189)+$J189)*IF($F189&gt;=5,AU$10&gt;=YEAR($I189),1)*($F189&gt;=3)</f>
        <v>0</v>
      </c>
      <c r="AV189" s="221">
        <f>(SUM($N128:AV128)-SUM($N189:AU189)+$J189)*IF($F189&gt;=5,AV$10&gt;=YEAR($I189),1)*($F189&gt;=3)</f>
        <v>0</v>
      </c>
      <c r="AW189" s="221">
        <f>(SUM($N128:AW128)-SUM($N189:AV189)+$J189)*IF($F189&gt;=5,AW$10&gt;=YEAR($I189),1)*($F189&gt;=3)</f>
        <v>0</v>
      </c>
      <c r="AX189" s="221">
        <f>(SUM($N128:AX128)-SUM($N189:AW189)+$J189)*IF($F189&gt;=5,AX$10&gt;=YEAR($I189),1)*($F189&gt;=3)</f>
        <v>0</v>
      </c>
      <c r="AY189" s="221">
        <f>(SUM($N128:AY128)-SUM($N189:AX189)+$J189)*IF($F189&gt;=5,AY$10&gt;=YEAR($I189),1)*($F189&gt;=3)</f>
        <v>0</v>
      </c>
      <c r="AZ189" s="221">
        <f>(SUM($N128:AZ128)-SUM($N189:AY189)+$J189)*IF($F189&gt;=5,AZ$10&gt;=YEAR($I189),1)*($F189&gt;=3)</f>
        <v>0</v>
      </c>
      <c r="BA189" s="221">
        <f>(SUM($N128:BA128)-SUM($N189:AZ189)+$J189)*IF($F189&gt;=5,BA$10&gt;=YEAR($I189),1)*($F189&gt;=3)</f>
        <v>0</v>
      </c>
      <c r="BB189" s="221">
        <f>(SUM($N128:BB128)-SUM($N189:BA189)+$J189)*IF($F189&gt;=5,BB$10&gt;=YEAR($I189),1)*($F189&gt;=3)</f>
        <v>0</v>
      </c>
      <c r="BC189" s="221">
        <f>(SUM($N128:BC128)-SUM($N189:BB189)+$J189)*IF($F189&gt;=5,BC$10&gt;=YEAR($I189),1)*($F189&gt;=3)</f>
        <v>0</v>
      </c>
      <c r="BD189" s="221">
        <f>(SUM($N128:BD128)-SUM($N189:BC189)+$J189)*IF($F189&gt;=5,BD$10&gt;=YEAR($I189),1)*($F189&gt;=3)</f>
        <v>0</v>
      </c>
      <c r="BE189" s="221">
        <f>(SUM($N128:BE128)-SUM($N189:BD189)+$J189)*IF($F189&gt;=5,BE$10&gt;=YEAR($I189),1)*($F189&gt;=3)</f>
        <v>0</v>
      </c>
      <c r="BF189" s="221">
        <f>(SUM($N128:BF128)-SUM($N189:BE189)+$J189)*IF($F189&gt;=5,BF$10&gt;=YEAR($I189),1)*($F189&gt;=3)</f>
        <v>0</v>
      </c>
      <c r="BG189" s="221">
        <f>(SUM($N128:BG128)-SUM($N189:BF189)+$J189)*IF($F189&gt;=5,BG$10&gt;=YEAR($I189),1)*($F189&gt;=3)</f>
        <v>0</v>
      </c>
      <c r="BH189" s="221">
        <f>(SUM($N128:BH128)-SUM($N189:BG189)+$J189)*IF($F189&gt;=5,BH$10&gt;=YEAR($I189),1)*($F189&gt;=3)</f>
        <v>0</v>
      </c>
      <c r="BI189" s="221">
        <f>(SUM($N128:BI128)-SUM($N189:BH189)+$J189)*IF($F189&gt;=5,BI$10&gt;=YEAR($I189),1)*($F189&gt;=3)</f>
        <v>0</v>
      </c>
      <c r="BJ189" s="221">
        <f>(SUM($N128:BJ128)-SUM($N189:BI189)+$J189)*IF($F189&gt;=5,BJ$10&gt;=YEAR($I189),1)*($F189&gt;=3)</f>
        <v>0</v>
      </c>
      <c r="BK189" s="221">
        <f>(SUM($N128:BK128)-SUM($N189:BJ189)+$J189)*IF($F189&gt;=5,BK$10&gt;=YEAR($I189),1)*($F189&gt;=3)</f>
        <v>0</v>
      </c>
      <c r="BL189" s="221">
        <f>(SUM($N128:BL128)-SUM($N189:BK189)+$J189)*IF($F189&gt;=5,BL$10&gt;=YEAR($I189),1)*($F189&gt;=3)</f>
        <v>0</v>
      </c>
      <c r="BM189" s="221">
        <f>(SUM($N128:BM128)-SUM($N189:BL189)+$J189)*IF($F189&gt;=5,BM$10&gt;=YEAR($I189),1)*($F189&gt;=3)</f>
        <v>0</v>
      </c>
    </row>
    <row r="190" spans="3:65" ht="12.75">
      <c r="C190" s="220">
        <f t="shared" si="153"/>
        <v>8</v>
      </c>
      <c r="D190" s="198" t="str">
        <f t="shared" si="154"/>
        <v>…</v>
      </c>
      <c r="E190" s="245" t="str">
        <f t="shared" si="151"/>
        <v>Operating Expense</v>
      </c>
      <c r="F190" s="215">
        <f t="shared" si="151"/>
        <v>2</v>
      </c>
      <c r="G190" s="215"/>
      <c r="H190" s="250">
        <f>Input!J19</f>
        <v>10</v>
      </c>
      <c r="I190" s="302">
        <f>Input!G19</f>
        <v>44562</v>
      </c>
      <c r="J190" s="222">
        <f t="shared" si="152"/>
        <v>0</v>
      </c>
      <c r="K190" s="236">
        <f t="shared" si="155"/>
        <v>0</v>
      </c>
      <c r="L190" s="237">
        <f t="shared" si="156"/>
        <v>0</v>
      </c>
      <c r="O190" s="221">
        <f>(SUM($N129:O129)-SUM($N190:N190)+$J190)*IF($F190&gt;=5,O$10&gt;=YEAR($I190),1)*($F190&gt;=3)</f>
        <v>0</v>
      </c>
      <c r="P190" s="221">
        <f>(SUM($N129:P129)-SUM($N190:O190)+$J190)*IF($F190&gt;=5,P$10&gt;=YEAR($I190),1)*($F190&gt;=3)</f>
        <v>0</v>
      </c>
      <c r="Q190" s="221">
        <f>(SUM($N129:Q129)-SUM($N190:P190)+$J190)*IF($F190&gt;=5,Q$10&gt;=YEAR($I190),1)*($F190&gt;=3)</f>
        <v>0</v>
      </c>
      <c r="R190" s="221">
        <f>(SUM($N129:R129)-SUM($N190:Q190)+$J190)*IF($F190&gt;=5,R$10&gt;=YEAR($I190),1)*($F190&gt;=3)</f>
        <v>0</v>
      </c>
      <c r="S190" s="221">
        <f>(SUM($N129:S129)-SUM($N190:R190)+$J190)*IF($F190&gt;=5,S$10&gt;=YEAR($I190),1)*($F190&gt;=3)</f>
        <v>0</v>
      </c>
      <c r="T190" s="221">
        <f>(SUM($N129:T129)-SUM($N190:S190)+$J190)*IF($F190&gt;=5,T$10&gt;=YEAR($I190),1)*($F190&gt;=3)</f>
        <v>0</v>
      </c>
      <c r="U190" s="221">
        <f>(SUM($N129:U129)-SUM($N190:T190)+$J190)*IF($F190&gt;=5,U$10&gt;=YEAR($I190),1)*($F190&gt;=3)</f>
        <v>0</v>
      </c>
      <c r="V190" s="221">
        <f>(SUM($N129:V129)-SUM($N190:U190)+$J190)*IF($F190&gt;=5,V$10&gt;=YEAR($I190),1)*($F190&gt;=3)</f>
        <v>0</v>
      </c>
      <c r="W190" s="221">
        <f>(SUM($N129:W129)-SUM($N190:V190)+$J190)*IF($F190&gt;=5,W$10&gt;=YEAR($I190),1)*($F190&gt;=3)</f>
        <v>0</v>
      </c>
      <c r="X190" s="221">
        <f>(SUM($N129:X129)-SUM($N190:W190)+$J190)*IF($F190&gt;=5,X$10&gt;=YEAR($I190),1)*($F190&gt;=3)</f>
        <v>0</v>
      </c>
      <c r="Y190" s="221">
        <f>(SUM($N129:Y129)-SUM($N190:X190)+$J190)*IF($F190&gt;=5,Y$10&gt;=YEAR($I190),1)*($F190&gt;=3)</f>
        <v>0</v>
      </c>
      <c r="Z190" s="221">
        <f>(SUM($N129:Z129)-SUM($N190:Y190)+$J190)*IF($F190&gt;=5,Z$10&gt;=YEAR($I190),1)*($F190&gt;=3)</f>
        <v>0</v>
      </c>
      <c r="AA190" s="221">
        <f>(SUM($N129:AA129)-SUM($N190:Z190)+$J190)*IF($F190&gt;=5,AA$10&gt;=YEAR($I190),1)*($F190&gt;=3)</f>
        <v>0</v>
      </c>
      <c r="AB190" s="221">
        <f>(SUM($N129:AB129)-SUM($N190:AA190)+$J190)*IF($F190&gt;=5,AB$10&gt;=YEAR($I190),1)*($F190&gt;=3)</f>
        <v>0</v>
      </c>
      <c r="AC190" s="221">
        <f>(SUM($N129:AC129)-SUM($N190:AB190)+$J190)*IF($F190&gt;=5,AC$10&gt;=YEAR($I190),1)*($F190&gt;=3)</f>
        <v>0</v>
      </c>
      <c r="AD190" s="221">
        <f>(SUM($N129:AD129)-SUM($N190:AC190)+$J190)*IF($F190&gt;=5,AD$10&gt;=YEAR($I190),1)*($F190&gt;=3)</f>
        <v>0</v>
      </c>
      <c r="AE190" s="221">
        <f>(SUM($N129:AE129)-SUM($N190:AD190)+$J190)*IF($F190&gt;=5,AE$10&gt;=YEAR($I190),1)*($F190&gt;=3)</f>
        <v>0</v>
      </c>
      <c r="AF190" s="221">
        <f>(SUM($N129:AF129)-SUM($N190:AE190)+$J190)*IF($F190&gt;=5,AF$10&gt;=YEAR($I190),1)*($F190&gt;=3)</f>
        <v>0</v>
      </c>
      <c r="AG190" s="221">
        <f>(SUM($N129:AG129)-SUM($N190:AF190)+$J190)*IF($F190&gt;=5,AG$10&gt;=YEAR($I190),1)*($F190&gt;=3)</f>
        <v>0</v>
      </c>
      <c r="AH190" s="221">
        <f>(SUM($N129:AH129)-SUM($N190:AG190)+$J190)*IF($F190&gt;=5,AH$10&gt;=YEAR($I190),1)*($F190&gt;=3)</f>
        <v>0</v>
      </c>
      <c r="AI190" s="221">
        <f>(SUM($N129:AI129)-SUM($N190:AH190)+$J190)*IF($F190&gt;=5,AI$10&gt;=YEAR($I190),1)*($F190&gt;=3)</f>
        <v>0</v>
      </c>
      <c r="AJ190" s="221">
        <f>(SUM($N129:AJ129)-SUM($N190:AI190)+$J190)*IF($F190&gt;=5,AJ$10&gt;=YEAR($I190),1)*($F190&gt;=3)</f>
        <v>0</v>
      </c>
      <c r="AK190" s="221">
        <f>(SUM($N129:AK129)-SUM($N190:AJ190)+$J190)*IF($F190&gt;=5,AK$10&gt;=YEAR($I190),1)*($F190&gt;=3)</f>
        <v>0</v>
      </c>
      <c r="AL190" s="221">
        <f>(SUM($N129:AL129)-SUM($N190:AK190)+$J190)*IF($F190&gt;=5,AL$10&gt;=YEAR($I190),1)*($F190&gt;=3)</f>
        <v>0</v>
      </c>
      <c r="AM190" s="221">
        <f>(SUM($N129:AM129)-SUM($N190:AL190)+$J190)*IF($F190&gt;=5,AM$10&gt;=YEAR($I190),1)*($F190&gt;=3)</f>
        <v>0</v>
      </c>
      <c r="AN190" s="221">
        <f>(SUM($N129:AN129)-SUM($N190:AM190)+$J190)*IF($F190&gt;=5,AN$10&gt;=YEAR($I190),1)*($F190&gt;=3)</f>
        <v>0</v>
      </c>
      <c r="AO190" s="221">
        <f>(SUM($N129:AO129)-SUM($N190:AN190)+$J190)*IF($F190&gt;=5,AO$10&gt;=YEAR($I190),1)*($F190&gt;=3)</f>
        <v>0</v>
      </c>
      <c r="AP190" s="221">
        <f>(SUM($N129:AP129)-SUM($N190:AO190)+$J190)*IF($F190&gt;=5,AP$10&gt;=YEAR($I190),1)*($F190&gt;=3)</f>
        <v>0</v>
      </c>
      <c r="AQ190" s="221">
        <f>(SUM($N129:AQ129)-SUM($N190:AP190)+$J190)*IF($F190&gt;=5,AQ$10&gt;=YEAR($I190),1)*($F190&gt;=3)</f>
        <v>0</v>
      </c>
      <c r="AR190" s="221">
        <f>(SUM($N129:AR129)-SUM($N190:AQ190)+$J190)*IF($F190&gt;=5,AR$10&gt;=YEAR($I190),1)*($F190&gt;=3)</f>
        <v>0</v>
      </c>
      <c r="AS190" s="221">
        <f>(SUM($N129:AS129)-SUM($N190:AR190)+$J190)*IF($F190&gt;=5,AS$10&gt;=YEAR($I190),1)*($F190&gt;=3)</f>
        <v>0</v>
      </c>
      <c r="AT190" s="221">
        <f>(SUM($N129:AT129)-SUM($N190:AS190)+$J190)*IF($F190&gt;=5,AT$10&gt;=YEAR($I190),1)*($F190&gt;=3)</f>
        <v>0</v>
      </c>
      <c r="AU190" s="221">
        <f>(SUM($N129:AU129)-SUM($N190:AT190)+$J190)*IF($F190&gt;=5,AU$10&gt;=YEAR($I190),1)*($F190&gt;=3)</f>
        <v>0</v>
      </c>
      <c r="AV190" s="221">
        <f>(SUM($N129:AV129)-SUM($N190:AU190)+$J190)*IF($F190&gt;=5,AV$10&gt;=YEAR($I190),1)*($F190&gt;=3)</f>
        <v>0</v>
      </c>
      <c r="AW190" s="221">
        <f>(SUM($N129:AW129)-SUM($N190:AV190)+$J190)*IF($F190&gt;=5,AW$10&gt;=YEAR($I190),1)*($F190&gt;=3)</f>
        <v>0</v>
      </c>
      <c r="AX190" s="221">
        <f>(SUM($N129:AX129)-SUM($N190:AW190)+$J190)*IF($F190&gt;=5,AX$10&gt;=YEAR($I190),1)*($F190&gt;=3)</f>
        <v>0</v>
      </c>
      <c r="AY190" s="221">
        <f>(SUM($N129:AY129)-SUM($N190:AX190)+$J190)*IF($F190&gt;=5,AY$10&gt;=YEAR($I190),1)*($F190&gt;=3)</f>
        <v>0</v>
      </c>
      <c r="AZ190" s="221">
        <f>(SUM($N129:AZ129)-SUM($N190:AY190)+$J190)*IF($F190&gt;=5,AZ$10&gt;=YEAR($I190),1)*($F190&gt;=3)</f>
        <v>0</v>
      </c>
      <c r="BA190" s="221">
        <f>(SUM($N129:BA129)-SUM($N190:AZ190)+$J190)*IF($F190&gt;=5,BA$10&gt;=YEAR($I190),1)*($F190&gt;=3)</f>
        <v>0</v>
      </c>
      <c r="BB190" s="221">
        <f>(SUM($N129:BB129)-SUM($N190:BA190)+$J190)*IF($F190&gt;=5,BB$10&gt;=YEAR($I190),1)*($F190&gt;=3)</f>
        <v>0</v>
      </c>
      <c r="BC190" s="221">
        <f>(SUM($N129:BC129)-SUM($N190:BB190)+$J190)*IF($F190&gt;=5,BC$10&gt;=YEAR($I190),1)*($F190&gt;=3)</f>
        <v>0</v>
      </c>
      <c r="BD190" s="221">
        <f>(SUM($N129:BD129)-SUM($N190:BC190)+$J190)*IF($F190&gt;=5,BD$10&gt;=YEAR($I190),1)*($F190&gt;=3)</f>
        <v>0</v>
      </c>
      <c r="BE190" s="221">
        <f>(SUM($N129:BE129)-SUM($N190:BD190)+$J190)*IF($F190&gt;=5,BE$10&gt;=YEAR($I190),1)*($F190&gt;=3)</f>
        <v>0</v>
      </c>
      <c r="BF190" s="221">
        <f>(SUM($N129:BF129)-SUM($N190:BE190)+$J190)*IF($F190&gt;=5,BF$10&gt;=YEAR($I190),1)*($F190&gt;=3)</f>
        <v>0</v>
      </c>
      <c r="BG190" s="221">
        <f>(SUM($N129:BG129)-SUM($N190:BF190)+$J190)*IF($F190&gt;=5,BG$10&gt;=YEAR($I190),1)*($F190&gt;=3)</f>
        <v>0</v>
      </c>
      <c r="BH190" s="221">
        <f>(SUM($N129:BH129)-SUM($N190:BG190)+$J190)*IF($F190&gt;=5,BH$10&gt;=YEAR($I190),1)*($F190&gt;=3)</f>
        <v>0</v>
      </c>
      <c r="BI190" s="221">
        <f>(SUM($N129:BI129)-SUM($N190:BH190)+$J190)*IF($F190&gt;=5,BI$10&gt;=YEAR($I190),1)*($F190&gt;=3)</f>
        <v>0</v>
      </c>
      <c r="BJ190" s="221">
        <f>(SUM($N129:BJ129)-SUM($N190:BI190)+$J190)*IF($F190&gt;=5,BJ$10&gt;=YEAR($I190),1)*($F190&gt;=3)</f>
        <v>0</v>
      </c>
      <c r="BK190" s="221">
        <f>(SUM($N129:BK129)-SUM($N190:BJ190)+$J190)*IF($F190&gt;=5,BK$10&gt;=YEAR($I190),1)*($F190&gt;=3)</f>
        <v>0</v>
      </c>
      <c r="BL190" s="221">
        <f>(SUM($N129:BL129)-SUM($N190:BK190)+$J190)*IF($F190&gt;=5,BL$10&gt;=YEAR($I190),1)*($F190&gt;=3)</f>
        <v>0</v>
      </c>
      <c r="BM190" s="221">
        <f>(SUM($N129:BM129)-SUM($N190:BL190)+$J190)*IF($F190&gt;=5,BM$10&gt;=YEAR($I190),1)*($F190&gt;=3)</f>
        <v>0</v>
      </c>
    </row>
    <row r="191" spans="3:65" ht="12.75">
      <c r="C191" s="220">
        <f t="shared" si="153"/>
        <v>9</v>
      </c>
      <c r="D191" s="198" t="str">
        <f t="shared" si="154"/>
        <v>…</v>
      </c>
      <c r="E191" s="245" t="str">
        <f t="shared" si="151"/>
        <v>Operating Expense</v>
      </c>
      <c r="F191" s="215">
        <f t="shared" si="151"/>
        <v>2</v>
      </c>
      <c r="G191" s="215"/>
      <c r="H191" s="250">
        <f>Input!J20</f>
        <v>10</v>
      </c>
      <c r="I191" s="302">
        <f>Input!G20</f>
        <v>44562</v>
      </c>
      <c r="J191" s="222">
        <f t="shared" si="152"/>
        <v>0</v>
      </c>
      <c r="K191" s="236">
        <f t="shared" si="155"/>
        <v>0</v>
      </c>
      <c r="L191" s="237">
        <f t="shared" si="156"/>
        <v>0</v>
      </c>
      <c r="O191" s="221">
        <f>(SUM($N130:O130)-SUM($N191:N191)+$J191)*IF($F191&gt;=5,O$10&gt;=YEAR($I191),1)*($F191&gt;=3)</f>
        <v>0</v>
      </c>
      <c r="P191" s="221">
        <f>(SUM($N130:P130)-SUM($N191:O191)+$J191)*IF($F191&gt;=5,P$10&gt;=YEAR($I191),1)*($F191&gt;=3)</f>
        <v>0</v>
      </c>
      <c r="Q191" s="221">
        <f>(SUM($N130:Q130)-SUM($N191:P191)+$J191)*IF($F191&gt;=5,Q$10&gt;=YEAR($I191),1)*($F191&gt;=3)</f>
        <v>0</v>
      </c>
      <c r="R191" s="221">
        <f>(SUM($N130:R130)-SUM($N191:Q191)+$J191)*IF($F191&gt;=5,R$10&gt;=YEAR($I191),1)*($F191&gt;=3)</f>
        <v>0</v>
      </c>
      <c r="S191" s="221">
        <f>(SUM($N130:S130)-SUM($N191:R191)+$J191)*IF($F191&gt;=5,S$10&gt;=YEAR($I191),1)*($F191&gt;=3)</f>
        <v>0</v>
      </c>
      <c r="T191" s="221">
        <f>(SUM($N130:T130)-SUM($N191:S191)+$J191)*IF($F191&gt;=5,T$10&gt;=YEAR($I191),1)*($F191&gt;=3)</f>
        <v>0</v>
      </c>
      <c r="U191" s="221">
        <f>(SUM($N130:U130)-SUM($N191:T191)+$J191)*IF($F191&gt;=5,U$10&gt;=YEAR($I191),1)*($F191&gt;=3)</f>
        <v>0</v>
      </c>
      <c r="V191" s="221">
        <f>(SUM($N130:V130)-SUM($N191:U191)+$J191)*IF($F191&gt;=5,V$10&gt;=YEAR($I191),1)*($F191&gt;=3)</f>
        <v>0</v>
      </c>
      <c r="W191" s="221">
        <f>(SUM($N130:W130)-SUM($N191:V191)+$J191)*IF($F191&gt;=5,W$10&gt;=YEAR($I191),1)*($F191&gt;=3)</f>
        <v>0</v>
      </c>
      <c r="X191" s="221">
        <f>(SUM($N130:X130)-SUM($N191:W191)+$J191)*IF($F191&gt;=5,X$10&gt;=YEAR($I191),1)*($F191&gt;=3)</f>
        <v>0</v>
      </c>
      <c r="Y191" s="221">
        <f>(SUM($N130:Y130)-SUM($N191:X191)+$J191)*IF($F191&gt;=5,Y$10&gt;=YEAR($I191),1)*($F191&gt;=3)</f>
        <v>0</v>
      </c>
      <c r="Z191" s="221">
        <f>(SUM($N130:Z130)-SUM($N191:Y191)+$J191)*IF($F191&gt;=5,Z$10&gt;=YEAR($I191),1)*($F191&gt;=3)</f>
        <v>0</v>
      </c>
      <c r="AA191" s="221">
        <f>(SUM($N130:AA130)-SUM($N191:Z191)+$J191)*IF($F191&gt;=5,AA$10&gt;=YEAR($I191),1)*($F191&gt;=3)</f>
        <v>0</v>
      </c>
      <c r="AB191" s="221">
        <f>(SUM($N130:AB130)-SUM($N191:AA191)+$J191)*IF($F191&gt;=5,AB$10&gt;=YEAR($I191),1)*($F191&gt;=3)</f>
        <v>0</v>
      </c>
      <c r="AC191" s="221">
        <f>(SUM($N130:AC130)-SUM($N191:AB191)+$J191)*IF($F191&gt;=5,AC$10&gt;=YEAR($I191),1)*($F191&gt;=3)</f>
        <v>0</v>
      </c>
      <c r="AD191" s="221">
        <f>(SUM($N130:AD130)-SUM($N191:AC191)+$J191)*IF($F191&gt;=5,AD$10&gt;=YEAR($I191),1)*($F191&gt;=3)</f>
        <v>0</v>
      </c>
      <c r="AE191" s="221">
        <f>(SUM($N130:AE130)-SUM($N191:AD191)+$J191)*IF($F191&gt;=5,AE$10&gt;=YEAR($I191),1)*($F191&gt;=3)</f>
        <v>0</v>
      </c>
      <c r="AF191" s="221">
        <f>(SUM($N130:AF130)-SUM($N191:AE191)+$J191)*IF($F191&gt;=5,AF$10&gt;=YEAR($I191),1)*($F191&gt;=3)</f>
        <v>0</v>
      </c>
      <c r="AG191" s="221">
        <f>(SUM($N130:AG130)-SUM($N191:AF191)+$J191)*IF($F191&gt;=5,AG$10&gt;=YEAR($I191),1)*($F191&gt;=3)</f>
        <v>0</v>
      </c>
      <c r="AH191" s="221">
        <f>(SUM($N130:AH130)-SUM($N191:AG191)+$J191)*IF($F191&gt;=5,AH$10&gt;=YEAR($I191),1)*($F191&gt;=3)</f>
        <v>0</v>
      </c>
      <c r="AI191" s="221">
        <f>(SUM($N130:AI130)-SUM($N191:AH191)+$J191)*IF($F191&gt;=5,AI$10&gt;=YEAR($I191),1)*($F191&gt;=3)</f>
        <v>0</v>
      </c>
      <c r="AJ191" s="221">
        <f>(SUM($N130:AJ130)-SUM($N191:AI191)+$J191)*IF($F191&gt;=5,AJ$10&gt;=YEAR($I191),1)*($F191&gt;=3)</f>
        <v>0</v>
      </c>
      <c r="AK191" s="221">
        <f>(SUM($N130:AK130)-SUM($N191:AJ191)+$J191)*IF($F191&gt;=5,AK$10&gt;=YEAR($I191),1)*($F191&gt;=3)</f>
        <v>0</v>
      </c>
      <c r="AL191" s="221">
        <f>(SUM($N130:AL130)-SUM($N191:AK191)+$J191)*IF($F191&gt;=5,AL$10&gt;=YEAR($I191),1)*($F191&gt;=3)</f>
        <v>0</v>
      </c>
      <c r="AM191" s="221">
        <f>(SUM($N130:AM130)-SUM($N191:AL191)+$J191)*IF($F191&gt;=5,AM$10&gt;=YEAR($I191),1)*($F191&gt;=3)</f>
        <v>0</v>
      </c>
      <c r="AN191" s="221">
        <f>(SUM($N130:AN130)-SUM($N191:AM191)+$J191)*IF($F191&gt;=5,AN$10&gt;=YEAR($I191),1)*($F191&gt;=3)</f>
        <v>0</v>
      </c>
      <c r="AO191" s="221">
        <f>(SUM($N130:AO130)-SUM($N191:AN191)+$J191)*IF($F191&gt;=5,AO$10&gt;=YEAR($I191),1)*($F191&gt;=3)</f>
        <v>0</v>
      </c>
      <c r="AP191" s="221">
        <f>(SUM($N130:AP130)-SUM($N191:AO191)+$J191)*IF($F191&gt;=5,AP$10&gt;=YEAR($I191),1)*($F191&gt;=3)</f>
        <v>0</v>
      </c>
      <c r="AQ191" s="221">
        <f>(SUM($N130:AQ130)-SUM($N191:AP191)+$J191)*IF($F191&gt;=5,AQ$10&gt;=YEAR($I191),1)*($F191&gt;=3)</f>
        <v>0</v>
      </c>
      <c r="AR191" s="221">
        <f>(SUM($N130:AR130)-SUM($N191:AQ191)+$J191)*IF($F191&gt;=5,AR$10&gt;=YEAR($I191),1)*($F191&gt;=3)</f>
        <v>0</v>
      </c>
      <c r="AS191" s="221">
        <f>(SUM($N130:AS130)-SUM($N191:AR191)+$J191)*IF($F191&gt;=5,AS$10&gt;=YEAR($I191),1)*($F191&gt;=3)</f>
        <v>0</v>
      </c>
      <c r="AT191" s="221">
        <f>(SUM($N130:AT130)-SUM($N191:AS191)+$J191)*IF($F191&gt;=5,AT$10&gt;=YEAR($I191),1)*($F191&gt;=3)</f>
        <v>0</v>
      </c>
      <c r="AU191" s="221">
        <f>(SUM($N130:AU130)-SUM($N191:AT191)+$J191)*IF($F191&gt;=5,AU$10&gt;=YEAR($I191),1)*($F191&gt;=3)</f>
        <v>0</v>
      </c>
      <c r="AV191" s="221">
        <f>(SUM($N130:AV130)-SUM($N191:AU191)+$J191)*IF($F191&gt;=5,AV$10&gt;=YEAR($I191),1)*($F191&gt;=3)</f>
        <v>0</v>
      </c>
      <c r="AW191" s="221">
        <f>(SUM($N130:AW130)-SUM($N191:AV191)+$J191)*IF($F191&gt;=5,AW$10&gt;=YEAR($I191),1)*($F191&gt;=3)</f>
        <v>0</v>
      </c>
      <c r="AX191" s="221">
        <f>(SUM($N130:AX130)-SUM($N191:AW191)+$J191)*IF($F191&gt;=5,AX$10&gt;=YEAR($I191),1)*($F191&gt;=3)</f>
        <v>0</v>
      </c>
      <c r="AY191" s="221">
        <f>(SUM($N130:AY130)-SUM($N191:AX191)+$J191)*IF($F191&gt;=5,AY$10&gt;=YEAR($I191),1)*($F191&gt;=3)</f>
        <v>0</v>
      </c>
      <c r="AZ191" s="221">
        <f>(SUM($N130:AZ130)-SUM($N191:AY191)+$J191)*IF($F191&gt;=5,AZ$10&gt;=YEAR($I191),1)*($F191&gt;=3)</f>
        <v>0</v>
      </c>
      <c r="BA191" s="221">
        <f>(SUM($N130:BA130)-SUM($N191:AZ191)+$J191)*IF($F191&gt;=5,BA$10&gt;=YEAR($I191),1)*($F191&gt;=3)</f>
        <v>0</v>
      </c>
      <c r="BB191" s="221">
        <f>(SUM($N130:BB130)-SUM($N191:BA191)+$J191)*IF($F191&gt;=5,BB$10&gt;=YEAR($I191),1)*($F191&gt;=3)</f>
        <v>0</v>
      </c>
      <c r="BC191" s="221">
        <f>(SUM($N130:BC130)-SUM($N191:BB191)+$J191)*IF($F191&gt;=5,BC$10&gt;=YEAR($I191),1)*($F191&gt;=3)</f>
        <v>0</v>
      </c>
      <c r="BD191" s="221">
        <f>(SUM($N130:BD130)-SUM($N191:BC191)+$J191)*IF($F191&gt;=5,BD$10&gt;=YEAR($I191),1)*($F191&gt;=3)</f>
        <v>0</v>
      </c>
      <c r="BE191" s="221">
        <f>(SUM($N130:BE130)-SUM($N191:BD191)+$J191)*IF($F191&gt;=5,BE$10&gt;=YEAR($I191),1)*($F191&gt;=3)</f>
        <v>0</v>
      </c>
      <c r="BF191" s="221">
        <f>(SUM($N130:BF130)-SUM($N191:BE191)+$J191)*IF($F191&gt;=5,BF$10&gt;=YEAR($I191),1)*($F191&gt;=3)</f>
        <v>0</v>
      </c>
      <c r="BG191" s="221">
        <f>(SUM($N130:BG130)-SUM($N191:BF191)+$J191)*IF($F191&gt;=5,BG$10&gt;=YEAR($I191),1)*($F191&gt;=3)</f>
        <v>0</v>
      </c>
      <c r="BH191" s="221">
        <f>(SUM($N130:BH130)-SUM($N191:BG191)+$J191)*IF($F191&gt;=5,BH$10&gt;=YEAR($I191),1)*($F191&gt;=3)</f>
        <v>0</v>
      </c>
      <c r="BI191" s="221">
        <f>(SUM($N130:BI130)-SUM($N191:BH191)+$J191)*IF($F191&gt;=5,BI$10&gt;=YEAR($I191),1)*($F191&gt;=3)</f>
        <v>0</v>
      </c>
      <c r="BJ191" s="221">
        <f>(SUM($N130:BJ130)-SUM($N191:BI191)+$J191)*IF($F191&gt;=5,BJ$10&gt;=YEAR($I191),1)*($F191&gt;=3)</f>
        <v>0</v>
      </c>
      <c r="BK191" s="221">
        <f>(SUM($N130:BK130)-SUM($N191:BJ191)+$J191)*IF($F191&gt;=5,BK$10&gt;=YEAR($I191),1)*($F191&gt;=3)</f>
        <v>0</v>
      </c>
      <c r="BL191" s="221">
        <f>(SUM($N130:BL130)-SUM($N191:BK191)+$J191)*IF($F191&gt;=5,BL$10&gt;=YEAR($I191),1)*($F191&gt;=3)</f>
        <v>0</v>
      </c>
      <c r="BM191" s="221">
        <f>(SUM($N130:BM130)-SUM($N191:BL191)+$J191)*IF($F191&gt;=5,BM$10&gt;=YEAR($I191),1)*($F191&gt;=3)</f>
        <v>0</v>
      </c>
    </row>
    <row r="192" spans="3:65" ht="12.75">
      <c r="C192" s="220">
        <f t="shared" si="153"/>
        <v>10</v>
      </c>
      <c r="D192" s="198" t="str">
        <f t="shared" si="154"/>
        <v>…</v>
      </c>
      <c r="E192" s="245" t="str">
        <f t="shared" si="151"/>
        <v>Operating Expense</v>
      </c>
      <c r="F192" s="215">
        <f t="shared" si="151"/>
        <v>2</v>
      </c>
      <c r="G192" s="215"/>
      <c r="H192" s="250">
        <f>Input!J21</f>
        <v>10</v>
      </c>
      <c r="I192" s="302">
        <f>Input!G21</f>
        <v>44562</v>
      </c>
      <c r="J192" s="222">
        <f t="shared" si="152"/>
        <v>0</v>
      </c>
      <c r="K192" s="236">
        <f t="shared" si="155"/>
        <v>0</v>
      </c>
      <c r="L192" s="237">
        <f t="shared" si="156"/>
        <v>0</v>
      </c>
      <c r="O192" s="221">
        <f>(SUM($N131:O131)-SUM($N192:N192)+$J192)*IF($F192&gt;=5,O$10&gt;=YEAR($I192),1)*($F192&gt;=3)</f>
        <v>0</v>
      </c>
      <c r="P192" s="221">
        <f>(SUM($N131:P131)-SUM($N192:O192)+$J192)*IF($F192&gt;=5,P$10&gt;=YEAR($I192),1)*($F192&gt;=3)</f>
        <v>0</v>
      </c>
      <c r="Q192" s="221">
        <f>(SUM($N131:Q131)-SUM($N192:P192)+$J192)*IF($F192&gt;=5,Q$10&gt;=YEAR($I192),1)*($F192&gt;=3)</f>
        <v>0</v>
      </c>
      <c r="R192" s="221">
        <f>(SUM($N131:R131)-SUM($N192:Q192)+$J192)*IF($F192&gt;=5,R$10&gt;=YEAR($I192),1)*($F192&gt;=3)</f>
        <v>0</v>
      </c>
      <c r="S192" s="221">
        <f>(SUM($N131:S131)-SUM($N192:R192)+$J192)*IF($F192&gt;=5,S$10&gt;=YEAR($I192),1)*($F192&gt;=3)</f>
        <v>0</v>
      </c>
      <c r="T192" s="221">
        <f>(SUM($N131:T131)-SUM($N192:S192)+$J192)*IF($F192&gt;=5,T$10&gt;=YEAR($I192),1)*($F192&gt;=3)</f>
        <v>0</v>
      </c>
      <c r="U192" s="221">
        <f>(SUM($N131:U131)-SUM($N192:T192)+$J192)*IF($F192&gt;=5,U$10&gt;=YEAR($I192),1)*($F192&gt;=3)</f>
        <v>0</v>
      </c>
      <c r="V192" s="221">
        <f>(SUM($N131:V131)-SUM($N192:U192)+$J192)*IF($F192&gt;=5,V$10&gt;=YEAR($I192),1)*($F192&gt;=3)</f>
        <v>0</v>
      </c>
      <c r="W192" s="221">
        <f>(SUM($N131:W131)-SUM($N192:V192)+$J192)*IF($F192&gt;=5,W$10&gt;=YEAR($I192),1)*($F192&gt;=3)</f>
        <v>0</v>
      </c>
      <c r="X192" s="221">
        <f>(SUM($N131:X131)-SUM($N192:W192)+$J192)*IF($F192&gt;=5,X$10&gt;=YEAR($I192),1)*($F192&gt;=3)</f>
        <v>0</v>
      </c>
      <c r="Y192" s="221">
        <f>(SUM($N131:Y131)-SUM($N192:X192)+$J192)*IF($F192&gt;=5,Y$10&gt;=YEAR($I192),1)*($F192&gt;=3)</f>
        <v>0</v>
      </c>
      <c r="Z192" s="221">
        <f>(SUM($N131:Z131)-SUM($N192:Y192)+$J192)*IF($F192&gt;=5,Z$10&gt;=YEAR($I192),1)*($F192&gt;=3)</f>
        <v>0</v>
      </c>
      <c r="AA192" s="221">
        <f>(SUM($N131:AA131)-SUM($N192:Z192)+$J192)*IF($F192&gt;=5,AA$10&gt;=YEAR($I192),1)*($F192&gt;=3)</f>
        <v>0</v>
      </c>
      <c r="AB192" s="221">
        <f>(SUM($N131:AB131)-SUM($N192:AA192)+$J192)*IF($F192&gt;=5,AB$10&gt;=YEAR($I192),1)*($F192&gt;=3)</f>
        <v>0</v>
      </c>
      <c r="AC192" s="221">
        <f>(SUM($N131:AC131)-SUM($N192:AB192)+$J192)*IF($F192&gt;=5,AC$10&gt;=YEAR($I192),1)*($F192&gt;=3)</f>
        <v>0</v>
      </c>
      <c r="AD192" s="221">
        <f>(SUM($N131:AD131)-SUM($N192:AC192)+$J192)*IF($F192&gt;=5,AD$10&gt;=YEAR($I192),1)*($F192&gt;=3)</f>
        <v>0</v>
      </c>
      <c r="AE192" s="221">
        <f>(SUM($N131:AE131)-SUM($N192:AD192)+$J192)*IF($F192&gt;=5,AE$10&gt;=YEAR($I192),1)*($F192&gt;=3)</f>
        <v>0</v>
      </c>
      <c r="AF192" s="221">
        <f>(SUM($N131:AF131)-SUM($N192:AE192)+$J192)*IF($F192&gt;=5,AF$10&gt;=YEAR($I192),1)*($F192&gt;=3)</f>
        <v>0</v>
      </c>
      <c r="AG192" s="221">
        <f>(SUM($N131:AG131)-SUM($N192:AF192)+$J192)*IF($F192&gt;=5,AG$10&gt;=YEAR($I192),1)*($F192&gt;=3)</f>
        <v>0</v>
      </c>
      <c r="AH192" s="221">
        <f>(SUM($N131:AH131)-SUM($N192:AG192)+$J192)*IF($F192&gt;=5,AH$10&gt;=YEAR($I192),1)*($F192&gt;=3)</f>
        <v>0</v>
      </c>
      <c r="AI192" s="221">
        <f>(SUM($N131:AI131)-SUM($N192:AH192)+$J192)*IF($F192&gt;=5,AI$10&gt;=YEAR($I192),1)*($F192&gt;=3)</f>
        <v>0</v>
      </c>
      <c r="AJ192" s="221">
        <f>(SUM($N131:AJ131)-SUM($N192:AI192)+$J192)*IF($F192&gt;=5,AJ$10&gt;=YEAR($I192),1)*($F192&gt;=3)</f>
        <v>0</v>
      </c>
      <c r="AK192" s="221">
        <f>(SUM($N131:AK131)-SUM($N192:AJ192)+$J192)*IF($F192&gt;=5,AK$10&gt;=YEAR($I192),1)*($F192&gt;=3)</f>
        <v>0</v>
      </c>
      <c r="AL192" s="221">
        <f>(SUM($N131:AL131)-SUM($N192:AK192)+$J192)*IF($F192&gt;=5,AL$10&gt;=YEAR($I192),1)*($F192&gt;=3)</f>
        <v>0</v>
      </c>
      <c r="AM192" s="221">
        <f>(SUM($N131:AM131)-SUM($N192:AL192)+$J192)*IF($F192&gt;=5,AM$10&gt;=YEAR($I192),1)*($F192&gt;=3)</f>
        <v>0</v>
      </c>
      <c r="AN192" s="221">
        <f>(SUM($N131:AN131)-SUM($N192:AM192)+$J192)*IF($F192&gt;=5,AN$10&gt;=YEAR($I192),1)*($F192&gt;=3)</f>
        <v>0</v>
      </c>
      <c r="AO192" s="221">
        <f>(SUM($N131:AO131)-SUM($N192:AN192)+$J192)*IF($F192&gt;=5,AO$10&gt;=YEAR($I192),1)*($F192&gt;=3)</f>
        <v>0</v>
      </c>
      <c r="AP192" s="221">
        <f>(SUM($N131:AP131)-SUM($N192:AO192)+$J192)*IF($F192&gt;=5,AP$10&gt;=YEAR($I192),1)*($F192&gt;=3)</f>
        <v>0</v>
      </c>
      <c r="AQ192" s="221">
        <f>(SUM($N131:AQ131)-SUM($N192:AP192)+$J192)*IF($F192&gt;=5,AQ$10&gt;=YEAR($I192),1)*($F192&gt;=3)</f>
        <v>0</v>
      </c>
      <c r="AR192" s="221">
        <f>(SUM($N131:AR131)-SUM($N192:AQ192)+$J192)*IF($F192&gt;=5,AR$10&gt;=YEAR($I192),1)*($F192&gt;=3)</f>
        <v>0</v>
      </c>
      <c r="AS192" s="221">
        <f>(SUM($N131:AS131)-SUM($N192:AR192)+$J192)*IF($F192&gt;=5,AS$10&gt;=YEAR($I192),1)*($F192&gt;=3)</f>
        <v>0</v>
      </c>
      <c r="AT192" s="221">
        <f>(SUM($N131:AT131)-SUM($N192:AS192)+$J192)*IF($F192&gt;=5,AT$10&gt;=YEAR($I192),1)*($F192&gt;=3)</f>
        <v>0</v>
      </c>
      <c r="AU192" s="221">
        <f>(SUM($N131:AU131)-SUM($N192:AT192)+$J192)*IF($F192&gt;=5,AU$10&gt;=YEAR($I192),1)*($F192&gt;=3)</f>
        <v>0</v>
      </c>
      <c r="AV192" s="221">
        <f>(SUM($N131:AV131)-SUM($N192:AU192)+$J192)*IF($F192&gt;=5,AV$10&gt;=YEAR($I192),1)*($F192&gt;=3)</f>
        <v>0</v>
      </c>
      <c r="AW192" s="221">
        <f>(SUM($N131:AW131)-SUM($N192:AV192)+$J192)*IF($F192&gt;=5,AW$10&gt;=YEAR($I192),1)*($F192&gt;=3)</f>
        <v>0</v>
      </c>
      <c r="AX192" s="221">
        <f>(SUM($N131:AX131)-SUM($N192:AW192)+$J192)*IF($F192&gt;=5,AX$10&gt;=YEAR($I192),1)*($F192&gt;=3)</f>
        <v>0</v>
      </c>
      <c r="AY192" s="221">
        <f>(SUM($N131:AY131)-SUM($N192:AX192)+$J192)*IF($F192&gt;=5,AY$10&gt;=YEAR($I192),1)*($F192&gt;=3)</f>
        <v>0</v>
      </c>
      <c r="AZ192" s="221">
        <f>(SUM($N131:AZ131)-SUM($N192:AY192)+$J192)*IF($F192&gt;=5,AZ$10&gt;=YEAR($I192),1)*($F192&gt;=3)</f>
        <v>0</v>
      </c>
      <c r="BA192" s="221">
        <f>(SUM($N131:BA131)-SUM($N192:AZ192)+$J192)*IF($F192&gt;=5,BA$10&gt;=YEAR($I192),1)*($F192&gt;=3)</f>
        <v>0</v>
      </c>
      <c r="BB192" s="221">
        <f>(SUM($N131:BB131)-SUM($N192:BA192)+$J192)*IF($F192&gt;=5,BB$10&gt;=YEAR($I192),1)*($F192&gt;=3)</f>
        <v>0</v>
      </c>
      <c r="BC192" s="221">
        <f>(SUM($N131:BC131)-SUM($N192:BB192)+$J192)*IF($F192&gt;=5,BC$10&gt;=YEAR($I192),1)*($F192&gt;=3)</f>
        <v>0</v>
      </c>
      <c r="BD192" s="221">
        <f>(SUM($N131:BD131)-SUM($N192:BC192)+$J192)*IF($F192&gt;=5,BD$10&gt;=YEAR($I192),1)*($F192&gt;=3)</f>
        <v>0</v>
      </c>
      <c r="BE192" s="221">
        <f>(SUM($N131:BE131)-SUM($N192:BD192)+$J192)*IF($F192&gt;=5,BE$10&gt;=YEAR($I192),1)*($F192&gt;=3)</f>
        <v>0</v>
      </c>
      <c r="BF192" s="221">
        <f>(SUM($N131:BF131)-SUM($N192:BE192)+$J192)*IF($F192&gt;=5,BF$10&gt;=YEAR($I192),1)*($F192&gt;=3)</f>
        <v>0</v>
      </c>
      <c r="BG192" s="221">
        <f>(SUM($N131:BG131)-SUM($N192:BF192)+$J192)*IF($F192&gt;=5,BG$10&gt;=YEAR($I192),1)*($F192&gt;=3)</f>
        <v>0</v>
      </c>
      <c r="BH192" s="221">
        <f>(SUM($N131:BH131)-SUM($N192:BG192)+$J192)*IF($F192&gt;=5,BH$10&gt;=YEAR($I192),1)*($F192&gt;=3)</f>
        <v>0</v>
      </c>
      <c r="BI192" s="221">
        <f>(SUM($N131:BI131)-SUM($N192:BH192)+$J192)*IF($F192&gt;=5,BI$10&gt;=YEAR($I192),1)*($F192&gt;=3)</f>
        <v>0</v>
      </c>
      <c r="BJ192" s="221">
        <f>(SUM($N131:BJ131)-SUM($N192:BI192)+$J192)*IF($F192&gt;=5,BJ$10&gt;=YEAR($I192),1)*($F192&gt;=3)</f>
        <v>0</v>
      </c>
      <c r="BK192" s="221">
        <f>(SUM($N131:BK131)-SUM($N192:BJ192)+$J192)*IF($F192&gt;=5,BK$10&gt;=YEAR($I192),1)*($F192&gt;=3)</f>
        <v>0</v>
      </c>
      <c r="BL192" s="221">
        <f>(SUM($N131:BL131)-SUM($N192:BK192)+$J192)*IF($F192&gt;=5,BL$10&gt;=YEAR($I192),1)*($F192&gt;=3)</f>
        <v>0</v>
      </c>
      <c r="BM192" s="221">
        <f>(SUM($N131:BM131)-SUM($N192:BL192)+$J192)*IF($F192&gt;=5,BM$10&gt;=YEAR($I192),1)*($F192&gt;=3)</f>
        <v>0</v>
      </c>
    </row>
    <row r="193" spans="3:65" ht="12.75">
      <c r="C193" s="220">
        <f t="shared" si="153"/>
        <v>11</v>
      </c>
      <c r="D193" s="198" t="str">
        <f t="shared" si="154"/>
        <v>…</v>
      </c>
      <c r="E193" s="245" t="str">
        <f t="shared" si="151"/>
        <v>Operating Expense</v>
      </c>
      <c r="F193" s="215">
        <f t="shared" si="151"/>
        <v>2</v>
      </c>
      <c r="G193" s="215"/>
      <c r="H193" s="250">
        <f>Input!J22</f>
        <v>10</v>
      </c>
      <c r="I193" s="302">
        <f>Input!G22</f>
        <v>44562</v>
      </c>
      <c r="J193" s="222">
        <f t="shared" si="152"/>
        <v>0</v>
      </c>
      <c r="K193" s="236">
        <f t="shared" si="155"/>
        <v>0</v>
      </c>
      <c r="L193" s="237">
        <f t="shared" si="156"/>
        <v>0</v>
      </c>
      <c r="O193" s="221">
        <f>(SUM($N132:O132)-SUM($N193:N193)+$J193)*IF($F193&gt;=5,O$10&gt;=YEAR($I193),1)*($F193&gt;=3)</f>
        <v>0</v>
      </c>
      <c r="P193" s="221">
        <f>(SUM($N132:P132)-SUM($N193:O193)+$J193)*IF($F193&gt;=5,P$10&gt;=YEAR($I193),1)*($F193&gt;=3)</f>
        <v>0</v>
      </c>
      <c r="Q193" s="221">
        <f>(SUM($N132:Q132)-SUM($N193:P193)+$J193)*IF($F193&gt;=5,Q$10&gt;=YEAR($I193),1)*($F193&gt;=3)</f>
        <v>0</v>
      </c>
      <c r="R193" s="221">
        <f>(SUM($N132:R132)-SUM($N193:Q193)+$J193)*IF($F193&gt;=5,R$10&gt;=YEAR($I193),1)*($F193&gt;=3)</f>
        <v>0</v>
      </c>
      <c r="S193" s="221">
        <f>(SUM($N132:S132)-SUM($N193:R193)+$J193)*IF($F193&gt;=5,S$10&gt;=YEAR($I193),1)*($F193&gt;=3)</f>
        <v>0</v>
      </c>
      <c r="T193" s="221">
        <f>(SUM($N132:T132)-SUM($N193:S193)+$J193)*IF($F193&gt;=5,T$10&gt;=YEAR($I193),1)*($F193&gt;=3)</f>
        <v>0</v>
      </c>
      <c r="U193" s="221">
        <f>(SUM($N132:U132)-SUM($N193:T193)+$J193)*IF($F193&gt;=5,U$10&gt;=YEAR($I193),1)*($F193&gt;=3)</f>
        <v>0</v>
      </c>
      <c r="V193" s="221">
        <f>(SUM($N132:V132)-SUM($N193:U193)+$J193)*IF($F193&gt;=5,V$10&gt;=YEAR($I193),1)*($F193&gt;=3)</f>
        <v>0</v>
      </c>
      <c r="W193" s="221">
        <f>(SUM($N132:W132)-SUM($N193:V193)+$J193)*IF($F193&gt;=5,W$10&gt;=YEAR($I193),1)*($F193&gt;=3)</f>
        <v>0</v>
      </c>
      <c r="X193" s="221">
        <f>(SUM($N132:X132)-SUM($N193:W193)+$J193)*IF($F193&gt;=5,X$10&gt;=YEAR($I193),1)*($F193&gt;=3)</f>
        <v>0</v>
      </c>
      <c r="Y193" s="221">
        <f>(SUM($N132:Y132)-SUM($N193:X193)+$J193)*IF($F193&gt;=5,Y$10&gt;=YEAR($I193),1)*($F193&gt;=3)</f>
        <v>0</v>
      </c>
      <c r="Z193" s="221">
        <f>(SUM($N132:Z132)-SUM($N193:Y193)+$J193)*IF($F193&gt;=5,Z$10&gt;=YEAR($I193),1)*($F193&gt;=3)</f>
        <v>0</v>
      </c>
      <c r="AA193" s="221">
        <f>(SUM($N132:AA132)-SUM($N193:Z193)+$J193)*IF($F193&gt;=5,AA$10&gt;=YEAR($I193),1)*($F193&gt;=3)</f>
        <v>0</v>
      </c>
      <c r="AB193" s="221">
        <f>(SUM($N132:AB132)-SUM($N193:AA193)+$J193)*IF($F193&gt;=5,AB$10&gt;=YEAR($I193),1)*($F193&gt;=3)</f>
        <v>0</v>
      </c>
      <c r="AC193" s="221">
        <f>(SUM($N132:AC132)-SUM($N193:AB193)+$J193)*IF($F193&gt;=5,AC$10&gt;=YEAR($I193),1)*($F193&gt;=3)</f>
        <v>0</v>
      </c>
      <c r="AD193" s="221">
        <f>(SUM($N132:AD132)-SUM($N193:AC193)+$J193)*IF($F193&gt;=5,AD$10&gt;=YEAR($I193),1)*($F193&gt;=3)</f>
        <v>0</v>
      </c>
      <c r="AE193" s="221">
        <f>(SUM($N132:AE132)-SUM($N193:AD193)+$J193)*IF($F193&gt;=5,AE$10&gt;=YEAR($I193),1)*($F193&gt;=3)</f>
        <v>0</v>
      </c>
      <c r="AF193" s="221">
        <f>(SUM($N132:AF132)-SUM($N193:AE193)+$J193)*IF($F193&gt;=5,AF$10&gt;=YEAR($I193),1)*($F193&gt;=3)</f>
        <v>0</v>
      </c>
      <c r="AG193" s="221">
        <f>(SUM($N132:AG132)-SUM($N193:AF193)+$J193)*IF($F193&gt;=5,AG$10&gt;=YEAR($I193),1)*($F193&gt;=3)</f>
        <v>0</v>
      </c>
      <c r="AH193" s="221">
        <f>(SUM($N132:AH132)-SUM($N193:AG193)+$J193)*IF($F193&gt;=5,AH$10&gt;=YEAR($I193),1)*($F193&gt;=3)</f>
        <v>0</v>
      </c>
      <c r="AI193" s="221">
        <f>(SUM($N132:AI132)-SUM($N193:AH193)+$J193)*IF($F193&gt;=5,AI$10&gt;=YEAR($I193),1)*($F193&gt;=3)</f>
        <v>0</v>
      </c>
      <c r="AJ193" s="221">
        <f>(SUM($N132:AJ132)-SUM($N193:AI193)+$J193)*IF($F193&gt;=5,AJ$10&gt;=YEAR($I193),1)*($F193&gt;=3)</f>
        <v>0</v>
      </c>
      <c r="AK193" s="221">
        <f>(SUM($N132:AK132)-SUM($N193:AJ193)+$J193)*IF($F193&gt;=5,AK$10&gt;=YEAR($I193),1)*($F193&gt;=3)</f>
        <v>0</v>
      </c>
      <c r="AL193" s="221">
        <f>(SUM($N132:AL132)-SUM($N193:AK193)+$J193)*IF($F193&gt;=5,AL$10&gt;=YEAR($I193),1)*($F193&gt;=3)</f>
        <v>0</v>
      </c>
      <c r="AM193" s="221">
        <f>(SUM($N132:AM132)-SUM($N193:AL193)+$J193)*IF($F193&gt;=5,AM$10&gt;=YEAR($I193),1)*($F193&gt;=3)</f>
        <v>0</v>
      </c>
      <c r="AN193" s="221">
        <f>(SUM($N132:AN132)-SUM($N193:AM193)+$J193)*IF($F193&gt;=5,AN$10&gt;=YEAR($I193),1)*($F193&gt;=3)</f>
        <v>0</v>
      </c>
      <c r="AO193" s="221">
        <f>(SUM($N132:AO132)-SUM($N193:AN193)+$J193)*IF($F193&gt;=5,AO$10&gt;=YEAR($I193),1)*($F193&gt;=3)</f>
        <v>0</v>
      </c>
      <c r="AP193" s="221">
        <f>(SUM($N132:AP132)-SUM($N193:AO193)+$J193)*IF($F193&gt;=5,AP$10&gt;=YEAR($I193),1)*($F193&gt;=3)</f>
        <v>0</v>
      </c>
      <c r="AQ193" s="221">
        <f>(SUM($N132:AQ132)-SUM($N193:AP193)+$J193)*IF($F193&gt;=5,AQ$10&gt;=YEAR($I193),1)*($F193&gt;=3)</f>
        <v>0</v>
      </c>
      <c r="AR193" s="221">
        <f>(SUM($N132:AR132)-SUM($N193:AQ193)+$J193)*IF($F193&gt;=5,AR$10&gt;=YEAR($I193),1)*($F193&gt;=3)</f>
        <v>0</v>
      </c>
      <c r="AS193" s="221">
        <f>(SUM($N132:AS132)-SUM($N193:AR193)+$J193)*IF($F193&gt;=5,AS$10&gt;=YEAR($I193),1)*($F193&gt;=3)</f>
        <v>0</v>
      </c>
      <c r="AT193" s="221">
        <f>(SUM($N132:AT132)-SUM($N193:AS193)+$J193)*IF($F193&gt;=5,AT$10&gt;=YEAR($I193),1)*($F193&gt;=3)</f>
        <v>0</v>
      </c>
      <c r="AU193" s="221">
        <f>(SUM($N132:AU132)-SUM($N193:AT193)+$J193)*IF($F193&gt;=5,AU$10&gt;=YEAR($I193),1)*($F193&gt;=3)</f>
        <v>0</v>
      </c>
      <c r="AV193" s="221">
        <f>(SUM($N132:AV132)-SUM($N193:AU193)+$J193)*IF($F193&gt;=5,AV$10&gt;=YEAR($I193),1)*($F193&gt;=3)</f>
        <v>0</v>
      </c>
      <c r="AW193" s="221">
        <f>(SUM($N132:AW132)-SUM($N193:AV193)+$J193)*IF($F193&gt;=5,AW$10&gt;=YEAR($I193),1)*($F193&gt;=3)</f>
        <v>0</v>
      </c>
      <c r="AX193" s="221">
        <f>(SUM($N132:AX132)-SUM($N193:AW193)+$J193)*IF($F193&gt;=5,AX$10&gt;=YEAR($I193),1)*($F193&gt;=3)</f>
        <v>0</v>
      </c>
      <c r="AY193" s="221">
        <f>(SUM($N132:AY132)-SUM($N193:AX193)+$J193)*IF($F193&gt;=5,AY$10&gt;=YEAR($I193),1)*($F193&gt;=3)</f>
        <v>0</v>
      </c>
      <c r="AZ193" s="221">
        <f>(SUM($N132:AZ132)-SUM($N193:AY193)+$J193)*IF($F193&gt;=5,AZ$10&gt;=YEAR($I193),1)*($F193&gt;=3)</f>
        <v>0</v>
      </c>
      <c r="BA193" s="221">
        <f>(SUM($N132:BA132)-SUM($N193:AZ193)+$J193)*IF($F193&gt;=5,BA$10&gt;=YEAR($I193),1)*($F193&gt;=3)</f>
        <v>0</v>
      </c>
      <c r="BB193" s="221">
        <f>(SUM($N132:BB132)-SUM($N193:BA193)+$J193)*IF($F193&gt;=5,BB$10&gt;=YEAR($I193),1)*($F193&gt;=3)</f>
        <v>0</v>
      </c>
      <c r="BC193" s="221">
        <f>(SUM($N132:BC132)-SUM($N193:BB193)+$J193)*IF($F193&gt;=5,BC$10&gt;=YEAR($I193),1)*($F193&gt;=3)</f>
        <v>0</v>
      </c>
      <c r="BD193" s="221">
        <f>(SUM($N132:BD132)-SUM($N193:BC193)+$J193)*IF($F193&gt;=5,BD$10&gt;=YEAR($I193),1)*($F193&gt;=3)</f>
        <v>0</v>
      </c>
      <c r="BE193" s="221">
        <f>(SUM($N132:BE132)-SUM($N193:BD193)+$J193)*IF($F193&gt;=5,BE$10&gt;=YEAR($I193),1)*($F193&gt;=3)</f>
        <v>0</v>
      </c>
      <c r="BF193" s="221">
        <f>(SUM($N132:BF132)-SUM($N193:BE193)+$J193)*IF($F193&gt;=5,BF$10&gt;=YEAR($I193),1)*($F193&gt;=3)</f>
        <v>0</v>
      </c>
      <c r="BG193" s="221">
        <f>(SUM($N132:BG132)-SUM($N193:BF193)+$J193)*IF($F193&gt;=5,BG$10&gt;=YEAR($I193),1)*($F193&gt;=3)</f>
        <v>0</v>
      </c>
      <c r="BH193" s="221">
        <f>(SUM($N132:BH132)-SUM($N193:BG193)+$J193)*IF($F193&gt;=5,BH$10&gt;=YEAR($I193),1)*($F193&gt;=3)</f>
        <v>0</v>
      </c>
      <c r="BI193" s="221">
        <f>(SUM($N132:BI132)-SUM($N193:BH193)+$J193)*IF($F193&gt;=5,BI$10&gt;=YEAR($I193),1)*($F193&gt;=3)</f>
        <v>0</v>
      </c>
      <c r="BJ193" s="221">
        <f>(SUM($N132:BJ132)-SUM($N193:BI193)+$J193)*IF($F193&gt;=5,BJ$10&gt;=YEAR($I193),1)*($F193&gt;=3)</f>
        <v>0</v>
      </c>
      <c r="BK193" s="221">
        <f>(SUM($N132:BK132)-SUM($N193:BJ193)+$J193)*IF($F193&gt;=5,BK$10&gt;=YEAR($I193),1)*($F193&gt;=3)</f>
        <v>0</v>
      </c>
      <c r="BL193" s="221">
        <f>(SUM($N132:BL132)-SUM($N193:BK193)+$J193)*IF($F193&gt;=5,BL$10&gt;=YEAR($I193),1)*($F193&gt;=3)</f>
        <v>0</v>
      </c>
      <c r="BM193" s="221">
        <f>(SUM($N132:BM132)-SUM($N193:BL193)+$J193)*IF($F193&gt;=5,BM$10&gt;=YEAR($I193),1)*($F193&gt;=3)</f>
        <v>0</v>
      </c>
    </row>
    <row r="194" spans="3:65" ht="12.75">
      <c r="C194" s="220">
        <f t="shared" si="153"/>
        <v>12</v>
      </c>
      <c r="D194" s="198" t="str">
        <f t="shared" si="154"/>
        <v>…</v>
      </c>
      <c r="E194" s="245" t="str">
        <f t="shared" si="151"/>
        <v>Operating Expense</v>
      </c>
      <c r="F194" s="215">
        <f t="shared" si="151"/>
        <v>2</v>
      </c>
      <c r="G194" s="215"/>
      <c r="H194" s="250">
        <f>Input!J23</f>
        <v>10</v>
      </c>
      <c r="I194" s="302">
        <f>Input!G23</f>
        <v>44562</v>
      </c>
      <c r="J194" s="222">
        <f t="shared" si="152"/>
        <v>0</v>
      </c>
      <c r="K194" s="236">
        <f t="shared" si="155"/>
        <v>0</v>
      </c>
      <c r="L194" s="237">
        <f t="shared" si="156"/>
        <v>0</v>
      </c>
      <c r="O194" s="221">
        <f>(SUM($N133:O133)-SUM($N194:N194)+$J194)*IF($F194&gt;=5,O$10&gt;=YEAR($I194),1)*($F194&gt;=3)</f>
        <v>0</v>
      </c>
      <c r="P194" s="221">
        <f>(SUM($N133:P133)-SUM($N194:O194)+$J194)*IF($F194&gt;=5,P$10&gt;=YEAR($I194),1)*($F194&gt;=3)</f>
        <v>0</v>
      </c>
      <c r="Q194" s="221">
        <f>(SUM($N133:Q133)-SUM($N194:P194)+$J194)*IF($F194&gt;=5,Q$10&gt;=YEAR($I194),1)*($F194&gt;=3)</f>
        <v>0</v>
      </c>
      <c r="R194" s="221">
        <f>(SUM($N133:R133)-SUM($N194:Q194)+$J194)*IF($F194&gt;=5,R$10&gt;=YEAR($I194),1)*($F194&gt;=3)</f>
        <v>0</v>
      </c>
      <c r="S194" s="221">
        <f>(SUM($N133:S133)-SUM($N194:R194)+$J194)*IF($F194&gt;=5,S$10&gt;=YEAR($I194),1)*($F194&gt;=3)</f>
        <v>0</v>
      </c>
      <c r="T194" s="221">
        <f>(SUM($N133:T133)-SUM($N194:S194)+$J194)*IF($F194&gt;=5,T$10&gt;=YEAR($I194),1)*($F194&gt;=3)</f>
        <v>0</v>
      </c>
      <c r="U194" s="221">
        <f>(SUM($N133:U133)-SUM($N194:T194)+$J194)*IF($F194&gt;=5,U$10&gt;=YEAR($I194),1)*($F194&gt;=3)</f>
        <v>0</v>
      </c>
      <c r="V194" s="221">
        <f>(SUM($N133:V133)-SUM($N194:U194)+$J194)*IF($F194&gt;=5,V$10&gt;=YEAR($I194),1)*($F194&gt;=3)</f>
        <v>0</v>
      </c>
      <c r="W194" s="221">
        <f>(SUM($N133:W133)-SUM($N194:V194)+$J194)*IF($F194&gt;=5,W$10&gt;=YEAR($I194),1)*($F194&gt;=3)</f>
        <v>0</v>
      </c>
      <c r="X194" s="221">
        <f>(SUM($N133:X133)-SUM($N194:W194)+$J194)*IF($F194&gt;=5,X$10&gt;=YEAR($I194),1)*($F194&gt;=3)</f>
        <v>0</v>
      </c>
      <c r="Y194" s="221">
        <f>(SUM($N133:Y133)-SUM($N194:X194)+$J194)*IF($F194&gt;=5,Y$10&gt;=YEAR($I194),1)*($F194&gt;=3)</f>
        <v>0</v>
      </c>
      <c r="Z194" s="221">
        <f>(SUM($N133:Z133)-SUM($N194:Y194)+$J194)*IF($F194&gt;=5,Z$10&gt;=YEAR($I194),1)*($F194&gt;=3)</f>
        <v>0</v>
      </c>
      <c r="AA194" s="221">
        <f>(SUM($N133:AA133)-SUM($N194:Z194)+$J194)*IF($F194&gt;=5,AA$10&gt;=YEAR($I194),1)*($F194&gt;=3)</f>
        <v>0</v>
      </c>
      <c r="AB194" s="221">
        <f>(SUM($N133:AB133)-SUM($N194:AA194)+$J194)*IF($F194&gt;=5,AB$10&gt;=YEAR($I194),1)*($F194&gt;=3)</f>
        <v>0</v>
      </c>
      <c r="AC194" s="221">
        <f>(SUM($N133:AC133)-SUM($N194:AB194)+$J194)*IF($F194&gt;=5,AC$10&gt;=YEAR($I194),1)*($F194&gt;=3)</f>
        <v>0</v>
      </c>
      <c r="AD194" s="221">
        <f>(SUM($N133:AD133)-SUM($N194:AC194)+$J194)*IF($F194&gt;=5,AD$10&gt;=YEAR($I194),1)*($F194&gt;=3)</f>
        <v>0</v>
      </c>
      <c r="AE194" s="221">
        <f>(SUM($N133:AE133)-SUM($N194:AD194)+$J194)*IF($F194&gt;=5,AE$10&gt;=YEAR($I194),1)*($F194&gt;=3)</f>
        <v>0</v>
      </c>
      <c r="AF194" s="221">
        <f>(SUM($N133:AF133)-SUM($N194:AE194)+$J194)*IF($F194&gt;=5,AF$10&gt;=YEAR($I194),1)*($F194&gt;=3)</f>
        <v>0</v>
      </c>
      <c r="AG194" s="221">
        <f>(SUM($N133:AG133)-SUM($N194:AF194)+$J194)*IF($F194&gt;=5,AG$10&gt;=YEAR($I194),1)*($F194&gt;=3)</f>
        <v>0</v>
      </c>
      <c r="AH194" s="221">
        <f>(SUM($N133:AH133)-SUM($N194:AG194)+$J194)*IF($F194&gt;=5,AH$10&gt;=YEAR($I194),1)*($F194&gt;=3)</f>
        <v>0</v>
      </c>
      <c r="AI194" s="221">
        <f>(SUM($N133:AI133)-SUM($N194:AH194)+$J194)*IF($F194&gt;=5,AI$10&gt;=YEAR($I194),1)*($F194&gt;=3)</f>
        <v>0</v>
      </c>
      <c r="AJ194" s="221">
        <f>(SUM($N133:AJ133)-SUM($N194:AI194)+$J194)*IF($F194&gt;=5,AJ$10&gt;=YEAR($I194),1)*($F194&gt;=3)</f>
        <v>0</v>
      </c>
      <c r="AK194" s="221">
        <f>(SUM($N133:AK133)-SUM($N194:AJ194)+$J194)*IF($F194&gt;=5,AK$10&gt;=YEAR($I194),1)*($F194&gt;=3)</f>
        <v>0</v>
      </c>
      <c r="AL194" s="221">
        <f>(SUM($N133:AL133)-SUM($N194:AK194)+$J194)*IF($F194&gt;=5,AL$10&gt;=YEAR($I194),1)*($F194&gt;=3)</f>
        <v>0</v>
      </c>
      <c r="AM194" s="221">
        <f>(SUM($N133:AM133)-SUM($N194:AL194)+$J194)*IF($F194&gt;=5,AM$10&gt;=YEAR($I194),1)*($F194&gt;=3)</f>
        <v>0</v>
      </c>
      <c r="AN194" s="221">
        <f>(SUM($N133:AN133)-SUM($N194:AM194)+$J194)*IF($F194&gt;=5,AN$10&gt;=YEAR($I194),1)*($F194&gt;=3)</f>
        <v>0</v>
      </c>
      <c r="AO194" s="221">
        <f>(SUM($N133:AO133)-SUM($N194:AN194)+$J194)*IF($F194&gt;=5,AO$10&gt;=YEAR($I194),1)*($F194&gt;=3)</f>
        <v>0</v>
      </c>
      <c r="AP194" s="221">
        <f>(SUM($N133:AP133)-SUM($N194:AO194)+$J194)*IF($F194&gt;=5,AP$10&gt;=YEAR($I194),1)*($F194&gt;=3)</f>
        <v>0</v>
      </c>
      <c r="AQ194" s="221">
        <f>(SUM($N133:AQ133)-SUM($N194:AP194)+$J194)*IF($F194&gt;=5,AQ$10&gt;=YEAR($I194),1)*($F194&gt;=3)</f>
        <v>0</v>
      </c>
      <c r="AR194" s="221">
        <f>(SUM($N133:AR133)-SUM($N194:AQ194)+$J194)*IF($F194&gt;=5,AR$10&gt;=YEAR($I194),1)*($F194&gt;=3)</f>
        <v>0</v>
      </c>
      <c r="AS194" s="221">
        <f>(SUM($N133:AS133)-SUM($N194:AR194)+$J194)*IF($F194&gt;=5,AS$10&gt;=YEAR($I194),1)*($F194&gt;=3)</f>
        <v>0</v>
      </c>
      <c r="AT194" s="221">
        <f>(SUM($N133:AT133)-SUM($N194:AS194)+$J194)*IF($F194&gt;=5,AT$10&gt;=YEAR($I194),1)*($F194&gt;=3)</f>
        <v>0</v>
      </c>
      <c r="AU194" s="221">
        <f>(SUM($N133:AU133)-SUM($N194:AT194)+$J194)*IF($F194&gt;=5,AU$10&gt;=YEAR($I194),1)*($F194&gt;=3)</f>
        <v>0</v>
      </c>
      <c r="AV194" s="221">
        <f>(SUM($N133:AV133)-SUM($N194:AU194)+$J194)*IF($F194&gt;=5,AV$10&gt;=YEAR($I194),1)*($F194&gt;=3)</f>
        <v>0</v>
      </c>
      <c r="AW194" s="221">
        <f>(SUM($N133:AW133)-SUM($N194:AV194)+$J194)*IF($F194&gt;=5,AW$10&gt;=YEAR($I194),1)*($F194&gt;=3)</f>
        <v>0</v>
      </c>
      <c r="AX194" s="221">
        <f>(SUM($N133:AX133)-SUM($N194:AW194)+$J194)*IF($F194&gt;=5,AX$10&gt;=YEAR($I194),1)*($F194&gt;=3)</f>
        <v>0</v>
      </c>
      <c r="AY194" s="221">
        <f>(SUM($N133:AY133)-SUM($N194:AX194)+$J194)*IF($F194&gt;=5,AY$10&gt;=YEAR($I194),1)*($F194&gt;=3)</f>
        <v>0</v>
      </c>
      <c r="AZ194" s="221">
        <f>(SUM($N133:AZ133)-SUM($N194:AY194)+$J194)*IF($F194&gt;=5,AZ$10&gt;=YEAR($I194),1)*($F194&gt;=3)</f>
        <v>0</v>
      </c>
      <c r="BA194" s="221">
        <f>(SUM($N133:BA133)-SUM($N194:AZ194)+$J194)*IF($F194&gt;=5,BA$10&gt;=YEAR($I194),1)*($F194&gt;=3)</f>
        <v>0</v>
      </c>
      <c r="BB194" s="221">
        <f>(SUM($N133:BB133)-SUM($N194:BA194)+$J194)*IF($F194&gt;=5,BB$10&gt;=YEAR($I194),1)*($F194&gt;=3)</f>
        <v>0</v>
      </c>
      <c r="BC194" s="221">
        <f>(SUM($N133:BC133)-SUM($N194:BB194)+$J194)*IF($F194&gt;=5,BC$10&gt;=YEAR($I194),1)*($F194&gt;=3)</f>
        <v>0</v>
      </c>
      <c r="BD194" s="221">
        <f>(SUM($N133:BD133)-SUM($N194:BC194)+$J194)*IF($F194&gt;=5,BD$10&gt;=YEAR($I194),1)*($F194&gt;=3)</f>
        <v>0</v>
      </c>
      <c r="BE194" s="221">
        <f>(SUM($N133:BE133)-SUM($N194:BD194)+$J194)*IF($F194&gt;=5,BE$10&gt;=YEAR($I194),1)*($F194&gt;=3)</f>
        <v>0</v>
      </c>
      <c r="BF194" s="221">
        <f>(SUM($N133:BF133)-SUM($N194:BE194)+$J194)*IF($F194&gt;=5,BF$10&gt;=YEAR($I194),1)*($F194&gt;=3)</f>
        <v>0</v>
      </c>
      <c r="BG194" s="221">
        <f>(SUM($N133:BG133)-SUM($N194:BF194)+$J194)*IF($F194&gt;=5,BG$10&gt;=YEAR($I194),1)*($F194&gt;=3)</f>
        <v>0</v>
      </c>
      <c r="BH194" s="221">
        <f>(SUM($N133:BH133)-SUM($N194:BG194)+$J194)*IF($F194&gt;=5,BH$10&gt;=YEAR($I194),1)*($F194&gt;=3)</f>
        <v>0</v>
      </c>
      <c r="BI194" s="221">
        <f>(SUM($N133:BI133)-SUM($N194:BH194)+$J194)*IF($F194&gt;=5,BI$10&gt;=YEAR($I194),1)*($F194&gt;=3)</f>
        <v>0</v>
      </c>
      <c r="BJ194" s="221">
        <f>(SUM($N133:BJ133)-SUM($N194:BI194)+$J194)*IF($F194&gt;=5,BJ$10&gt;=YEAR($I194),1)*($F194&gt;=3)</f>
        <v>0</v>
      </c>
      <c r="BK194" s="221">
        <f>(SUM($N133:BK133)-SUM($N194:BJ194)+$J194)*IF($F194&gt;=5,BK$10&gt;=YEAR($I194),1)*($F194&gt;=3)</f>
        <v>0</v>
      </c>
      <c r="BL194" s="221">
        <f>(SUM($N133:BL133)-SUM($N194:BK194)+$J194)*IF($F194&gt;=5,BL$10&gt;=YEAR($I194),1)*($F194&gt;=3)</f>
        <v>0</v>
      </c>
      <c r="BM194" s="221">
        <f>(SUM($N133:BM133)-SUM($N194:BL194)+$J194)*IF($F194&gt;=5,BM$10&gt;=YEAR($I194),1)*($F194&gt;=3)</f>
        <v>0</v>
      </c>
    </row>
    <row r="195" spans="3:65" ht="12.75">
      <c r="C195" s="220">
        <f t="shared" si="153"/>
        <v>13</v>
      </c>
      <c r="D195" s="198" t="str">
        <f t="shared" si="154"/>
        <v>…</v>
      </c>
      <c r="E195" s="245" t="str">
        <f t="shared" si="151"/>
        <v>Operating Expense</v>
      </c>
      <c r="F195" s="215">
        <f t="shared" si="151"/>
        <v>2</v>
      </c>
      <c r="G195" s="215"/>
      <c r="H195" s="250">
        <f>Input!J24</f>
        <v>10</v>
      </c>
      <c r="I195" s="302">
        <f>Input!G24</f>
        <v>44562</v>
      </c>
      <c r="J195" s="222">
        <f t="shared" si="152"/>
        <v>0</v>
      </c>
      <c r="K195" s="236">
        <f t="shared" si="155"/>
        <v>0</v>
      </c>
      <c r="L195" s="237">
        <f t="shared" si="156"/>
        <v>0</v>
      </c>
      <c r="O195" s="221">
        <f>(SUM($N134:O134)-SUM($N195:N195)+$J195)*IF($F195&gt;=5,O$10&gt;=YEAR($I195),1)*($F195&gt;=3)</f>
        <v>0</v>
      </c>
      <c r="P195" s="221">
        <f>(SUM($N134:P134)-SUM($N195:O195)+$J195)*IF($F195&gt;=5,P$10&gt;=YEAR($I195),1)*($F195&gt;=3)</f>
        <v>0</v>
      </c>
      <c r="Q195" s="221">
        <f>(SUM($N134:Q134)-SUM($N195:P195)+$J195)*IF($F195&gt;=5,Q$10&gt;=YEAR($I195),1)*($F195&gt;=3)</f>
        <v>0</v>
      </c>
      <c r="R195" s="221">
        <f>(SUM($N134:R134)-SUM($N195:Q195)+$J195)*IF($F195&gt;=5,R$10&gt;=YEAR($I195),1)*($F195&gt;=3)</f>
        <v>0</v>
      </c>
      <c r="S195" s="221">
        <f>(SUM($N134:S134)-SUM($N195:R195)+$J195)*IF($F195&gt;=5,S$10&gt;=YEAR($I195),1)*($F195&gt;=3)</f>
        <v>0</v>
      </c>
      <c r="T195" s="221">
        <f>(SUM($N134:T134)-SUM($N195:S195)+$J195)*IF($F195&gt;=5,T$10&gt;=YEAR($I195),1)*($F195&gt;=3)</f>
        <v>0</v>
      </c>
      <c r="U195" s="221">
        <f>(SUM($N134:U134)-SUM($N195:T195)+$J195)*IF($F195&gt;=5,U$10&gt;=YEAR($I195),1)*($F195&gt;=3)</f>
        <v>0</v>
      </c>
      <c r="V195" s="221">
        <f>(SUM($N134:V134)-SUM($N195:U195)+$J195)*IF($F195&gt;=5,V$10&gt;=YEAR($I195),1)*($F195&gt;=3)</f>
        <v>0</v>
      </c>
      <c r="W195" s="221">
        <f>(SUM($N134:W134)-SUM($N195:V195)+$J195)*IF($F195&gt;=5,W$10&gt;=YEAR($I195),1)*($F195&gt;=3)</f>
        <v>0</v>
      </c>
      <c r="X195" s="221">
        <f>(SUM($N134:X134)-SUM($N195:W195)+$J195)*IF($F195&gt;=5,X$10&gt;=YEAR($I195),1)*($F195&gt;=3)</f>
        <v>0</v>
      </c>
      <c r="Y195" s="221">
        <f>(SUM($N134:Y134)-SUM($N195:X195)+$J195)*IF($F195&gt;=5,Y$10&gt;=YEAR($I195),1)*($F195&gt;=3)</f>
        <v>0</v>
      </c>
      <c r="Z195" s="221">
        <f>(SUM($N134:Z134)-SUM($N195:Y195)+$J195)*IF($F195&gt;=5,Z$10&gt;=YEAR($I195),1)*($F195&gt;=3)</f>
        <v>0</v>
      </c>
      <c r="AA195" s="221">
        <f>(SUM($N134:AA134)-SUM($N195:Z195)+$J195)*IF($F195&gt;=5,AA$10&gt;=YEAR($I195),1)*($F195&gt;=3)</f>
        <v>0</v>
      </c>
      <c r="AB195" s="221">
        <f>(SUM($N134:AB134)-SUM($N195:AA195)+$J195)*IF($F195&gt;=5,AB$10&gt;=YEAR($I195),1)*($F195&gt;=3)</f>
        <v>0</v>
      </c>
      <c r="AC195" s="221">
        <f>(SUM($N134:AC134)-SUM($N195:AB195)+$J195)*IF($F195&gt;=5,AC$10&gt;=YEAR($I195),1)*($F195&gt;=3)</f>
        <v>0</v>
      </c>
      <c r="AD195" s="221">
        <f>(SUM($N134:AD134)-SUM($N195:AC195)+$J195)*IF($F195&gt;=5,AD$10&gt;=YEAR($I195),1)*($F195&gt;=3)</f>
        <v>0</v>
      </c>
      <c r="AE195" s="221">
        <f>(SUM($N134:AE134)-SUM($N195:AD195)+$J195)*IF($F195&gt;=5,AE$10&gt;=YEAR($I195),1)*($F195&gt;=3)</f>
        <v>0</v>
      </c>
      <c r="AF195" s="221">
        <f>(SUM($N134:AF134)-SUM($N195:AE195)+$J195)*IF($F195&gt;=5,AF$10&gt;=YEAR($I195),1)*($F195&gt;=3)</f>
        <v>0</v>
      </c>
      <c r="AG195" s="221">
        <f>(SUM($N134:AG134)-SUM($N195:AF195)+$J195)*IF($F195&gt;=5,AG$10&gt;=YEAR($I195),1)*($F195&gt;=3)</f>
        <v>0</v>
      </c>
      <c r="AH195" s="221">
        <f>(SUM($N134:AH134)-SUM($N195:AG195)+$J195)*IF($F195&gt;=5,AH$10&gt;=YEAR($I195),1)*($F195&gt;=3)</f>
        <v>0</v>
      </c>
      <c r="AI195" s="221">
        <f>(SUM($N134:AI134)-SUM($N195:AH195)+$J195)*IF($F195&gt;=5,AI$10&gt;=YEAR($I195),1)*($F195&gt;=3)</f>
        <v>0</v>
      </c>
      <c r="AJ195" s="221">
        <f>(SUM($N134:AJ134)-SUM($N195:AI195)+$J195)*IF($F195&gt;=5,AJ$10&gt;=YEAR($I195),1)*($F195&gt;=3)</f>
        <v>0</v>
      </c>
      <c r="AK195" s="221">
        <f>(SUM($N134:AK134)-SUM($N195:AJ195)+$J195)*IF($F195&gt;=5,AK$10&gt;=YEAR($I195),1)*($F195&gt;=3)</f>
        <v>0</v>
      </c>
      <c r="AL195" s="221">
        <f>(SUM($N134:AL134)-SUM($N195:AK195)+$J195)*IF($F195&gt;=5,AL$10&gt;=YEAR($I195),1)*($F195&gt;=3)</f>
        <v>0</v>
      </c>
      <c r="AM195" s="221">
        <f>(SUM($N134:AM134)-SUM($N195:AL195)+$J195)*IF($F195&gt;=5,AM$10&gt;=YEAR($I195),1)*($F195&gt;=3)</f>
        <v>0</v>
      </c>
      <c r="AN195" s="221">
        <f>(SUM($N134:AN134)-SUM($N195:AM195)+$J195)*IF($F195&gt;=5,AN$10&gt;=YEAR($I195),1)*($F195&gt;=3)</f>
        <v>0</v>
      </c>
      <c r="AO195" s="221">
        <f>(SUM($N134:AO134)-SUM($N195:AN195)+$J195)*IF($F195&gt;=5,AO$10&gt;=YEAR($I195),1)*($F195&gt;=3)</f>
        <v>0</v>
      </c>
      <c r="AP195" s="221">
        <f>(SUM($N134:AP134)-SUM($N195:AO195)+$J195)*IF($F195&gt;=5,AP$10&gt;=YEAR($I195),1)*($F195&gt;=3)</f>
        <v>0</v>
      </c>
      <c r="AQ195" s="221">
        <f>(SUM($N134:AQ134)-SUM($N195:AP195)+$J195)*IF($F195&gt;=5,AQ$10&gt;=YEAR($I195),1)*($F195&gt;=3)</f>
        <v>0</v>
      </c>
      <c r="AR195" s="221">
        <f>(SUM($N134:AR134)-SUM($N195:AQ195)+$J195)*IF($F195&gt;=5,AR$10&gt;=YEAR($I195),1)*($F195&gt;=3)</f>
        <v>0</v>
      </c>
      <c r="AS195" s="221">
        <f>(SUM($N134:AS134)-SUM($N195:AR195)+$J195)*IF($F195&gt;=5,AS$10&gt;=YEAR($I195),1)*($F195&gt;=3)</f>
        <v>0</v>
      </c>
      <c r="AT195" s="221">
        <f>(SUM($N134:AT134)-SUM($N195:AS195)+$J195)*IF($F195&gt;=5,AT$10&gt;=YEAR($I195),1)*($F195&gt;=3)</f>
        <v>0</v>
      </c>
      <c r="AU195" s="221">
        <f>(SUM($N134:AU134)-SUM($N195:AT195)+$J195)*IF($F195&gt;=5,AU$10&gt;=YEAR($I195),1)*($F195&gt;=3)</f>
        <v>0</v>
      </c>
      <c r="AV195" s="221">
        <f>(SUM($N134:AV134)-SUM($N195:AU195)+$J195)*IF($F195&gt;=5,AV$10&gt;=YEAR($I195),1)*($F195&gt;=3)</f>
        <v>0</v>
      </c>
      <c r="AW195" s="221">
        <f>(SUM($N134:AW134)-SUM($N195:AV195)+$J195)*IF($F195&gt;=5,AW$10&gt;=YEAR($I195),1)*($F195&gt;=3)</f>
        <v>0</v>
      </c>
      <c r="AX195" s="221">
        <f>(SUM($N134:AX134)-SUM($N195:AW195)+$J195)*IF($F195&gt;=5,AX$10&gt;=YEAR($I195),1)*($F195&gt;=3)</f>
        <v>0</v>
      </c>
      <c r="AY195" s="221">
        <f>(SUM($N134:AY134)-SUM($N195:AX195)+$J195)*IF($F195&gt;=5,AY$10&gt;=YEAR($I195),1)*($F195&gt;=3)</f>
        <v>0</v>
      </c>
      <c r="AZ195" s="221">
        <f>(SUM($N134:AZ134)-SUM($N195:AY195)+$J195)*IF($F195&gt;=5,AZ$10&gt;=YEAR($I195),1)*($F195&gt;=3)</f>
        <v>0</v>
      </c>
      <c r="BA195" s="221">
        <f>(SUM($N134:BA134)-SUM($N195:AZ195)+$J195)*IF($F195&gt;=5,BA$10&gt;=YEAR($I195),1)*($F195&gt;=3)</f>
        <v>0</v>
      </c>
      <c r="BB195" s="221">
        <f>(SUM($N134:BB134)-SUM($N195:BA195)+$J195)*IF($F195&gt;=5,BB$10&gt;=YEAR($I195),1)*($F195&gt;=3)</f>
        <v>0</v>
      </c>
      <c r="BC195" s="221">
        <f>(SUM($N134:BC134)-SUM($N195:BB195)+$J195)*IF($F195&gt;=5,BC$10&gt;=YEAR($I195),1)*($F195&gt;=3)</f>
        <v>0</v>
      </c>
      <c r="BD195" s="221">
        <f>(SUM($N134:BD134)-SUM($N195:BC195)+$J195)*IF($F195&gt;=5,BD$10&gt;=YEAR($I195),1)*($F195&gt;=3)</f>
        <v>0</v>
      </c>
      <c r="BE195" s="221">
        <f>(SUM($N134:BE134)-SUM($N195:BD195)+$J195)*IF($F195&gt;=5,BE$10&gt;=YEAR($I195),1)*($F195&gt;=3)</f>
        <v>0</v>
      </c>
      <c r="BF195" s="221">
        <f>(SUM($N134:BF134)-SUM($N195:BE195)+$J195)*IF($F195&gt;=5,BF$10&gt;=YEAR($I195),1)*($F195&gt;=3)</f>
        <v>0</v>
      </c>
      <c r="BG195" s="221">
        <f>(SUM($N134:BG134)-SUM($N195:BF195)+$J195)*IF($F195&gt;=5,BG$10&gt;=YEAR($I195),1)*($F195&gt;=3)</f>
        <v>0</v>
      </c>
      <c r="BH195" s="221">
        <f>(SUM($N134:BH134)-SUM($N195:BG195)+$J195)*IF($F195&gt;=5,BH$10&gt;=YEAR($I195),1)*($F195&gt;=3)</f>
        <v>0</v>
      </c>
      <c r="BI195" s="221">
        <f>(SUM($N134:BI134)-SUM($N195:BH195)+$J195)*IF($F195&gt;=5,BI$10&gt;=YEAR($I195),1)*($F195&gt;=3)</f>
        <v>0</v>
      </c>
      <c r="BJ195" s="221">
        <f>(SUM($N134:BJ134)-SUM($N195:BI195)+$J195)*IF($F195&gt;=5,BJ$10&gt;=YEAR($I195),1)*($F195&gt;=3)</f>
        <v>0</v>
      </c>
      <c r="BK195" s="221">
        <f>(SUM($N134:BK134)-SUM($N195:BJ195)+$J195)*IF($F195&gt;=5,BK$10&gt;=YEAR($I195),1)*($F195&gt;=3)</f>
        <v>0</v>
      </c>
      <c r="BL195" s="221">
        <f>(SUM($N134:BL134)-SUM($N195:BK195)+$J195)*IF($F195&gt;=5,BL$10&gt;=YEAR($I195),1)*($F195&gt;=3)</f>
        <v>0</v>
      </c>
      <c r="BM195" s="221">
        <f>(SUM($N134:BM134)-SUM($N195:BL195)+$J195)*IF($F195&gt;=5,BM$10&gt;=YEAR($I195),1)*($F195&gt;=3)</f>
        <v>0</v>
      </c>
    </row>
    <row r="196" spans="3:65" ht="12.75">
      <c r="C196" s="220">
        <f t="shared" si="153"/>
        <v>14</v>
      </c>
      <c r="D196" s="198" t="str">
        <f t="shared" si="154"/>
        <v>…</v>
      </c>
      <c r="E196" s="245" t="str">
        <f t="shared" si="151"/>
        <v>Operating Expense</v>
      </c>
      <c r="F196" s="215">
        <f t="shared" si="151"/>
        <v>2</v>
      </c>
      <c r="G196" s="215"/>
      <c r="H196" s="250">
        <f>Input!J25</f>
        <v>10</v>
      </c>
      <c r="I196" s="302">
        <f>Input!G25</f>
        <v>44562</v>
      </c>
      <c r="J196" s="222">
        <f t="shared" si="152"/>
        <v>0</v>
      </c>
      <c r="K196" s="236">
        <f t="shared" si="155"/>
        <v>0</v>
      </c>
      <c r="L196" s="237">
        <f t="shared" si="156"/>
        <v>0</v>
      </c>
      <c r="O196" s="221">
        <f>(SUM($N135:O135)-SUM($N196:N196)+$J196)*IF($F196&gt;=5,O$10&gt;=YEAR($I196),1)*($F196&gt;=3)</f>
        <v>0</v>
      </c>
      <c r="P196" s="221">
        <f>(SUM($N135:P135)-SUM($N196:O196)+$J196)*IF($F196&gt;=5,P$10&gt;=YEAR($I196),1)*($F196&gt;=3)</f>
        <v>0</v>
      </c>
      <c r="Q196" s="221">
        <f>(SUM($N135:Q135)-SUM($N196:P196)+$J196)*IF($F196&gt;=5,Q$10&gt;=YEAR($I196),1)*($F196&gt;=3)</f>
        <v>0</v>
      </c>
      <c r="R196" s="221">
        <f>(SUM($N135:R135)-SUM($N196:Q196)+$J196)*IF($F196&gt;=5,R$10&gt;=YEAR($I196),1)*($F196&gt;=3)</f>
        <v>0</v>
      </c>
      <c r="S196" s="221">
        <f>(SUM($N135:S135)-SUM($N196:R196)+$J196)*IF($F196&gt;=5,S$10&gt;=YEAR($I196),1)*($F196&gt;=3)</f>
        <v>0</v>
      </c>
      <c r="T196" s="221">
        <f>(SUM($N135:T135)-SUM($N196:S196)+$J196)*IF($F196&gt;=5,T$10&gt;=YEAR($I196),1)*($F196&gt;=3)</f>
        <v>0</v>
      </c>
      <c r="U196" s="221">
        <f>(SUM($N135:U135)-SUM($N196:T196)+$J196)*IF($F196&gt;=5,U$10&gt;=YEAR($I196),1)*($F196&gt;=3)</f>
        <v>0</v>
      </c>
      <c r="V196" s="221">
        <f>(SUM($N135:V135)-SUM($N196:U196)+$J196)*IF($F196&gt;=5,V$10&gt;=YEAR($I196),1)*($F196&gt;=3)</f>
        <v>0</v>
      </c>
      <c r="W196" s="221">
        <f>(SUM($N135:W135)-SUM($N196:V196)+$J196)*IF($F196&gt;=5,W$10&gt;=YEAR($I196),1)*($F196&gt;=3)</f>
        <v>0</v>
      </c>
      <c r="X196" s="221">
        <f>(SUM($N135:X135)-SUM($N196:W196)+$J196)*IF($F196&gt;=5,X$10&gt;=YEAR($I196),1)*($F196&gt;=3)</f>
        <v>0</v>
      </c>
      <c r="Y196" s="221">
        <f>(SUM($N135:Y135)-SUM($N196:X196)+$J196)*IF($F196&gt;=5,Y$10&gt;=YEAR($I196),1)*($F196&gt;=3)</f>
        <v>0</v>
      </c>
      <c r="Z196" s="221">
        <f>(SUM($N135:Z135)-SUM($N196:Y196)+$J196)*IF($F196&gt;=5,Z$10&gt;=YEAR($I196),1)*($F196&gt;=3)</f>
        <v>0</v>
      </c>
      <c r="AA196" s="221">
        <f>(SUM($N135:AA135)-SUM($N196:Z196)+$J196)*IF($F196&gt;=5,AA$10&gt;=YEAR($I196),1)*($F196&gt;=3)</f>
        <v>0</v>
      </c>
      <c r="AB196" s="221">
        <f>(SUM($N135:AB135)-SUM($N196:AA196)+$J196)*IF($F196&gt;=5,AB$10&gt;=YEAR($I196),1)*($F196&gt;=3)</f>
        <v>0</v>
      </c>
      <c r="AC196" s="221">
        <f>(SUM($N135:AC135)-SUM($N196:AB196)+$J196)*IF($F196&gt;=5,AC$10&gt;=YEAR($I196),1)*($F196&gt;=3)</f>
        <v>0</v>
      </c>
      <c r="AD196" s="221">
        <f>(SUM($N135:AD135)-SUM($N196:AC196)+$J196)*IF($F196&gt;=5,AD$10&gt;=YEAR($I196),1)*($F196&gt;=3)</f>
        <v>0</v>
      </c>
      <c r="AE196" s="221">
        <f>(SUM($N135:AE135)-SUM($N196:AD196)+$J196)*IF($F196&gt;=5,AE$10&gt;=YEAR($I196),1)*($F196&gt;=3)</f>
        <v>0</v>
      </c>
      <c r="AF196" s="221">
        <f>(SUM($N135:AF135)-SUM($N196:AE196)+$J196)*IF($F196&gt;=5,AF$10&gt;=YEAR($I196),1)*($F196&gt;=3)</f>
        <v>0</v>
      </c>
      <c r="AG196" s="221">
        <f>(SUM($N135:AG135)-SUM($N196:AF196)+$J196)*IF($F196&gt;=5,AG$10&gt;=YEAR($I196),1)*($F196&gt;=3)</f>
        <v>0</v>
      </c>
      <c r="AH196" s="221">
        <f>(SUM($N135:AH135)-SUM($N196:AG196)+$J196)*IF($F196&gt;=5,AH$10&gt;=YEAR($I196),1)*($F196&gt;=3)</f>
        <v>0</v>
      </c>
      <c r="AI196" s="221">
        <f>(SUM($N135:AI135)-SUM($N196:AH196)+$J196)*IF($F196&gt;=5,AI$10&gt;=YEAR($I196),1)*($F196&gt;=3)</f>
        <v>0</v>
      </c>
      <c r="AJ196" s="221">
        <f>(SUM($N135:AJ135)-SUM($N196:AI196)+$J196)*IF($F196&gt;=5,AJ$10&gt;=YEAR($I196),1)*($F196&gt;=3)</f>
        <v>0</v>
      </c>
      <c r="AK196" s="221">
        <f>(SUM($N135:AK135)-SUM($N196:AJ196)+$J196)*IF($F196&gt;=5,AK$10&gt;=YEAR($I196),1)*($F196&gt;=3)</f>
        <v>0</v>
      </c>
      <c r="AL196" s="221">
        <f>(SUM($N135:AL135)-SUM($N196:AK196)+$J196)*IF($F196&gt;=5,AL$10&gt;=YEAR($I196),1)*($F196&gt;=3)</f>
        <v>0</v>
      </c>
      <c r="AM196" s="221">
        <f>(SUM($N135:AM135)-SUM($N196:AL196)+$J196)*IF($F196&gt;=5,AM$10&gt;=YEAR($I196),1)*($F196&gt;=3)</f>
        <v>0</v>
      </c>
      <c r="AN196" s="221">
        <f>(SUM($N135:AN135)-SUM($N196:AM196)+$J196)*IF($F196&gt;=5,AN$10&gt;=YEAR($I196),1)*($F196&gt;=3)</f>
        <v>0</v>
      </c>
      <c r="AO196" s="221">
        <f>(SUM($N135:AO135)-SUM($N196:AN196)+$J196)*IF($F196&gt;=5,AO$10&gt;=YEAR($I196),1)*($F196&gt;=3)</f>
        <v>0</v>
      </c>
      <c r="AP196" s="221">
        <f>(SUM($N135:AP135)-SUM($N196:AO196)+$J196)*IF($F196&gt;=5,AP$10&gt;=YEAR($I196),1)*($F196&gt;=3)</f>
        <v>0</v>
      </c>
      <c r="AQ196" s="221">
        <f>(SUM($N135:AQ135)-SUM($N196:AP196)+$J196)*IF($F196&gt;=5,AQ$10&gt;=YEAR($I196),1)*($F196&gt;=3)</f>
        <v>0</v>
      </c>
      <c r="AR196" s="221">
        <f>(SUM($N135:AR135)-SUM($N196:AQ196)+$J196)*IF($F196&gt;=5,AR$10&gt;=YEAR($I196),1)*($F196&gt;=3)</f>
        <v>0</v>
      </c>
      <c r="AS196" s="221">
        <f>(SUM($N135:AS135)-SUM($N196:AR196)+$J196)*IF($F196&gt;=5,AS$10&gt;=YEAR($I196),1)*($F196&gt;=3)</f>
        <v>0</v>
      </c>
      <c r="AT196" s="221">
        <f>(SUM($N135:AT135)-SUM($N196:AS196)+$J196)*IF($F196&gt;=5,AT$10&gt;=YEAR($I196),1)*($F196&gt;=3)</f>
        <v>0</v>
      </c>
      <c r="AU196" s="221">
        <f>(SUM($N135:AU135)-SUM($N196:AT196)+$J196)*IF($F196&gt;=5,AU$10&gt;=YEAR($I196),1)*($F196&gt;=3)</f>
        <v>0</v>
      </c>
      <c r="AV196" s="221">
        <f>(SUM($N135:AV135)-SUM($N196:AU196)+$J196)*IF($F196&gt;=5,AV$10&gt;=YEAR($I196),1)*($F196&gt;=3)</f>
        <v>0</v>
      </c>
      <c r="AW196" s="221">
        <f>(SUM($N135:AW135)-SUM($N196:AV196)+$J196)*IF($F196&gt;=5,AW$10&gt;=YEAR($I196),1)*($F196&gt;=3)</f>
        <v>0</v>
      </c>
      <c r="AX196" s="221">
        <f>(SUM($N135:AX135)-SUM($N196:AW196)+$J196)*IF($F196&gt;=5,AX$10&gt;=YEAR($I196),1)*($F196&gt;=3)</f>
        <v>0</v>
      </c>
      <c r="AY196" s="221">
        <f>(SUM($N135:AY135)-SUM($N196:AX196)+$J196)*IF($F196&gt;=5,AY$10&gt;=YEAR($I196),1)*($F196&gt;=3)</f>
        <v>0</v>
      </c>
      <c r="AZ196" s="221">
        <f>(SUM($N135:AZ135)-SUM($N196:AY196)+$J196)*IF($F196&gt;=5,AZ$10&gt;=YEAR($I196),1)*($F196&gt;=3)</f>
        <v>0</v>
      </c>
      <c r="BA196" s="221">
        <f>(SUM($N135:BA135)-SUM($N196:AZ196)+$J196)*IF($F196&gt;=5,BA$10&gt;=YEAR($I196),1)*($F196&gt;=3)</f>
        <v>0</v>
      </c>
      <c r="BB196" s="221">
        <f>(SUM($N135:BB135)-SUM($N196:BA196)+$J196)*IF($F196&gt;=5,BB$10&gt;=YEAR($I196),1)*($F196&gt;=3)</f>
        <v>0</v>
      </c>
      <c r="BC196" s="221">
        <f>(SUM($N135:BC135)-SUM($N196:BB196)+$J196)*IF($F196&gt;=5,BC$10&gt;=YEAR($I196),1)*($F196&gt;=3)</f>
        <v>0</v>
      </c>
      <c r="BD196" s="221">
        <f>(SUM($N135:BD135)-SUM($N196:BC196)+$J196)*IF($F196&gt;=5,BD$10&gt;=YEAR($I196),1)*($F196&gt;=3)</f>
        <v>0</v>
      </c>
      <c r="BE196" s="221">
        <f>(SUM($N135:BE135)-SUM($N196:BD196)+$J196)*IF($F196&gt;=5,BE$10&gt;=YEAR($I196),1)*($F196&gt;=3)</f>
        <v>0</v>
      </c>
      <c r="BF196" s="221">
        <f>(SUM($N135:BF135)-SUM($N196:BE196)+$J196)*IF($F196&gt;=5,BF$10&gt;=YEAR($I196),1)*($F196&gt;=3)</f>
        <v>0</v>
      </c>
      <c r="BG196" s="221">
        <f>(SUM($N135:BG135)-SUM($N196:BF196)+$J196)*IF($F196&gt;=5,BG$10&gt;=YEAR($I196),1)*($F196&gt;=3)</f>
        <v>0</v>
      </c>
      <c r="BH196" s="221">
        <f>(SUM($N135:BH135)-SUM($N196:BG196)+$J196)*IF($F196&gt;=5,BH$10&gt;=YEAR($I196),1)*($F196&gt;=3)</f>
        <v>0</v>
      </c>
      <c r="BI196" s="221">
        <f>(SUM($N135:BI135)-SUM($N196:BH196)+$J196)*IF($F196&gt;=5,BI$10&gt;=YEAR($I196),1)*($F196&gt;=3)</f>
        <v>0</v>
      </c>
      <c r="BJ196" s="221">
        <f>(SUM($N135:BJ135)-SUM($N196:BI196)+$J196)*IF($F196&gt;=5,BJ$10&gt;=YEAR($I196),1)*($F196&gt;=3)</f>
        <v>0</v>
      </c>
      <c r="BK196" s="221">
        <f>(SUM($N135:BK135)-SUM($N196:BJ196)+$J196)*IF($F196&gt;=5,BK$10&gt;=YEAR($I196),1)*($F196&gt;=3)</f>
        <v>0</v>
      </c>
      <c r="BL196" s="221">
        <f>(SUM($N135:BL135)-SUM($N196:BK196)+$J196)*IF($F196&gt;=5,BL$10&gt;=YEAR($I196),1)*($F196&gt;=3)</f>
        <v>0</v>
      </c>
      <c r="BM196" s="221">
        <f>(SUM($N135:BM135)-SUM($N196:BL196)+$J196)*IF($F196&gt;=5,BM$10&gt;=YEAR($I196),1)*($F196&gt;=3)</f>
        <v>0</v>
      </c>
    </row>
    <row r="197" spans="3:65" ht="12.75">
      <c r="C197" s="220">
        <f t="shared" si="153"/>
        <v>15</v>
      </c>
      <c r="D197" s="198" t="str">
        <f t="shared" si="154"/>
        <v>…</v>
      </c>
      <c r="E197" s="245" t="str">
        <f t="shared" si="151"/>
        <v>Operating Expense</v>
      </c>
      <c r="F197" s="215">
        <f t="shared" si="151"/>
        <v>2</v>
      </c>
      <c r="G197" s="215"/>
      <c r="H197" s="250">
        <f>Input!J26</f>
        <v>10</v>
      </c>
      <c r="I197" s="302">
        <f>Input!G26</f>
        <v>44562</v>
      </c>
      <c r="J197" s="222">
        <f t="shared" si="152"/>
        <v>0</v>
      </c>
      <c r="K197" s="236">
        <f t="shared" si="155"/>
        <v>0</v>
      </c>
      <c r="L197" s="237">
        <f t="shared" si="156"/>
        <v>0</v>
      </c>
      <c r="O197" s="221">
        <f>(SUM($N136:O136)-SUM($N197:N197)+$J197)*IF($F197&gt;=5,O$10&gt;=YEAR($I197),1)*($F197&gt;=3)</f>
        <v>0</v>
      </c>
      <c r="P197" s="221">
        <f>(SUM($N136:P136)-SUM($N197:O197)+$J197)*IF($F197&gt;=5,P$10&gt;=YEAR($I197),1)*($F197&gt;=3)</f>
        <v>0</v>
      </c>
      <c r="Q197" s="221">
        <f>(SUM($N136:Q136)-SUM($N197:P197)+$J197)*IF($F197&gt;=5,Q$10&gt;=YEAR($I197),1)*($F197&gt;=3)</f>
        <v>0</v>
      </c>
      <c r="R197" s="221">
        <f>(SUM($N136:R136)-SUM($N197:Q197)+$J197)*IF($F197&gt;=5,R$10&gt;=YEAR($I197),1)*($F197&gt;=3)</f>
        <v>0</v>
      </c>
      <c r="S197" s="221">
        <f>(SUM($N136:S136)-SUM($N197:R197)+$J197)*IF($F197&gt;=5,S$10&gt;=YEAR($I197),1)*($F197&gt;=3)</f>
        <v>0</v>
      </c>
      <c r="T197" s="221">
        <f>(SUM($N136:T136)-SUM($N197:S197)+$J197)*IF($F197&gt;=5,T$10&gt;=YEAR($I197),1)*($F197&gt;=3)</f>
        <v>0</v>
      </c>
      <c r="U197" s="221">
        <f>(SUM($N136:U136)-SUM($N197:T197)+$J197)*IF($F197&gt;=5,U$10&gt;=YEAR($I197),1)*($F197&gt;=3)</f>
        <v>0</v>
      </c>
      <c r="V197" s="221">
        <f>(SUM($N136:V136)-SUM($N197:U197)+$J197)*IF($F197&gt;=5,V$10&gt;=YEAR($I197),1)*($F197&gt;=3)</f>
        <v>0</v>
      </c>
      <c r="W197" s="221">
        <f>(SUM($N136:W136)-SUM($N197:V197)+$J197)*IF($F197&gt;=5,W$10&gt;=YEAR($I197),1)*($F197&gt;=3)</f>
        <v>0</v>
      </c>
      <c r="X197" s="221">
        <f>(SUM($N136:X136)-SUM($N197:W197)+$J197)*IF($F197&gt;=5,X$10&gt;=YEAR($I197),1)*($F197&gt;=3)</f>
        <v>0</v>
      </c>
      <c r="Y197" s="221">
        <f>(SUM($N136:Y136)-SUM($N197:X197)+$J197)*IF($F197&gt;=5,Y$10&gt;=YEAR($I197),1)*($F197&gt;=3)</f>
        <v>0</v>
      </c>
      <c r="Z197" s="221">
        <f>(SUM($N136:Z136)-SUM($N197:Y197)+$J197)*IF($F197&gt;=5,Z$10&gt;=YEAR($I197),1)*($F197&gt;=3)</f>
        <v>0</v>
      </c>
      <c r="AA197" s="221">
        <f>(SUM($N136:AA136)-SUM($N197:Z197)+$J197)*IF($F197&gt;=5,AA$10&gt;=YEAR($I197),1)*($F197&gt;=3)</f>
        <v>0</v>
      </c>
      <c r="AB197" s="221">
        <f>(SUM($N136:AB136)-SUM($N197:AA197)+$J197)*IF($F197&gt;=5,AB$10&gt;=YEAR($I197),1)*($F197&gt;=3)</f>
        <v>0</v>
      </c>
      <c r="AC197" s="221">
        <f>(SUM($N136:AC136)-SUM($N197:AB197)+$J197)*IF($F197&gt;=5,AC$10&gt;=YEAR($I197),1)*($F197&gt;=3)</f>
        <v>0</v>
      </c>
      <c r="AD197" s="221">
        <f>(SUM($N136:AD136)-SUM($N197:AC197)+$J197)*IF($F197&gt;=5,AD$10&gt;=YEAR($I197),1)*($F197&gt;=3)</f>
        <v>0</v>
      </c>
      <c r="AE197" s="221">
        <f>(SUM($N136:AE136)-SUM($N197:AD197)+$J197)*IF($F197&gt;=5,AE$10&gt;=YEAR($I197),1)*($F197&gt;=3)</f>
        <v>0</v>
      </c>
      <c r="AF197" s="221">
        <f>(SUM($N136:AF136)-SUM($N197:AE197)+$J197)*IF($F197&gt;=5,AF$10&gt;=YEAR($I197),1)*($F197&gt;=3)</f>
        <v>0</v>
      </c>
      <c r="AG197" s="221">
        <f>(SUM($N136:AG136)-SUM($N197:AF197)+$J197)*IF($F197&gt;=5,AG$10&gt;=YEAR($I197),1)*($F197&gt;=3)</f>
        <v>0</v>
      </c>
      <c r="AH197" s="221">
        <f>(SUM($N136:AH136)-SUM($N197:AG197)+$J197)*IF($F197&gt;=5,AH$10&gt;=YEAR($I197),1)*($F197&gt;=3)</f>
        <v>0</v>
      </c>
      <c r="AI197" s="221">
        <f>(SUM($N136:AI136)-SUM($N197:AH197)+$J197)*IF($F197&gt;=5,AI$10&gt;=YEAR($I197),1)*($F197&gt;=3)</f>
        <v>0</v>
      </c>
      <c r="AJ197" s="221">
        <f>(SUM($N136:AJ136)-SUM($N197:AI197)+$J197)*IF($F197&gt;=5,AJ$10&gt;=YEAR($I197),1)*($F197&gt;=3)</f>
        <v>0</v>
      </c>
      <c r="AK197" s="221">
        <f>(SUM($N136:AK136)-SUM($N197:AJ197)+$J197)*IF($F197&gt;=5,AK$10&gt;=YEAR($I197),1)*($F197&gt;=3)</f>
        <v>0</v>
      </c>
      <c r="AL197" s="221">
        <f>(SUM($N136:AL136)-SUM($N197:AK197)+$J197)*IF($F197&gt;=5,AL$10&gt;=YEAR($I197),1)*($F197&gt;=3)</f>
        <v>0</v>
      </c>
      <c r="AM197" s="221">
        <f>(SUM($N136:AM136)-SUM($N197:AL197)+$J197)*IF($F197&gt;=5,AM$10&gt;=YEAR($I197),1)*($F197&gt;=3)</f>
        <v>0</v>
      </c>
      <c r="AN197" s="221">
        <f>(SUM($N136:AN136)-SUM($N197:AM197)+$J197)*IF($F197&gt;=5,AN$10&gt;=YEAR($I197),1)*($F197&gt;=3)</f>
        <v>0</v>
      </c>
      <c r="AO197" s="221">
        <f>(SUM($N136:AO136)-SUM($N197:AN197)+$J197)*IF($F197&gt;=5,AO$10&gt;=YEAR($I197),1)*($F197&gt;=3)</f>
        <v>0</v>
      </c>
      <c r="AP197" s="221">
        <f>(SUM($N136:AP136)-SUM($N197:AO197)+$J197)*IF($F197&gt;=5,AP$10&gt;=YEAR($I197),1)*($F197&gt;=3)</f>
        <v>0</v>
      </c>
      <c r="AQ197" s="221">
        <f>(SUM($N136:AQ136)-SUM($N197:AP197)+$J197)*IF($F197&gt;=5,AQ$10&gt;=YEAR($I197),1)*($F197&gt;=3)</f>
        <v>0</v>
      </c>
      <c r="AR197" s="221">
        <f>(SUM($N136:AR136)-SUM($N197:AQ197)+$J197)*IF($F197&gt;=5,AR$10&gt;=YEAR($I197),1)*($F197&gt;=3)</f>
        <v>0</v>
      </c>
      <c r="AS197" s="221">
        <f>(SUM($N136:AS136)-SUM($N197:AR197)+$J197)*IF($F197&gt;=5,AS$10&gt;=YEAR($I197),1)*($F197&gt;=3)</f>
        <v>0</v>
      </c>
      <c r="AT197" s="221">
        <f>(SUM($N136:AT136)-SUM($N197:AS197)+$J197)*IF($F197&gt;=5,AT$10&gt;=YEAR($I197),1)*($F197&gt;=3)</f>
        <v>0</v>
      </c>
      <c r="AU197" s="221">
        <f>(SUM($N136:AU136)-SUM($N197:AT197)+$J197)*IF($F197&gt;=5,AU$10&gt;=YEAR($I197),1)*($F197&gt;=3)</f>
        <v>0</v>
      </c>
      <c r="AV197" s="221">
        <f>(SUM($N136:AV136)-SUM($N197:AU197)+$J197)*IF($F197&gt;=5,AV$10&gt;=YEAR($I197),1)*($F197&gt;=3)</f>
        <v>0</v>
      </c>
      <c r="AW197" s="221">
        <f>(SUM($N136:AW136)-SUM($N197:AV197)+$J197)*IF($F197&gt;=5,AW$10&gt;=YEAR($I197),1)*($F197&gt;=3)</f>
        <v>0</v>
      </c>
      <c r="AX197" s="221">
        <f>(SUM($N136:AX136)-SUM($N197:AW197)+$J197)*IF($F197&gt;=5,AX$10&gt;=YEAR($I197),1)*($F197&gt;=3)</f>
        <v>0</v>
      </c>
      <c r="AY197" s="221">
        <f>(SUM($N136:AY136)-SUM($N197:AX197)+$J197)*IF($F197&gt;=5,AY$10&gt;=YEAR($I197),1)*($F197&gt;=3)</f>
        <v>0</v>
      </c>
      <c r="AZ197" s="221">
        <f>(SUM($N136:AZ136)-SUM($N197:AY197)+$J197)*IF($F197&gt;=5,AZ$10&gt;=YEAR($I197),1)*($F197&gt;=3)</f>
        <v>0</v>
      </c>
      <c r="BA197" s="221">
        <f>(SUM($N136:BA136)-SUM($N197:AZ197)+$J197)*IF($F197&gt;=5,BA$10&gt;=YEAR($I197),1)*($F197&gt;=3)</f>
        <v>0</v>
      </c>
      <c r="BB197" s="221">
        <f>(SUM($N136:BB136)-SUM($N197:BA197)+$J197)*IF($F197&gt;=5,BB$10&gt;=YEAR($I197),1)*($F197&gt;=3)</f>
        <v>0</v>
      </c>
      <c r="BC197" s="221">
        <f>(SUM($N136:BC136)-SUM($N197:BB197)+$J197)*IF($F197&gt;=5,BC$10&gt;=YEAR($I197),1)*($F197&gt;=3)</f>
        <v>0</v>
      </c>
      <c r="BD197" s="221">
        <f>(SUM($N136:BD136)-SUM($N197:BC197)+$J197)*IF($F197&gt;=5,BD$10&gt;=YEAR($I197),1)*($F197&gt;=3)</f>
        <v>0</v>
      </c>
      <c r="BE197" s="221">
        <f>(SUM($N136:BE136)-SUM($N197:BD197)+$J197)*IF($F197&gt;=5,BE$10&gt;=YEAR($I197),1)*($F197&gt;=3)</f>
        <v>0</v>
      </c>
      <c r="BF197" s="221">
        <f>(SUM($N136:BF136)-SUM($N197:BE197)+$J197)*IF($F197&gt;=5,BF$10&gt;=YEAR($I197),1)*($F197&gt;=3)</f>
        <v>0</v>
      </c>
      <c r="BG197" s="221">
        <f>(SUM($N136:BG136)-SUM($N197:BF197)+$J197)*IF($F197&gt;=5,BG$10&gt;=YEAR($I197),1)*($F197&gt;=3)</f>
        <v>0</v>
      </c>
      <c r="BH197" s="221">
        <f>(SUM($N136:BH136)-SUM($N197:BG197)+$J197)*IF($F197&gt;=5,BH$10&gt;=YEAR($I197),1)*($F197&gt;=3)</f>
        <v>0</v>
      </c>
      <c r="BI197" s="221">
        <f>(SUM($N136:BI136)-SUM($N197:BH197)+$J197)*IF($F197&gt;=5,BI$10&gt;=YEAR($I197),1)*($F197&gt;=3)</f>
        <v>0</v>
      </c>
      <c r="BJ197" s="221">
        <f>(SUM($N136:BJ136)-SUM($N197:BI197)+$J197)*IF($F197&gt;=5,BJ$10&gt;=YEAR($I197),1)*($F197&gt;=3)</f>
        <v>0</v>
      </c>
      <c r="BK197" s="221">
        <f>(SUM($N136:BK136)-SUM($N197:BJ197)+$J197)*IF($F197&gt;=5,BK$10&gt;=YEAR($I197),1)*($F197&gt;=3)</f>
        <v>0</v>
      </c>
      <c r="BL197" s="221">
        <f>(SUM($N136:BL136)-SUM($N197:BK197)+$J197)*IF($F197&gt;=5,BL$10&gt;=YEAR($I197),1)*($F197&gt;=3)</f>
        <v>0</v>
      </c>
      <c r="BM197" s="221">
        <f>(SUM($N136:BM136)-SUM($N197:BL197)+$J197)*IF($F197&gt;=5,BM$10&gt;=YEAR($I197),1)*($F197&gt;=3)</f>
        <v>0</v>
      </c>
    </row>
    <row r="198" spans="3:65" ht="12.75">
      <c r="C198" s="220">
        <f t="shared" si="153"/>
        <v>16</v>
      </c>
      <c r="D198" s="198" t="str">
        <f t="shared" si="154"/>
        <v>…</v>
      </c>
      <c r="E198" s="245" t="str">
        <f t="shared" si="151"/>
        <v>Operating Expense</v>
      </c>
      <c r="F198" s="215">
        <f t="shared" si="151"/>
        <v>2</v>
      </c>
      <c r="G198" s="215"/>
      <c r="H198" s="250">
        <f>Input!J27</f>
        <v>10</v>
      </c>
      <c r="I198" s="302">
        <f>Input!G27</f>
        <v>44562</v>
      </c>
      <c r="J198" s="222">
        <f t="shared" si="152"/>
        <v>0</v>
      </c>
      <c r="K198" s="236">
        <f t="shared" si="155"/>
        <v>0</v>
      </c>
      <c r="L198" s="237">
        <f t="shared" si="156"/>
        <v>0</v>
      </c>
      <c r="O198" s="221">
        <f>(SUM($N137:O137)-SUM($N198:N198)+$J198)*IF($F198&gt;=5,O$10&gt;=YEAR($I198),1)*($F198&gt;=3)</f>
        <v>0</v>
      </c>
      <c r="P198" s="221">
        <f>(SUM($N137:P137)-SUM($N198:O198)+$J198)*IF($F198&gt;=5,P$10&gt;=YEAR($I198),1)*($F198&gt;=3)</f>
        <v>0</v>
      </c>
      <c r="Q198" s="221">
        <f>(SUM($N137:Q137)-SUM($N198:P198)+$J198)*IF($F198&gt;=5,Q$10&gt;=YEAR($I198),1)*($F198&gt;=3)</f>
        <v>0</v>
      </c>
      <c r="R198" s="221">
        <f>(SUM($N137:R137)-SUM($N198:Q198)+$J198)*IF($F198&gt;=5,R$10&gt;=YEAR($I198),1)*($F198&gt;=3)</f>
        <v>0</v>
      </c>
      <c r="S198" s="221">
        <f>(SUM($N137:S137)-SUM($N198:R198)+$J198)*IF($F198&gt;=5,S$10&gt;=YEAR($I198),1)*($F198&gt;=3)</f>
        <v>0</v>
      </c>
      <c r="T198" s="221">
        <f>(SUM($N137:T137)-SUM($N198:S198)+$J198)*IF($F198&gt;=5,T$10&gt;=YEAR($I198),1)*($F198&gt;=3)</f>
        <v>0</v>
      </c>
      <c r="U198" s="221">
        <f>(SUM($N137:U137)-SUM($N198:T198)+$J198)*IF($F198&gt;=5,U$10&gt;=YEAR($I198),1)*($F198&gt;=3)</f>
        <v>0</v>
      </c>
      <c r="V198" s="221">
        <f>(SUM($N137:V137)-SUM($N198:U198)+$J198)*IF($F198&gt;=5,V$10&gt;=YEAR($I198),1)*($F198&gt;=3)</f>
        <v>0</v>
      </c>
      <c r="W198" s="221">
        <f>(SUM($N137:W137)-SUM($N198:V198)+$J198)*IF($F198&gt;=5,W$10&gt;=YEAR($I198),1)*($F198&gt;=3)</f>
        <v>0</v>
      </c>
      <c r="X198" s="221">
        <f>(SUM($N137:X137)-SUM($N198:W198)+$J198)*IF($F198&gt;=5,X$10&gt;=YEAR($I198),1)*($F198&gt;=3)</f>
        <v>0</v>
      </c>
      <c r="Y198" s="221">
        <f>(SUM($N137:Y137)-SUM($N198:X198)+$J198)*IF($F198&gt;=5,Y$10&gt;=YEAR($I198),1)*($F198&gt;=3)</f>
        <v>0</v>
      </c>
      <c r="Z198" s="221">
        <f>(SUM($N137:Z137)-SUM($N198:Y198)+$J198)*IF($F198&gt;=5,Z$10&gt;=YEAR($I198),1)*($F198&gt;=3)</f>
        <v>0</v>
      </c>
      <c r="AA198" s="221">
        <f>(SUM($N137:AA137)-SUM($N198:Z198)+$J198)*IF($F198&gt;=5,AA$10&gt;=YEAR($I198),1)*($F198&gt;=3)</f>
        <v>0</v>
      </c>
      <c r="AB198" s="221">
        <f>(SUM($N137:AB137)-SUM($N198:AA198)+$J198)*IF($F198&gt;=5,AB$10&gt;=YEAR($I198),1)*($F198&gt;=3)</f>
        <v>0</v>
      </c>
      <c r="AC198" s="221">
        <f>(SUM($N137:AC137)-SUM($N198:AB198)+$J198)*IF($F198&gt;=5,AC$10&gt;=YEAR($I198),1)*($F198&gt;=3)</f>
        <v>0</v>
      </c>
      <c r="AD198" s="221">
        <f>(SUM($N137:AD137)-SUM($N198:AC198)+$J198)*IF($F198&gt;=5,AD$10&gt;=YEAR($I198),1)*($F198&gt;=3)</f>
        <v>0</v>
      </c>
      <c r="AE198" s="221">
        <f>(SUM($N137:AE137)-SUM($N198:AD198)+$J198)*IF($F198&gt;=5,AE$10&gt;=YEAR($I198),1)*($F198&gt;=3)</f>
        <v>0</v>
      </c>
      <c r="AF198" s="221">
        <f>(SUM($N137:AF137)-SUM($N198:AE198)+$J198)*IF($F198&gt;=5,AF$10&gt;=YEAR($I198),1)*($F198&gt;=3)</f>
        <v>0</v>
      </c>
      <c r="AG198" s="221">
        <f>(SUM($N137:AG137)-SUM($N198:AF198)+$J198)*IF($F198&gt;=5,AG$10&gt;=YEAR($I198),1)*($F198&gt;=3)</f>
        <v>0</v>
      </c>
      <c r="AH198" s="221">
        <f>(SUM($N137:AH137)-SUM($N198:AG198)+$J198)*IF($F198&gt;=5,AH$10&gt;=YEAR($I198),1)*($F198&gt;=3)</f>
        <v>0</v>
      </c>
      <c r="AI198" s="221">
        <f>(SUM($N137:AI137)-SUM($N198:AH198)+$J198)*IF($F198&gt;=5,AI$10&gt;=YEAR($I198),1)*($F198&gt;=3)</f>
        <v>0</v>
      </c>
      <c r="AJ198" s="221">
        <f>(SUM($N137:AJ137)-SUM($N198:AI198)+$J198)*IF($F198&gt;=5,AJ$10&gt;=YEAR($I198),1)*($F198&gt;=3)</f>
        <v>0</v>
      </c>
      <c r="AK198" s="221">
        <f>(SUM($N137:AK137)-SUM($N198:AJ198)+$J198)*IF($F198&gt;=5,AK$10&gt;=YEAR($I198),1)*($F198&gt;=3)</f>
        <v>0</v>
      </c>
      <c r="AL198" s="221">
        <f>(SUM($N137:AL137)-SUM($N198:AK198)+$J198)*IF($F198&gt;=5,AL$10&gt;=YEAR($I198),1)*($F198&gt;=3)</f>
        <v>0</v>
      </c>
      <c r="AM198" s="221">
        <f>(SUM($N137:AM137)-SUM($N198:AL198)+$J198)*IF($F198&gt;=5,AM$10&gt;=YEAR($I198),1)*($F198&gt;=3)</f>
        <v>0</v>
      </c>
      <c r="AN198" s="221">
        <f>(SUM($N137:AN137)-SUM($N198:AM198)+$J198)*IF($F198&gt;=5,AN$10&gt;=YEAR($I198),1)*($F198&gt;=3)</f>
        <v>0</v>
      </c>
      <c r="AO198" s="221">
        <f>(SUM($N137:AO137)-SUM($N198:AN198)+$J198)*IF($F198&gt;=5,AO$10&gt;=YEAR($I198),1)*($F198&gt;=3)</f>
        <v>0</v>
      </c>
      <c r="AP198" s="221">
        <f>(SUM($N137:AP137)-SUM($N198:AO198)+$J198)*IF($F198&gt;=5,AP$10&gt;=YEAR($I198),1)*($F198&gt;=3)</f>
        <v>0</v>
      </c>
      <c r="AQ198" s="221">
        <f>(SUM($N137:AQ137)-SUM($N198:AP198)+$J198)*IF($F198&gt;=5,AQ$10&gt;=YEAR($I198),1)*($F198&gt;=3)</f>
        <v>0</v>
      </c>
      <c r="AR198" s="221">
        <f>(SUM($N137:AR137)-SUM($N198:AQ198)+$J198)*IF($F198&gt;=5,AR$10&gt;=YEAR($I198),1)*($F198&gt;=3)</f>
        <v>0</v>
      </c>
      <c r="AS198" s="221">
        <f>(SUM($N137:AS137)-SUM($N198:AR198)+$J198)*IF($F198&gt;=5,AS$10&gt;=YEAR($I198),1)*($F198&gt;=3)</f>
        <v>0</v>
      </c>
      <c r="AT198" s="221">
        <f>(SUM($N137:AT137)-SUM($N198:AS198)+$J198)*IF($F198&gt;=5,AT$10&gt;=YEAR($I198),1)*($F198&gt;=3)</f>
        <v>0</v>
      </c>
      <c r="AU198" s="221">
        <f>(SUM($N137:AU137)-SUM($N198:AT198)+$J198)*IF($F198&gt;=5,AU$10&gt;=YEAR($I198),1)*($F198&gt;=3)</f>
        <v>0</v>
      </c>
      <c r="AV198" s="221">
        <f>(SUM($N137:AV137)-SUM($N198:AU198)+$J198)*IF($F198&gt;=5,AV$10&gt;=YEAR($I198),1)*($F198&gt;=3)</f>
        <v>0</v>
      </c>
      <c r="AW198" s="221">
        <f>(SUM($N137:AW137)-SUM($N198:AV198)+$J198)*IF($F198&gt;=5,AW$10&gt;=YEAR($I198),1)*($F198&gt;=3)</f>
        <v>0</v>
      </c>
      <c r="AX198" s="221">
        <f>(SUM($N137:AX137)-SUM($N198:AW198)+$J198)*IF($F198&gt;=5,AX$10&gt;=YEAR($I198),1)*($F198&gt;=3)</f>
        <v>0</v>
      </c>
      <c r="AY198" s="221">
        <f>(SUM($N137:AY137)-SUM($N198:AX198)+$J198)*IF($F198&gt;=5,AY$10&gt;=YEAR($I198),1)*($F198&gt;=3)</f>
        <v>0</v>
      </c>
      <c r="AZ198" s="221">
        <f>(SUM($N137:AZ137)-SUM($N198:AY198)+$J198)*IF($F198&gt;=5,AZ$10&gt;=YEAR($I198),1)*($F198&gt;=3)</f>
        <v>0</v>
      </c>
      <c r="BA198" s="221">
        <f>(SUM($N137:BA137)-SUM($N198:AZ198)+$J198)*IF($F198&gt;=5,BA$10&gt;=YEAR($I198),1)*($F198&gt;=3)</f>
        <v>0</v>
      </c>
      <c r="BB198" s="221">
        <f>(SUM($N137:BB137)-SUM($N198:BA198)+$J198)*IF($F198&gt;=5,BB$10&gt;=YEAR($I198),1)*($F198&gt;=3)</f>
        <v>0</v>
      </c>
      <c r="BC198" s="221">
        <f>(SUM($N137:BC137)-SUM($N198:BB198)+$J198)*IF($F198&gt;=5,BC$10&gt;=YEAR($I198),1)*($F198&gt;=3)</f>
        <v>0</v>
      </c>
      <c r="BD198" s="221">
        <f>(SUM($N137:BD137)-SUM($N198:BC198)+$J198)*IF($F198&gt;=5,BD$10&gt;=YEAR($I198),1)*($F198&gt;=3)</f>
        <v>0</v>
      </c>
      <c r="BE198" s="221">
        <f>(SUM($N137:BE137)-SUM($N198:BD198)+$J198)*IF($F198&gt;=5,BE$10&gt;=YEAR($I198),1)*($F198&gt;=3)</f>
        <v>0</v>
      </c>
      <c r="BF198" s="221">
        <f>(SUM($N137:BF137)-SUM($N198:BE198)+$J198)*IF($F198&gt;=5,BF$10&gt;=YEAR($I198),1)*($F198&gt;=3)</f>
        <v>0</v>
      </c>
      <c r="BG198" s="221">
        <f>(SUM($N137:BG137)-SUM($N198:BF198)+$J198)*IF($F198&gt;=5,BG$10&gt;=YEAR($I198),1)*($F198&gt;=3)</f>
        <v>0</v>
      </c>
      <c r="BH198" s="221">
        <f>(SUM($N137:BH137)-SUM($N198:BG198)+$J198)*IF($F198&gt;=5,BH$10&gt;=YEAR($I198),1)*($F198&gt;=3)</f>
        <v>0</v>
      </c>
      <c r="BI198" s="221">
        <f>(SUM($N137:BI137)-SUM($N198:BH198)+$J198)*IF($F198&gt;=5,BI$10&gt;=YEAR($I198),1)*($F198&gt;=3)</f>
        <v>0</v>
      </c>
      <c r="BJ198" s="221">
        <f>(SUM($N137:BJ137)-SUM($N198:BI198)+$J198)*IF($F198&gt;=5,BJ$10&gt;=YEAR($I198),1)*($F198&gt;=3)</f>
        <v>0</v>
      </c>
      <c r="BK198" s="221">
        <f>(SUM($N137:BK137)-SUM($N198:BJ198)+$J198)*IF($F198&gt;=5,BK$10&gt;=YEAR($I198),1)*($F198&gt;=3)</f>
        <v>0</v>
      </c>
      <c r="BL198" s="221">
        <f>(SUM($N137:BL137)-SUM($N198:BK198)+$J198)*IF($F198&gt;=5,BL$10&gt;=YEAR($I198),1)*($F198&gt;=3)</f>
        <v>0</v>
      </c>
      <c r="BM198" s="221">
        <f>(SUM($N137:BM137)-SUM($N198:BL198)+$J198)*IF($F198&gt;=5,BM$10&gt;=YEAR($I198),1)*($F198&gt;=3)</f>
        <v>0</v>
      </c>
    </row>
    <row r="199" spans="3:65" ht="12.75">
      <c r="C199" s="220">
        <f t="shared" si="153"/>
        <v>17</v>
      </c>
      <c r="D199" s="198" t="str">
        <f t="shared" si="154"/>
        <v>…</v>
      </c>
      <c r="E199" s="245" t="str">
        <f t="shared" si="151"/>
        <v>Operating Expense</v>
      </c>
      <c r="F199" s="215">
        <f t="shared" si="151"/>
        <v>2</v>
      </c>
      <c r="G199" s="215"/>
      <c r="H199" s="250">
        <f>Input!J28</f>
        <v>10</v>
      </c>
      <c r="I199" s="302">
        <f>Input!G28</f>
        <v>44562</v>
      </c>
      <c r="J199" s="222">
        <f t="shared" si="152"/>
        <v>0</v>
      </c>
      <c r="K199" s="236">
        <f t="shared" si="155"/>
        <v>0</v>
      </c>
      <c r="L199" s="237">
        <f t="shared" si="156"/>
        <v>0</v>
      </c>
      <c r="O199" s="221">
        <f>(SUM($N138:O138)-SUM($N199:N199)+$J199)*IF($F199&gt;=5,O$10&gt;=YEAR($I199),1)*($F199&gt;=3)</f>
        <v>0</v>
      </c>
      <c r="P199" s="221">
        <f>(SUM($N138:P138)-SUM($N199:O199)+$J199)*IF($F199&gt;=5,P$10&gt;=YEAR($I199),1)*($F199&gt;=3)</f>
        <v>0</v>
      </c>
      <c r="Q199" s="221">
        <f>(SUM($N138:Q138)-SUM($N199:P199)+$J199)*IF($F199&gt;=5,Q$10&gt;=YEAR($I199),1)*($F199&gt;=3)</f>
        <v>0</v>
      </c>
      <c r="R199" s="221">
        <f>(SUM($N138:R138)-SUM($N199:Q199)+$J199)*IF($F199&gt;=5,R$10&gt;=YEAR($I199),1)*($F199&gt;=3)</f>
        <v>0</v>
      </c>
      <c r="S199" s="221">
        <f>(SUM($N138:S138)-SUM($N199:R199)+$J199)*IF($F199&gt;=5,S$10&gt;=YEAR($I199),1)*($F199&gt;=3)</f>
        <v>0</v>
      </c>
      <c r="T199" s="221">
        <f>(SUM($N138:T138)-SUM($N199:S199)+$J199)*IF($F199&gt;=5,T$10&gt;=YEAR($I199),1)*($F199&gt;=3)</f>
        <v>0</v>
      </c>
      <c r="U199" s="221">
        <f>(SUM($N138:U138)-SUM($N199:T199)+$J199)*IF($F199&gt;=5,U$10&gt;=YEAR($I199),1)*($F199&gt;=3)</f>
        <v>0</v>
      </c>
      <c r="V199" s="221">
        <f>(SUM($N138:V138)-SUM($N199:U199)+$J199)*IF($F199&gt;=5,V$10&gt;=YEAR($I199),1)*($F199&gt;=3)</f>
        <v>0</v>
      </c>
      <c r="W199" s="221">
        <f>(SUM($N138:W138)-SUM($N199:V199)+$J199)*IF($F199&gt;=5,W$10&gt;=YEAR($I199),1)*($F199&gt;=3)</f>
        <v>0</v>
      </c>
      <c r="X199" s="221">
        <f>(SUM($N138:X138)-SUM($N199:W199)+$J199)*IF($F199&gt;=5,X$10&gt;=YEAR($I199),1)*($F199&gt;=3)</f>
        <v>0</v>
      </c>
      <c r="Y199" s="221">
        <f>(SUM($N138:Y138)-SUM($N199:X199)+$J199)*IF($F199&gt;=5,Y$10&gt;=YEAR($I199),1)*($F199&gt;=3)</f>
        <v>0</v>
      </c>
      <c r="Z199" s="221">
        <f>(SUM($N138:Z138)-SUM($N199:Y199)+$J199)*IF($F199&gt;=5,Z$10&gt;=YEAR($I199),1)*($F199&gt;=3)</f>
        <v>0</v>
      </c>
      <c r="AA199" s="221">
        <f>(SUM($N138:AA138)-SUM($N199:Z199)+$J199)*IF($F199&gt;=5,AA$10&gt;=YEAR($I199),1)*($F199&gt;=3)</f>
        <v>0</v>
      </c>
      <c r="AB199" s="221">
        <f>(SUM($N138:AB138)-SUM($N199:AA199)+$J199)*IF($F199&gt;=5,AB$10&gt;=YEAR($I199),1)*($F199&gt;=3)</f>
        <v>0</v>
      </c>
      <c r="AC199" s="221">
        <f>(SUM($N138:AC138)-SUM($N199:AB199)+$J199)*IF($F199&gt;=5,AC$10&gt;=YEAR($I199),1)*($F199&gt;=3)</f>
        <v>0</v>
      </c>
      <c r="AD199" s="221">
        <f>(SUM($N138:AD138)-SUM($N199:AC199)+$J199)*IF($F199&gt;=5,AD$10&gt;=YEAR($I199),1)*($F199&gt;=3)</f>
        <v>0</v>
      </c>
      <c r="AE199" s="221">
        <f>(SUM($N138:AE138)-SUM($N199:AD199)+$J199)*IF($F199&gt;=5,AE$10&gt;=YEAR($I199),1)*($F199&gt;=3)</f>
        <v>0</v>
      </c>
      <c r="AF199" s="221">
        <f>(SUM($N138:AF138)-SUM($N199:AE199)+$J199)*IF($F199&gt;=5,AF$10&gt;=YEAR($I199),1)*($F199&gt;=3)</f>
        <v>0</v>
      </c>
      <c r="AG199" s="221">
        <f>(SUM($N138:AG138)-SUM($N199:AF199)+$J199)*IF($F199&gt;=5,AG$10&gt;=YEAR($I199),1)*($F199&gt;=3)</f>
        <v>0</v>
      </c>
      <c r="AH199" s="221">
        <f>(SUM($N138:AH138)-SUM($N199:AG199)+$J199)*IF($F199&gt;=5,AH$10&gt;=YEAR($I199),1)*($F199&gt;=3)</f>
        <v>0</v>
      </c>
      <c r="AI199" s="221">
        <f>(SUM($N138:AI138)-SUM($N199:AH199)+$J199)*IF($F199&gt;=5,AI$10&gt;=YEAR($I199),1)*($F199&gt;=3)</f>
        <v>0</v>
      </c>
      <c r="AJ199" s="221">
        <f>(SUM($N138:AJ138)-SUM($N199:AI199)+$J199)*IF($F199&gt;=5,AJ$10&gt;=YEAR($I199),1)*($F199&gt;=3)</f>
        <v>0</v>
      </c>
      <c r="AK199" s="221">
        <f>(SUM($N138:AK138)-SUM($N199:AJ199)+$J199)*IF($F199&gt;=5,AK$10&gt;=YEAR($I199),1)*($F199&gt;=3)</f>
        <v>0</v>
      </c>
      <c r="AL199" s="221">
        <f>(SUM($N138:AL138)-SUM($N199:AK199)+$J199)*IF($F199&gt;=5,AL$10&gt;=YEAR($I199),1)*($F199&gt;=3)</f>
        <v>0</v>
      </c>
      <c r="AM199" s="221">
        <f>(SUM($N138:AM138)-SUM($N199:AL199)+$J199)*IF($F199&gt;=5,AM$10&gt;=YEAR($I199),1)*($F199&gt;=3)</f>
        <v>0</v>
      </c>
      <c r="AN199" s="221">
        <f>(SUM($N138:AN138)-SUM($N199:AM199)+$J199)*IF($F199&gt;=5,AN$10&gt;=YEAR($I199),1)*($F199&gt;=3)</f>
        <v>0</v>
      </c>
      <c r="AO199" s="221">
        <f>(SUM($N138:AO138)-SUM($N199:AN199)+$J199)*IF($F199&gt;=5,AO$10&gt;=YEAR($I199),1)*($F199&gt;=3)</f>
        <v>0</v>
      </c>
      <c r="AP199" s="221">
        <f>(SUM($N138:AP138)-SUM($N199:AO199)+$J199)*IF($F199&gt;=5,AP$10&gt;=YEAR($I199),1)*($F199&gt;=3)</f>
        <v>0</v>
      </c>
      <c r="AQ199" s="221">
        <f>(SUM($N138:AQ138)-SUM($N199:AP199)+$J199)*IF($F199&gt;=5,AQ$10&gt;=YEAR($I199),1)*($F199&gt;=3)</f>
        <v>0</v>
      </c>
      <c r="AR199" s="221">
        <f>(SUM($N138:AR138)-SUM($N199:AQ199)+$J199)*IF($F199&gt;=5,AR$10&gt;=YEAR($I199),1)*($F199&gt;=3)</f>
        <v>0</v>
      </c>
      <c r="AS199" s="221">
        <f>(SUM($N138:AS138)-SUM($N199:AR199)+$J199)*IF($F199&gt;=5,AS$10&gt;=YEAR($I199),1)*($F199&gt;=3)</f>
        <v>0</v>
      </c>
      <c r="AT199" s="221">
        <f>(SUM($N138:AT138)-SUM($N199:AS199)+$J199)*IF($F199&gt;=5,AT$10&gt;=YEAR($I199),1)*($F199&gt;=3)</f>
        <v>0</v>
      </c>
      <c r="AU199" s="221">
        <f>(SUM($N138:AU138)-SUM($N199:AT199)+$J199)*IF($F199&gt;=5,AU$10&gt;=YEAR($I199),1)*($F199&gt;=3)</f>
        <v>0</v>
      </c>
      <c r="AV199" s="221">
        <f>(SUM($N138:AV138)-SUM($N199:AU199)+$J199)*IF($F199&gt;=5,AV$10&gt;=YEAR($I199),1)*($F199&gt;=3)</f>
        <v>0</v>
      </c>
      <c r="AW199" s="221">
        <f>(SUM($N138:AW138)-SUM($N199:AV199)+$J199)*IF($F199&gt;=5,AW$10&gt;=YEAR($I199),1)*($F199&gt;=3)</f>
        <v>0</v>
      </c>
      <c r="AX199" s="221">
        <f>(SUM($N138:AX138)-SUM($N199:AW199)+$J199)*IF($F199&gt;=5,AX$10&gt;=YEAR($I199),1)*($F199&gt;=3)</f>
        <v>0</v>
      </c>
      <c r="AY199" s="221">
        <f>(SUM($N138:AY138)-SUM($N199:AX199)+$J199)*IF($F199&gt;=5,AY$10&gt;=YEAR($I199),1)*($F199&gt;=3)</f>
        <v>0</v>
      </c>
      <c r="AZ199" s="221">
        <f>(SUM($N138:AZ138)-SUM($N199:AY199)+$J199)*IF($F199&gt;=5,AZ$10&gt;=YEAR($I199),1)*($F199&gt;=3)</f>
        <v>0</v>
      </c>
      <c r="BA199" s="221">
        <f>(SUM($N138:BA138)-SUM($N199:AZ199)+$J199)*IF($F199&gt;=5,BA$10&gt;=YEAR($I199),1)*($F199&gt;=3)</f>
        <v>0</v>
      </c>
      <c r="BB199" s="221">
        <f>(SUM($N138:BB138)-SUM($N199:BA199)+$J199)*IF($F199&gt;=5,BB$10&gt;=YEAR($I199),1)*($F199&gt;=3)</f>
        <v>0</v>
      </c>
      <c r="BC199" s="221">
        <f>(SUM($N138:BC138)-SUM($N199:BB199)+$J199)*IF($F199&gt;=5,BC$10&gt;=YEAR($I199),1)*($F199&gt;=3)</f>
        <v>0</v>
      </c>
      <c r="BD199" s="221">
        <f>(SUM($N138:BD138)-SUM($N199:BC199)+$J199)*IF($F199&gt;=5,BD$10&gt;=YEAR($I199),1)*($F199&gt;=3)</f>
        <v>0</v>
      </c>
      <c r="BE199" s="221">
        <f>(SUM($N138:BE138)-SUM($N199:BD199)+$J199)*IF($F199&gt;=5,BE$10&gt;=YEAR($I199),1)*($F199&gt;=3)</f>
        <v>0</v>
      </c>
      <c r="BF199" s="221">
        <f>(SUM($N138:BF138)-SUM($N199:BE199)+$J199)*IF($F199&gt;=5,BF$10&gt;=YEAR($I199),1)*($F199&gt;=3)</f>
        <v>0</v>
      </c>
      <c r="BG199" s="221">
        <f>(SUM($N138:BG138)-SUM($N199:BF199)+$J199)*IF($F199&gt;=5,BG$10&gt;=YEAR($I199),1)*($F199&gt;=3)</f>
        <v>0</v>
      </c>
      <c r="BH199" s="221">
        <f>(SUM($N138:BH138)-SUM($N199:BG199)+$J199)*IF($F199&gt;=5,BH$10&gt;=YEAR($I199),1)*($F199&gt;=3)</f>
        <v>0</v>
      </c>
      <c r="BI199" s="221">
        <f>(SUM($N138:BI138)-SUM($N199:BH199)+$J199)*IF($F199&gt;=5,BI$10&gt;=YEAR($I199),1)*($F199&gt;=3)</f>
        <v>0</v>
      </c>
      <c r="BJ199" s="221">
        <f>(SUM($N138:BJ138)-SUM($N199:BI199)+$J199)*IF($F199&gt;=5,BJ$10&gt;=YEAR($I199),1)*($F199&gt;=3)</f>
        <v>0</v>
      </c>
      <c r="BK199" s="221">
        <f>(SUM($N138:BK138)-SUM($N199:BJ199)+$J199)*IF($F199&gt;=5,BK$10&gt;=YEAR($I199),1)*($F199&gt;=3)</f>
        <v>0</v>
      </c>
      <c r="BL199" s="221">
        <f>(SUM($N138:BL138)-SUM($N199:BK199)+$J199)*IF($F199&gt;=5,BL$10&gt;=YEAR($I199),1)*($F199&gt;=3)</f>
        <v>0</v>
      </c>
      <c r="BM199" s="221">
        <f>(SUM($N138:BM138)-SUM($N199:BL199)+$J199)*IF($F199&gt;=5,BM$10&gt;=YEAR($I199),1)*($F199&gt;=3)</f>
        <v>0</v>
      </c>
    </row>
    <row r="200" spans="3:65" ht="12.75">
      <c r="C200" s="220">
        <f t="shared" si="153"/>
        <v>18</v>
      </c>
      <c r="D200" s="198" t="str">
        <f t="shared" si="154"/>
        <v>…</v>
      </c>
      <c r="E200" s="245" t="str">
        <f t="shared" si="151"/>
        <v>Operating Expense</v>
      </c>
      <c r="F200" s="215">
        <f t="shared" si="151"/>
        <v>2</v>
      </c>
      <c r="G200" s="215"/>
      <c r="H200" s="250">
        <f>Input!J29</f>
        <v>10</v>
      </c>
      <c r="I200" s="302">
        <f>Input!G29</f>
        <v>44562</v>
      </c>
      <c r="J200" s="222">
        <f t="shared" si="152"/>
        <v>0</v>
      </c>
      <c r="K200" s="236">
        <f t="shared" si="155"/>
        <v>0</v>
      </c>
      <c r="L200" s="237">
        <f t="shared" si="156"/>
        <v>0</v>
      </c>
      <c r="O200" s="221">
        <f>(SUM($N139:O139)-SUM($N200:N200)+$J200)*IF($F200&gt;=5,O$10&gt;=YEAR($I200),1)*($F200&gt;=3)</f>
        <v>0</v>
      </c>
      <c r="P200" s="221">
        <f>(SUM($N139:P139)-SUM($N200:O200)+$J200)*IF($F200&gt;=5,P$10&gt;=YEAR($I200),1)*($F200&gt;=3)</f>
        <v>0</v>
      </c>
      <c r="Q200" s="221">
        <f>(SUM($N139:Q139)-SUM($N200:P200)+$J200)*IF($F200&gt;=5,Q$10&gt;=YEAR($I200),1)*($F200&gt;=3)</f>
        <v>0</v>
      </c>
      <c r="R200" s="221">
        <f>(SUM($N139:R139)-SUM($N200:Q200)+$J200)*IF($F200&gt;=5,R$10&gt;=YEAR($I200),1)*($F200&gt;=3)</f>
        <v>0</v>
      </c>
      <c r="S200" s="221">
        <f>(SUM($N139:S139)-SUM($N200:R200)+$J200)*IF($F200&gt;=5,S$10&gt;=YEAR($I200),1)*($F200&gt;=3)</f>
        <v>0</v>
      </c>
      <c r="T200" s="221">
        <f>(SUM($N139:T139)-SUM($N200:S200)+$J200)*IF($F200&gt;=5,T$10&gt;=YEAR($I200),1)*($F200&gt;=3)</f>
        <v>0</v>
      </c>
      <c r="U200" s="221">
        <f>(SUM($N139:U139)-SUM($N200:T200)+$J200)*IF($F200&gt;=5,U$10&gt;=YEAR($I200),1)*($F200&gt;=3)</f>
        <v>0</v>
      </c>
      <c r="V200" s="221">
        <f>(SUM($N139:V139)-SUM($N200:U200)+$J200)*IF($F200&gt;=5,V$10&gt;=YEAR($I200),1)*($F200&gt;=3)</f>
        <v>0</v>
      </c>
      <c r="W200" s="221">
        <f>(SUM($N139:W139)-SUM($N200:V200)+$J200)*IF($F200&gt;=5,W$10&gt;=YEAR($I200),1)*($F200&gt;=3)</f>
        <v>0</v>
      </c>
      <c r="X200" s="221">
        <f>(SUM($N139:X139)-SUM($N200:W200)+$J200)*IF($F200&gt;=5,X$10&gt;=YEAR($I200),1)*($F200&gt;=3)</f>
        <v>0</v>
      </c>
      <c r="Y200" s="221">
        <f>(SUM($N139:Y139)-SUM($N200:X200)+$J200)*IF($F200&gt;=5,Y$10&gt;=YEAR($I200),1)*($F200&gt;=3)</f>
        <v>0</v>
      </c>
      <c r="Z200" s="221">
        <f>(SUM($N139:Z139)-SUM($N200:Y200)+$J200)*IF($F200&gt;=5,Z$10&gt;=YEAR($I200),1)*($F200&gt;=3)</f>
        <v>0</v>
      </c>
      <c r="AA200" s="221">
        <f>(SUM($N139:AA139)-SUM($N200:Z200)+$J200)*IF($F200&gt;=5,AA$10&gt;=YEAR($I200),1)*($F200&gt;=3)</f>
        <v>0</v>
      </c>
      <c r="AB200" s="221">
        <f>(SUM($N139:AB139)-SUM($N200:AA200)+$J200)*IF($F200&gt;=5,AB$10&gt;=YEAR($I200),1)*($F200&gt;=3)</f>
        <v>0</v>
      </c>
      <c r="AC200" s="221">
        <f>(SUM($N139:AC139)-SUM($N200:AB200)+$J200)*IF($F200&gt;=5,AC$10&gt;=YEAR($I200),1)*($F200&gt;=3)</f>
        <v>0</v>
      </c>
      <c r="AD200" s="221">
        <f>(SUM($N139:AD139)-SUM($N200:AC200)+$J200)*IF($F200&gt;=5,AD$10&gt;=YEAR($I200),1)*($F200&gt;=3)</f>
        <v>0</v>
      </c>
      <c r="AE200" s="221">
        <f>(SUM($N139:AE139)-SUM($N200:AD200)+$J200)*IF($F200&gt;=5,AE$10&gt;=YEAR($I200),1)*($F200&gt;=3)</f>
        <v>0</v>
      </c>
      <c r="AF200" s="221">
        <f>(SUM($N139:AF139)-SUM($N200:AE200)+$J200)*IF($F200&gt;=5,AF$10&gt;=YEAR($I200),1)*($F200&gt;=3)</f>
        <v>0</v>
      </c>
      <c r="AG200" s="221">
        <f>(SUM($N139:AG139)-SUM($N200:AF200)+$J200)*IF($F200&gt;=5,AG$10&gt;=YEAR($I200),1)*($F200&gt;=3)</f>
        <v>0</v>
      </c>
      <c r="AH200" s="221">
        <f>(SUM($N139:AH139)-SUM($N200:AG200)+$J200)*IF($F200&gt;=5,AH$10&gt;=YEAR($I200),1)*($F200&gt;=3)</f>
        <v>0</v>
      </c>
      <c r="AI200" s="221">
        <f>(SUM($N139:AI139)-SUM($N200:AH200)+$J200)*IF($F200&gt;=5,AI$10&gt;=YEAR($I200),1)*($F200&gt;=3)</f>
        <v>0</v>
      </c>
      <c r="AJ200" s="221">
        <f>(SUM($N139:AJ139)-SUM($N200:AI200)+$J200)*IF($F200&gt;=5,AJ$10&gt;=YEAR($I200),1)*($F200&gt;=3)</f>
        <v>0</v>
      </c>
      <c r="AK200" s="221">
        <f>(SUM($N139:AK139)-SUM($N200:AJ200)+$J200)*IF($F200&gt;=5,AK$10&gt;=YEAR($I200),1)*($F200&gt;=3)</f>
        <v>0</v>
      </c>
      <c r="AL200" s="221">
        <f>(SUM($N139:AL139)-SUM($N200:AK200)+$J200)*IF($F200&gt;=5,AL$10&gt;=YEAR($I200),1)*($F200&gt;=3)</f>
        <v>0</v>
      </c>
      <c r="AM200" s="221">
        <f>(SUM($N139:AM139)-SUM($N200:AL200)+$J200)*IF($F200&gt;=5,AM$10&gt;=YEAR($I200),1)*($F200&gt;=3)</f>
        <v>0</v>
      </c>
      <c r="AN200" s="221">
        <f>(SUM($N139:AN139)-SUM($N200:AM200)+$J200)*IF($F200&gt;=5,AN$10&gt;=YEAR($I200),1)*($F200&gt;=3)</f>
        <v>0</v>
      </c>
      <c r="AO200" s="221">
        <f>(SUM($N139:AO139)-SUM($N200:AN200)+$J200)*IF($F200&gt;=5,AO$10&gt;=YEAR($I200),1)*($F200&gt;=3)</f>
        <v>0</v>
      </c>
      <c r="AP200" s="221">
        <f>(SUM($N139:AP139)-SUM($N200:AO200)+$J200)*IF($F200&gt;=5,AP$10&gt;=YEAR($I200),1)*($F200&gt;=3)</f>
        <v>0</v>
      </c>
      <c r="AQ200" s="221">
        <f>(SUM($N139:AQ139)-SUM($N200:AP200)+$J200)*IF($F200&gt;=5,AQ$10&gt;=YEAR($I200),1)*($F200&gt;=3)</f>
        <v>0</v>
      </c>
      <c r="AR200" s="221">
        <f>(SUM($N139:AR139)-SUM($N200:AQ200)+$J200)*IF($F200&gt;=5,AR$10&gt;=YEAR($I200),1)*($F200&gt;=3)</f>
        <v>0</v>
      </c>
      <c r="AS200" s="221">
        <f>(SUM($N139:AS139)-SUM($N200:AR200)+$J200)*IF($F200&gt;=5,AS$10&gt;=YEAR($I200),1)*($F200&gt;=3)</f>
        <v>0</v>
      </c>
      <c r="AT200" s="221">
        <f>(SUM($N139:AT139)-SUM($N200:AS200)+$J200)*IF($F200&gt;=5,AT$10&gt;=YEAR($I200),1)*($F200&gt;=3)</f>
        <v>0</v>
      </c>
      <c r="AU200" s="221">
        <f>(SUM($N139:AU139)-SUM($N200:AT200)+$J200)*IF($F200&gt;=5,AU$10&gt;=YEAR($I200),1)*($F200&gt;=3)</f>
        <v>0</v>
      </c>
      <c r="AV200" s="221">
        <f>(SUM($N139:AV139)-SUM($N200:AU200)+$J200)*IF($F200&gt;=5,AV$10&gt;=YEAR($I200),1)*($F200&gt;=3)</f>
        <v>0</v>
      </c>
      <c r="AW200" s="221">
        <f>(SUM($N139:AW139)-SUM($N200:AV200)+$J200)*IF($F200&gt;=5,AW$10&gt;=YEAR($I200),1)*($F200&gt;=3)</f>
        <v>0</v>
      </c>
      <c r="AX200" s="221">
        <f>(SUM($N139:AX139)-SUM($N200:AW200)+$J200)*IF($F200&gt;=5,AX$10&gt;=YEAR($I200),1)*($F200&gt;=3)</f>
        <v>0</v>
      </c>
      <c r="AY200" s="221">
        <f>(SUM($N139:AY139)-SUM($N200:AX200)+$J200)*IF($F200&gt;=5,AY$10&gt;=YEAR($I200),1)*($F200&gt;=3)</f>
        <v>0</v>
      </c>
      <c r="AZ200" s="221">
        <f>(SUM($N139:AZ139)-SUM($N200:AY200)+$J200)*IF($F200&gt;=5,AZ$10&gt;=YEAR($I200),1)*($F200&gt;=3)</f>
        <v>0</v>
      </c>
      <c r="BA200" s="221">
        <f>(SUM($N139:BA139)-SUM($N200:AZ200)+$J200)*IF($F200&gt;=5,BA$10&gt;=YEAR($I200),1)*($F200&gt;=3)</f>
        <v>0</v>
      </c>
      <c r="BB200" s="221">
        <f>(SUM($N139:BB139)-SUM($N200:BA200)+$J200)*IF($F200&gt;=5,BB$10&gt;=YEAR($I200),1)*($F200&gt;=3)</f>
        <v>0</v>
      </c>
      <c r="BC200" s="221">
        <f>(SUM($N139:BC139)-SUM($N200:BB200)+$J200)*IF($F200&gt;=5,BC$10&gt;=YEAR($I200),1)*($F200&gt;=3)</f>
        <v>0</v>
      </c>
      <c r="BD200" s="221">
        <f>(SUM($N139:BD139)-SUM($N200:BC200)+$J200)*IF($F200&gt;=5,BD$10&gt;=YEAR($I200),1)*($F200&gt;=3)</f>
        <v>0</v>
      </c>
      <c r="BE200" s="221">
        <f>(SUM($N139:BE139)-SUM($N200:BD200)+$J200)*IF($F200&gt;=5,BE$10&gt;=YEAR($I200),1)*($F200&gt;=3)</f>
        <v>0</v>
      </c>
      <c r="BF200" s="221">
        <f>(SUM($N139:BF139)-SUM($N200:BE200)+$J200)*IF($F200&gt;=5,BF$10&gt;=YEAR($I200),1)*($F200&gt;=3)</f>
        <v>0</v>
      </c>
      <c r="BG200" s="221">
        <f>(SUM($N139:BG139)-SUM($N200:BF200)+$J200)*IF($F200&gt;=5,BG$10&gt;=YEAR($I200),1)*($F200&gt;=3)</f>
        <v>0</v>
      </c>
      <c r="BH200" s="221">
        <f>(SUM($N139:BH139)-SUM($N200:BG200)+$J200)*IF($F200&gt;=5,BH$10&gt;=YEAR($I200),1)*($F200&gt;=3)</f>
        <v>0</v>
      </c>
      <c r="BI200" s="221">
        <f>(SUM($N139:BI139)-SUM($N200:BH200)+$J200)*IF($F200&gt;=5,BI$10&gt;=YEAR($I200),1)*($F200&gt;=3)</f>
        <v>0</v>
      </c>
      <c r="BJ200" s="221">
        <f>(SUM($N139:BJ139)-SUM($N200:BI200)+$J200)*IF($F200&gt;=5,BJ$10&gt;=YEAR($I200),1)*($F200&gt;=3)</f>
        <v>0</v>
      </c>
      <c r="BK200" s="221">
        <f>(SUM($N139:BK139)-SUM($N200:BJ200)+$J200)*IF($F200&gt;=5,BK$10&gt;=YEAR($I200),1)*($F200&gt;=3)</f>
        <v>0</v>
      </c>
      <c r="BL200" s="221">
        <f>(SUM($N139:BL139)-SUM($N200:BK200)+$J200)*IF($F200&gt;=5,BL$10&gt;=YEAR($I200),1)*($F200&gt;=3)</f>
        <v>0</v>
      </c>
      <c r="BM200" s="221">
        <f>(SUM($N139:BM139)-SUM($N200:BL200)+$J200)*IF($F200&gt;=5,BM$10&gt;=YEAR($I200),1)*($F200&gt;=3)</f>
        <v>0</v>
      </c>
    </row>
    <row r="201" spans="3:65" ht="12.75">
      <c r="C201" s="220">
        <f t="shared" si="153"/>
        <v>19</v>
      </c>
      <c r="D201" s="198" t="str">
        <f t="shared" si="154"/>
        <v>…</v>
      </c>
      <c r="E201" s="245" t="str">
        <f t="shared" si="151"/>
        <v>Operating Expense</v>
      </c>
      <c r="F201" s="215">
        <f t="shared" si="151"/>
        <v>2</v>
      </c>
      <c r="G201" s="215"/>
      <c r="H201" s="250">
        <f>Input!J30</f>
        <v>10</v>
      </c>
      <c r="I201" s="302">
        <f>Input!G30</f>
        <v>44562</v>
      </c>
      <c r="J201" s="222">
        <f t="shared" si="152"/>
        <v>0</v>
      </c>
      <c r="K201" s="236">
        <f t="shared" si="155"/>
        <v>0</v>
      </c>
      <c r="L201" s="237">
        <f t="shared" si="156"/>
        <v>0</v>
      </c>
      <c r="O201" s="221">
        <f>(SUM($N140:O140)-SUM($N201:N201)+$J201)*IF($F201&gt;=5,O$10&gt;=YEAR($I201),1)*($F201&gt;=3)</f>
        <v>0</v>
      </c>
      <c r="P201" s="221">
        <f>(SUM($N140:P140)-SUM($N201:O201)+$J201)*IF($F201&gt;=5,P$10&gt;=YEAR($I201),1)*($F201&gt;=3)</f>
        <v>0</v>
      </c>
      <c r="Q201" s="221">
        <f>(SUM($N140:Q140)-SUM($N201:P201)+$J201)*IF($F201&gt;=5,Q$10&gt;=YEAR($I201),1)*($F201&gt;=3)</f>
        <v>0</v>
      </c>
      <c r="R201" s="221">
        <f>(SUM($N140:R140)-SUM($N201:Q201)+$J201)*IF($F201&gt;=5,R$10&gt;=YEAR($I201),1)*($F201&gt;=3)</f>
        <v>0</v>
      </c>
      <c r="S201" s="221">
        <f>(SUM($N140:S140)-SUM($N201:R201)+$J201)*IF($F201&gt;=5,S$10&gt;=YEAR($I201),1)*($F201&gt;=3)</f>
        <v>0</v>
      </c>
      <c r="T201" s="221">
        <f>(SUM($N140:T140)-SUM($N201:S201)+$J201)*IF($F201&gt;=5,T$10&gt;=YEAR($I201),1)*($F201&gt;=3)</f>
        <v>0</v>
      </c>
      <c r="U201" s="221">
        <f>(SUM($N140:U140)-SUM($N201:T201)+$J201)*IF($F201&gt;=5,U$10&gt;=YEAR($I201),1)*($F201&gt;=3)</f>
        <v>0</v>
      </c>
      <c r="V201" s="221">
        <f>(SUM($N140:V140)-SUM($N201:U201)+$J201)*IF($F201&gt;=5,V$10&gt;=YEAR($I201),1)*($F201&gt;=3)</f>
        <v>0</v>
      </c>
      <c r="W201" s="221">
        <f>(SUM($N140:W140)-SUM($N201:V201)+$J201)*IF($F201&gt;=5,W$10&gt;=YEAR($I201),1)*($F201&gt;=3)</f>
        <v>0</v>
      </c>
      <c r="X201" s="221">
        <f>(SUM($N140:X140)-SUM($N201:W201)+$J201)*IF($F201&gt;=5,X$10&gt;=YEAR($I201),1)*($F201&gt;=3)</f>
        <v>0</v>
      </c>
      <c r="Y201" s="221">
        <f>(SUM($N140:Y140)-SUM($N201:X201)+$J201)*IF($F201&gt;=5,Y$10&gt;=YEAR($I201),1)*($F201&gt;=3)</f>
        <v>0</v>
      </c>
      <c r="Z201" s="221">
        <f>(SUM($N140:Z140)-SUM($N201:Y201)+$J201)*IF($F201&gt;=5,Z$10&gt;=YEAR($I201),1)*($F201&gt;=3)</f>
        <v>0</v>
      </c>
      <c r="AA201" s="221">
        <f>(SUM($N140:AA140)-SUM($N201:Z201)+$J201)*IF($F201&gt;=5,AA$10&gt;=YEAR($I201),1)*($F201&gt;=3)</f>
        <v>0</v>
      </c>
      <c r="AB201" s="221">
        <f>(SUM($N140:AB140)-SUM($N201:AA201)+$J201)*IF($F201&gt;=5,AB$10&gt;=YEAR($I201),1)*($F201&gt;=3)</f>
        <v>0</v>
      </c>
      <c r="AC201" s="221">
        <f>(SUM($N140:AC140)-SUM($N201:AB201)+$J201)*IF($F201&gt;=5,AC$10&gt;=YEAR($I201),1)*($F201&gt;=3)</f>
        <v>0</v>
      </c>
      <c r="AD201" s="221">
        <f>(SUM($N140:AD140)-SUM($N201:AC201)+$J201)*IF($F201&gt;=5,AD$10&gt;=YEAR($I201),1)*($F201&gt;=3)</f>
        <v>0</v>
      </c>
      <c r="AE201" s="221">
        <f>(SUM($N140:AE140)-SUM($N201:AD201)+$J201)*IF($F201&gt;=5,AE$10&gt;=YEAR($I201),1)*($F201&gt;=3)</f>
        <v>0</v>
      </c>
      <c r="AF201" s="221">
        <f>(SUM($N140:AF140)-SUM($N201:AE201)+$J201)*IF($F201&gt;=5,AF$10&gt;=YEAR($I201),1)*($F201&gt;=3)</f>
        <v>0</v>
      </c>
      <c r="AG201" s="221">
        <f>(SUM($N140:AG140)-SUM($N201:AF201)+$J201)*IF($F201&gt;=5,AG$10&gt;=YEAR($I201),1)*($F201&gt;=3)</f>
        <v>0</v>
      </c>
      <c r="AH201" s="221">
        <f>(SUM($N140:AH140)-SUM($N201:AG201)+$J201)*IF($F201&gt;=5,AH$10&gt;=YEAR($I201),1)*($F201&gt;=3)</f>
        <v>0</v>
      </c>
      <c r="AI201" s="221">
        <f>(SUM($N140:AI140)-SUM($N201:AH201)+$J201)*IF($F201&gt;=5,AI$10&gt;=YEAR($I201),1)*($F201&gt;=3)</f>
        <v>0</v>
      </c>
      <c r="AJ201" s="221">
        <f>(SUM($N140:AJ140)-SUM($N201:AI201)+$J201)*IF($F201&gt;=5,AJ$10&gt;=YEAR($I201),1)*($F201&gt;=3)</f>
        <v>0</v>
      </c>
      <c r="AK201" s="221">
        <f>(SUM($N140:AK140)-SUM($N201:AJ201)+$J201)*IF($F201&gt;=5,AK$10&gt;=YEAR($I201),1)*($F201&gt;=3)</f>
        <v>0</v>
      </c>
      <c r="AL201" s="221">
        <f>(SUM($N140:AL140)-SUM($N201:AK201)+$J201)*IF($F201&gt;=5,AL$10&gt;=YEAR($I201),1)*($F201&gt;=3)</f>
        <v>0</v>
      </c>
      <c r="AM201" s="221">
        <f>(SUM($N140:AM140)-SUM($N201:AL201)+$J201)*IF($F201&gt;=5,AM$10&gt;=YEAR($I201),1)*($F201&gt;=3)</f>
        <v>0</v>
      </c>
      <c r="AN201" s="221">
        <f>(SUM($N140:AN140)-SUM($N201:AM201)+$J201)*IF($F201&gt;=5,AN$10&gt;=YEAR($I201),1)*($F201&gt;=3)</f>
        <v>0</v>
      </c>
      <c r="AO201" s="221">
        <f>(SUM($N140:AO140)-SUM($N201:AN201)+$J201)*IF($F201&gt;=5,AO$10&gt;=YEAR($I201),1)*($F201&gt;=3)</f>
        <v>0</v>
      </c>
      <c r="AP201" s="221">
        <f>(SUM($N140:AP140)-SUM($N201:AO201)+$J201)*IF($F201&gt;=5,AP$10&gt;=YEAR($I201),1)*($F201&gt;=3)</f>
        <v>0</v>
      </c>
      <c r="AQ201" s="221">
        <f>(SUM($N140:AQ140)-SUM($N201:AP201)+$J201)*IF($F201&gt;=5,AQ$10&gt;=YEAR($I201),1)*($F201&gt;=3)</f>
        <v>0</v>
      </c>
      <c r="AR201" s="221">
        <f>(SUM($N140:AR140)-SUM($N201:AQ201)+$J201)*IF($F201&gt;=5,AR$10&gt;=YEAR($I201),1)*($F201&gt;=3)</f>
        <v>0</v>
      </c>
      <c r="AS201" s="221">
        <f>(SUM($N140:AS140)-SUM($N201:AR201)+$J201)*IF($F201&gt;=5,AS$10&gt;=YEAR($I201),1)*($F201&gt;=3)</f>
        <v>0</v>
      </c>
      <c r="AT201" s="221">
        <f>(SUM($N140:AT140)-SUM($N201:AS201)+$J201)*IF($F201&gt;=5,AT$10&gt;=YEAR($I201),1)*($F201&gt;=3)</f>
        <v>0</v>
      </c>
      <c r="AU201" s="221">
        <f>(SUM($N140:AU140)-SUM($N201:AT201)+$J201)*IF($F201&gt;=5,AU$10&gt;=YEAR($I201),1)*($F201&gt;=3)</f>
        <v>0</v>
      </c>
      <c r="AV201" s="221">
        <f>(SUM($N140:AV140)-SUM($N201:AU201)+$J201)*IF($F201&gt;=5,AV$10&gt;=YEAR($I201),1)*($F201&gt;=3)</f>
        <v>0</v>
      </c>
      <c r="AW201" s="221">
        <f>(SUM($N140:AW140)-SUM($N201:AV201)+$J201)*IF($F201&gt;=5,AW$10&gt;=YEAR($I201),1)*($F201&gt;=3)</f>
        <v>0</v>
      </c>
      <c r="AX201" s="221">
        <f>(SUM($N140:AX140)-SUM($N201:AW201)+$J201)*IF($F201&gt;=5,AX$10&gt;=YEAR($I201),1)*($F201&gt;=3)</f>
        <v>0</v>
      </c>
      <c r="AY201" s="221">
        <f>(SUM($N140:AY140)-SUM($N201:AX201)+$J201)*IF($F201&gt;=5,AY$10&gt;=YEAR($I201),1)*($F201&gt;=3)</f>
        <v>0</v>
      </c>
      <c r="AZ201" s="221">
        <f>(SUM($N140:AZ140)-SUM($N201:AY201)+$J201)*IF($F201&gt;=5,AZ$10&gt;=YEAR($I201),1)*($F201&gt;=3)</f>
        <v>0</v>
      </c>
      <c r="BA201" s="221">
        <f>(SUM($N140:BA140)-SUM($N201:AZ201)+$J201)*IF($F201&gt;=5,BA$10&gt;=YEAR($I201),1)*($F201&gt;=3)</f>
        <v>0</v>
      </c>
      <c r="BB201" s="221">
        <f>(SUM($N140:BB140)-SUM($N201:BA201)+$J201)*IF($F201&gt;=5,BB$10&gt;=YEAR($I201),1)*($F201&gt;=3)</f>
        <v>0</v>
      </c>
      <c r="BC201" s="221">
        <f>(SUM($N140:BC140)-SUM($N201:BB201)+$J201)*IF($F201&gt;=5,BC$10&gt;=YEAR($I201),1)*($F201&gt;=3)</f>
        <v>0</v>
      </c>
      <c r="BD201" s="221">
        <f>(SUM($N140:BD140)-SUM($N201:BC201)+$J201)*IF($F201&gt;=5,BD$10&gt;=YEAR($I201),1)*($F201&gt;=3)</f>
        <v>0</v>
      </c>
      <c r="BE201" s="221">
        <f>(SUM($N140:BE140)-SUM($N201:BD201)+$J201)*IF($F201&gt;=5,BE$10&gt;=YEAR($I201),1)*($F201&gt;=3)</f>
        <v>0</v>
      </c>
      <c r="BF201" s="221">
        <f>(SUM($N140:BF140)-SUM($N201:BE201)+$J201)*IF($F201&gt;=5,BF$10&gt;=YEAR($I201),1)*($F201&gt;=3)</f>
        <v>0</v>
      </c>
      <c r="BG201" s="221">
        <f>(SUM($N140:BG140)-SUM($N201:BF201)+$J201)*IF($F201&gt;=5,BG$10&gt;=YEAR($I201),1)*($F201&gt;=3)</f>
        <v>0</v>
      </c>
      <c r="BH201" s="221">
        <f>(SUM($N140:BH140)-SUM($N201:BG201)+$J201)*IF($F201&gt;=5,BH$10&gt;=YEAR($I201),1)*($F201&gt;=3)</f>
        <v>0</v>
      </c>
      <c r="BI201" s="221">
        <f>(SUM($N140:BI140)-SUM($N201:BH201)+$J201)*IF($F201&gt;=5,BI$10&gt;=YEAR($I201),1)*($F201&gt;=3)</f>
        <v>0</v>
      </c>
      <c r="BJ201" s="221">
        <f>(SUM($N140:BJ140)-SUM($N201:BI201)+$J201)*IF($F201&gt;=5,BJ$10&gt;=YEAR($I201),1)*($F201&gt;=3)</f>
        <v>0</v>
      </c>
      <c r="BK201" s="221">
        <f>(SUM($N140:BK140)-SUM($N201:BJ201)+$J201)*IF($F201&gt;=5,BK$10&gt;=YEAR($I201),1)*($F201&gt;=3)</f>
        <v>0</v>
      </c>
      <c r="BL201" s="221">
        <f>(SUM($N140:BL140)-SUM($N201:BK201)+$J201)*IF($F201&gt;=5,BL$10&gt;=YEAR($I201),1)*($F201&gt;=3)</f>
        <v>0</v>
      </c>
      <c r="BM201" s="221">
        <f>(SUM($N140:BM140)-SUM($N201:BL201)+$J201)*IF($F201&gt;=5,BM$10&gt;=YEAR($I201),1)*($F201&gt;=3)</f>
        <v>0</v>
      </c>
    </row>
    <row r="202" spans="3:65" ht="12.75">
      <c r="C202" s="220">
        <f t="shared" si="153"/>
        <v>20</v>
      </c>
      <c r="D202" s="198" t="str">
        <f t="shared" si="154"/>
        <v>…</v>
      </c>
      <c r="E202" s="245" t="str">
        <f t="shared" si="151"/>
        <v>Operating Expense</v>
      </c>
      <c r="F202" s="215">
        <f t="shared" si="151"/>
        <v>2</v>
      </c>
      <c r="G202" s="215"/>
      <c r="H202" s="250">
        <f>Input!J31</f>
        <v>10</v>
      </c>
      <c r="I202" s="302">
        <f>Input!G31</f>
        <v>44562</v>
      </c>
      <c r="J202" s="222">
        <f t="shared" si="152"/>
        <v>0</v>
      </c>
      <c r="K202" s="236">
        <f t="shared" si="155"/>
        <v>0</v>
      </c>
      <c r="L202" s="237">
        <f t="shared" si="156"/>
        <v>0</v>
      </c>
      <c r="O202" s="221">
        <f>(SUM($N141:O141)-SUM($N202:N202)+$J202)*IF($F202&gt;=5,O$10&gt;=YEAR($I202),1)*($F202&gt;=3)</f>
        <v>0</v>
      </c>
      <c r="P202" s="221">
        <f>(SUM($N141:P141)-SUM($N202:O202)+$J202)*IF($F202&gt;=5,P$10&gt;=YEAR($I202),1)*($F202&gt;=3)</f>
        <v>0</v>
      </c>
      <c r="Q202" s="221">
        <f>(SUM($N141:Q141)-SUM($N202:P202)+$J202)*IF($F202&gt;=5,Q$10&gt;=YEAR($I202),1)*($F202&gt;=3)</f>
        <v>0</v>
      </c>
      <c r="R202" s="221">
        <f>(SUM($N141:R141)-SUM($N202:Q202)+$J202)*IF($F202&gt;=5,R$10&gt;=YEAR($I202),1)*($F202&gt;=3)</f>
        <v>0</v>
      </c>
      <c r="S202" s="221">
        <f>(SUM($N141:S141)-SUM($N202:R202)+$J202)*IF($F202&gt;=5,S$10&gt;=YEAR($I202),1)*($F202&gt;=3)</f>
        <v>0</v>
      </c>
      <c r="T202" s="221">
        <f>(SUM($N141:T141)-SUM($N202:S202)+$J202)*IF($F202&gt;=5,T$10&gt;=YEAR($I202),1)*($F202&gt;=3)</f>
        <v>0</v>
      </c>
      <c r="U202" s="221">
        <f>(SUM($N141:U141)-SUM($N202:T202)+$J202)*IF($F202&gt;=5,U$10&gt;=YEAR($I202),1)*($F202&gt;=3)</f>
        <v>0</v>
      </c>
      <c r="V202" s="221">
        <f>(SUM($N141:V141)-SUM($N202:U202)+$J202)*IF($F202&gt;=5,V$10&gt;=YEAR($I202),1)*($F202&gt;=3)</f>
        <v>0</v>
      </c>
      <c r="W202" s="221">
        <f>(SUM($N141:W141)-SUM($N202:V202)+$J202)*IF($F202&gt;=5,W$10&gt;=YEAR($I202),1)*($F202&gt;=3)</f>
        <v>0</v>
      </c>
      <c r="X202" s="221">
        <f>(SUM($N141:X141)-SUM($N202:W202)+$J202)*IF($F202&gt;=5,X$10&gt;=YEAR($I202),1)*($F202&gt;=3)</f>
        <v>0</v>
      </c>
      <c r="Y202" s="221">
        <f>(SUM($N141:Y141)-SUM($N202:X202)+$J202)*IF($F202&gt;=5,Y$10&gt;=YEAR($I202),1)*($F202&gt;=3)</f>
        <v>0</v>
      </c>
      <c r="Z202" s="221">
        <f>(SUM($N141:Z141)-SUM($N202:Y202)+$J202)*IF($F202&gt;=5,Z$10&gt;=YEAR($I202),1)*($F202&gt;=3)</f>
        <v>0</v>
      </c>
      <c r="AA202" s="221">
        <f>(SUM($N141:AA141)-SUM($N202:Z202)+$J202)*IF($F202&gt;=5,AA$10&gt;=YEAR($I202),1)*($F202&gt;=3)</f>
        <v>0</v>
      </c>
      <c r="AB202" s="221">
        <f>(SUM($N141:AB141)-SUM($N202:AA202)+$J202)*IF($F202&gt;=5,AB$10&gt;=YEAR($I202),1)*($F202&gt;=3)</f>
        <v>0</v>
      </c>
      <c r="AC202" s="221">
        <f>(SUM($N141:AC141)-SUM($N202:AB202)+$J202)*IF($F202&gt;=5,AC$10&gt;=YEAR($I202),1)*($F202&gt;=3)</f>
        <v>0</v>
      </c>
      <c r="AD202" s="221">
        <f>(SUM($N141:AD141)-SUM($N202:AC202)+$J202)*IF($F202&gt;=5,AD$10&gt;=YEAR($I202),1)*($F202&gt;=3)</f>
        <v>0</v>
      </c>
      <c r="AE202" s="221">
        <f>(SUM($N141:AE141)-SUM($N202:AD202)+$J202)*IF($F202&gt;=5,AE$10&gt;=YEAR($I202),1)*($F202&gt;=3)</f>
        <v>0</v>
      </c>
      <c r="AF202" s="221">
        <f>(SUM($N141:AF141)-SUM($N202:AE202)+$J202)*IF($F202&gt;=5,AF$10&gt;=YEAR($I202),1)*($F202&gt;=3)</f>
        <v>0</v>
      </c>
      <c r="AG202" s="221">
        <f>(SUM($N141:AG141)-SUM($N202:AF202)+$J202)*IF($F202&gt;=5,AG$10&gt;=YEAR($I202),1)*($F202&gt;=3)</f>
        <v>0</v>
      </c>
      <c r="AH202" s="221">
        <f>(SUM($N141:AH141)-SUM($N202:AG202)+$J202)*IF($F202&gt;=5,AH$10&gt;=YEAR($I202),1)*($F202&gt;=3)</f>
        <v>0</v>
      </c>
      <c r="AI202" s="221">
        <f>(SUM($N141:AI141)-SUM($N202:AH202)+$J202)*IF($F202&gt;=5,AI$10&gt;=YEAR($I202),1)*($F202&gt;=3)</f>
        <v>0</v>
      </c>
      <c r="AJ202" s="221">
        <f>(SUM($N141:AJ141)-SUM($N202:AI202)+$J202)*IF($F202&gt;=5,AJ$10&gt;=YEAR($I202),1)*($F202&gt;=3)</f>
        <v>0</v>
      </c>
      <c r="AK202" s="221">
        <f>(SUM($N141:AK141)-SUM($N202:AJ202)+$J202)*IF($F202&gt;=5,AK$10&gt;=YEAR($I202),1)*($F202&gt;=3)</f>
        <v>0</v>
      </c>
      <c r="AL202" s="221">
        <f>(SUM($N141:AL141)-SUM($N202:AK202)+$J202)*IF($F202&gt;=5,AL$10&gt;=YEAR($I202),1)*($F202&gt;=3)</f>
        <v>0</v>
      </c>
      <c r="AM202" s="221">
        <f>(SUM($N141:AM141)-SUM($N202:AL202)+$J202)*IF($F202&gt;=5,AM$10&gt;=YEAR($I202),1)*($F202&gt;=3)</f>
        <v>0</v>
      </c>
      <c r="AN202" s="221">
        <f>(SUM($N141:AN141)-SUM($N202:AM202)+$J202)*IF($F202&gt;=5,AN$10&gt;=YEAR($I202),1)*($F202&gt;=3)</f>
        <v>0</v>
      </c>
      <c r="AO202" s="221">
        <f>(SUM($N141:AO141)-SUM($N202:AN202)+$J202)*IF($F202&gt;=5,AO$10&gt;=YEAR($I202),1)*($F202&gt;=3)</f>
        <v>0</v>
      </c>
      <c r="AP202" s="221">
        <f>(SUM($N141:AP141)-SUM($N202:AO202)+$J202)*IF($F202&gt;=5,AP$10&gt;=YEAR($I202),1)*($F202&gt;=3)</f>
        <v>0</v>
      </c>
      <c r="AQ202" s="221">
        <f>(SUM($N141:AQ141)-SUM($N202:AP202)+$J202)*IF($F202&gt;=5,AQ$10&gt;=YEAR($I202),1)*($F202&gt;=3)</f>
        <v>0</v>
      </c>
      <c r="AR202" s="221">
        <f>(SUM($N141:AR141)-SUM($N202:AQ202)+$J202)*IF($F202&gt;=5,AR$10&gt;=YEAR($I202),1)*($F202&gt;=3)</f>
        <v>0</v>
      </c>
      <c r="AS202" s="221">
        <f>(SUM($N141:AS141)-SUM($N202:AR202)+$J202)*IF($F202&gt;=5,AS$10&gt;=YEAR($I202),1)*($F202&gt;=3)</f>
        <v>0</v>
      </c>
      <c r="AT202" s="221">
        <f>(SUM($N141:AT141)-SUM($N202:AS202)+$J202)*IF($F202&gt;=5,AT$10&gt;=YEAR($I202),1)*($F202&gt;=3)</f>
        <v>0</v>
      </c>
      <c r="AU202" s="221">
        <f>(SUM($N141:AU141)-SUM($N202:AT202)+$J202)*IF($F202&gt;=5,AU$10&gt;=YEAR($I202),1)*($F202&gt;=3)</f>
        <v>0</v>
      </c>
      <c r="AV202" s="221">
        <f>(SUM($N141:AV141)-SUM($N202:AU202)+$J202)*IF($F202&gt;=5,AV$10&gt;=YEAR($I202),1)*($F202&gt;=3)</f>
        <v>0</v>
      </c>
      <c r="AW202" s="221">
        <f>(SUM($N141:AW141)-SUM($N202:AV202)+$J202)*IF($F202&gt;=5,AW$10&gt;=YEAR($I202),1)*($F202&gt;=3)</f>
        <v>0</v>
      </c>
      <c r="AX202" s="221">
        <f>(SUM($N141:AX141)-SUM($N202:AW202)+$J202)*IF($F202&gt;=5,AX$10&gt;=YEAR($I202),1)*($F202&gt;=3)</f>
        <v>0</v>
      </c>
      <c r="AY202" s="221">
        <f>(SUM($N141:AY141)-SUM($N202:AX202)+$J202)*IF($F202&gt;=5,AY$10&gt;=YEAR($I202),1)*($F202&gt;=3)</f>
        <v>0</v>
      </c>
      <c r="AZ202" s="221">
        <f>(SUM($N141:AZ141)-SUM($N202:AY202)+$J202)*IF($F202&gt;=5,AZ$10&gt;=YEAR($I202),1)*($F202&gt;=3)</f>
        <v>0</v>
      </c>
      <c r="BA202" s="221">
        <f>(SUM($N141:BA141)-SUM($N202:AZ202)+$J202)*IF($F202&gt;=5,BA$10&gt;=YEAR($I202),1)*($F202&gt;=3)</f>
        <v>0</v>
      </c>
      <c r="BB202" s="221">
        <f>(SUM($N141:BB141)-SUM($N202:BA202)+$J202)*IF($F202&gt;=5,BB$10&gt;=YEAR($I202),1)*($F202&gt;=3)</f>
        <v>0</v>
      </c>
      <c r="BC202" s="221">
        <f>(SUM($N141:BC141)-SUM($N202:BB202)+$J202)*IF($F202&gt;=5,BC$10&gt;=YEAR($I202),1)*($F202&gt;=3)</f>
        <v>0</v>
      </c>
      <c r="BD202" s="221">
        <f>(SUM($N141:BD141)-SUM($N202:BC202)+$J202)*IF($F202&gt;=5,BD$10&gt;=YEAR($I202),1)*($F202&gt;=3)</f>
        <v>0</v>
      </c>
      <c r="BE202" s="221">
        <f>(SUM($N141:BE141)-SUM($N202:BD202)+$J202)*IF($F202&gt;=5,BE$10&gt;=YEAR($I202),1)*($F202&gt;=3)</f>
        <v>0</v>
      </c>
      <c r="BF202" s="221">
        <f>(SUM($N141:BF141)-SUM($N202:BE202)+$J202)*IF($F202&gt;=5,BF$10&gt;=YEAR($I202),1)*($F202&gt;=3)</f>
        <v>0</v>
      </c>
      <c r="BG202" s="221">
        <f>(SUM($N141:BG141)-SUM($N202:BF202)+$J202)*IF($F202&gt;=5,BG$10&gt;=YEAR($I202),1)*($F202&gt;=3)</f>
        <v>0</v>
      </c>
      <c r="BH202" s="221">
        <f>(SUM($N141:BH141)-SUM($N202:BG202)+$J202)*IF($F202&gt;=5,BH$10&gt;=YEAR($I202),1)*($F202&gt;=3)</f>
        <v>0</v>
      </c>
      <c r="BI202" s="221">
        <f>(SUM($N141:BI141)-SUM($N202:BH202)+$J202)*IF($F202&gt;=5,BI$10&gt;=YEAR($I202),1)*($F202&gt;=3)</f>
        <v>0</v>
      </c>
      <c r="BJ202" s="221">
        <f>(SUM($N141:BJ141)-SUM($N202:BI202)+$J202)*IF($F202&gt;=5,BJ$10&gt;=YEAR($I202),1)*($F202&gt;=3)</f>
        <v>0</v>
      </c>
      <c r="BK202" s="221">
        <f>(SUM($N141:BK141)-SUM($N202:BJ202)+$J202)*IF($F202&gt;=5,BK$10&gt;=YEAR($I202),1)*($F202&gt;=3)</f>
        <v>0</v>
      </c>
      <c r="BL202" s="221">
        <f>(SUM($N141:BL141)-SUM($N202:BK202)+$J202)*IF($F202&gt;=5,BL$10&gt;=YEAR($I202),1)*($F202&gt;=3)</f>
        <v>0</v>
      </c>
      <c r="BM202" s="221">
        <f>(SUM($N141:BM141)-SUM($N202:BL202)+$J202)*IF($F202&gt;=5,BM$10&gt;=YEAR($I202),1)*($F202&gt;=3)</f>
        <v>0</v>
      </c>
    </row>
    <row r="203" spans="3:65" ht="12.75">
      <c r="C203" s="220">
        <f t="shared" si="153"/>
        <v>21</v>
      </c>
      <c r="D203" s="198" t="str">
        <f t="shared" si="154"/>
        <v>…</v>
      </c>
      <c r="E203" s="245" t="str">
        <f t="shared" si="151"/>
        <v>Operating Expense</v>
      </c>
      <c r="F203" s="215">
        <f t="shared" si="151"/>
        <v>2</v>
      </c>
      <c r="G203" s="215"/>
      <c r="H203" s="250">
        <f>Input!J32</f>
        <v>10</v>
      </c>
      <c r="I203" s="302">
        <f>Input!G32</f>
        <v>44562</v>
      </c>
      <c r="J203" s="222">
        <f t="shared" si="152"/>
        <v>0</v>
      </c>
      <c r="K203" s="236">
        <f t="shared" si="155"/>
        <v>0</v>
      </c>
      <c r="L203" s="237">
        <f t="shared" si="156"/>
        <v>0</v>
      </c>
      <c r="O203" s="221">
        <f>(SUM($N142:O142)-SUM($N203:N203)+$J203)*IF($F203&gt;=5,O$10&gt;=YEAR($I203),1)*($F203&gt;=3)</f>
        <v>0</v>
      </c>
      <c r="P203" s="221">
        <f>(SUM($N142:P142)-SUM($N203:O203)+$J203)*IF($F203&gt;=5,P$10&gt;=YEAR($I203),1)*($F203&gt;=3)</f>
        <v>0</v>
      </c>
      <c r="Q203" s="221">
        <f>(SUM($N142:Q142)-SUM($N203:P203)+$J203)*IF($F203&gt;=5,Q$10&gt;=YEAR($I203),1)*($F203&gt;=3)</f>
        <v>0</v>
      </c>
      <c r="R203" s="221">
        <f>(SUM($N142:R142)-SUM($N203:Q203)+$J203)*IF($F203&gt;=5,R$10&gt;=YEAR($I203),1)*($F203&gt;=3)</f>
        <v>0</v>
      </c>
      <c r="S203" s="221">
        <f>(SUM($N142:S142)-SUM($N203:R203)+$J203)*IF($F203&gt;=5,S$10&gt;=YEAR($I203),1)*($F203&gt;=3)</f>
        <v>0</v>
      </c>
      <c r="T203" s="221">
        <f>(SUM($N142:T142)-SUM($N203:S203)+$J203)*IF($F203&gt;=5,T$10&gt;=YEAR($I203),1)*($F203&gt;=3)</f>
        <v>0</v>
      </c>
      <c r="U203" s="221">
        <f>(SUM($N142:U142)-SUM($N203:T203)+$J203)*IF($F203&gt;=5,U$10&gt;=YEAR($I203),1)*($F203&gt;=3)</f>
        <v>0</v>
      </c>
      <c r="V203" s="221">
        <f>(SUM($N142:V142)-SUM($N203:U203)+$J203)*IF($F203&gt;=5,V$10&gt;=YEAR($I203),1)*($F203&gt;=3)</f>
        <v>0</v>
      </c>
      <c r="W203" s="221">
        <f>(SUM($N142:W142)-SUM($N203:V203)+$J203)*IF($F203&gt;=5,W$10&gt;=YEAR($I203),1)*($F203&gt;=3)</f>
        <v>0</v>
      </c>
      <c r="X203" s="221">
        <f>(SUM($N142:X142)-SUM($N203:W203)+$J203)*IF($F203&gt;=5,X$10&gt;=YEAR($I203),1)*($F203&gt;=3)</f>
        <v>0</v>
      </c>
      <c r="Y203" s="221">
        <f>(SUM($N142:Y142)-SUM($N203:X203)+$J203)*IF($F203&gt;=5,Y$10&gt;=YEAR($I203),1)*($F203&gt;=3)</f>
        <v>0</v>
      </c>
      <c r="Z203" s="221">
        <f>(SUM($N142:Z142)-SUM($N203:Y203)+$J203)*IF($F203&gt;=5,Z$10&gt;=YEAR($I203),1)*($F203&gt;=3)</f>
        <v>0</v>
      </c>
      <c r="AA203" s="221">
        <f>(SUM($N142:AA142)-SUM($N203:Z203)+$J203)*IF($F203&gt;=5,AA$10&gt;=YEAR($I203),1)*($F203&gt;=3)</f>
        <v>0</v>
      </c>
      <c r="AB203" s="221">
        <f>(SUM($N142:AB142)-SUM($N203:AA203)+$J203)*IF($F203&gt;=5,AB$10&gt;=YEAR($I203),1)*($F203&gt;=3)</f>
        <v>0</v>
      </c>
      <c r="AC203" s="221">
        <f>(SUM($N142:AC142)-SUM($N203:AB203)+$J203)*IF($F203&gt;=5,AC$10&gt;=YEAR($I203),1)*($F203&gt;=3)</f>
        <v>0</v>
      </c>
      <c r="AD203" s="221">
        <f>(SUM($N142:AD142)-SUM($N203:AC203)+$J203)*IF($F203&gt;=5,AD$10&gt;=YEAR($I203),1)*($F203&gt;=3)</f>
        <v>0</v>
      </c>
      <c r="AE203" s="221">
        <f>(SUM($N142:AE142)-SUM($N203:AD203)+$J203)*IF($F203&gt;=5,AE$10&gt;=YEAR($I203),1)*($F203&gt;=3)</f>
        <v>0</v>
      </c>
      <c r="AF203" s="221">
        <f>(SUM($N142:AF142)-SUM($N203:AE203)+$J203)*IF($F203&gt;=5,AF$10&gt;=YEAR($I203),1)*($F203&gt;=3)</f>
        <v>0</v>
      </c>
      <c r="AG203" s="221">
        <f>(SUM($N142:AG142)-SUM($N203:AF203)+$J203)*IF($F203&gt;=5,AG$10&gt;=YEAR($I203),1)*($F203&gt;=3)</f>
        <v>0</v>
      </c>
      <c r="AH203" s="221">
        <f>(SUM($N142:AH142)-SUM($N203:AG203)+$J203)*IF($F203&gt;=5,AH$10&gt;=YEAR($I203),1)*($F203&gt;=3)</f>
        <v>0</v>
      </c>
      <c r="AI203" s="221">
        <f>(SUM($N142:AI142)-SUM($N203:AH203)+$J203)*IF($F203&gt;=5,AI$10&gt;=YEAR($I203),1)*($F203&gt;=3)</f>
        <v>0</v>
      </c>
      <c r="AJ203" s="221">
        <f>(SUM($N142:AJ142)-SUM($N203:AI203)+$J203)*IF($F203&gt;=5,AJ$10&gt;=YEAR($I203),1)*($F203&gt;=3)</f>
        <v>0</v>
      </c>
      <c r="AK203" s="221">
        <f>(SUM($N142:AK142)-SUM($N203:AJ203)+$J203)*IF($F203&gt;=5,AK$10&gt;=YEAR($I203),1)*($F203&gt;=3)</f>
        <v>0</v>
      </c>
      <c r="AL203" s="221">
        <f>(SUM($N142:AL142)-SUM($N203:AK203)+$J203)*IF($F203&gt;=5,AL$10&gt;=YEAR($I203),1)*($F203&gt;=3)</f>
        <v>0</v>
      </c>
      <c r="AM203" s="221">
        <f>(SUM($N142:AM142)-SUM($N203:AL203)+$J203)*IF($F203&gt;=5,AM$10&gt;=YEAR($I203),1)*($F203&gt;=3)</f>
        <v>0</v>
      </c>
      <c r="AN203" s="221">
        <f>(SUM($N142:AN142)-SUM($N203:AM203)+$J203)*IF($F203&gt;=5,AN$10&gt;=YEAR($I203),1)*($F203&gt;=3)</f>
        <v>0</v>
      </c>
      <c r="AO203" s="221">
        <f>(SUM($N142:AO142)-SUM($N203:AN203)+$J203)*IF($F203&gt;=5,AO$10&gt;=YEAR($I203),1)*($F203&gt;=3)</f>
        <v>0</v>
      </c>
      <c r="AP203" s="221">
        <f>(SUM($N142:AP142)-SUM($N203:AO203)+$J203)*IF($F203&gt;=5,AP$10&gt;=YEAR($I203),1)*($F203&gt;=3)</f>
        <v>0</v>
      </c>
      <c r="AQ203" s="221">
        <f>(SUM($N142:AQ142)-SUM($N203:AP203)+$J203)*IF($F203&gt;=5,AQ$10&gt;=YEAR($I203),1)*($F203&gt;=3)</f>
        <v>0</v>
      </c>
      <c r="AR203" s="221">
        <f>(SUM($N142:AR142)-SUM($N203:AQ203)+$J203)*IF($F203&gt;=5,AR$10&gt;=YEAR($I203),1)*($F203&gt;=3)</f>
        <v>0</v>
      </c>
      <c r="AS203" s="221">
        <f>(SUM($N142:AS142)-SUM($N203:AR203)+$J203)*IF($F203&gt;=5,AS$10&gt;=YEAR($I203),1)*($F203&gt;=3)</f>
        <v>0</v>
      </c>
      <c r="AT203" s="221">
        <f>(SUM($N142:AT142)-SUM($N203:AS203)+$J203)*IF($F203&gt;=5,AT$10&gt;=YEAR($I203),1)*($F203&gt;=3)</f>
        <v>0</v>
      </c>
      <c r="AU203" s="221">
        <f>(SUM($N142:AU142)-SUM($N203:AT203)+$J203)*IF($F203&gt;=5,AU$10&gt;=YEAR($I203),1)*($F203&gt;=3)</f>
        <v>0</v>
      </c>
      <c r="AV203" s="221">
        <f>(SUM($N142:AV142)-SUM($N203:AU203)+$J203)*IF($F203&gt;=5,AV$10&gt;=YEAR($I203),1)*($F203&gt;=3)</f>
        <v>0</v>
      </c>
      <c r="AW203" s="221">
        <f>(SUM($N142:AW142)-SUM($N203:AV203)+$J203)*IF($F203&gt;=5,AW$10&gt;=YEAR($I203),1)*($F203&gt;=3)</f>
        <v>0</v>
      </c>
      <c r="AX203" s="221">
        <f>(SUM($N142:AX142)-SUM($N203:AW203)+$J203)*IF($F203&gt;=5,AX$10&gt;=YEAR($I203),1)*($F203&gt;=3)</f>
        <v>0</v>
      </c>
      <c r="AY203" s="221">
        <f>(SUM($N142:AY142)-SUM($N203:AX203)+$J203)*IF($F203&gt;=5,AY$10&gt;=YEAR($I203),1)*($F203&gt;=3)</f>
        <v>0</v>
      </c>
      <c r="AZ203" s="221">
        <f>(SUM($N142:AZ142)-SUM($N203:AY203)+$J203)*IF($F203&gt;=5,AZ$10&gt;=YEAR($I203),1)*($F203&gt;=3)</f>
        <v>0</v>
      </c>
      <c r="BA203" s="221">
        <f>(SUM($N142:BA142)-SUM($N203:AZ203)+$J203)*IF($F203&gt;=5,BA$10&gt;=YEAR($I203),1)*($F203&gt;=3)</f>
        <v>0</v>
      </c>
      <c r="BB203" s="221">
        <f>(SUM($N142:BB142)-SUM($N203:BA203)+$J203)*IF($F203&gt;=5,BB$10&gt;=YEAR($I203),1)*($F203&gt;=3)</f>
        <v>0</v>
      </c>
      <c r="BC203" s="221">
        <f>(SUM($N142:BC142)-SUM($N203:BB203)+$J203)*IF($F203&gt;=5,BC$10&gt;=YEAR($I203),1)*($F203&gt;=3)</f>
        <v>0</v>
      </c>
      <c r="BD203" s="221">
        <f>(SUM($N142:BD142)-SUM($N203:BC203)+$J203)*IF($F203&gt;=5,BD$10&gt;=YEAR($I203),1)*($F203&gt;=3)</f>
        <v>0</v>
      </c>
      <c r="BE203" s="221">
        <f>(SUM($N142:BE142)-SUM($N203:BD203)+$J203)*IF($F203&gt;=5,BE$10&gt;=YEAR($I203),1)*($F203&gt;=3)</f>
        <v>0</v>
      </c>
      <c r="BF203" s="221">
        <f>(SUM($N142:BF142)-SUM($N203:BE203)+$J203)*IF($F203&gt;=5,BF$10&gt;=YEAR($I203),1)*($F203&gt;=3)</f>
        <v>0</v>
      </c>
      <c r="BG203" s="221">
        <f>(SUM($N142:BG142)-SUM($N203:BF203)+$J203)*IF($F203&gt;=5,BG$10&gt;=YEAR($I203),1)*($F203&gt;=3)</f>
        <v>0</v>
      </c>
      <c r="BH203" s="221">
        <f>(SUM($N142:BH142)-SUM($N203:BG203)+$J203)*IF($F203&gt;=5,BH$10&gt;=YEAR($I203),1)*($F203&gt;=3)</f>
        <v>0</v>
      </c>
      <c r="BI203" s="221">
        <f>(SUM($N142:BI142)-SUM($N203:BH203)+$J203)*IF($F203&gt;=5,BI$10&gt;=YEAR($I203),1)*($F203&gt;=3)</f>
        <v>0</v>
      </c>
      <c r="BJ203" s="221">
        <f>(SUM($N142:BJ142)-SUM($N203:BI203)+$J203)*IF($F203&gt;=5,BJ$10&gt;=YEAR($I203),1)*($F203&gt;=3)</f>
        <v>0</v>
      </c>
      <c r="BK203" s="221">
        <f>(SUM($N142:BK142)-SUM($N203:BJ203)+$J203)*IF($F203&gt;=5,BK$10&gt;=YEAR($I203),1)*($F203&gt;=3)</f>
        <v>0</v>
      </c>
      <c r="BL203" s="221">
        <f>(SUM($N142:BL142)-SUM($N203:BK203)+$J203)*IF($F203&gt;=5,BL$10&gt;=YEAR($I203),1)*($F203&gt;=3)</f>
        <v>0</v>
      </c>
      <c r="BM203" s="221">
        <f>(SUM($N142:BM142)-SUM($N203:BL203)+$J203)*IF($F203&gt;=5,BM$10&gt;=YEAR($I203),1)*($F203&gt;=3)</f>
        <v>0</v>
      </c>
    </row>
    <row r="204" spans="3:65" ht="12.75">
      <c r="C204" s="220">
        <f t="shared" si="153"/>
        <v>22</v>
      </c>
      <c r="D204" s="198" t="str">
        <f t="shared" si="154"/>
        <v>…</v>
      </c>
      <c r="E204" s="245" t="str">
        <f t="shared" si="151"/>
        <v>Operating Expense</v>
      </c>
      <c r="F204" s="215">
        <f t="shared" si="151"/>
        <v>2</v>
      </c>
      <c r="G204" s="215"/>
      <c r="H204" s="250">
        <f>Input!J33</f>
        <v>10</v>
      </c>
      <c r="I204" s="302">
        <f>Input!G33</f>
        <v>44562</v>
      </c>
      <c r="J204" s="222">
        <f t="shared" si="152"/>
        <v>0</v>
      </c>
      <c r="K204" s="236">
        <f t="shared" si="155"/>
        <v>0</v>
      </c>
      <c r="L204" s="237">
        <f t="shared" si="156"/>
        <v>0</v>
      </c>
      <c r="O204" s="221">
        <f>(SUM($N143:O143)-SUM($N204:N204)+$J204)*IF($F204&gt;=5,O$10&gt;=YEAR($I204),1)*($F204&gt;=3)</f>
        <v>0</v>
      </c>
      <c r="P204" s="221">
        <f>(SUM($N143:P143)-SUM($N204:O204)+$J204)*IF($F204&gt;=5,P$10&gt;=YEAR($I204),1)*($F204&gt;=3)</f>
        <v>0</v>
      </c>
      <c r="Q204" s="221">
        <f>(SUM($N143:Q143)-SUM($N204:P204)+$J204)*IF($F204&gt;=5,Q$10&gt;=YEAR($I204),1)*($F204&gt;=3)</f>
        <v>0</v>
      </c>
      <c r="R204" s="221">
        <f>(SUM($N143:R143)-SUM($N204:Q204)+$J204)*IF($F204&gt;=5,R$10&gt;=YEAR($I204),1)*($F204&gt;=3)</f>
        <v>0</v>
      </c>
      <c r="S204" s="221">
        <f>(SUM($N143:S143)-SUM($N204:R204)+$J204)*IF($F204&gt;=5,S$10&gt;=YEAR($I204),1)*($F204&gt;=3)</f>
        <v>0</v>
      </c>
      <c r="T204" s="221">
        <f>(SUM($N143:T143)-SUM($N204:S204)+$J204)*IF($F204&gt;=5,T$10&gt;=YEAR($I204),1)*($F204&gt;=3)</f>
        <v>0</v>
      </c>
      <c r="U204" s="221">
        <f>(SUM($N143:U143)-SUM($N204:T204)+$J204)*IF($F204&gt;=5,U$10&gt;=YEAR($I204),1)*($F204&gt;=3)</f>
        <v>0</v>
      </c>
      <c r="V204" s="221">
        <f>(SUM($N143:V143)-SUM($N204:U204)+$J204)*IF($F204&gt;=5,V$10&gt;=YEAR($I204),1)*($F204&gt;=3)</f>
        <v>0</v>
      </c>
      <c r="W204" s="221">
        <f>(SUM($N143:W143)-SUM($N204:V204)+$J204)*IF($F204&gt;=5,W$10&gt;=YEAR($I204),1)*($F204&gt;=3)</f>
        <v>0</v>
      </c>
      <c r="X204" s="221">
        <f>(SUM($N143:X143)-SUM($N204:W204)+$J204)*IF($F204&gt;=5,X$10&gt;=YEAR($I204),1)*($F204&gt;=3)</f>
        <v>0</v>
      </c>
      <c r="Y204" s="221">
        <f>(SUM($N143:Y143)-SUM($N204:X204)+$J204)*IF($F204&gt;=5,Y$10&gt;=YEAR($I204),1)*($F204&gt;=3)</f>
        <v>0</v>
      </c>
      <c r="Z204" s="221">
        <f>(SUM($N143:Z143)-SUM($N204:Y204)+$J204)*IF($F204&gt;=5,Z$10&gt;=YEAR($I204),1)*($F204&gt;=3)</f>
        <v>0</v>
      </c>
      <c r="AA204" s="221">
        <f>(SUM($N143:AA143)-SUM($N204:Z204)+$J204)*IF($F204&gt;=5,AA$10&gt;=YEAR($I204),1)*($F204&gt;=3)</f>
        <v>0</v>
      </c>
      <c r="AB204" s="221">
        <f>(SUM($N143:AB143)-SUM($N204:AA204)+$J204)*IF($F204&gt;=5,AB$10&gt;=YEAR($I204),1)*($F204&gt;=3)</f>
        <v>0</v>
      </c>
      <c r="AC204" s="221">
        <f>(SUM($N143:AC143)-SUM($N204:AB204)+$J204)*IF($F204&gt;=5,AC$10&gt;=YEAR($I204),1)*($F204&gt;=3)</f>
        <v>0</v>
      </c>
      <c r="AD204" s="221">
        <f>(SUM($N143:AD143)-SUM($N204:AC204)+$J204)*IF($F204&gt;=5,AD$10&gt;=YEAR($I204),1)*($F204&gt;=3)</f>
        <v>0</v>
      </c>
      <c r="AE204" s="221">
        <f>(SUM($N143:AE143)-SUM($N204:AD204)+$J204)*IF($F204&gt;=5,AE$10&gt;=YEAR($I204),1)*($F204&gt;=3)</f>
        <v>0</v>
      </c>
      <c r="AF204" s="221">
        <f>(SUM($N143:AF143)-SUM($N204:AE204)+$J204)*IF($F204&gt;=5,AF$10&gt;=YEAR($I204),1)*($F204&gt;=3)</f>
        <v>0</v>
      </c>
      <c r="AG204" s="221">
        <f>(SUM($N143:AG143)-SUM($N204:AF204)+$J204)*IF($F204&gt;=5,AG$10&gt;=YEAR($I204),1)*($F204&gt;=3)</f>
        <v>0</v>
      </c>
      <c r="AH204" s="221">
        <f>(SUM($N143:AH143)-SUM($N204:AG204)+$J204)*IF($F204&gt;=5,AH$10&gt;=YEAR($I204),1)*($F204&gt;=3)</f>
        <v>0</v>
      </c>
      <c r="AI204" s="221">
        <f>(SUM($N143:AI143)-SUM($N204:AH204)+$J204)*IF($F204&gt;=5,AI$10&gt;=YEAR($I204),1)*($F204&gt;=3)</f>
        <v>0</v>
      </c>
      <c r="AJ204" s="221">
        <f>(SUM($N143:AJ143)-SUM($N204:AI204)+$J204)*IF($F204&gt;=5,AJ$10&gt;=YEAR($I204),1)*($F204&gt;=3)</f>
        <v>0</v>
      </c>
      <c r="AK204" s="221">
        <f>(SUM($N143:AK143)-SUM($N204:AJ204)+$J204)*IF($F204&gt;=5,AK$10&gt;=YEAR($I204),1)*($F204&gt;=3)</f>
        <v>0</v>
      </c>
      <c r="AL204" s="221">
        <f>(SUM($N143:AL143)-SUM($N204:AK204)+$J204)*IF($F204&gt;=5,AL$10&gt;=YEAR($I204),1)*($F204&gt;=3)</f>
        <v>0</v>
      </c>
      <c r="AM204" s="221">
        <f>(SUM($N143:AM143)-SUM($N204:AL204)+$J204)*IF($F204&gt;=5,AM$10&gt;=YEAR($I204),1)*($F204&gt;=3)</f>
        <v>0</v>
      </c>
      <c r="AN204" s="221">
        <f>(SUM($N143:AN143)-SUM($N204:AM204)+$J204)*IF($F204&gt;=5,AN$10&gt;=YEAR($I204),1)*($F204&gt;=3)</f>
        <v>0</v>
      </c>
      <c r="AO204" s="221">
        <f>(SUM($N143:AO143)-SUM($N204:AN204)+$J204)*IF($F204&gt;=5,AO$10&gt;=YEAR($I204),1)*($F204&gt;=3)</f>
        <v>0</v>
      </c>
      <c r="AP204" s="221">
        <f>(SUM($N143:AP143)-SUM($N204:AO204)+$J204)*IF($F204&gt;=5,AP$10&gt;=YEAR($I204),1)*($F204&gt;=3)</f>
        <v>0</v>
      </c>
      <c r="AQ204" s="221">
        <f>(SUM($N143:AQ143)-SUM($N204:AP204)+$J204)*IF($F204&gt;=5,AQ$10&gt;=YEAR($I204),1)*($F204&gt;=3)</f>
        <v>0</v>
      </c>
      <c r="AR204" s="221">
        <f>(SUM($N143:AR143)-SUM($N204:AQ204)+$J204)*IF($F204&gt;=5,AR$10&gt;=YEAR($I204),1)*($F204&gt;=3)</f>
        <v>0</v>
      </c>
      <c r="AS204" s="221">
        <f>(SUM($N143:AS143)-SUM($N204:AR204)+$J204)*IF($F204&gt;=5,AS$10&gt;=YEAR($I204),1)*($F204&gt;=3)</f>
        <v>0</v>
      </c>
      <c r="AT204" s="221">
        <f>(SUM($N143:AT143)-SUM($N204:AS204)+$J204)*IF($F204&gt;=5,AT$10&gt;=YEAR($I204),1)*($F204&gt;=3)</f>
        <v>0</v>
      </c>
      <c r="AU204" s="221">
        <f>(SUM($N143:AU143)-SUM($N204:AT204)+$J204)*IF($F204&gt;=5,AU$10&gt;=YEAR($I204),1)*($F204&gt;=3)</f>
        <v>0</v>
      </c>
      <c r="AV204" s="221">
        <f>(SUM($N143:AV143)-SUM($N204:AU204)+$J204)*IF($F204&gt;=5,AV$10&gt;=YEAR($I204),1)*($F204&gt;=3)</f>
        <v>0</v>
      </c>
      <c r="AW204" s="221">
        <f>(SUM($N143:AW143)-SUM($N204:AV204)+$J204)*IF($F204&gt;=5,AW$10&gt;=YEAR($I204),1)*($F204&gt;=3)</f>
        <v>0</v>
      </c>
      <c r="AX204" s="221">
        <f>(SUM($N143:AX143)-SUM($N204:AW204)+$J204)*IF($F204&gt;=5,AX$10&gt;=YEAR($I204),1)*($F204&gt;=3)</f>
        <v>0</v>
      </c>
      <c r="AY204" s="221">
        <f>(SUM($N143:AY143)-SUM($N204:AX204)+$J204)*IF($F204&gt;=5,AY$10&gt;=YEAR($I204),1)*($F204&gt;=3)</f>
        <v>0</v>
      </c>
      <c r="AZ204" s="221">
        <f>(SUM($N143:AZ143)-SUM($N204:AY204)+$J204)*IF($F204&gt;=5,AZ$10&gt;=YEAR($I204),1)*($F204&gt;=3)</f>
        <v>0</v>
      </c>
      <c r="BA204" s="221">
        <f>(SUM($N143:BA143)-SUM($N204:AZ204)+$J204)*IF($F204&gt;=5,BA$10&gt;=YEAR($I204),1)*($F204&gt;=3)</f>
        <v>0</v>
      </c>
      <c r="BB204" s="221">
        <f>(SUM($N143:BB143)-SUM($N204:BA204)+$J204)*IF($F204&gt;=5,BB$10&gt;=YEAR($I204),1)*($F204&gt;=3)</f>
        <v>0</v>
      </c>
      <c r="BC204" s="221">
        <f>(SUM($N143:BC143)-SUM($N204:BB204)+$J204)*IF($F204&gt;=5,BC$10&gt;=YEAR($I204),1)*($F204&gt;=3)</f>
        <v>0</v>
      </c>
      <c r="BD204" s="221">
        <f>(SUM($N143:BD143)-SUM($N204:BC204)+$J204)*IF($F204&gt;=5,BD$10&gt;=YEAR($I204),1)*($F204&gt;=3)</f>
        <v>0</v>
      </c>
      <c r="BE204" s="221">
        <f>(SUM($N143:BE143)-SUM($N204:BD204)+$J204)*IF($F204&gt;=5,BE$10&gt;=YEAR($I204),1)*($F204&gt;=3)</f>
        <v>0</v>
      </c>
      <c r="BF204" s="221">
        <f>(SUM($N143:BF143)-SUM($N204:BE204)+$J204)*IF($F204&gt;=5,BF$10&gt;=YEAR($I204),1)*($F204&gt;=3)</f>
        <v>0</v>
      </c>
      <c r="BG204" s="221">
        <f>(SUM($N143:BG143)-SUM($N204:BF204)+$J204)*IF($F204&gt;=5,BG$10&gt;=YEAR($I204),1)*($F204&gt;=3)</f>
        <v>0</v>
      </c>
      <c r="BH204" s="221">
        <f>(SUM($N143:BH143)-SUM($N204:BG204)+$J204)*IF($F204&gt;=5,BH$10&gt;=YEAR($I204),1)*($F204&gt;=3)</f>
        <v>0</v>
      </c>
      <c r="BI204" s="221">
        <f>(SUM($N143:BI143)-SUM($N204:BH204)+$J204)*IF($F204&gt;=5,BI$10&gt;=YEAR($I204),1)*($F204&gt;=3)</f>
        <v>0</v>
      </c>
      <c r="BJ204" s="221">
        <f>(SUM($N143:BJ143)-SUM($N204:BI204)+$J204)*IF($F204&gt;=5,BJ$10&gt;=YEAR($I204),1)*($F204&gt;=3)</f>
        <v>0</v>
      </c>
      <c r="BK204" s="221">
        <f>(SUM($N143:BK143)-SUM($N204:BJ204)+$J204)*IF($F204&gt;=5,BK$10&gt;=YEAR($I204),1)*($F204&gt;=3)</f>
        <v>0</v>
      </c>
      <c r="BL204" s="221">
        <f>(SUM($N143:BL143)-SUM($N204:BK204)+$J204)*IF($F204&gt;=5,BL$10&gt;=YEAR($I204),1)*($F204&gt;=3)</f>
        <v>0</v>
      </c>
      <c r="BM204" s="221">
        <f>(SUM($N143:BM143)-SUM($N204:BL204)+$J204)*IF($F204&gt;=5,BM$10&gt;=YEAR($I204),1)*($F204&gt;=3)</f>
        <v>0</v>
      </c>
    </row>
    <row r="205" spans="3:65" ht="12.75">
      <c r="C205" s="220">
        <f t="shared" si="153"/>
        <v>23</v>
      </c>
      <c r="D205" s="198" t="str">
        <f t="shared" si="154"/>
        <v>…</v>
      </c>
      <c r="E205" s="245" t="str">
        <f t="shared" si="151"/>
        <v>Operating Expense</v>
      </c>
      <c r="F205" s="215">
        <f t="shared" si="151"/>
        <v>2</v>
      </c>
      <c r="G205" s="215"/>
      <c r="H205" s="250">
        <f>Input!J34</f>
        <v>10</v>
      </c>
      <c r="I205" s="302">
        <f>Input!G34</f>
        <v>44562</v>
      </c>
      <c r="J205" s="222">
        <f t="shared" si="152"/>
        <v>0</v>
      </c>
      <c r="K205" s="236">
        <f t="shared" si="155"/>
        <v>0</v>
      </c>
      <c r="L205" s="237">
        <f t="shared" si="156"/>
        <v>0</v>
      </c>
      <c r="O205" s="221">
        <f>(SUM($N144:O144)-SUM($N205:N205)+$J205)*IF($F205&gt;=5,O$10&gt;=YEAR($I205),1)*($F205&gt;=3)</f>
        <v>0</v>
      </c>
      <c r="P205" s="221">
        <f>(SUM($N144:P144)-SUM($N205:O205)+$J205)*IF($F205&gt;=5,P$10&gt;=YEAR($I205),1)*($F205&gt;=3)</f>
        <v>0</v>
      </c>
      <c r="Q205" s="221">
        <f>(SUM($N144:Q144)-SUM($N205:P205)+$J205)*IF($F205&gt;=5,Q$10&gt;=YEAR($I205),1)*($F205&gt;=3)</f>
        <v>0</v>
      </c>
      <c r="R205" s="221">
        <f>(SUM($N144:R144)-SUM($N205:Q205)+$J205)*IF($F205&gt;=5,R$10&gt;=YEAR($I205),1)*($F205&gt;=3)</f>
        <v>0</v>
      </c>
      <c r="S205" s="221">
        <f>(SUM($N144:S144)-SUM($N205:R205)+$J205)*IF($F205&gt;=5,S$10&gt;=YEAR($I205),1)*($F205&gt;=3)</f>
        <v>0</v>
      </c>
      <c r="T205" s="221">
        <f>(SUM($N144:T144)-SUM($N205:S205)+$J205)*IF($F205&gt;=5,T$10&gt;=YEAR($I205),1)*($F205&gt;=3)</f>
        <v>0</v>
      </c>
      <c r="U205" s="221">
        <f>(SUM($N144:U144)-SUM($N205:T205)+$J205)*IF($F205&gt;=5,U$10&gt;=YEAR($I205),1)*($F205&gt;=3)</f>
        <v>0</v>
      </c>
      <c r="V205" s="221">
        <f>(SUM($N144:V144)-SUM($N205:U205)+$J205)*IF($F205&gt;=5,V$10&gt;=YEAR($I205),1)*($F205&gt;=3)</f>
        <v>0</v>
      </c>
      <c r="W205" s="221">
        <f>(SUM($N144:W144)-SUM($N205:V205)+$J205)*IF($F205&gt;=5,W$10&gt;=YEAR($I205),1)*($F205&gt;=3)</f>
        <v>0</v>
      </c>
      <c r="X205" s="221">
        <f>(SUM($N144:X144)-SUM($N205:W205)+$J205)*IF($F205&gt;=5,X$10&gt;=YEAR($I205),1)*($F205&gt;=3)</f>
        <v>0</v>
      </c>
      <c r="Y205" s="221">
        <f>(SUM($N144:Y144)-SUM($N205:X205)+$J205)*IF($F205&gt;=5,Y$10&gt;=YEAR($I205),1)*($F205&gt;=3)</f>
        <v>0</v>
      </c>
      <c r="Z205" s="221">
        <f>(SUM($N144:Z144)-SUM($N205:Y205)+$J205)*IF($F205&gt;=5,Z$10&gt;=YEAR($I205),1)*($F205&gt;=3)</f>
        <v>0</v>
      </c>
      <c r="AA205" s="221">
        <f>(SUM($N144:AA144)-SUM($N205:Z205)+$J205)*IF($F205&gt;=5,AA$10&gt;=YEAR($I205),1)*($F205&gt;=3)</f>
        <v>0</v>
      </c>
      <c r="AB205" s="221">
        <f>(SUM($N144:AB144)-SUM($N205:AA205)+$J205)*IF($F205&gt;=5,AB$10&gt;=YEAR($I205),1)*($F205&gt;=3)</f>
        <v>0</v>
      </c>
      <c r="AC205" s="221">
        <f>(SUM($N144:AC144)-SUM($N205:AB205)+$J205)*IF($F205&gt;=5,AC$10&gt;=YEAR($I205),1)*($F205&gt;=3)</f>
        <v>0</v>
      </c>
      <c r="AD205" s="221">
        <f>(SUM($N144:AD144)-SUM($N205:AC205)+$J205)*IF($F205&gt;=5,AD$10&gt;=YEAR($I205),1)*($F205&gt;=3)</f>
        <v>0</v>
      </c>
      <c r="AE205" s="221">
        <f>(SUM($N144:AE144)-SUM($N205:AD205)+$J205)*IF($F205&gt;=5,AE$10&gt;=YEAR($I205),1)*($F205&gt;=3)</f>
        <v>0</v>
      </c>
      <c r="AF205" s="221">
        <f>(SUM($N144:AF144)-SUM($N205:AE205)+$J205)*IF($F205&gt;=5,AF$10&gt;=YEAR($I205),1)*($F205&gt;=3)</f>
        <v>0</v>
      </c>
      <c r="AG205" s="221">
        <f>(SUM($N144:AG144)-SUM($N205:AF205)+$J205)*IF($F205&gt;=5,AG$10&gt;=YEAR($I205),1)*($F205&gt;=3)</f>
        <v>0</v>
      </c>
      <c r="AH205" s="221">
        <f>(SUM($N144:AH144)-SUM($N205:AG205)+$J205)*IF($F205&gt;=5,AH$10&gt;=YEAR($I205),1)*($F205&gt;=3)</f>
        <v>0</v>
      </c>
      <c r="AI205" s="221">
        <f>(SUM($N144:AI144)-SUM($N205:AH205)+$J205)*IF($F205&gt;=5,AI$10&gt;=YEAR($I205),1)*($F205&gt;=3)</f>
        <v>0</v>
      </c>
      <c r="AJ205" s="221">
        <f>(SUM($N144:AJ144)-SUM($N205:AI205)+$J205)*IF($F205&gt;=5,AJ$10&gt;=YEAR($I205),1)*($F205&gt;=3)</f>
        <v>0</v>
      </c>
      <c r="AK205" s="221">
        <f>(SUM($N144:AK144)-SUM($N205:AJ205)+$J205)*IF($F205&gt;=5,AK$10&gt;=YEAR($I205),1)*($F205&gt;=3)</f>
        <v>0</v>
      </c>
      <c r="AL205" s="221">
        <f>(SUM($N144:AL144)-SUM($N205:AK205)+$J205)*IF($F205&gt;=5,AL$10&gt;=YEAR($I205),1)*($F205&gt;=3)</f>
        <v>0</v>
      </c>
      <c r="AM205" s="221">
        <f>(SUM($N144:AM144)-SUM($N205:AL205)+$J205)*IF($F205&gt;=5,AM$10&gt;=YEAR($I205),1)*($F205&gt;=3)</f>
        <v>0</v>
      </c>
      <c r="AN205" s="221">
        <f>(SUM($N144:AN144)-SUM($N205:AM205)+$J205)*IF($F205&gt;=5,AN$10&gt;=YEAR($I205),1)*($F205&gt;=3)</f>
        <v>0</v>
      </c>
      <c r="AO205" s="221">
        <f>(SUM($N144:AO144)-SUM($N205:AN205)+$J205)*IF($F205&gt;=5,AO$10&gt;=YEAR($I205),1)*($F205&gt;=3)</f>
        <v>0</v>
      </c>
      <c r="AP205" s="221">
        <f>(SUM($N144:AP144)-SUM($N205:AO205)+$J205)*IF($F205&gt;=5,AP$10&gt;=YEAR($I205),1)*($F205&gt;=3)</f>
        <v>0</v>
      </c>
      <c r="AQ205" s="221">
        <f>(SUM($N144:AQ144)-SUM($N205:AP205)+$J205)*IF($F205&gt;=5,AQ$10&gt;=YEAR($I205),1)*($F205&gt;=3)</f>
        <v>0</v>
      </c>
      <c r="AR205" s="221">
        <f>(SUM($N144:AR144)-SUM($N205:AQ205)+$J205)*IF($F205&gt;=5,AR$10&gt;=YEAR($I205),1)*($F205&gt;=3)</f>
        <v>0</v>
      </c>
      <c r="AS205" s="221">
        <f>(SUM($N144:AS144)-SUM($N205:AR205)+$J205)*IF($F205&gt;=5,AS$10&gt;=YEAR($I205),1)*($F205&gt;=3)</f>
        <v>0</v>
      </c>
      <c r="AT205" s="221">
        <f>(SUM($N144:AT144)-SUM($N205:AS205)+$J205)*IF($F205&gt;=5,AT$10&gt;=YEAR($I205),1)*($F205&gt;=3)</f>
        <v>0</v>
      </c>
      <c r="AU205" s="221">
        <f>(SUM($N144:AU144)-SUM($N205:AT205)+$J205)*IF($F205&gt;=5,AU$10&gt;=YEAR($I205),1)*($F205&gt;=3)</f>
        <v>0</v>
      </c>
      <c r="AV205" s="221">
        <f>(SUM($N144:AV144)-SUM($N205:AU205)+$J205)*IF($F205&gt;=5,AV$10&gt;=YEAR($I205),1)*($F205&gt;=3)</f>
        <v>0</v>
      </c>
      <c r="AW205" s="221">
        <f>(SUM($N144:AW144)-SUM($N205:AV205)+$J205)*IF($F205&gt;=5,AW$10&gt;=YEAR($I205),1)*($F205&gt;=3)</f>
        <v>0</v>
      </c>
      <c r="AX205" s="221">
        <f>(SUM($N144:AX144)-SUM($N205:AW205)+$J205)*IF($F205&gt;=5,AX$10&gt;=YEAR($I205),1)*($F205&gt;=3)</f>
        <v>0</v>
      </c>
      <c r="AY205" s="221">
        <f>(SUM($N144:AY144)-SUM($N205:AX205)+$J205)*IF($F205&gt;=5,AY$10&gt;=YEAR($I205),1)*($F205&gt;=3)</f>
        <v>0</v>
      </c>
      <c r="AZ205" s="221">
        <f>(SUM($N144:AZ144)-SUM($N205:AY205)+$J205)*IF($F205&gt;=5,AZ$10&gt;=YEAR($I205),1)*($F205&gt;=3)</f>
        <v>0</v>
      </c>
      <c r="BA205" s="221">
        <f>(SUM($N144:BA144)-SUM($N205:AZ205)+$J205)*IF($F205&gt;=5,BA$10&gt;=YEAR($I205),1)*($F205&gt;=3)</f>
        <v>0</v>
      </c>
      <c r="BB205" s="221">
        <f>(SUM($N144:BB144)-SUM($N205:BA205)+$J205)*IF($F205&gt;=5,BB$10&gt;=YEAR($I205),1)*($F205&gt;=3)</f>
        <v>0</v>
      </c>
      <c r="BC205" s="221">
        <f>(SUM($N144:BC144)-SUM($N205:BB205)+$J205)*IF($F205&gt;=5,BC$10&gt;=YEAR($I205),1)*($F205&gt;=3)</f>
        <v>0</v>
      </c>
      <c r="BD205" s="221">
        <f>(SUM($N144:BD144)-SUM($N205:BC205)+$J205)*IF($F205&gt;=5,BD$10&gt;=YEAR($I205),1)*($F205&gt;=3)</f>
        <v>0</v>
      </c>
      <c r="BE205" s="221">
        <f>(SUM($N144:BE144)-SUM($N205:BD205)+$J205)*IF($F205&gt;=5,BE$10&gt;=YEAR($I205),1)*($F205&gt;=3)</f>
        <v>0</v>
      </c>
      <c r="BF205" s="221">
        <f>(SUM($N144:BF144)-SUM($N205:BE205)+$J205)*IF($F205&gt;=5,BF$10&gt;=YEAR($I205),1)*($F205&gt;=3)</f>
        <v>0</v>
      </c>
      <c r="BG205" s="221">
        <f>(SUM($N144:BG144)-SUM($N205:BF205)+$J205)*IF($F205&gt;=5,BG$10&gt;=YEAR($I205),1)*($F205&gt;=3)</f>
        <v>0</v>
      </c>
      <c r="BH205" s="221">
        <f>(SUM($N144:BH144)-SUM($N205:BG205)+$J205)*IF($F205&gt;=5,BH$10&gt;=YEAR($I205),1)*($F205&gt;=3)</f>
        <v>0</v>
      </c>
      <c r="BI205" s="221">
        <f>(SUM($N144:BI144)-SUM($N205:BH205)+$J205)*IF($F205&gt;=5,BI$10&gt;=YEAR($I205),1)*($F205&gt;=3)</f>
        <v>0</v>
      </c>
      <c r="BJ205" s="221">
        <f>(SUM($N144:BJ144)-SUM($N205:BI205)+$J205)*IF($F205&gt;=5,BJ$10&gt;=YEAR($I205),1)*($F205&gt;=3)</f>
        <v>0</v>
      </c>
      <c r="BK205" s="221">
        <f>(SUM($N144:BK144)-SUM($N205:BJ205)+$J205)*IF($F205&gt;=5,BK$10&gt;=YEAR($I205),1)*($F205&gt;=3)</f>
        <v>0</v>
      </c>
      <c r="BL205" s="221">
        <f>(SUM($N144:BL144)-SUM($N205:BK205)+$J205)*IF($F205&gt;=5,BL$10&gt;=YEAR($I205),1)*($F205&gt;=3)</f>
        <v>0</v>
      </c>
      <c r="BM205" s="221">
        <f>(SUM($N144:BM144)-SUM($N205:BL205)+$J205)*IF($F205&gt;=5,BM$10&gt;=YEAR($I205),1)*($F205&gt;=3)</f>
        <v>0</v>
      </c>
    </row>
    <row r="206" spans="3:65" ht="12.75">
      <c r="C206" s="220">
        <f t="shared" si="153"/>
        <v>24</v>
      </c>
      <c r="D206" s="198" t="str">
        <f t="shared" si="154"/>
        <v>…</v>
      </c>
      <c r="E206" s="245" t="str">
        <f t="shared" si="151"/>
        <v>Operating Expense</v>
      </c>
      <c r="F206" s="215">
        <f t="shared" si="151"/>
        <v>2</v>
      </c>
      <c r="G206" s="215"/>
      <c r="H206" s="250">
        <f>Input!J35</f>
        <v>10</v>
      </c>
      <c r="I206" s="302">
        <f>Input!G35</f>
        <v>44562</v>
      </c>
      <c r="J206" s="222">
        <f t="shared" si="152"/>
        <v>0</v>
      </c>
      <c r="K206" s="236">
        <f t="shared" si="155"/>
        <v>0</v>
      </c>
      <c r="L206" s="237">
        <f t="shared" si="156"/>
        <v>0</v>
      </c>
      <c r="O206" s="221">
        <f>(SUM($N145:O145)-SUM($N206:N206)+$J206)*IF($F206&gt;=5,O$10&gt;=YEAR($I206),1)*($F206&gt;=3)</f>
        <v>0</v>
      </c>
      <c r="P206" s="221">
        <f>(SUM($N145:P145)-SUM($N206:O206)+$J206)*IF($F206&gt;=5,P$10&gt;=YEAR($I206),1)*($F206&gt;=3)</f>
        <v>0</v>
      </c>
      <c r="Q206" s="221">
        <f>(SUM($N145:Q145)-SUM($N206:P206)+$J206)*IF($F206&gt;=5,Q$10&gt;=YEAR($I206),1)*($F206&gt;=3)</f>
        <v>0</v>
      </c>
      <c r="R206" s="221">
        <f>(SUM($N145:R145)-SUM($N206:Q206)+$J206)*IF($F206&gt;=5,R$10&gt;=YEAR($I206),1)*($F206&gt;=3)</f>
        <v>0</v>
      </c>
      <c r="S206" s="221">
        <f>(SUM($N145:S145)-SUM($N206:R206)+$J206)*IF($F206&gt;=5,S$10&gt;=YEAR($I206),1)*($F206&gt;=3)</f>
        <v>0</v>
      </c>
      <c r="T206" s="221">
        <f>(SUM($N145:T145)-SUM($N206:S206)+$J206)*IF($F206&gt;=5,T$10&gt;=YEAR($I206),1)*($F206&gt;=3)</f>
        <v>0</v>
      </c>
      <c r="U206" s="221">
        <f>(SUM($N145:U145)-SUM($N206:T206)+$J206)*IF($F206&gt;=5,U$10&gt;=YEAR($I206),1)*($F206&gt;=3)</f>
        <v>0</v>
      </c>
      <c r="V206" s="221">
        <f>(SUM($N145:V145)-SUM($N206:U206)+$J206)*IF($F206&gt;=5,V$10&gt;=YEAR($I206),1)*($F206&gt;=3)</f>
        <v>0</v>
      </c>
      <c r="W206" s="221">
        <f>(SUM($N145:W145)-SUM($N206:V206)+$J206)*IF($F206&gt;=5,W$10&gt;=YEAR($I206),1)*($F206&gt;=3)</f>
        <v>0</v>
      </c>
      <c r="X206" s="221">
        <f>(SUM($N145:X145)-SUM($N206:W206)+$J206)*IF($F206&gt;=5,X$10&gt;=YEAR($I206),1)*($F206&gt;=3)</f>
        <v>0</v>
      </c>
      <c r="Y206" s="221">
        <f>(SUM($N145:Y145)-SUM($N206:X206)+$J206)*IF($F206&gt;=5,Y$10&gt;=YEAR($I206),1)*($F206&gt;=3)</f>
        <v>0</v>
      </c>
      <c r="Z206" s="221">
        <f>(SUM($N145:Z145)-SUM($N206:Y206)+$J206)*IF($F206&gt;=5,Z$10&gt;=YEAR($I206),1)*($F206&gt;=3)</f>
        <v>0</v>
      </c>
      <c r="AA206" s="221">
        <f>(SUM($N145:AA145)-SUM($N206:Z206)+$J206)*IF($F206&gt;=5,AA$10&gt;=YEAR($I206),1)*($F206&gt;=3)</f>
        <v>0</v>
      </c>
      <c r="AB206" s="221">
        <f>(SUM($N145:AB145)-SUM($N206:AA206)+$J206)*IF($F206&gt;=5,AB$10&gt;=YEAR($I206),1)*($F206&gt;=3)</f>
        <v>0</v>
      </c>
      <c r="AC206" s="221">
        <f>(SUM($N145:AC145)-SUM($N206:AB206)+$J206)*IF($F206&gt;=5,AC$10&gt;=YEAR($I206),1)*($F206&gt;=3)</f>
        <v>0</v>
      </c>
      <c r="AD206" s="221">
        <f>(SUM($N145:AD145)-SUM($N206:AC206)+$J206)*IF($F206&gt;=5,AD$10&gt;=YEAR($I206),1)*($F206&gt;=3)</f>
        <v>0</v>
      </c>
      <c r="AE206" s="221">
        <f>(SUM($N145:AE145)-SUM($N206:AD206)+$J206)*IF($F206&gt;=5,AE$10&gt;=YEAR($I206),1)*($F206&gt;=3)</f>
        <v>0</v>
      </c>
      <c r="AF206" s="221">
        <f>(SUM($N145:AF145)-SUM($N206:AE206)+$J206)*IF($F206&gt;=5,AF$10&gt;=YEAR($I206),1)*($F206&gt;=3)</f>
        <v>0</v>
      </c>
      <c r="AG206" s="221">
        <f>(SUM($N145:AG145)-SUM($N206:AF206)+$J206)*IF($F206&gt;=5,AG$10&gt;=YEAR($I206),1)*($F206&gt;=3)</f>
        <v>0</v>
      </c>
      <c r="AH206" s="221">
        <f>(SUM($N145:AH145)-SUM($N206:AG206)+$J206)*IF($F206&gt;=5,AH$10&gt;=YEAR($I206),1)*($F206&gt;=3)</f>
        <v>0</v>
      </c>
      <c r="AI206" s="221">
        <f>(SUM($N145:AI145)-SUM($N206:AH206)+$J206)*IF($F206&gt;=5,AI$10&gt;=YEAR($I206),1)*($F206&gt;=3)</f>
        <v>0</v>
      </c>
      <c r="AJ206" s="221">
        <f>(SUM($N145:AJ145)-SUM($N206:AI206)+$J206)*IF($F206&gt;=5,AJ$10&gt;=YEAR($I206),1)*($F206&gt;=3)</f>
        <v>0</v>
      </c>
      <c r="AK206" s="221">
        <f>(SUM($N145:AK145)-SUM($N206:AJ206)+$J206)*IF($F206&gt;=5,AK$10&gt;=YEAR($I206),1)*($F206&gt;=3)</f>
        <v>0</v>
      </c>
      <c r="AL206" s="221">
        <f>(SUM($N145:AL145)-SUM($N206:AK206)+$J206)*IF($F206&gt;=5,AL$10&gt;=YEAR($I206),1)*($F206&gt;=3)</f>
        <v>0</v>
      </c>
      <c r="AM206" s="221">
        <f>(SUM($N145:AM145)-SUM($N206:AL206)+$J206)*IF($F206&gt;=5,AM$10&gt;=YEAR($I206),1)*($F206&gt;=3)</f>
        <v>0</v>
      </c>
      <c r="AN206" s="221">
        <f>(SUM($N145:AN145)-SUM($N206:AM206)+$J206)*IF($F206&gt;=5,AN$10&gt;=YEAR($I206),1)*($F206&gt;=3)</f>
        <v>0</v>
      </c>
      <c r="AO206" s="221">
        <f>(SUM($N145:AO145)-SUM($N206:AN206)+$J206)*IF($F206&gt;=5,AO$10&gt;=YEAR($I206),1)*($F206&gt;=3)</f>
        <v>0</v>
      </c>
      <c r="AP206" s="221">
        <f>(SUM($N145:AP145)-SUM($N206:AO206)+$J206)*IF($F206&gt;=5,AP$10&gt;=YEAR($I206),1)*($F206&gt;=3)</f>
        <v>0</v>
      </c>
      <c r="AQ206" s="221">
        <f>(SUM($N145:AQ145)-SUM($N206:AP206)+$J206)*IF($F206&gt;=5,AQ$10&gt;=YEAR($I206),1)*($F206&gt;=3)</f>
        <v>0</v>
      </c>
      <c r="AR206" s="221">
        <f>(SUM($N145:AR145)-SUM($N206:AQ206)+$J206)*IF($F206&gt;=5,AR$10&gt;=YEAR($I206),1)*($F206&gt;=3)</f>
        <v>0</v>
      </c>
      <c r="AS206" s="221">
        <f>(SUM($N145:AS145)-SUM($N206:AR206)+$J206)*IF($F206&gt;=5,AS$10&gt;=YEAR($I206),1)*($F206&gt;=3)</f>
        <v>0</v>
      </c>
      <c r="AT206" s="221">
        <f>(SUM($N145:AT145)-SUM($N206:AS206)+$J206)*IF($F206&gt;=5,AT$10&gt;=YEAR($I206),1)*($F206&gt;=3)</f>
        <v>0</v>
      </c>
      <c r="AU206" s="221">
        <f>(SUM($N145:AU145)-SUM($N206:AT206)+$J206)*IF($F206&gt;=5,AU$10&gt;=YEAR($I206),1)*($F206&gt;=3)</f>
        <v>0</v>
      </c>
      <c r="AV206" s="221">
        <f>(SUM($N145:AV145)-SUM($N206:AU206)+$J206)*IF($F206&gt;=5,AV$10&gt;=YEAR($I206),1)*($F206&gt;=3)</f>
        <v>0</v>
      </c>
      <c r="AW206" s="221">
        <f>(SUM($N145:AW145)-SUM($N206:AV206)+$J206)*IF($F206&gt;=5,AW$10&gt;=YEAR($I206),1)*($F206&gt;=3)</f>
        <v>0</v>
      </c>
      <c r="AX206" s="221">
        <f>(SUM($N145:AX145)-SUM($N206:AW206)+$J206)*IF($F206&gt;=5,AX$10&gt;=YEAR($I206),1)*($F206&gt;=3)</f>
        <v>0</v>
      </c>
      <c r="AY206" s="221">
        <f>(SUM($N145:AY145)-SUM($N206:AX206)+$J206)*IF($F206&gt;=5,AY$10&gt;=YEAR($I206),1)*($F206&gt;=3)</f>
        <v>0</v>
      </c>
      <c r="AZ206" s="221">
        <f>(SUM($N145:AZ145)-SUM($N206:AY206)+$J206)*IF($F206&gt;=5,AZ$10&gt;=YEAR($I206),1)*($F206&gt;=3)</f>
        <v>0</v>
      </c>
      <c r="BA206" s="221">
        <f>(SUM($N145:BA145)-SUM($N206:AZ206)+$J206)*IF($F206&gt;=5,BA$10&gt;=YEAR($I206),1)*($F206&gt;=3)</f>
        <v>0</v>
      </c>
      <c r="BB206" s="221">
        <f>(SUM($N145:BB145)-SUM($N206:BA206)+$J206)*IF($F206&gt;=5,BB$10&gt;=YEAR($I206),1)*($F206&gt;=3)</f>
        <v>0</v>
      </c>
      <c r="BC206" s="221">
        <f>(SUM($N145:BC145)-SUM($N206:BB206)+$J206)*IF($F206&gt;=5,BC$10&gt;=YEAR($I206),1)*($F206&gt;=3)</f>
        <v>0</v>
      </c>
      <c r="BD206" s="221">
        <f>(SUM($N145:BD145)-SUM($N206:BC206)+$J206)*IF($F206&gt;=5,BD$10&gt;=YEAR($I206),1)*($F206&gt;=3)</f>
        <v>0</v>
      </c>
      <c r="BE206" s="221">
        <f>(SUM($N145:BE145)-SUM($N206:BD206)+$J206)*IF($F206&gt;=5,BE$10&gt;=YEAR($I206),1)*($F206&gt;=3)</f>
        <v>0</v>
      </c>
      <c r="BF206" s="221">
        <f>(SUM($N145:BF145)-SUM($N206:BE206)+$J206)*IF($F206&gt;=5,BF$10&gt;=YEAR($I206),1)*($F206&gt;=3)</f>
        <v>0</v>
      </c>
      <c r="BG206" s="221">
        <f>(SUM($N145:BG145)-SUM($N206:BF206)+$J206)*IF($F206&gt;=5,BG$10&gt;=YEAR($I206),1)*($F206&gt;=3)</f>
        <v>0</v>
      </c>
      <c r="BH206" s="221">
        <f>(SUM($N145:BH145)-SUM($N206:BG206)+$J206)*IF($F206&gt;=5,BH$10&gt;=YEAR($I206),1)*($F206&gt;=3)</f>
        <v>0</v>
      </c>
      <c r="BI206" s="221">
        <f>(SUM($N145:BI145)-SUM($N206:BH206)+$J206)*IF($F206&gt;=5,BI$10&gt;=YEAR($I206),1)*($F206&gt;=3)</f>
        <v>0</v>
      </c>
      <c r="BJ206" s="221">
        <f>(SUM($N145:BJ145)-SUM($N206:BI206)+$J206)*IF($F206&gt;=5,BJ$10&gt;=YEAR($I206),1)*($F206&gt;=3)</f>
        <v>0</v>
      </c>
      <c r="BK206" s="221">
        <f>(SUM($N145:BK145)-SUM($N206:BJ206)+$J206)*IF($F206&gt;=5,BK$10&gt;=YEAR($I206),1)*($F206&gt;=3)</f>
        <v>0</v>
      </c>
      <c r="BL206" s="221">
        <f>(SUM($N145:BL145)-SUM($N206:BK206)+$J206)*IF($F206&gt;=5,BL$10&gt;=YEAR($I206),1)*($F206&gt;=3)</f>
        <v>0</v>
      </c>
      <c r="BM206" s="221">
        <f>(SUM($N145:BM145)-SUM($N206:BL206)+$J206)*IF($F206&gt;=5,BM$10&gt;=YEAR($I206),1)*($F206&gt;=3)</f>
        <v>0</v>
      </c>
    </row>
    <row r="207" spans="3:65" ht="12.75">
      <c r="C207" s="220">
        <f t="shared" si="153"/>
        <v>25</v>
      </c>
      <c r="D207" s="198" t="str">
        <f t="shared" si="154"/>
        <v>…</v>
      </c>
      <c r="E207" s="245" t="str">
        <f t="shared" si="151"/>
        <v>Operating Expense</v>
      </c>
      <c r="F207" s="215">
        <f t="shared" si="151"/>
        <v>2</v>
      </c>
      <c r="G207" s="215"/>
      <c r="H207" s="250">
        <f>Input!J36</f>
        <v>10</v>
      </c>
      <c r="I207" s="302">
        <f>Input!G36</f>
        <v>44562</v>
      </c>
      <c r="J207" s="222">
        <f t="shared" si="152"/>
        <v>0</v>
      </c>
      <c r="K207" s="239">
        <f t="shared" si="155"/>
        <v>0</v>
      </c>
      <c r="L207" s="240">
        <f t="shared" si="156"/>
        <v>0</v>
      </c>
      <c r="O207" s="221">
        <f>(SUM($N146:O146)-SUM($N207:N207)+$J207)*IF($F207&gt;=5,O$10&gt;=YEAR($I207),1)*($F207&gt;=3)</f>
        <v>0</v>
      </c>
      <c r="P207" s="221">
        <f>(SUM($N146:P146)-SUM($N207:O207)+$J207)*IF($F207&gt;=5,P$10&gt;=YEAR($I207),1)*($F207&gt;=3)</f>
        <v>0</v>
      </c>
      <c r="Q207" s="221">
        <f>(SUM($N146:Q146)-SUM($N207:P207)+$J207)*IF($F207&gt;=5,Q$10&gt;=YEAR($I207),1)*($F207&gt;=3)</f>
        <v>0</v>
      </c>
      <c r="R207" s="221">
        <f>(SUM($N146:R146)-SUM($N207:Q207)+$J207)*IF($F207&gt;=5,R$10&gt;=YEAR($I207),1)*($F207&gt;=3)</f>
        <v>0</v>
      </c>
      <c r="S207" s="221">
        <f>(SUM($N146:S146)-SUM($N207:R207)+$J207)*IF($F207&gt;=5,S$10&gt;=YEAR($I207),1)*($F207&gt;=3)</f>
        <v>0</v>
      </c>
      <c r="T207" s="221">
        <f>(SUM($N146:T146)-SUM($N207:S207)+$J207)*IF($F207&gt;=5,T$10&gt;=YEAR($I207),1)*($F207&gt;=3)</f>
        <v>0</v>
      </c>
      <c r="U207" s="221">
        <f>(SUM($N146:U146)-SUM($N207:T207)+$J207)*IF($F207&gt;=5,U$10&gt;=YEAR($I207),1)*($F207&gt;=3)</f>
        <v>0</v>
      </c>
      <c r="V207" s="221">
        <f>(SUM($N146:V146)-SUM($N207:U207)+$J207)*IF($F207&gt;=5,V$10&gt;=YEAR($I207),1)*($F207&gt;=3)</f>
        <v>0</v>
      </c>
      <c r="W207" s="221">
        <f>(SUM($N146:W146)-SUM($N207:V207)+$J207)*IF($F207&gt;=5,W$10&gt;=YEAR($I207),1)*($F207&gt;=3)</f>
        <v>0</v>
      </c>
      <c r="X207" s="221">
        <f>(SUM($N146:X146)-SUM($N207:W207)+$J207)*IF($F207&gt;=5,X$10&gt;=YEAR($I207),1)*($F207&gt;=3)</f>
        <v>0</v>
      </c>
      <c r="Y207" s="221">
        <f>(SUM($N146:Y146)-SUM($N207:X207)+$J207)*IF($F207&gt;=5,Y$10&gt;=YEAR($I207),1)*($F207&gt;=3)</f>
        <v>0</v>
      </c>
      <c r="Z207" s="221">
        <f>(SUM($N146:Z146)-SUM($N207:Y207)+$J207)*IF($F207&gt;=5,Z$10&gt;=YEAR($I207),1)*($F207&gt;=3)</f>
        <v>0</v>
      </c>
      <c r="AA207" s="221">
        <f>(SUM($N146:AA146)-SUM($N207:Z207)+$J207)*IF($F207&gt;=5,AA$10&gt;=YEAR($I207),1)*($F207&gt;=3)</f>
        <v>0</v>
      </c>
      <c r="AB207" s="221">
        <f>(SUM($N146:AB146)-SUM($N207:AA207)+$J207)*IF($F207&gt;=5,AB$10&gt;=YEAR($I207),1)*($F207&gt;=3)</f>
        <v>0</v>
      </c>
      <c r="AC207" s="221">
        <f>(SUM($N146:AC146)-SUM($N207:AB207)+$J207)*IF($F207&gt;=5,AC$10&gt;=YEAR($I207),1)*($F207&gt;=3)</f>
        <v>0</v>
      </c>
      <c r="AD207" s="221">
        <f>(SUM($N146:AD146)-SUM($N207:AC207)+$J207)*IF($F207&gt;=5,AD$10&gt;=YEAR($I207),1)*($F207&gt;=3)</f>
        <v>0</v>
      </c>
      <c r="AE207" s="221">
        <f>(SUM($N146:AE146)-SUM($N207:AD207)+$J207)*IF($F207&gt;=5,AE$10&gt;=YEAR($I207),1)*($F207&gt;=3)</f>
        <v>0</v>
      </c>
      <c r="AF207" s="221">
        <f>(SUM($N146:AF146)-SUM($N207:AE207)+$J207)*IF($F207&gt;=5,AF$10&gt;=YEAR($I207),1)*($F207&gt;=3)</f>
        <v>0</v>
      </c>
      <c r="AG207" s="221">
        <f>(SUM($N146:AG146)-SUM($N207:AF207)+$J207)*IF($F207&gt;=5,AG$10&gt;=YEAR($I207),1)*($F207&gt;=3)</f>
        <v>0</v>
      </c>
      <c r="AH207" s="221">
        <f>(SUM($N146:AH146)-SUM($N207:AG207)+$J207)*IF($F207&gt;=5,AH$10&gt;=YEAR($I207),1)*($F207&gt;=3)</f>
        <v>0</v>
      </c>
      <c r="AI207" s="221">
        <f>(SUM($N146:AI146)-SUM($N207:AH207)+$J207)*IF($F207&gt;=5,AI$10&gt;=YEAR($I207),1)*($F207&gt;=3)</f>
        <v>0</v>
      </c>
      <c r="AJ207" s="221">
        <f>(SUM($N146:AJ146)-SUM($N207:AI207)+$J207)*IF($F207&gt;=5,AJ$10&gt;=YEAR($I207),1)*($F207&gt;=3)</f>
        <v>0</v>
      </c>
      <c r="AK207" s="221">
        <f>(SUM($N146:AK146)-SUM($N207:AJ207)+$J207)*IF($F207&gt;=5,AK$10&gt;=YEAR($I207),1)*($F207&gt;=3)</f>
        <v>0</v>
      </c>
      <c r="AL207" s="221">
        <f>(SUM($N146:AL146)-SUM($N207:AK207)+$J207)*IF($F207&gt;=5,AL$10&gt;=YEAR($I207),1)*($F207&gt;=3)</f>
        <v>0</v>
      </c>
      <c r="AM207" s="221">
        <f>(SUM($N146:AM146)-SUM($N207:AL207)+$J207)*IF($F207&gt;=5,AM$10&gt;=YEAR($I207),1)*($F207&gt;=3)</f>
        <v>0</v>
      </c>
      <c r="AN207" s="221">
        <f>(SUM($N146:AN146)-SUM($N207:AM207)+$J207)*IF($F207&gt;=5,AN$10&gt;=YEAR($I207),1)*($F207&gt;=3)</f>
        <v>0</v>
      </c>
      <c r="AO207" s="221">
        <f>(SUM($N146:AO146)-SUM($N207:AN207)+$J207)*IF($F207&gt;=5,AO$10&gt;=YEAR($I207),1)*($F207&gt;=3)</f>
        <v>0</v>
      </c>
      <c r="AP207" s="221">
        <f>(SUM($N146:AP146)-SUM($N207:AO207)+$J207)*IF($F207&gt;=5,AP$10&gt;=YEAR($I207),1)*($F207&gt;=3)</f>
        <v>0</v>
      </c>
      <c r="AQ207" s="221">
        <f>(SUM($N146:AQ146)-SUM($N207:AP207)+$J207)*IF($F207&gt;=5,AQ$10&gt;=YEAR($I207),1)*($F207&gt;=3)</f>
        <v>0</v>
      </c>
      <c r="AR207" s="221">
        <f>(SUM($N146:AR146)-SUM($N207:AQ207)+$J207)*IF($F207&gt;=5,AR$10&gt;=YEAR($I207),1)*($F207&gt;=3)</f>
        <v>0</v>
      </c>
      <c r="AS207" s="221">
        <f>(SUM($N146:AS146)-SUM($N207:AR207)+$J207)*IF($F207&gt;=5,AS$10&gt;=YEAR($I207),1)*($F207&gt;=3)</f>
        <v>0</v>
      </c>
      <c r="AT207" s="221">
        <f>(SUM($N146:AT146)-SUM($N207:AS207)+$J207)*IF($F207&gt;=5,AT$10&gt;=YEAR($I207),1)*($F207&gt;=3)</f>
        <v>0</v>
      </c>
      <c r="AU207" s="221">
        <f>(SUM($N146:AU146)-SUM($N207:AT207)+$J207)*IF($F207&gt;=5,AU$10&gt;=YEAR($I207),1)*($F207&gt;=3)</f>
        <v>0</v>
      </c>
      <c r="AV207" s="221">
        <f>(SUM($N146:AV146)-SUM($N207:AU207)+$J207)*IF($F207&gt;=5,AV$10&gt;=YEAR($I207),1)*($F207&gt;=3)</f>
        <v>0</v>
      </c>
      <c r="AW207" s="221">
        <f>(SUM($N146:AW146)-SUM($N207:AV207)+$J207)*IF($F207&gt;=5,AW$10&gt;=YEAR($I207),1)*($F207&gt;=3)</f>
        <v>0</v>
      </c>
      <c r="AX207" s="221">
        <f>(SUM($N146:AX146)-SUM($N207:AW207)+$J207)*IF($F207&gt;=5,AX$10&gt;=YEAR($I207),1)*($F207&gt;=3)</f>
        <v>0</v>
      </c>
      <c r="AY207" s="221">
        <f>(SUM($N146:AY146)-SUM($N207:AX207)+$J207)*IF($F207&gt;=5,AY$10&gt;=YEAR($I207),1)*($F207&gt;=3)</f>
        <v>0</v>
      </c>
      <c r="AZ207" s="221">
        <f>(SUM($N146:AZ146)-SUM($N207:AY207)+$J207)*IF($F207&gt;=5,AZ$10&gt;=YEAR($I207),1)*($F207&gt;=3)</f>
        <v>0</v>
      </c>
      <c r="BA207" s="221">
        <f>(SUM($N146:BA146)-SUM($N207:AZ207)+$J207)*IF($F207&gt;=5,BA$10&gt;=YEAR($I207),1)*($F207&gt;=3)</f>
        <v>0</v>
      </c>
      <c r="BB207" s="221">
        <f>(SUM($N146:BB146)-SUM($N207:BA207)+$J207)*IF($F207&gt;=5,BB$10&gt;=YEAR($I207),1)*($F207&gt;=3)</f>
        <v>0</v>
      </c>
      <c r="BC207" s="221">
        <f>(SUM($N146:BC146)-SUM($N207:BB207)+$J207)*IF($F207&gt;=5,BC$10&gt;=YEAR($I207),1)*($F207&gt;=3)</f>
        <v>0</v>
      </c>
      <c r="BD207" s="221">
        <f>(SUM($N146:BD146)-SUM($N207:BC207)+$J207)*IF($F207&gt;=5,BD$10&gt;=YEAR($I207),1)*($F207&gt;=3)</f>
        <v>0</v>
      </c>
      <c r="BE207" s="221">
        <f>(SUM($N146:BE146)-SUM($N207:BD207)+$J207)*IF($F207&gt;=5,BE$10&gt;=YEAR($I207),1)*($F207&gt;=3)</f>
        <v>0</v>
      </c>
      <c r="BF207" s="221">
        <f>(SUM($N146:BF146)-SUM($N207:BE207)+$J207)*IF($F207&gt;=5,BF$10&gt;=YEAR($I207),1)*($F207&gt;=3)</f>
        <v>0</v>
      </c>
      <c r="BG207" s="221">
        <f>(SUM($N146:BG146)-SUM($N207:BF207)+$J207)*IF($F207&gt;=5,BG$10&gt;=YEAR($I207),1)*($F207&gt;=3)</f>
        <v>0</v>
      </c>
      <c r="BH207" s="221">
        <f>(SUM($N146:BH146)-SUM($N207:BG207)+$J207)*IF($F207&gt;=5,BH$10&gt;=YEAR($I207),1)*($F207&gt;=3)</f>
        <v>0</v>
      </c>
      <c r="BI207" s="221">
        <f>(SUM($N146:BI146)-SUM($N207:BH207)+$J207)*IF($F207&gt;=5,BI$10&gt;=YEAR($I207),1)*($F207&gt;=3)</f>
        <v>0</v>
      </c>
      <c r="BJ207" s="221">
        <f>(SUM($N146:BJ146)-SUM($N207:BI207)+$J207)*IF($F207&gt;=5,BJ$10&gt;=YEAR($I207),1)*($F207&gt;=3)</f>
        <v>0</v>
      </c>
      <c r="BK207" s="221">
        <f>(SUM($N146:BK146)-SUM($N207:BJ207)+$J207)*IF($F207&gt;=5,BK$10&gt;=YEAR($I207),1)*($F207&gt;=3)</f>
        <v>0</v>
      </c>
      <c r="BL207" s="221">
        <f>(SUM($N146:BL146)-SUM($N207:BK207)+$J207)*IF($F207&gt;=5,BL$10&gt;=YEAR($I207),1)*($F207&gt;=3)</f>
        <v>0</v>
      </c>
      <c r="BM207" s="221">
        <f>(SUM($N146:BM146)-SUM($N207:BL207)+$J207)*IF($F207&gt;=5,BM$10&gt;=YEAR($I207),1)*($F207&gt;=3)</f>
        <v>0</v>
      </c>
    </row>
    <row r="208" spans="4:65" ht="12.75">
      <c r="D208" s="226" t="str">
        <f>"Total "&amp;D182</f>
        <v>Total Book Capital Placed in Service</v>
      </c>
      <c r="H208" s="341"/>
      <c r="I208" s="340"/>
      <c r="J208" s="241">
        <f>SUM(J183:J207)</f>
        <v>0</v>
      </c>
      <c r="K208" s="241">
        <f t="shared" si="155"/>
        <v>931304.74753316026</v>
      </c>
      <c r="L208" s="242">
        <f t="shared" si="156"/>
        <v>1000000</v>
      </c>
      <c r="O208" s="243">
        <f t="shared" si="157" ref="O208:AT208">SUM(O183:O207)</f>
        <v>1000000</v>
      </c>
      <c r="P208" s="243">
        <f t="shared" si="157"/>
        <v>0</v>
      </c>
      <c r="Q208" s="243">
        <f t="shared" si="157"/>
        <v>0</v>
      </c>
      <c r="R208" s="243">
        <f t="shared" si="157"/>
        <v>0</v>
      </c>
      <c r="S208" s="243">
        <f t="shared" si="157"/>
        <v>0</v>
      </c>
      <c r="T208" s="243">
        <f t="shared" si="157"/>
        <v>0</v>
      </c>
      <c r="U208" s="243">
        <f t="shared" si="157"/>
        <v>0</v>
      </c>
      <c r="V208" s="243">
        <f t="shared" si="157"/>
        <v>0</v>
      </c>
      <c r="W208" s="243">
        <f t="shared" si="157"/>
        <v>0</v>
      </c>
      <c r="X208" s="243">
        <f t="shared" si="157"/>
        <v>0</v>
      </c>
      <c r="Y208" s="243">
        <f t="shared" si="157"/>
        <v>0</v>
      </c>
      <c r="Z208" s="243">
        <f t="shared" si="157"/>
        <v>0</v>
      </c>
      <c r="AA208" s="243">
        <f t="shared" si="157"/>
        <v>0</v>
      </c>
      <c r="AB208" s="243">
        <f t="shared" si="157"/>
        <v>0</v>
      </c>
      <c r="AC208" s="243">
        <f t="shared" si="157"/>
        <v>0</v>
      </c>
      <c r="AD208" s="243">
        <f t="shared" si="157"/>
        <v>0</v>
      </c>
      <c r="AE208" s="243">
        <f t="shared" si="157"/>
        <v>0</v>
      </c>
      <c r="AF208" s="243">
        <f t="shared" si="157"/>
        <v>0</v>
      </c>
      <c r="AG208" s="243">
        <f t="shared" si="157"/>
        <v>0</v>
      </c>
      <c r="AH208" s="243">
        <f t="shared" si="157"/>
        <v>0</v>
      </c>
      <c r="AI208" s="243">
        <f t="shared" si="157"/>
        <v>0</v>
      </c>
      <c r="AJ208" s="243">
        <f t="shared" si="157"/>
        <v>0</v>
      </c>
      <c r="AK208" s="243">
        <f t="shared" si="157"/>
        <v>0</v>
      </c>
      <c r="AL208" s="243">
        <f t="shared" si="157"/>
        <v>0</v>
      </c>
      <c r="AM208" s="243">
        <f t="shared" si="157"/>
        <v>0</v>
      </c>
      <c r="AN208" s="243">
        <f t="shared" si="157"/>
        <v>0</v>
      </c>
      <c r="AO208" s="243">
        <f t="shared" si="157"/>
        <v>0</v>
      </c>
      <c r="AP208" s="243">
        <f t="shared" si="157"/>
        <v>0</v>
      </c>
      <c r="AQ208" s="243">
        <f t="shared" si="157"/>
        <v>0</v>
      </c>
      <c r="AR208" s="243">
        <f t="shared" si="157"/>
        <v>0</v>
      </c>
      <c r="AS208" s="243">
        <f t="shared" si="157"/>
        <v>0</v>
      </c>
      <c r="AT208" s="243">
        <f t="shared" si="157"/>
        <v>0</v>
      </c>
      <c r="AU208" s="243">
        <f t="shared" si="158" ref="AU208:BM208">SUM(AU183:AU207)</f>
        <v>0</v>
      </c>
      <c r="AV208" s="243">
        <f t="shared" si="158"/>
        <v>0</v>
      </c>
      <c r="AW208" s="243">
        <f t="shared" si="158"/>
        <v>0</v>
      </c>
      <c r="AX208" s="243">
        <f t="shared" si="158"/>
        <v>0</v>
      </c>
      <c r="AY208" s="243">
        <f t="shared" si="158"/>
        <v>0</v>
      </c>
      <c r="AZ208" s="243">
        <f t="shared" si="158"/>
        <v>0</v>
      </c>
      <c r="BA208" s="243">
        <f t="shared" si="158"/>
        <v>0</v>
      </c>
      <c r="BB208" s="243">
        <f t="shared" si="158"/>
        <v>0</v>
      </c>
      <c r="BC208" s="243">
        <f t="shared" si="158"/>
        <v>0</v>
      </c>
      <c r="BD208" s="243">
        <f t="shared" si="158"/>
        <v>0</v>
      </c>
      <c r="BE208" s="243">
        <f t="shared" si="158"/>
        <v>0</v>
      </c>
      <c r="BF208" s="243">
        <f t="shared" si="158"/>
        <v>0</v>
      </c>
      <c r="BG208" s="243">
        <f t="shared" si="158"/>
        <v>0</v>
      </c>
      <c r="BH208" s="243">
        <f t="shared" si="158"/>
        <v>0</v>
      </c>
      <c r="BI208" s="243">
        <f t="shared" si="158"/>
        <v>0</v>
      </c>
      <c r="BJ208" s="243">
        <f t="shared" si="158"/>
        <v>0</v>
      </c>
      <c r="BK208" s="243">
        <f t="shared" si="158"/>
        <v>0</v>
      </c>
      <c r="BL208" s="243">
        <f t="shared" si="158"/>
        <v>0</v>
      </c>
      <c r="BM208" s="243">
        <f t="shared" si="158"/>
        <v>0</v>
      </c>
    </row>
    <row r="209" spans="4:9" s="221" customFormat="1" ht="12.75">
      <c r="D209" s="229"/>
      <c r="F209" s="230"/>
      <c r="G209" s="230"/>
      <c r="H209" s="343" t="str">
        <f>"Year "&amp;O10&amp;" Weighted Avg. Partial Year Factor"</f>
        <v>Year 2022 Weighted Avg. Partial Year Factor</v>
      </c>
      <c r="I209" s="342">
        <f>IFERROR(YEARFRAC(SUMPRODUCT(I183:I207*(YEAR(I183:I207)=O10)*O183:O207)/SUMPRODUCT(O183:O207*(YEAR(I183:I207)=O10)),DATE(O10,12,31)),0)</f>
        <v>1</v>
      </c>
    </row>
    <row r="210" spans="4:7" s="221" customFormat="1" ht="12.75">
      <c r="D210" s="229"/>
      <c r="F210" s="230"/>
      <c r="G210" s="230"/>
    </row>
    <row r="211" spans="4:65" ht="12.75">
      <c r="D211" s="218" t="s">
        <v>18</v>
      </c>
      <c r="E211" s="213"/>
      <c r="F211" s="186"/>
      <c r="G211" s="186"/>
      <c r="H211" s="244" t="s">
        <v>19</v>
      </c>
      <c r="I211" s="244" t="s">
        <v>20</v>
      </c>
      <c r="J211" s="266" t="s">
        <v>178</v>
      </c>
      <c r="K211" s="216"/>
      <c r="L211" s="216"/>
      <c r="M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216"/>
      <c r="AL211" s="216"/>
      <c r="AM211" s="216"/>
      <c r="AN211" s="216"/>
      <c r="AO211" s="216"/>
      <c r="AP211" s="216"/>
      <c r="AQ211" s="216"/>
      <c r="AR211" s="216"/>
      <c r="AS211" s="216"/>
      <c r="AT211" s="216"/>
      <c r="AU211" s="216"/>
      <c r="AV211" s="216"/>
      <c r="AW211" s="216"/>
      <c r="AX211" s="216"/>
      <c r="AY211" s="216"/>
      <c r="AZ211" s="216"/>
      <c r="BA211" s="216"/>
      <c r="BB211" s="216"/>
      <c r="BC211" s="216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</row>
    <row r="212" spans="3:65" ht="12.75">
      <c r="C212" s="220">
        <f>C211+1</f>
        <v>1</v>
      </c>
      <c r="D212" s="198" t="str">
        <f>INDEX(D$64:D$88,$C212,1)</f>
        <v>Capital Costs</v>
      </c>
      <c r="E212" s="245" t="str">
        <f t="shared" si="159" ref="E212:F236">INDEX(E$64:E$88,$C212,1)</f>
        <v>Capital</v>
      </c>
      <c r="F212" s="215">
        <f t="shared" si="159"/>
        <v>4</v>
      </c>
      <c r="G212" s="215"/>
      <c r="H212" s="250">
        <f>Input!J12</f>
        <v>10</v>
      </c>
      <c r="I212" s="247">
        <f>MONTH(Input!G12)</f>
        <v>1</v>
      </c>
      <c r="J212" s="252">
        <f t="shared" si="160" ref="J212:J236">YEARFRAC(I183,DATE(YEAR(I183),12,31))</f>
        <v>1</v>
      </c>
      <c r="K212" s="333"/>
      <c r="L212" s="253">
        <f>SUM(O212:BM212)</f>
        <v>1</v>
      </c>
      <c r="O212" s="254">
        <f>MIN(1/$H212,1-SUM($N212:N212))*($F212&gt;=4)*$J212</f>
        <v>0.10</v>
      </c>
      <c r="P212" s="255">
        <f>MIN(1/$H212,1-SUM($N212:O212))*($F212&gt;=4)</f>
        <v>0.10</v>
      </c>
      <c r="Q212" s="255">
        <f>MIN(1/$H212,1-SUM($N212:P212))*($F212&gt;=4)</f>
        <v>0.10</v>
      </c>
      <c r="R212" s="255">
        <f>MIN(1/$H212,1-SUM($N212:Q212))*($F212&gt;=4)</f>
        <v>0.10</v>
      </c>
      <c r="S212" s="255">
        <f>MIN(1/$H212,1-SUM($N212:R212))*($F212&gt;=4)</f>
        <v>0.10</v>
      </c>
      <c r="T212" s="255">
        <f>MIN(1/$H212,1-SUM($N212:S212))*($F212&gt;=4)</f>
        <v>0.10</v>
      </c>
      <c r="U212" s="255">
        <f>MIN(1/$H212,1-SUM($N212:T212))*($F212&gt;=4)</f>
        <v>0.10</v>
      </c>
      <c r="V212" s="255">
        <f>MIN(1/$H212,1-SUM($N212:U212))*($F212&gt;=4)</f>
        <v>0.10</v>
      </c>
      <c r="W212" s="255">
        <f>MIN(1/$H212,1-SUM($N212:V212))*($F212&gt;=4)</f>
        <v>0.10</v>
      </c>
      <c r="X212" s="255">
        <f>MIN(1/$H212,1-SUM($N212:W212))*($F212&gt;=4)</f>
        <v>0.10</v>
      </c>
      <c r="Y212" s="255">
        <f>MIN(1/$H212,1-SUM($N212:X212))*($F212&gt;=4)</f>
        <v>1.11022302462516E-16</v>
      </c>
      <c r="Z212" s="255">
        <f>MIN(1/$H212,1-SUM($N212:Y212))*($F212&gt;=4)</f>
        <v>0</v>
      </c>
      <c r="AA212" s="255">
        <f>MIN(1/$H212,1-SUM($N212:Z212))*($F212&gt;=4)</f>
        <v>0</v>
      </c>
      <c r="AB212" s="255">
        <f>MIN(1/$H212,1-SUM($N212:AA212))*($F212&gt;=4)</f>
        <v>0</v>
      </c>
      <c r="AC212" s="255">
        <f>MIN(1/$H212,1-SUM($N212:AB212))*($F212&gt;=4)</f>
        <v>0</v>
      </c>
      <c r="AD212" s="255">
        <f>MIN(1/$H212,1-SUM($N212:AC212))*($F212&gt;=4)</f>
        <v>0</v>
      </c>
      <c r="AE212" s="255">
        <f>MIN(1/$H212,1-SUM($N212:AD212))*($F212&gt;=4)</f>
        <v>0</v>
      </c>
      <c r="AF212" s="255">
        <f>MIN(1/$H212,1-SUM($N212:AE212))*($F212&gt;=4)</f>
        <v>0</v>
      </c>
      <c r="AG212" s="255">
        <f>MIN(1/$H212,1-SUM($N212:AF212))*($F212&gt;=4)</f>
        <v>0</v>
      </c>
      <c r="AH212" s="255">
        <f>MIN(1/$H212,1-SUM($N212:AG212))*($F212&gt;=4)</f>
        <v>0</v>
      </c>
      <c r="AI212" s="255">
        <f>MIN(1/$H212,1-SUM($N212:AH212))*($F212&gt;=4)</f>
        <v>0</v>
      </c>
      <c r="AJ212" s="255">
        <f>MIN(1/$H212,1-SUM($N212:AI212))*($F212&gt;=4)</f>
        <v>0</v>
      </c>
      <c r="AK212" s="255">
        <f>MIN(1/$H212,1-SUM($N212:AJ212))*($F212&gt;=4)</f>
        <v>0</v>
      </c>
      <c r="AL212" s="255">
        <f>MIN(1/$H212,1-SUM($N212:AK212))*($F212&gt;=4)</f>
        <v>0</v>
      </c>
      <c r="AM212" s="255">
        <f>MIN(1/$H212,1-SUM($N212:AL212))*($F212&gt;=4)</f>
        <v>0</v>
      </c>
      <c r="AN212" s="255">
        <f>MIN(1/$H212,1-SUM($N212:AM212))*($F212&gt;=4)</f>
        <v>0</v>
      </c>
      <c r="AO212" s="255">
        <f>MIN(1/$H212,1-SUM($N212:AN212))*($F212&gt;=4)</f>
        <v>0</v>
      </c>
      <c r="AP212" s="255">
        <f>MIN(1/$H212,1-SUM($N212:AO212))*($F212&gt;=4)</f>
        <v>0</v>
      </c>
      <c r="AQ212" s="255">
        <f>MIN(1/$H212,1-SUM($N212:AP212))*($F212&gt;=4)</f>
        <v>0</v>
      </c>
      <c r="AR212" s="255">
        <f>MIN(1/$H212,1-SUM($N212:AQ212))*($F212&gt;=4)</f>
        <v>0</v>
      </c>
      <c r="AS212" s="255">
        <f>MIN(1/$H212,1-SUM($N212:AR212))*($F212&gt;=4)</f>
        <v>0</v>
      </c>
      <c r="AT212" s="255">
        <f>MIN(1/$H212,1-SUM($N212:AS212))*($F212&gt;=4)</f>
        <v>0</v>
      </c>
      <c r="AU212" s="255">
        <f>MIN(1/$H212,1-SUM($N212:AT212))*($F212&gt;=4)</f>
        <v>0</v>
      </c>
      <c r="AV212" s="255">
        <f>MIN(1/$H212,1-SUM($N212:AU212))*($F212&gt;=4)</f>
        <v>0</v>
      </c>
      <c r="AW212" s="255">
        <f>MIN(1/$H212,1-SUM($N212:AV212))*($F212&gt;=4)</f>
        <v>0</v>
      </c>
      <c r="AX212" s="255">
        <f>MIN(1/$H212,1-SUM($N212:AW212))*($F212&gt;=4)</f>
        <v>0</v>
      </c>
      <c r="AY212" s="255">
        <f>MIN(1/$H212,1-SUM($N212:AX212))*($F212&gt;=4)</f>
        <v>0</v>
      </c>
      <c r="AZ212" s="255">
        <f>MIN(1/$H212,1-SUM($N212:AY212))*($F212&gt;=4)</f>
        <v>0</v>
      </c>
      <c r="BA212" s="255">
        <f>MIN(1/$H212,1-SUM($N212:AZ212))*($F212&gt;=4)</f>
        <v>0</v>
      </c>
      <c r="BB212" s="255">
        <f>MIN(1/$H212,1-SUM($N212:BA212))*($F212&gt;=4)</f>
        <v>0</v>
      </c>
      <c r="BC212" s="255">
        <f>MIN(1/$H212,1-SUM($N212:BB212))*($F212&gt;=4)</f>
        <v>0</v>
      </c>
      <c r="BD212" s="255">
        <f>MIN(1/$H212,1-SUM($N212:BC212))*($F212&gt;=4)</f>
        <v>0</v>
      </c>
      <c r="BE212" s="255">
        <f>MIN(1/$H212,1-SUM($N212:BD212))*($F212&gt;=4)</f>
        <v>0</v>
      </c>
      <c r="BF212" s="255">
        <f>MIN(1/$H212,1-SUM($N212:BE212))*($F212&gt;=4)</f>
        <v>0</v>
      </c>
      <c r="BG212" s="255">
        <f>MIN(1/$H212,1-SUM($N212:BF212))*($F212&gt;=4)</f>
        <v>0</v>
      </c>
      <c r="BH212" s="255">
        <f>MIN(1/$H212,1-SUM($N212:BG212))*($F212&gt;=4)</f>
        <v>0</v>
      </c>
      <c r="BI212" s="255">
        <f>MIN(1/$H212,1-SUM($N212:BH212))*($F212&gt;=4)</f>
        <v>0</v>
      </c>
      <c r="BJ212" s="255">
        <f>MIN(1/$H212,1-SUM($N212:BI212))*($F212&gt;=4)</f>
        <v>0</v>
      </c>
      <c r="BK212" s="255">
        <f>MIN(1/$H212,1-SUM($N212:BJ212))*($F212&gt;=4)</f>
        <v>0</v>
      </c>
      <c r="BL212" s="255">
        <f>MIN(1/$H212,1-SUM($N212:BK212))*($F212&gt;=4)</f>
        <v>0</v>
      </c>
      <c r="BM212" s="255">
        <f>MIN(1/$H212,1-SUM($N212:BL212))*($F212&gt;=4)</f>
        <v>0</v>
      </c>
    </row>
    <row r="213" spans="3:65" ht="12.75">
      <c r="C213" s="220">
        <f t="shared" si="161" ref="C213:C236">C212+1</f>
        <v>2</v>
      </c>
      <c r="D213" s="198" t="str">
        <f t="shared" si="162" ref="D213:D236">INDEX(D$64:D$88,$C213,1)</f>
        <v>O&amp;M</v>
      </c>
      <c r="E213" s="245" t="str">
        <f t="shared" si="159"/>
        <v>Operating Expense</v>
      </c>
      <c r="F213" s="215">
        <f t="shared" si="159"/>
        <v>2</v>
      </c>
      <c r="G213" s="215"/>
      <c r="H213" s="250">
        <f>Input!J13</f>
        <v>10</v>
      </c>
      <c r="I213" s="247">
        <f>MONTH(Input!G13)</f>
        <v>1</v>
      </c>
      <c r="J213" s="252">
        <f t="shared" si="160"/>
        <v>1</v>
      </c>
      <c r="K213" s="334"/>
      <c r="L213" s="253">
        <f t="shared" si="163" ref="L213:L236">SUM(O213:BM213)</f>
        <v>0</v>
      </c>
      <c r="O213" s="254">
        <f>MIN(1/$H213,1-SUM($N213:N213))*($F213&gt;=4)*$J213</f>
        <v>0</v>
      </c>
      <c r="P213" s="255">
        <f>MIN(1/$H213,1-SUM($N213:O213))*($F213&gt;=4)</f>
        <v>0</v>
      </c>
      <c r="Q213" s="255">
        <f>MIN(1/$H213,1-SUM($N213:P213))*($F213&gt;=4)</f>
        <v>0</v>
      </c>
      <c r="R213" s="255">
        <f>MIN(1/$H213,1-SUM($N213:Q213))*($F213&gt;=4)</f>
        <v>0</v>
      </c>
      <c r="S213" s="255">
        <f>MIN(1/$H213,1-SUM($N213:R213))*($F213&gt;=4)</f>
        <v>0</v>
      </c>
      <c r="T213" s="255">
        <f>MIN(1/$H213,1-SUM($N213:S213))*($F213&gt;=4)</f>
        <v>0</v>
      </c>
      <c r="U213" s="255">
        <f>MIN(1/$H213,1-SUM($N213:T213))*($F213&gt;=4)</f>
        <v>0</v>
      </c>
      <c r="V213" s="255">
        <f>MIN(1/$H213,1-SUM($N213:U213))*($F213&gt;=4)</f>
        <v>0</v>
      </c>
      <c r="W213" s="255">
        <f>MIN(1/$H213,1-SUM($N213:V213))*($F213&gt;=4)</f>
        <v>0</v>
      </c>
      <c r="X213" s="255">
        <f>MIN(1/$H213,1-SUM($N213:W213))*($F213&gt;=4)</f>
        <v>0</v>
      </c>
      <c r="Y213" s="255">
        <f>MIN(1/$H213,1-SUM($N213:X213))*($F213&gt;=4)</f>
        <v>0</v>
      </c>
      <c r="Z213" s="255">
        <f>MIN(1/$H213,1-SUM($N213:Y213))*($F213&gt;=4)</f>
        <v>0</v>
      </c>
      <c r="AA213" s="255">
        <f>MIN(1/$H213,1-SUM($N213:Z213))*($F213&gt;=4)</f>
        <v>0</v>
      </c>
      <c r="AB213" s="255">
        <f>MIN(1/$H213,1-SUM($N213:AA213))*($F213&gt;=4)</f>
        <v>0</v>
      </c>
      <c r="AC213" s="255">
        <f>MIN(1/$H213,1-SUM($N213:AB213))*($F213&gt;=4)</f>
        <v>0</v>
      </c>
      <c r="AD213" s="255">
        <f>MIN(1/$H213,1-SUM($N213:AC213))*($F213&gt;=4)</f>
        <v>0</v>
      </c>
      <c r="AE213" s="255">
        <f>MIN(1/$H213,1-SUM($N213:AD213))*($F213&gt;=4)</f>
        <v>0</v>
      </c>
      <c r="AF213" s="255">
        <f>MIN(1/$H213,1-SUM($N213:AE213))*($F213&gt;=4)</f>
        <v>0</v>
      </c>
      <c r="AG213" s="255">
        <f>MIN(1/$H213,1-SUM($N213:AF213))*($F213&gt;=4)</f>
        <v>0</v>
      </c>
      <c r="AH213" s="255">
        <f>MIN(1/$H213,1-SUM($N213:AG213))*($F213&gt;=4)</f>
        <v>0</v>
      </c>
      <c r="AI213" s="255">
        <f>MIN(1/$H213,1-SUM($N213:AH213))*($F213&gt;=4)</f>
        <v>0</v>
      </c>
      <c r="AJ213" s="255">
        <f>MIN(1/$H213,1-SUM($N213:AI213))*($F213&gt;=4)</f>
        <v>0</v>
      </c>
      <c r="AK213" s="255">
        <f>MIN(1/$H213,1-SUM($N213:AJ213))*($F213&gt;=4)</f>
        <v>0</v>
      </c>
      <c r="AL213" s="255">
        <f>MIN(1/$H213,1-SUM($N213:AK213))*($F213&gt;=4)</f>
        <v>0</v>
      </c>
      <c r="AM213" s="255">
        <f>MIN(1/$H213,1-SUM($N213:AL213))*($F213&gt;=4)</f>
        <v>0</v>
      </c>
      <c r="AN213" s="255">
        <f>MIN(1/$H213,1-SUM($N213:AM213))*($F213&gt;=4)</f>
        <v>0</v>
      </c>
      <c r="AO213" s="255">
        <f>MIN(1/$H213,1-SUM($N213:AN213))*($F213&gt;=4)</f>
        <v>0</v>
      </c>
      <c r="AP213" s="255">
        <f>MIN(1/$H213,1-SUM($N213:AO213))*($F213&gt;=4)</f>
        <v>0</v>
      </c>
      <c r="AQ213" s="255">
        <f>MIN(1/$H213,1-SUM($N213:AP213))*($F213&gt;=4)</f>
        <v>0</v>
      </c>
      <c r="AR213" s="255">
        <f>MIN(1/$H213,1-SUM($N213:AQ213))*($F213&gt;=4)</f>
        <v>0</v>
      </c>
      <c r="AS213" s="255">
        <f>MIN(1/$H213,1-SUM($N213:AR213))*($F213&gt;=4)</f>
        <v>0</v>
      </c>
      <c r="AT213" s="255">
        <f>MIN(1/$H213,1-SUM($N213:AS213))*($F213&gt;=4)</f>
        <v>0</v>
      </c>
      <c r="AU213" s="255">
        <f>MIN(1/$H213,1-SUM($N213:AT213))*($F213&gt;=4)</f>
        <v>0</v>
      </c>
      <c r="AV213" s="255">
        <f>MIN(1/$H213,1-SUM($N213:AU213))*($F213&gt;=4)</f>
        <v>0</v>
      </c>
      <c r="AW213" s="255">
        <f>MIN(1/$H213,1-SUM($N213:AV213))*($F213&gt;=4)</f>
        <v>0</v>
      </c>
      <c r="AX213" s="255">
        <f>MIN(1/$H213,1-SUM($N213:AW213))*($F213&gt;=4)</f>
        <v>0</v>
      </c>
      <c r="AY213" s="255">
        <f>MIN(1/$H213,1-SUM($N213:AX213))*($F213&gt;=4)</f>
        <v>0</v>
      </c>
      <c r="AZ213" s="255">
        <f>MIN(1/$H213,1-SUM($N213:AY213))*($F213&gt;=4)</f>
        <v>0</v>
      </c>
      <c r="BA213" s="255">
        <f>MIN(1/$H213,1-SUM($N213:AZ213))*($F213&gt;=4)</f>
        <v>0</v>
      </c>
      <c r="BB213" s="255">
        <f>MIN(1/$H213,1-SUM($N213:BA213))*($F213&gt;=4)</f>
        <v>0</v>
      </c>
      <c r="BC213" s="255">
        <f>MIN(1/$H213,1-SUM($N213:BB213))*($F213&gt;=4)</f>
        <v>0</v>
      </c>
      <c r="BD213" s="255">
        <f>MIN(1/$H213,1-SUM($N213:BC213))*($F213&gt;=4)</f>
        <v>0</v>
      </c>
      <c r="BE213" s="255">
        <f>MIN(1/$H213,1-SUM($N213:BD213))*($F213&gt;=4)</f>
        <v>0</v>
      </c>
      <c r="BF213" s="255">
        <f>MIN(1/$H213,1-SUM($N213:BE213))*($F213&gt;=4)</f>
        <v>0</v>
      </c>
      <c r="BG213" s="255">
        <f>MIN(1/$H213,1-SUM($N213:BF213))*($F213&gt;=4)</f>
        <v>0</v>
      </c>
      <c r="BH213" s="255">
        <f>MIN(1/$H213,1-SUM($N213:BG213))*($F213&gt;=4)</f>
        <v>0</v>
      </c>
      <c r="BI213" s="255">
        <f>MIN(1/$H213,1-SUM($N213:BH213))*($F213&gt;=4)</f>
        <v>0</v>
      </c>
      <c r="BJ213" s="255">
        <f>MIN(1/$H213,1-SUM($N213:BI213))*($F213&gt;=4)</f>
        <v>0</v>
      </c>
      <c r="BK213" s="255">
        <f>MIN(1/$H213,1-SUM($N213:BJ213))*($F213&gt;=4)</f>
        <v>0</v>
      </c>
      <c r="BL213" s="255">
        <f>MIN(1/$H213,1-SUM($N213:BK213))*($F213&gt;=4)</f>
        <v>0</v>
      </c>
      <c r="BM213" s="255">
        <f>MIN(1/$H213,1-SUM($N213:BL213))*($F213&gt;=4)</f>
        <v>0</v>
      </c>
    </row>
    <row r="214" spans="3:65" ht="12.75">
      <c r="C214" s="220">
        <f t="shared" si="161"/>
        <v>3</v>
      </c>
      <c r="D214" s="198" t="str">
        <f t="shared" si="162"/>
        <v>…</v>
      </c>
      <c r="E214" s="245" t="str">
        <f t="shared" si="159"/>
        <v>Operating Expense</v>
      </c>
      <c r="F214" s="215">
        <f t="shared" si="159"/>
        <v>2</v>
      </c>
      <c r="G214" s="215"/>
      <c r="H214" s="250">
        <f>Input!J14</f>
        <v>10</v>
      </c>
      <c r="I214" s="247">
        <f>MONTH(Input!G14)</f>
        <v>1</v>
      </c>
      <c r="J214" s="252">
        <f t="shared" si="160"/>
        <v>1</v>
      </c>
      <c r="L214" s="253">
        <f t="shared" si="163"/>
        <v>0</v>
      </c>
      <c r="O214" s="254">
        <f>MIN(1/$H214,1-SUM($N214:N214))*($F214&gt;=4)*$J214</f>
        <v>0</v>
      </c>
      <c r="P214" s="255">
        <f>MIN(1/$H214,1-SUM($N214:O214))*($F214&gt;=4)</f>
        <v>0</v>
      </c>
      <c r="Q214" s="255">
        <f>MIN(1/$H214,1-SUM($N214:P214))*($F214&gt;=4)</f>
        <v>0</v>
      </c>
      <c r="R214" s="255">
        <f>MIN(1/$H214,1-SUM($N214:Q214))*($F214&gt;=4)</f>
        <v>0</v>
      </c>
      <c r="S214" s="255">
        <f>MIN(1/$H214,1-SUM($N214:R214))*($F214&gt;=4)</f>
        <v>0</v>
      </c>
      <c r="T214" s="255">
        <f>MIN(1/$H214,1-SUM($N214:S214))*($F214&gt;=4)</f>
        <v>0</v>
      </c>
      <c r="U214" s="255">
        <f>MIN(1/$H214,1-SUM($N214:T214))*($F214&gt;=4)</f>
        <v>0</v>
      </c>
      <c r="V214" s="255">
        <f>MIN(1/$H214,1-SUM($N214:U214))*($F214&gt;=4)</f>
        <v>0</v>
      </c>
      <c r="W214" s="255">
        <f>MIN(1/$H214,1-SUM($N214:V214))*($F214&gt;=4)</f>
        <v>0</v>
      </c>
      <c r="X214" s="255">
        <f>MIN(1/$H214,1-SUM($N214:W214))*($F214&gt;=4)</f>
        <v>0</v>
      </c>
      <c r="Y214" s="255">
        <f>MIN(1/$H214,1-SUM($N214:X214))*($F214&gt;=4)</f>
        <v>0</v>
      </c>
      <c r="Z214" s="255">
        <f>MIN(1/$H214,1-SUM($N214:Y214))*($F214&gt;=4)</f>
        <v>0</v>
      </c>
      <c r="AA214" s="255">
        <f>MIN(1/$H214,1-SUM($N214:Z214))*($F214&gt;=4)</f>
        <v>0</v>
      </c>
      <c r="AB214" s="255">
        <f>MIN(1/$H214,1-SUM($N214:AA214))*($F214&gt;=4)</f>
        <v>0</v>
      </c>
      <c r="AC214" s="255">
        <f>MIN(1/$H214,1-SUM($N214:AB214))*($F214&gt;=4)</f>
        <v>0</v>
      </c>
      <c r="AD214" s="255">
        <f>MIN(1/$H214,1-SUM($N214:AC214))*($F214&gt;=4)</f>
        <v>0</v>
      </c>
      <c r="AE214" s="255">
        <f>MIN(1/$H214,1-SUM($N214:AD214))*($F214&gt;=4)</f>
        <v>0</v>
      </c>
      <c r="AF214" s="255">
        <f>MIN(1/$H214,1-SUM($N214:AE214))*($F214&gt;=4)</f>
        <v>0</v>
      </c>
      <c r="AG214" s="255">
        <f>MIN(1/$H214,1-SUM($N214:AF214))*($F214&gt;=4)</f>
        <v>0</v>
      </c>
      <c r="AH214" s="255">
        <f>MIN(1/$H214,1-SUM($N214:AG214))*($F214&gt;=4)</f>
        <v>0</v>
      </c>
      <c r="AI214" s="255">
        <f>MIN(1/$H214,1-SUM($N214:AH214))*($F214&gt;=4)</f>
        <v>0</v>
      </c>
      <c r="AJ214" s="255">
        <f>MIN(1/$H214,1-SUM($N214:AI214))*($F214&gt;=4)</f>
        <v>0</v>
      </c>
      <c r="AK214" s="255">
        <f>MIN(1/$H214,1-SUM($N214:AJ214))*($F214&gt;=4)</f>
        <v>0</v>
      </c>
      <c r="AL214" s="255">
        <f>MIN(1/$H214,1-SUM($N214:AK214))*($F214&gt;=4)</f>
        <v>0</v>
      </c>
      <c r="AM214" s="255">
        <f>MIN(1/$H214,1-SUM($N214:AL214))*($F214&gt;=4)</f>
        <v>0</v>
      </c>
      <c r="AN214" s="255">
        <f>MIN(1/$H214,1-SUM($N214:AM214))*($F214&gt;=4)</f>
        <v>0</v>
      </c>
      <c r="AO214" s="255">
        <f>MIN(1/$H214,1-SUM($N214:AN214))*($F214&gt;=4)</f>
        <v>0</v>
      </c>
      <c r="AP214" s="255">
        <f>MIN(1/$H214,1-SUM($N214:AO214))*($F214&gt;=4)</f>
        <v>0</v>
      </c>
      <c r="AQ214" s="255">
        <f>MIN(1/$H214,1-SUM($N214:AP214))*($F214&gt;=4)</f>
        <v>0</v>
      </c>
      <c r="AR214" s="255">
        <f>MIN(1/$H214,1-SUM($N214:AQ214))*($F214&gt;=4)</f>
        <v>0</v>
      </c>
      <c r="AS214" s="255">
        <f>MIN(1/$H214,1-SUM($N214:AR214))*($F214&gt;=4)</f>
        <v>0</v>
      </c>
      <c r="AT214" s="255">
        <f>MIN(1/$H214,1-SUM($N214:AS214))*($F214&gt;=4)</f>
        <v>0</v>
      </c>
      <c r="AU214" s="255">
        <f>MIN(1/$H214,1-SUM($N214:AT214))*($F214&gt;=4)</f>
        <v>0</v>
      </c>
      <c r="AV214" s="255">
        <f>MIN(1/$H214,1-SUM($N214:AU214))*($F214&gt;=4)</f>
        <v>0</v>
      </c>
      <c r="AW214" s="255">
        <f>MIN(1/$H214,1-SUM($N214:AV214))*($F214&gt;=4)</f>
        <v>0</v>
      </c>
      <c r="AX214" s="255">
        <f>MIN(1/$H214,1-SUM($N214:AW214))*($F214&gt;=4)</f>
        <v>0</v>
      </c>
      <c r="AY214" s="255">
        <f>MIN(1/$H214,1-SUM($N214:AX214))*($F214&gt;=4)</f>
        <v>0</v>
      </c>
      <c r="AZ214" s="255">
        <f>MIN(1/$H214,1-SUM($N214:AY214))*($F214&gt;=4)</f>
        <v>0</v>
      </c>
      <c r="BA214" s="255">
        <f>MIN(1/$H214,1-SUM($N214:AZ214))*($F214&gt;=4)</f>
        <v>0</v>
      </c>
      <c r="BB214" s="255">
        <f>MIN(1/$H214,1-SUM($N214:BA214))*($F214&gt;=4)</f>
        <v>0</v>
      </c>
      <c r="BC214" s="255">
        <f>MIN(1/$H214,1-SUM($N214:BB214))*($F214&gt;=4)</f>
        <v>0</v>
      </c>
      <c r="BD214" s="255">
        <f>MIN(1/$H214,1-SUM($N214:BC214))*($F214&gt;=4)</f>
        <v>0</v>
      </c>
      <c r="BE214" s="255">
        <f>MIN(1/$H214,1-SUM($N214:BD214))*($F214&gt;=4)</f>
        <v>0</v>
      </c>
      <c r="BF214" s="255">
        <f>MIN(1/$H214,1-SUM($N214:BE214))*($F214&gt;=4)</f>
        <v>0</v>
      </c>
      <c r="BG214" s="255">
        <f>MIN(1/$H214,1-SUM($N214:BF214))*($F214&gt;=4)</f>
        <v>0</v>
      </c>
      <c r="BH214" s="255">
        <f>MIN(1/$H214,1-SUM($N214:BG214))*($F214&gt;=4)</f>
        <v>0</v>
      </c>
      <c r="BI214" s="255">
        <f>MIN(1/$H214,1-SUM($N214:BH214))*($F214&gt;=4)</f>
        <v>0</v>
      </c>
      <c r="BJ214" s="255">
        <f>MIN(1/$H214,1-SUM($N214:BI214))*($F214&gt;=4)</f>
        <v>0</v>
      </c>
      <c r="BK214" s="255">
        <f>MIN(1/$H214,1-SUM($N214:BJ214))*($F214&gt;=4)</f>
        <v>0</v>
      </c>
      <c r="BL214" s="255">
        <f>MIN(1/$H214,1-SUM($N214:BK214))*($F214&gt;=4)</f>
        <v>0</v>
      </c>
      <c r="BM214" s="255">
        <f>MIN(1/$H214,1-SUM($N214:BL214))*($F214&gt;=4)</f>
        <v>0</v>
      </c>
    </row>
    <row r="215" spans="3:65" ht="12.75">
      <c r="C215" s="220">
        <f t="shared" si="161"/>
        <v>4</v>
      </c>
      <c r="D215" s="198" t="str">
        <f t="shared" si="162"/>
        <v>…</v>
      </c>
      <c r="E215" s="245" t="str">
        <f t="shared" si="159"/>
        <v>Operating Savings</v>
      </c>
      <c r="F215" s="215">
        <f t="shared" si="159"/>
        <v>1</v>
      </c>
      <c r="G215" s="215"/>
      <c r="H215" s="250">
        <f>Input!J15</f>
        <v>10</v>
      </c>
      <c r="I215" s="247">
        <f>MONTH(Input!G15)</f>
        <v>1</v>
      </c>
      <c r="J215" s="252">
        <f t="shared" si="160"/>
        <v>1</v>
      </c>
      <c r="L215" s="253">
        <f t="shared" si="163"/>
        <v>0</v>
      </c>
      <c r="O215" s="254">
        <f>MIN(1/$H215,1-SUM($N215:N215))*($F215&gt;=4)*$J215</f>
        <v>0</v>
      </c>
      <c r="P215" s="255">
        <f>MIN(1/$H215,1-SUM($N215:O215))*($F215&gt;=4)</f>
        <v>0</v>
      </c>
      <c r="Q215" s="255">
        <f>MIN(1/$H215,1-SUM($N215:P215))*($F215&gt;=4)</f>
        <v>0</v>
      </c>
      <c r="R215" s="255">
        <f>MIN(1/$H215,1-SUM($N215:Q215))*($F215&gt;=4)</f>
        <v>0</v>
      </c>
      <c r="S215" s="255">
        <f>MIN(1/$H215,1-SUM($N215:R215))*($F215&gt;=4)</f>
        <v>0</v>
      </c>
      <c r="T215" s="255">
        <f>MIN(1/$H215,1-SUM($N215:S215))*($F215&gt;=4)</f>
        <v>0</v>
      </c>
      <c r="U215" s="255">
        <f>MIN(1/$H215,1-SUM($N215:T215))*($F215&gt;=4)</f>
        <v>0</v>
      </c>
      <c r="V215" s="255">
        <f>MIN(1/$H215,1-SUM($N215:U215))*($F215&gt;=4)</f>
        <v>0</v>
      </c>
      <c r="W215" s="255">
        <f>MIN(1/$H215,1-SUM($N215:V215))*($F215&gt;=4)</f>
        <v>0</v>
      </c>
      <c r="X215" s="255">
        <f>MIN(1/$H215,1-SUM($N215:W215))*($F215&gt;=4)</f>
        <v>0</v>
      </c>
      <c r="Y215" s="255">
        <f>MIN(1/$H215,1-SUM($N215:X215))*($F215&gt;=4)</f>
        <v>0</v>
      </c>
      <c r="Z215" s="255">
        <f>MIN(1/$H215,1-SUM($N215:Y215))*($F215&gt;=4)</f>
        <v>0</v>
      </c>
      <c r="AA215" s="255">
        <f>MIN(1/$H215,1-SUM($N215:Z215))*($F215&gt;=4)</f>
        <v>0</v>
      </c>
      <c r="AB215" s="255">
        <f>MIN(1/$H215,1-SUM($N215:AA215))*($F215&gt;=4)</f>
        <v>0</v>
      </c>
      <c r="AC215" s="255">
        <f>MIN(1/$H215,1-SUM($N215:AB215))*($F215&gt;=4)</f>
        <v>0</v>
      </c>
      <c r="AD215" s="255">
        <f>MIN(1/$H215,1-SUM($N215:AC215))*($F215&gt;=4)</f>
        <v>0</v>
      </c>
      <c r="AE215" s="255">
        <f>MIN(1/$H215,1-SUM($N215:AD215))*($F215&gt;=4)</f>
        <v>0</v>
      </c>
      <c r="AF215" s="255">
        <f>MIN(1/$H215,1-SUM($N215:AE215))*($F215&gt;=4)</f>
        <v>0</v>
      </c>
      <c r="AG215" s="255">
        <f>MIN(1/$H215,1-SUM($N215:AF215))*($F215&gt;=4)</f>
        <v>0</v>
      </c>
      <c r="AH215" s="255">
        <f>MIN(1/$H215,1-SUM($N215:AG215))*($F215&gt;=4)</f>
        <v>0</v>
      </c>
      <c r="AI215" s="255">
        <f>MIN(1/$H215,1-SUM($N215:AH215))*($F215&gt;=4)</f>
        <v>0</v>
      </c>
      <c r="AJ215" s="255">
        <f>MIN(1/$H215,1-SUM($N215:AI215))*($F215&gt;=4)</f>
        <v>0</v>
      </c>
      <c r="AK215" s="255">
        <f>MIN(1/$H215,1-SUM($N215:AJ215))*($F215&gt;=4)</f>
        <v>0</v>
      </c>
      <c r="AL215" s="255">
        <f>MIN(1/$H215,1-SUM($N215:AK215))*($F215&gt;=4)</f>
        <v>0</v>
      </c>
      <c r="AM215" s="255">
        <f>MIN(1/$H215,1-SUM($N215:AL215))*($F215&gt;=4)</f>
        <v>0</v>
      </c>
      <c r="AN215" s="255">
        <f>MIN(1/$H215,1-SUM($N215:AM215))*($F215&gt;=4)</f>
        <v>0</v>
      </c>
      <c r="AO215" s="255">
        <f>MIN(1/$H215,1-SUM($N215:AN215))*($F215&gt;=4)</f>
        <v>0</v>
      </c>
      <c r="AP215" s="255">
        <f>MIN(1/$H215,1-SUM($N215:AO215))*($F215&gt;=4)</f>
        <v>0</v>
      </c>
      <c r="AQ215" s="255">
        <f>MIN(1/$H215,1-SUM($N215:AP215))*($F215&gt;=4)</f>
        <v>0</v>
      </c>
      <c r="AR215" s="255">
        <f>MIN(1/$H215,1-SUM($N215:AQ215))*($F215&gt;=4)</f>
        <v>0</v>
      </c>
      <c r="AS215" s="255">
        <f>MIN(1/$H215,1-SUM($N215:AR215))*($F215&gt;=4)</f>
        <v>0</v>
      </c>
      <c r="AT215" s="255">
        <f>MIN(1/$H215,1-SUM($N215:AS215))*($F215&gt;=4)</f>
        <v>0</v>
      </c>
      <c r="AU215" s="255">
        <f>MIN(1/$H215,1-SUM($N215:AT215))*($F215&gt;=4)</f>
        <v>0</v>
      </c>
      <c r="AV215" s="255">
        <f>MIN(1/$H215,1-SUM($N215:AU215))*($F215&gt;=4)</f>
        <v>0</v>
      </c>
      <c r="AW215" s="255">
        <f>MIN(1/$H215,1-SUM($N215:AV215))*($F215&gt;=4)</f>
        <v>0</v>
      </c>
      <c r="AX215" s="255">
        <f>MIN(1/$H215,1-SUM($N215:AW215))*($F215&gt;=4)</f>
        <v>0</v>
      </c>
      <c r="AY215" s="255">
        <f>MIN(1/$H215,1-SUM($N215:AX215))*($F215&gt;=4)</f>
        <v>0</v>
      </c>
      <c r="AZ215" s="255">
        <f>MIN(1/$H215,1-SUM($N215:AY215))*($F215&gt;=4)</f>
        <v>0</v>
      </c>
      <c r="BA215" s="255">
        <f>MIN(1/$H215,1-SUM($N215:AZ215))*($F215&gt;=4)</f>
        <v>0</v>
      </c>
      <c r="BB215" s="255">
        <f>MIN(1/$H215,1-SUM($N215:BA215))*($F215&gt;=4)</f>
        <v>0</v>
      </c>
      <c r="BC215" s="255">
        <f>MIN(1/$H215,1-SUM($N215:BB215))*($F215&gt;=4)</f>
        <v>0</v>
      </c>
      <c r="BD215" s="255">
        <f>MIN(1/$H215,1-SUM($N215:BC215))*($F215&gt;=4)</f>
        <v>0</v>
      </c>
      <c r="BE215" s="255">
        <f>MIN(1/$H215,1-SUM($N215:BD215))*($F215&gt;=4)</f>
        <v>0</v>
      </c>
      <c r="BF215" s="255">
        <f>MIN(1/$H215,1-SUM($N215:BE215))*($F215&gt;=4)</f>
        <v>0</v>
      </c>
      <c r="BG215" s="255">
        <f>MIN(1/$H215,1-SUM($N215:BF215))*($F215&gt;=4)</f>
        <v>0</v>
      </c>
      <c r="BH215" s="255">
        <f>MIN(1/$H215,1-SUM($N215:BG215))*($F215&gt;=4)</f>
        <v>0</v>
      </c>
      <c r="BI215" s="255">
        <f>MIN(1/$H215,1-SUM($N215:BH215))*($F215&gt;=4)</f>
        <v>0</v>
      </c>
      <c r="BJ215" s="255">
        <f>MIN(1/$H215,1-SUM($N215:BI215))*($F215&gt;=4)</f>
        <v>0</v>
      </c>
      <c r="BK215" s="255">
        <f>MIN(1/$H215,1-SUM($N215:BJ215))*($F215&gt;=4)</f>
        <v>0</v>
      </c>
      <c r="BL215" s="255">
        <f>MIN(1/$H215,1-SUM($N215:BK215))*($F215&gt;=4)</f>
        <v>0</v>
      </c>
      <c r="BM215" s="255">
        <f>MIN(1/$H215,1-SUM($N215:BL215))*($F215&gt;=4)</f>
        <v>0</v>
      </c>
    </row>
    <row r="216" spans="3:65" ht="12.75">
      <c r="C216" s="220">
        <f t="shared" si="161"/>
        <v>5</v>
      </c>
      <c r="D216" s="198" t="str">
        <f t="shared" si="162"/>
        <v>…</v>
      </c>
      <c r="E216" s="245" t="str">
        <f t="shared" si="159"/>
        <v>Operating Expense</v>
      </c>
      <c r="F216" s="215">
        <f t="shared" si="159"/>
        <v>2</v>
      </c>
      <c r="G216" s="215"/>
      <c r="H216" s="250">
        <f>Input!J16</f>
        <v>10</v>
      </c>
      <c r="I216" s="247">
        <f>MONTH(Input!G16)</f>
        <v>1</v>
      </c>
      <c r="J216" s="252">
        <f t="shared" si="160"/>
        <v>1</v>
      </c>
      <c r="L216" s="253">
        <f t="shared" si="163"/>
        <v>0</v>
      </c>
      <c r="O216" s="254">
        <f>MIN(1/$H216,1-SUM($N216:N216))*($F216&gt;=4)*$J216</f>
        <v>0</v>
      </c>
      <c r="P216" s="255">
        <f>MIN(1/$H216,1-SUM($N216:O216))*($F216&gt;=4)</f>
        <v>0</v>
      </c>
      <c r="Q216" s="255">
        <f>MIN(1/$H216,1-SUM($N216:P216))*($F216&gt;=4)</f>
        <v>0</v>
      </c>
      <c r="R216" s="255">
        <f>MIN(1/$H216,1-SUM($N216:Q216))*($F216&gt;=4)</f>
        <v>0</v>
      </c>
      <c r="S216" s="255">
        <f>MIN(1/$H216,1-SUM($N216:R216))*($F216&gt;=4)</f>
        <v>0</v>
      </c>
      <c r="T216" s="255">
        <f>MIN(1/$H216,1-SUM($N216:S216))*($F216&gt;=4)</f>
        <v>0</v>
      </c>
      <c r="U216" s="255">
        <f>MIN(1/$H216,1-SUM($N216:T216))*($F216&gt;=4)</f>
        <v>0</v>
      </c>
      <c r="V216" s="255">
        <f>MIN(1/$H216,1-SUM($N216:U216))*($F216&gt;=4)</f>
        <v>0</v>
      </c>
      <c r="W216" s="255">
        <f>MIN(1/$H216,1-SUM($N216:V216))*($F216&gt;=4)</f>
        <v>0</v>
      </c>
      <c r="X216" s="255">
        <f>MIN(1/$H216,1-SUM($N216:W216))*($F216&gt;=4)</f>
        <v>0</v>
      </c>
      <c r="Y216" s="255">
        <f>MIN(1/$H216,1-SUM($N216:X216))*($F216&gt;=4)</f>
        <v>0</v>
      </c>
      <c r="Z216" s="255">
        <f>MIN(1/$H216,1-SUM($N216:Y216))*($F216&gt;=4)</f>
        <v>0</v>
      </c>
      <c r="AA216" s="255">
        <f>MIN(1/$H216,1-SUM($N216:Z216))*($F216&gt;=4)</f>
        <v>0</v>
      </c>
      <c r="AB216" s="255">
        <f>MIN(1/$H216,1-SUM($N216:AA216))*($F216&gt;=4)</f>
        <v>0</v>
      </c>
      <c r="AC216" s="255">
        <f>MIN(1/$H216,1-SUM($N216:AB216))*($F216&gt;=4)</f>
        <v>0</v>
      </c>
      <c r="AD216" s="255">
        <f>MIN(1/$H216,1-SUM($N216:AC216))*($F216&gt;=4)</f>
        <v>0</v>
      </c>
      <c r="AE216" s="255">
        <f>MIN(1/$H216,1-SUM($N216:AD216))*($F216&gt;=4)</f>
        <v>0</v>
      </c>
      <c r="AF216" s="255">
        <f>MIN(1/$H216,1-SUM($N216:AE216))*($F216&gt;=4)</f>
        <v>0</v>
      </c>
      <c r="AG216" s="255">
        <f>MIN(1/$H216,1-SUM($N216:AF216))*($F216&gt;=4)</f>
        <v>0</v>
      </c>
      <c r="AH216" s="255">
        <f>MIN(1/$H216,1-SUM($N216:AG216))*($F216&gt;=4)</f>
        <v>0</v>
      </c>
      <c r="AI216" s="255">
        <f>MIN(1/$H216,1-SUM($N216:AH216))*($F216&gt;=4)</f>
        <v>0</v>
      </c>
      <c r="AJ216" s="255">
        <f>MIN(1/$H216,1-SUM($N216:AI216))*($F216&gt;=4)</f>
        <v>0</v>
      </c>
      <c r="AK216" s="255">
        <f>MIN(1/$H216,1-SUM($N216:AJ216))*($F216&gt;=4)</f>
        <v>0</v>
      </c>
      <c r="AL216" s="255">
        <f>MIN(1/$H216,1-SUM($N216:AK216))*($F216&gt;=4)</f>
        <v>0</v>
      </c>
      <c r="AM216" s="255">
        <f>MIN(1/$H216,1-SUM($N216:AL216))*($F216&gt;=4)</f>
        <v>0</v>
      </c>
      <c r="AN216" s="255">
        <f>MIN(1/$H216,1-SUM($N216:AM216))*($F216&gt;=4)</f>
        <v>0</v>
      </c>
      <c r="AO216" s="255">
        <f>MIN(1/$H216,1-SUM($N216:AN216))*($F216&gt;=4)</f>
        <v>0</v>
      </c>
      <c r="AP216" s="255">
        <f>MIN(1/$H216,1-SUM($N216:AO216))*($F216&gt;=4)</f>
        <v>0</v>
      </c>
      <c r="AQ216" s="255">
        <f>MIN(1/$H216,1-SUM($N216:AP216))*($F216&gt;=4)</f>
        <v>0</v>
      </c>
      <c r="AR216" s="255">
        <f>MIN(1/$H216,1-SUM($N216:AQ216))*($F216&gt;=4)</f>
        <v>0</v>
      </c>
      <c r="AS216" s="255">
        <f>MIN(1/$H216,1-SUM($N216:AR216))*($F216&gt;=4)</f>
        <v>0</v>
      </c>
      <c r="AT216" s="255">
        <f>MIN(1/$H216,1-SUM($N216:AS216))*($F216&gt;=4)</f>
        <v>0</v>
      </c>
      <c r="AU216" s="255">
        <f>MIN(1/$H216,1-SUM($N216:AT216))*($F216&gt;=4)</f>
        <v>0</v>
      </c>
      <c r="AV216" s="255">
        <f>MIN(1/$H216,1-SUM($N216:AU216))*($F216&gt;=4)</f>
        <v>0</v>
      </c>
      <c r="AW216" s="255">
        <f>MIN(1/$H216,1-SUM($N216:AV216))*($F216&gt;=4)</f>
        <v>0</v>
      </c>
      <c r="AX216" s="255">
        <f>MIN(1/$H216,1-SUM($N216:AW216))*($F216&gt;=4)</f>
        <v>0</v>
      </c>
      <c r="AY216" s="255">
        <f>MIN(1/$H216,1-SUM($N216:AX216))*($F216&gt;=4)</f>
        <v>0</v>
      </c>
      <c r="AZ216" s="255">
        <f>MIN(1/$H216,1-SUM($N216:AY216))*($F216&gt;=4)</f>
        <v>0</v>
      </c>
      <c r="BA216" s="255">
        <f>MIN(1/$H216,1-SUM($N216:AZ216))*($F216&gt;=4)</f>
        <v>0</v>
      </c>
      <c r="BB216" s="255">
        <f>MIN(1/$H216,1-SUM($N216:BA216))*($F216&gt;=4)</f>
        <v>0</v>
      </c>
      <c r="BC216" s="255">
        <f>MIN(1/$H216,1-SUM($N216:BB216))*($F216&gt;=4)</f>
        <v>0</v>
      </c>
      <c r="BD216" s="255">
        <f>MIN(1/$H216,1-SUM($N216:BC216))*($F216&gt;=4)</f>
        <v>0</v>
      </c>
      <c r="BE216" s="255">
        <f>MIN(1/$H216,1-SUM($N216:BD216))*($F216&gt;=4)</f>
        <v>0</v>
      </c>
      <c r="BF216" s="255">
        <f>MIN(1/$H216,1-SUM($N216:BE216))*($F216&gt;=4)</f>
        <v>0</v>
      </c>
      <c r="BG216" s="255">
        <f>MIN(1/$H216,1-SUM($N216:BF216))*($F216&gt;=4)</f>
        <v>0</v>
      </c>
      <c r="BH216" s="255">
        <f>MIN(1/$H216,1-SUM($N216:BG216))*($F216&gt;=4)</f>
        <v>0</v>
      </c>
      <c r="BI216" s="255">
        <f>MIN(1/$H216,1-SUM($N216:BH216))*($F216&gt;=4)</f>
        <v>0</v>
      </c>
      <c r="BJ216" s="255">
        <f>MIN(1/$H216,1-SUM($N216:BI216))*($F216&gt;=4)</f>
        <v>0</v>
      </c>
      <c r="BK216" s="255">
        <f>MIN(1/$H216,1-SUM($N216:BJ216))*($F216&gt;=4)</f>
        <v>0</v>
      </c>
      <c r="BL216" s="255">
        <f>MIN(1/$H216,1-SUM($N216:BK216))*($F216&gt;=4)</f>
        <v>0</v>
      </c>
      <c r="BM216" s="255">
        <f>MIN(1/$H216,1-SUM($N216:BL216))*($F216&gt;=4)</f>
        <v>0</v>
      </c>
    </row>
    <row r="217" spans="3:65" ht="12.75">
      <c r="C217" s="220">
        <f t="shared" si="161"/>
        <v>6</v>
      </c>
      <c r="D217" s="198" t="str">
        <f t="shared" si="162"/>
        <v>…</v>
      </c>
      <c r="E217" s="245" t="str">
        <f t="shared" si="159"/>
        <v>Operating Expense</v>
      </c>
      <c r="F217" s="215">
        <f t="shared" si="159"/>
        <v>2</v>
      </c>
      <c r="G217" s="215"/>
      <c r="H217" s="250">
        <f>Input!J17</f>
        <v>10</v>
      </c>
      <c r="I217" s="247">
        <f>MONTH(Input!G17)</f>
        <v>1</v>
      </c>
      <c r="J217" s="252">
        <f t="shared" si="160"/>
        <v>1</v>
      </c>
      <c r="L217" s="253">
        <f t="shared" si="163"/>
        <v>0</v>
      </c>
      <c r="O217" s="254">
        <f>MIN(1/$H217,1-SUM($N217:N217))*($F217&gt;=4)*$J217</f>
        <v>0</v>
      </c>
      <c r="P217" s="255">
        <f>MIN(1/$H217,1-SUM($N217:O217))*($F217&gt;=4)</f>
        <v>0</v>
      </c>
      <c r="Q217" s="255">
        <f>MIN(1/$H217,1-SUM($N217:P217))*($F217&gt;=4)</f>
        <v>0</v>
      </c>
      <c r="R217" s="255">
        <f>MIN(1/$H217,1-SUM($N217:Q217))*($F217&gt;=4)</f>
        <v>0</v>
      </c>
      <c r="S217" s="255">
        <f>MIN(1/$H217,1-SUM($N217:R217))*($F217&gt;=4)</f>
        <v>0</v>
      </c>
      <c r="T217" s="255">
        <f>MIN(1/$H217,1-SUM($N217:S217))*($F217&gt;=4)</f>
        <v>0</v>
      </c>
      <c r="U217" s="255">
        <f>MIN(1/$H217,1-SUM($N217:T217))*($F217&gt;=4)</f>
        <v>0</v>
      </c>
      <c r="V217" s="255">
        <f>MIN(1/$H217,1-SUM($N217:U217))*($F217&gt;=4)</f>
        <v>0</v>
      </c>
      <c r="W217" s="255">
        <f>MIN(1/$H217,1-SUM($N217:V217))*($F217&gt;=4)</f>
        <v>0</v>
      </c>
      <c r="X217" s="255">
        <f>MIN(1/$H217,1-SUM($N217:W217))*($F217&gt;=4)</f>
        <v>0</v>
      </c>
      <c r="Y217" s="255">
        <f>MIN(1/$H217,1-SUM($N217:X217))*($F217&gt;=4)</f>
        <v>0</v>
      </c>
      <c r="Z217" s="255">
        <f>MIN(1/$H217,1-SUM($N217:Y217))*($F217&gt;=4)</f>
        <v>0</v>
      </c>
      <c r="AA217" s="255">
        <f>MIN(1/$H217,1-SUM($N217:Z217))*($F217&gt;=4)</f>
        <v>0</v>
      </c>
      <c r="AB217" s="255">
        <f>MIN(1/$H217,1-SUM($N217:AA217))*($F217&gt;=4)</f>
        <v>0</v>
      </c>
      <c r="AC217" s="255">
        <f>MIN(1/$H217,1-SUM($N217:AB217))*($F217&gt;=4)</f>
        <v>0</v>
      </c>
      <c r="AD217" s="255">
        <f>MIN(1/$H217,1-SUM($N217:AC217))*($F217&gt;=4)</f>
        <v>0</v>
      </c>
      <c r="AE217" s="255">
        <f>MIN(1/$H217,1-SUM($N217:AD217))*($F217&gt;=4)</f>
        <v>0</v>
      </c>
      <c r="AF217" s="255">
        <f>MIN(1/$H217,1-SUM($N217:AE217))*($F217&gt;=4)</f>
        <v>0</v>
      </c>
      <c r="AG217" s="255">
        <f>MIN(1/$H217,1-SUM($N217:AF217))*($F217&gt;=4)</f>
        <v>0</v>
      </c>
      <c r="AH217" s="255">
        <f>MIN(1/$H217,1-SUM($N217:AG217))*($F217&gt;=4)</f>
        <v>0</v>
      </c>
      <c r="AI217" s="255">
        <f>MIN(1/$H217,1-SUM($N217:AH217))*($F217&gt;=4)</f>
        <v>0</v>
      </c>
      <c r="AJ217" s="255">
        <f>MIN(1/$H217,1-SUM($N217:AI217))*($F217&gt;=4)</f>
        <v>0</v>
      </c>
      <c r="AK217" s="255">
        <f>MIN(1/$H217,1-SUM($N217:AJ217))*($F217&gt;=4)</f>
        <v>0</v>
      </c>
      <c r="AL217" s="255">
        <f>MIN(1/$H217,1-SUM($N217:AK217))*($F217&gt;=4)</f>
        <v>0</v>
      </c>
      <c r="AM217" s="255">
        <f>MIN(1/$H217,1-SUM($N217:AL217))*($F217&gt;=4)</f>
        <v>0</v>
      </c>
      <c r="AN217" s="255">
        <f>MIN(1/$H217,1-SUM($N217:AM217))*($F217&gt;=4)</f>
        <v>0</v>
      </c>
      <c r="AO217" s="255">
        <f>MIN(1/$H217,1-SUM($N217:AN217))*($F217&gt;=4)</f>
        <v>0</v>
      </c>
      <c r="AP217" s="255">
        <f>MIN(1/$H217,1-SUM($N217:AO217))*($F217&gt;=4)</f>
        <v>0</v>
      </c>
      <c r="AQ217" s="255">
        <f>MIN(1/$H217,1-SUM($N217:AP217))*($F217&gt;=4)</f>
        <v>0</v>
      </c>
      <c r="AR217" s="255">
        <f>MIN(1/$H217,1-SUM($N217:AQ217))*($F217&gt;=4)</f>
        <v>0</v>
      </c>
      <c r="AS217" s="255">
        <f>MIN(1/$H217,1-SUM($N217:AR217))*($F217&gt;=4)</f>
        <v>0</v>
      </c>
      <c r="AT217" s="255">
        <f>MIN(1/$H217,1-SUM($N217:AS217))*($F217&gt;=4)</f>
        <v>0</v>
      </c>
      <c r="AU217" s="255">
        <f>MIN(1/$H217,1-SUM($N217:AT217))*($F217&gt;=4)</f>
        <v>0</v>
      </c>
      <c r="AV217" s="255">
        <f>MIN(1/$H217,1-SUM($N217:AU217))*($F217&gt;=4)</f>
        <v>0</v>
      </c>
      <c r="AW217" s="255">
        <f>MIN(1/$H217,1-SUM($N217:AV217))*($F217&gt;=4)</f>
        <v>0</v>
      </c>
      <c r="AX217" s="255">
        <f>MIN(1/$H217,1-SUM($N217:AW217))*($F217&gt;=4)</f>
        <v>0</v>
      </c>
      <c r="AY217" s="255">
        <f>MIN(1/$H217,1-SUM($N217:AX217))*($F217&gt;=4)</f>
        <v>0</v>
      </c>
      <c r="AZ217" s="255">
        <f>MIN(1/$H217,1-SUM($N217:AY217))*($F217&gt;=4)</f>
        <v>0</v>
      </c>
      <c r="BA217" s="255">
        <f>MIN(1/$H217,1-SUM($N217:AZ217))*($F217&gt;=4)</f>
        <v>0</v>
      </c>
      <c r="BB217" s="255">
        <f>MIN(1/$H217,1-SUM($N217:BA217))*($F217&gt;=4)</f>
        <v>0</v>
      </c>
      <c r="BC217" s="255">
        <f>MIN(1/$H217,1-SUM($N217:BB217))*($F217&gt;=4)</f>
        <v>0</v>
      </c>
      <c r="BD217" s="255">
        <f>MIN(1/$H217,1-SUM($N217:BC217))*($F217&gt;=4)</f>
        <v>0</v>
      </c>
      <c r="BE217" s="255">
        <f>MIN(1/$H217,1-SUM($N217:BD217))*($F217&gt;=4)</f>
        <v>0</v>
      </c>
      <c r="BF217" s="255">
        <f>MIN(1/$H217,1-SUM($N217:BE217))*($F217&gt;=4)</f>
        <v>0</v>
      </c>
      <c r="BG217" s="255">
        <f>MIN(1/$H217,1-SUM($N217:BF217))*($F217&gt;=4)</f>
        <v>0</v>
      </c>
      <c r="BH217" s="255">
        <f>MIN(1/$H217,1-SUM($N217:BG217))*($F217&gt;=4)</f>
        <v>0</v>
      </c>
      <c r="BI217" s="255">
        <f>MIN(1/$H217,1-SUM($N217:BH217))*($F217&gt;=4)</f>
        <v>0</v>
      </c>
      <c r="BJ217" s="255">
        <f>MIN(1/$H217,1-SUM($N217:BI217))*($F217&gt;=4)</f>
        <v>0</v>
      </c>
      <c r="BK217" s="255">
        <f>MIN(1/$H217,1-SUM($N217:BJ217))*($F217&gt;=4)</f>
        <v>0</v>
      </c>
      <c r="BL217" s="255">
        <f>MIN(1/$H217,1-SUM($N217:BK217))*($F217&gt;=4)</f>
        <v>0</v>
      </c>
      <c r="BM217" s="255">
        <f>MIN(1/$H217,1-SUM($N217:BL217))*($F217&gt;=4)</f>
        <v>0</v>
      </c>
    </row>
    <row r="218" spans="3:65" ht="12.75">
      <c r="C218" s="220">
        <f t="shared" si="161"/>
        <v>7</v>
      </c>
      <c r="D218" s="198" t="str">
        <f t="shared" si="162"/>
        <v>…</v>
      </c>
      <c r="E218" s="245" t="str">
        <f t="shared" si="159"/>
        <v>Operating Expense</v>
      </c>
      <c r="F218" s="215">
        <f t="shared" si="159"/>
        <v>2</v>
      </c>
      <c r="G218" s="215"/>
      <c r="H218" s="250">
        <f>Input!J18</f>
        <v>10</v>
      </c>
      <c r="I218" s="247">
        <f>MONTH(Input!G18)</f>
        <v>1</v>
      </c>
      <c r="J218" s="252">
        <f t="shared" si="160"/>
        <v>1</v>
      </c>
      <c r="L218" s="253">
        <f t="shared" si="163"/>
        <v>0</v>
      </c>
      <c r="O218" s="254">
        <f>MIN(1/$H218,1-SUM($N218:N218))*($F218&gt;=4)*$J218</f>
        <v>0</v>
      </c>
      <c r="P218" s="255">
        <f>MIN(1/$H218,1-SUM($N218:O218))*($F218&gt;=4)</f>
        <v>0</v>
      </c>
      <c r="Q218" s="255">
        <f>MIN(1/$H218,1-SUM($N218:P218))*($F218&gt;=4)</f>
        <v>0</v>
      </c>
      <c r="R218" s="255">
        <f>MIN(1/$H218,1-SUM($N218:Q218))*($F218&gt;=4)</f>
        <v>0</v>
      </c>
      <c r="S218" s="255">
        <f>MIN(1/$H218,1-SUM($N218:R218))*($F218&gt;=4)</f>
        <v>0</v>
      </c>
      <c r="T218" s="255">
        <f>MIN(1/$H218,1-SUM($N218:S218))*($F218&gt;=4)</f>
        <v>0</v>
      </c>
      <c r="U218" s="255">
        <f>MIN(1/$H218,1-SUM($N218:T218))*($F218&gt;=4)</f>
        <v>0</v>
      </c>
      <c r="V218" s="255">
        <f>MIN(1/$H218,1-SUM($N218:U218))*($F218&gt;=4)</f>
        <v>0</v>
      </c>
      <c r="W218" s="255">
        <f>MIN(1/$H218,1-SUM($N218:V218))*($F218&gt;=4)</f>
        <v>0</v>
      </c>
      <c r="X218" s="255">
        <f>MIN(1/$H218,1-SUM($N218:W218))*($F218&gt;=4)</f>
        <v>0</v>
      </c>
      <c r="Y218" s="255">
        <f>MIN(1/$H218,1-SUM($N218:X218))*($F218&gt;=4)</f>
        <v>0</v>
      </c>
      <c r="Z218" s="255">
        <f>MIN(1/$H218,1-SUM($N218:Y218))*($F218&gt;=4)</f>
        <v>0</v>
      </c>
      <c r="AA218" s="255">
        <f>MIN(1/$H218,1-SUM($N218:Z218))*($F218&gt;=4)</f>
        <v>0</v>
      </c>
      <c r="AB218" s="255">
        <f>MIN(1/$H218,1-SUM($N218:AA218))*($F218&gt;=4)</f>
        <v>0</v>
      </c>
      <c r="AC218" s="255">
        <f>MIN(1/$H218,1-SUM($N218:AB218))*($F218&gt;=4)</f>
        <v>0</v>
      </c>
      <c r="AD218" s="255">
        <f>MIN(1/$H218,1-SUM($N218:AC218))*($F218&gt;=4)</f>
        <v>0</v>
      </c>
      <c r="AE218" s="255">
        <f>MIN(1/$H218,1-SUM($N218:AD218))*($F218&gt;=4)</f>
        <v>0</v>
      </c>
      <c r="AF218" s="255">
        <f>MIN(1/$H218,1-SUM($N218:AE218))*($F218&gt;=4)</f>
        <v>0</v>
      </c>
      <c r="AG218" s="255">
        <f>MIN(1/$H218,1-SUM($N218:AF218))*($F218&gt;=4)</f>
        <v>0</v>
      </c>
      <c r="AH218" s="255">
        <f>MIN(1/$H218,1-SUM($N218:AG218))*($F218&gt;=4)</f>
        <v>0</v>
      </c>
      <c r="AI218" s="255">
        <f>MIN(1/$H218,1-SUM($N218:AH218))*($F218&gt;=4)</f>
        <v>0</v>
      </c>
      <c r="AJ218" s="255">
        <f>MIN(1/$H218,1-SUM($N218:AI218))*($F218&gt;=4)</f>
        <v>0</v>
      </c>
      <c r="AK218" s="255">
        <f>MIN(1/$H218,1-SUM($N218:AJ218))*($F218&gt;=4)</f>
        <v>0</v>
      </c>
      <c r="AL218" s="255">
        <f>MIN(1/$H218,1-SUM($N218:AK218))*($F218&gt;=4)</f>
        <v>0</v>
      </c>
      <c r="AM218" s="255">
        <f>MIN(1/$H218,1-SUM($N218:AL218))*($F218&gt;=4)</f>
        <v>0</v>
      </c>
      <c r="AN218" s="255">
        <f>MIN(1/$H218,1-SUM($N218:AM218))*($F218&gt;=4)</f>
        <v>0</v>
      </c>
      <c r="AO218" s="255">
        <f>MIN(1/$H218,1-SUM($N218:AN218))*($F218&gt;=4)</f>
        <v>0</v>
      </c>
      <c r="AP218" s="255">
        <f>MIN(1/$H218,1-SUM($N218:AO218))*($F218&gt;=4)</f>
        <v>0</v>
      </c>
      <c r="AQ218" s="255">
        <f>MIN(1/$H218,1-SUM($N218:AP218))*($F218&gt;=4)</f>
        <v>0</v>
      </c>
      <c r="AR218" s="255">
        <f>MIN(1/$H218,1-SUM($N218:AQ218))*($F218&gt;=4)</f>
        <v>0</v>
      </c>
      <c r="AS218" s="255">
        <f>MIN(1/$H218,1-SUM($N218:AR218))*($F218&gt;=4)</f>
        <v>0</v>
      </c>
      <c r="AT218" s="255">
        <f>MIN(1/$H218,1-SUM($N218:AS218))*($F218&gt;=4)</f>
        <v>0</v>
      </c>
      <c r="AU218" s="255">
        <f>MIN(1/$H218,1-SUM($N218:AT218))*($F218&gt;=4)</f>
        <v>0</v>
      </c>
      <c r="AV218" s="255">
        <f>MIN(1/$H218,1-SUM($N218:AU218))*($F218&gt;=4)</f>
        <v>0</v>
      </c>
      <c r="AW218" s="255">
        <f>MIN(1/$H218,1-SUM($N218:AV218))*($F218&gt;=4)</f>
        <v>0</v>
      </c>
      <c r="AX218" s="255">
        <f>MIN(1/$H218,1-SUM($N218:AW218))*($F218&gt;=4)</f>
        <v>0</v>
      </c>
      <c r="AY218" s="255">
        <f>MIN(1/$H218,1-SUM($N218:AX218))*($F218&gt;=4)</f>
        <v>0</v>
      </c>
      <c r="AZ218" s="255">
        <f>MIN(1/$H218,1-SUM($N218:AY218))*($F218&gt;=4)</f>
        <v>0</v>
      </c>
      <c r="BA218" s="255">
        <f>MIN(1/$H218,1-SUM($N218:AZ218))*($F218&gt;=4)</f>
        <v>0</v>
      </c>
      <c r="BB218" s="255">
        <f>MIN(1/$H218,1-SUM($N218:BA218))*($F218&gt;=4)</f>
        <v>0</v>
      </c>
      <c r="BC218" s="255">
        <f>MIN(1/$H218,1-SUM($N218:BB218))*($F218&gt;=4)</f>
        <v>0</v>
      </c>
      <c r="BD218" s="255">
        <f>MIN(1/$H218,1-SUM($N218:BC218))*($F218&gt;=4)</f>
        <v>0</v>
      </c>
      <c r="BE218" s="255">
        <f>MIN(1/$H218,1-SUM($N218:BD218))*($F218&gt;=4)</f>
        <v>0</v>
      </c>
      <c r="BF218" s="255">
        <f>MIN(1/$H218,1-SUM($N218:BE218))*($F218&gt;=4)</f>
        <v>0</v>
      </c>
      <c r="BG218" s="255">
        <f>MIN(1/$H218,1-SUM($N218:BF218))*($F218&gt;=4)</f>
        <v>0</v>
      </c>
      <c r="BH218" s="255">
        <f>MIN(1/$H218,1-SUM($N218:BG218))*($F218&gt;=4)</f>
        <v>0</v>
      </c>
      <c r="BI218" s="255">
        <f>MIN(1/$H218,1-SUM($N218:BH218))*($F218&gt;=4)</f>
        <v>0</v>
      </c>
      <c r="BJ218" s="255">
        <f>MIN(1/$H218,1-SUM($N218:BI218))*($F218&gt;=4)</f>
        <v>0</v>
      </c>
      <c r="BK218" s="255">
        <f>MIN(1/$H218,1-SUM($N218:BJ218))*($F218&gt;=4)</f>
        <v>0</v>
      </c>
      <c r="BL218" s="255">
        <f>MIN(1/$H218,1-SUM($N218:BK218))*($F218&gt;=4)</f>
        <v>0</v>
      </c>
      <c r="BM218" s="255">
        <f>MIN(1/$H218,1-SUM($N218:BL218))*($F218&gt;=4)</f>
        <v>0</v>
      </c>
    </row>
    <row r="219" spans="3:65" ht="12.75">
      <c r="C219" s="220">
        <f t="shared" si="161"/>
        <v>8</v>
      </c>
      <c r="D219" s="198" t="str">
        <f t="shared" si="162"/>
        <v>…</v>
      </c>
      <c r="E219" s="245" t="str">
        <f t="shared" si="159"/>
        <v>Operating Expense</v>
      </c>
      <c r="F219" s="215">
        <f t="shared" si="159"/>
        <v>2</v>
      </c>
      <c r="G219" s="215"/>
      <c r="H219" s="250">
        <f>Input!J19</f>
        <v>10</v>
      </c>
      <c r="I219" s="247">
        <f>MONTH(Input!G19)</f>
        <v>1</v>
      </c>
      <c r="J219" s="252">
        <f t="shared" si="160"/>
        <v>1</v>
      </c>
      <c r="L219" s="253">
        <f t="shared" si="163"/>
        <v>0</v>
      </c>
      <c r="O219" s="254">
        <f>MIN(1/$H219,1-SUM($N219:N219))*($F219&gt;=4)*$J219</f>
        <v>0</v>
      </c>
      <c r="P219" s="255">
        <f>MIN(1/$H219,1-SUM($N219:O219))*($F219&gt;=4)</f>
        <v>0</v>
      </c>
      <c r="Q219" s="255">
        <f>MIN(1/$H219,1-SUM($N219:P219))*($F219&gt;=4)</f>
        <v>0</v>
      </c>
      <c r="R219" s="255">
        <f>MIN(1/$H219,1-SUM($N219:Q219))*($F219&gt;=4)</f>
        <v>0</v>
      </c>
      <c r="S219" s="255">
        <f>MIN(1/$H219,1-SUM($N219:R219))*($F219&gt;=4)</f>
        <v>0</v>
      </c>
      <c r="T219" s="255">
        <f>MIN(1/$H219,1-SUM($N219:S219))*($F219&gt;=4)</f>
        <v>0</v>
      </c>
      <c r="U219" s="255">
        <f>MIN(1/$H219,1-SUM($N219:T219))*($F219&gt;=4)</f>
        <v>0</v>
      </c>
      <c r="V219" s="255">
        <f>MIN(1/$H219,1-SUM($N219:U219))*($F219&gt;=4)</f>
        <v>0</v>
      </c>
      <c r="W219" s="255">
        <f>MIN(1/$H219,1-SUM($N219:V219))*($F219&gt;=4)</f>
        <v>0</v>
      </c>
      <c r="X219" s="255">
        <f>MIN(1/$H219,1-SUM($N219:W219))*($F219&gt;=4)</f>
        <v>0</v>
      </c>
      <c r="Y219" s="255">
        <f>MIN(1/$H219,1-SUM($N219:X219))*($F219&gt;=4)</f>
        <v>0</v>
      </c>
      <c r="Z219" s="255">
        <f>MIN(1/$H219,1-SUM($N219:Y219))*($F219&gt;=4)</f>
        <v>0</v>
      </c>
      <c r="AA219" s="255">
        <f>MIN(1/$H219,1-SUM($N219:Z219))*($F219&gt;=4)</f>
        <v>0</v>
      </c>
      <c r="AB219" s="255">
        <f>MIN(1/$H219,1-SUM($N219:AA219))*($F219&gt;=4)</f>
        <v>0</v>
      </c>
      <c r="AC219" s="255">
        <f>MIN(1/$H219,1-SUM($N219:AB219))*($F219&gt;=4)</f>
        <v>0</v>
      </c>
      <c r="AD219" s="255">
        <f>MIN(1/$H219,1-SUM($N219:AC219))*($F219&gt;=4)</f>
        <v>0</v>
      </c>
      <c r="AE219" s="255">
        <f>MIN(1/$H219,1-SUM($N219:AD219))*($F219&gt;=4)</f>
        <v>0</v>
      </c>
      <c r="AF219" s="255">
        <f>MIN(1/$H219,1-SUM($N219:AE219))*($F219&gt;=4)</f>
        <v>0</v>
      </c>
      <c r="AG219" s="255">
        <f>MIN(1/$H219,1-SUM($N219:AF219))*($F219&gt;=4)</f>
        <v>0</v>
      </c>
      <c r="AH219" s="255">
        <f>MIN(1/$H219,1-SUM($N219:AG219))*($F219&gt;=4)</f>
        <v>0</v>
      </c>
      <c r="AI219" s="255">
        <f>MIN(1/$H219,1-SUM($N219:AH219))*($F219&gt;=4)</f>
        <v>0</v>
      </c>
      <c r="AJ219" s="255">
        <f>MIN(1/$H219,1-SUM($N219:AI219))*($F219&gt;=4)</f>
        <v>0</v>
      </c>
      <c r="AK219" s="255">
        <f>MIN(1/$H219,1-SUM($N219:AJ219))*($F219&gt;=4)</f>
        <v>0</v>
      </c>
      <c r="AL219" s="255">
        <f>MIN(1/$H219,1-SUM($N219:AK219))*($F219&gt;=4)</f>
        <v>0</v>
      </c>
      <c r="AM219" s="255">
        <f>MIN(1/$H219,1-SUM($N219:AL219))*($F219&gt;=4)</f>
        <v>0</v>
      </c>
      <c r="AN219" s="255">
        <f>MIN(1/$H219,1-SUM($N219:AM219))*($F219&gt;=4)</f>
        <v>0</v>
      </c>
      <c r="AO219" s="255">
        <f>MIN(1/$H219,1-SUM($N219:AN219))*($F219&gt;=4)</f>
        <v>0</v>
      </c>
      <c r="AP219" s="255">
        <f>MIN(1/$H219,1-SUM($N219:AO219))*($F219&gt;=4)</f>
        <v>0</v>
      </c>
      <c r="AQ219" s="255">
        <f>MIN(1/$H219,1-SUM($N219:AP219))*($F219&gt;=4)</f>
        <v>0</v>
      </c>
      <c r="AR219" s="255">
        <f>MIN(1/$H219,1-SUM($N219:AQ219))*($F219&gt;=4)</f>
        <v>0</v>
      </c>
      <c r="AS219" s="255">
        <f>MIN(1/$H219,1-SUM($N219:AR219))*($F219&gt;=4)</f>
        <v>0</v>
      </c>
      <c r="AT219" s="255">
        <f>MIN(1/$H219,1-SUM($N219:AS219))*($F219&gt;=4)</f>
        <v>0</v>
      </c>
      <c r="AU219" s="255">
        <f>MIN(1/$H219,1-SUM($N219:AT219))*($F219&gt;=4)</f>
        <v>0</v>
      </c>
      <c r="AV219" s="255">
        <f>MIN(1/$H219,1-SUM($N219:AU219))*($F219&gt;=4)</f>
        <v>0</v>
      </c>
      <c r="AW219" s="255">
        <f>MIN(1/$H219,1-SUM($N219:AV219))*($F219&gt;=4)</f>
        <v>0</v>
      </c>
      <c r="AX219" s="255">
        <f>MIN(1/$H219,1-SUM($N219:AW219))*($F219&gt;=4)</f>
        <v>0</v>
      </c>
      <c r="AY219" s="255">
        <f>MIN(1/$H219,1-SUM($N219:AX219))*($F219&gt;=4)</f>
        <v>0</v>
      </c>
      <c r="AZ219" s="255">
        <f>MIN(1/$H219,1-SUM($N219:AY219))*($F219&gt;=4)</f>
        <v>0</v>
      </c>
      <c r="BA219" s="255">
        <f>MIN(1/$H219,1-SUM($N219:AZ219))*($F219&gt;=4)</f>
        <v>0</v>
      </c>
      <c r="BB219" s="255">
        <f>MIN(1/$H219,1-SUM($N219:BA219))*($F219&gt;=4)</f>
        <v>0</v>
      </c>
      <c r="BC219" s="255">
        <f>MIN(1/$H219,1-SUM($N219:BB219))*($F219&gt;=4)</f>
        <v>0</v>
      </c>
      <c r="BD219" s="255">
        <f>MIN(1/$H219,1-SUM($N219:BC219))*($F219&gt;=4)</f>
        <v>0</v>
      </c>
      <c r="BE219" s="255">
        <f>MIN(1/$H219,1-SUM($N219:BD219))*($F219&gt;=4)</f>
        <v>0</v>
      </c>
      <c r="BF219" s="255">
        <f>MIN(1/$H219,1-SUM($N219:BE219))*($F219&gt;=4)</f>
        <v>0</v>
      </c>
      <c r="BG219" s="255">
        <f>MIN(1/$H219,1-SUM($N219:BF219))*($F219&gt;=4)</f>
        <v>0</v>
      </c>
      <c r="BH219" s="255">
        <f>MIN(1/$H219,1-SUM($N219:BG219))*($F219&gt;=4)</f>
        <v>0</v>
      </c>
      <c r="BI219" s="255">
        <f>MIN(1/$H219,1-SUM($N219:BH219))*($F219&gt;=4)</f>
        <v>0</v>
      </c>
      <c r="BJ219" s="255">
        <f>MIN(1/$H219,1-SUM($N219:BI219))*($F219&gt;=4)</f>
        <v>0</v>
      </c>
      <c r="BK219" s="255">
        <f>MIN(1/$H219,1-SUM($N219:BJ219))*($F219&gt;=4)</f>
        <v>0</v>
      </c>
      <c r="BL219" s="255">
        <f>MIN(1/$H219,1-SUM($N219:BK219))*($F219&gt;=4)</f>
        <v>0</v>
      </c>
      <c r="BM219" s="255">
        <f>MIN(1/$H219,1-SUM($N219:BL219))*($F219&gt;=4)</f>
        <v>0</v>
      </c>
    </row>
    <row r="220" spans="3:65" ht="12.75">
      <c r="C220" s="220">
        <f t="shared" si="161"/>
        <v>9</v>
      </c>
      <c r="D220" s="198" t="str">
        <f t="shared" si="162"/>
        <v>…</v>
      </c>
      <c r="E220" s="245" t="str">
        <f t="shared" si="159"/>
        <v>Operating Expense</v>
      </c>
      <c r="F220" s="215">
        <f t="shared" si="159"/>
        <v>2</v>
      </c>
      <c r="G220" s="215"/>
      <c r="H220" s="250">
        <f>Input!J20</f>
        <v>10</v>
      </c>
      <c r="I220" s="247">
        <f>MONTH(Input!G20)</f>
        <v>1</v>
      </c>
      <c r="J220" s="252">
        <f t="shared" si="160"/>
        <v>1</v>
      </c>
      <c r="L220" s="253">
        <f t="shared" si="163"/>
        <v>0</v>
      </c>
      <c r="O220" s="254">
        <f>MIN(1/$H220,1-SUM($N220:N220))*($F220&gt;=4)*$J220</f>
        <v>0</v>
      </c>
      <c r="P220" s="255">
        <f>MIN(1/$H220,1-SUM($N220:O220))*($F220&gt;=4)</f>
        <v>0</v>
      </c>
      <c r="Q220" s="255">
        <f>MIN(1/$H220,1-SUM($N220:P220))*($F220&gt;=4)</f>
        <v>0</v>
      </c>
      <c r="R220" s="255">
        <f>MIN(1/$H220,1-SUM($N220:Q220))*($F220&gt;=4)</f>
        <v>0</v>
      </c>
      <c r="S220" s="255">
        <f>MIN(1/$H220,1-SUM($N220:R220))*($F220&gt;=4)</f>
        <v>0</v>
      </c>
      <c r="T220" s="255">
        <f>MIN(1/$H220,1-SUM($N220:S220))*($F220&gt;=4)</f>
        <v>0</v>
      </c>
      <c r="U220" s="255">
        <f>MIN(1/$H220,1-SUM($N220:T220))*($F220&gt;=4)</f>
        <v>0</v>
      </c>
      <c r="V220" s="255">
        <f>MIN(1/$H220,1-SUM($N220:U220))*($F220&gt;=4)</f>
        <v>0</v>
      </c>
      <c r="W220" s="255">
        <f>MIN(1/$H220,1-SUM($N220:V220))*($F220&gt;=4)</f>
        <v>0</v>
      </c>
      <c r="X220" s="255">
        <f>MIN(1/$H220,1-SUM($N220:W220))*($F220&gt;=4)</f>
        <v>0</v>
      </c>
      <c r="Y220" s="255">
        <f>MIN(1/$H220,1-SUM($N220:X220))*($F220&gt;=4)</f>
        <v>0</v>
      </c>
      <c r="Z220" s="255">
        <f>MIN(1/$H220,1-SUM($N220:Y220))*($F220&gt;=4)</f>
        <v>0</v>
      </c>
      <c r="AA220" s="255">
        <f>MIN(1/$H220,1-SUM($N220:Z220))*($F220&gt;=4)</f>
        <v>0</v>
      </c>
      <c r="AB220" s="255">
        <f>MIN(1/$H220,1-SUM($N220:AA220))*($F220&gt;=4)</f>
        <v>0</v>
      </c>
      <c r="AC220" s="255">
        <f>MIN(1/$H220,1-SUM($N220:AB220))*($F220&gt;=4)</f>
        <v>0</v>
      </c>
      <c r="AD220" s="255">
        <f>MIN(1/$H220,1-SUM($N220:AC220))*($F220&gt;=4)</f>
        <v>0</v>
      </c>
      <c r="AE220" s="255">
        <f>MIN(1/$H220,1-SUM($N220:AD220))*($F220&gt;=4)</f>
        <v>0</v>
      </c>
      <c r="AF220" s="255">
        <f>MIN(1/$H220,1-SUM($N220:AE220))*($F220&gt;=4)</f>
        <v>0</v>
      </c>
      <c r="AG220" s="255">
        <f>MIN(1/$H220,1-SUM($N220:AF220))*($F220&gt;=4)</f>
        <v>0</v>
      </c>
      <c r="AH220" s="255">
        <f>MIN(1/$H220,1-SUM($N220:AG220))*($F220&gt;=4)</f>
        <v>0</v>
      </c>
      <c r="AI220" s="255">
        <f>MIN(1/$H220,1-SUM($N220:AH220))*($F220&gt;=4)</f>
        <v>0</v>
      </c>
      <c r="AJ220" s="255">
        <f>MIN(1/$H220,1-SUM($N220:AI220))*($F220&gt;=4)</f>
        <v>0</v>
      </c>
      <c r="AK220" s="255">
        <f>MIN(1/$H220,1-SUM($N220:AJ220))*($F220&gt;=4)</f>
        <v>0</v>
      </c>
      <c r="AL220" s="255">
        <f>MIN(1/$H220,1-SUM($N220:AK220))*($F220&gt;=4)</f>
        <v>0</v>
      </c>
      <c r="AM220" s="255">
        <f>MIN(1/$H220,1-SUM($N220:AL220))*($F220&gt;=4)</f>
        <v>0</v>
      </c>
      <c r="AN220" s="255">
        <f>MIN(1/$H220,1-SUM($N220:AM220))*($F220&gt;=4)</f>
        <v>0</v>
      </c>
      <c r="AO220" s="255">
        <f>MIN(1/$H220,1-SUM($N220:AN220))*($F220&gt;=4)</f>
        <v>0</v>
      </c>
      <c r="AP220" s="255">
        <f>MIN(1/$H220,1-SUM($N220:AO220))*($F220&gt;=4)</f>
        <v>0</v>
      </c>
      <c r="AQ220" s="255">
        <f>MIN(1/$H220,1-SUM($N220:AP220))*($F220&gt;=4)</f>
        <v>0</v>
      </c>
      <c r="AR220" s="255">
        <f>MIN(1/$H220,1-SUM($N220:AQ220))*($F220&gt;=4)</f>
        <v>0</v>
      </c>
      <c r="AS220" s="255">
        <f>MIN(1/$H220,1-SUM($N220:AR220))*($F220&gt;=4)</f>
        <v>0</v>
      </c>
      <c r="AT220" s="255">
        <f>MIN(1/$H220,1-SUM($N220:AS220))*($F220&gt;=4)</f>
        <v>0</v>
      </c>
      <c r="AU220" s="255">
        <f>MIN(1/$H220,1-SUM($N220:AT220))*($F220&gt;=4)</f>
        <v>0</v>
      </c>
      <c r="AV220" s="255">
        <f>MIN(1/$H220,1-SUM($N220:AU220))*($F220&gt;=4)</f>
        <v>0</v>
      </c>
      <c r="AW220" s="255">
        <f>MIN(1/$H220,1-SUM($N220:AV220))*($F220&gt;=4)</f>
        <v>0</v>
      </c>
      <c r="AX220" s="255">
        <f>MIN(1/$H220,1-SUM($N220:AW220))*($F220&gt;=4)</f>
        <v>0</v>
      </c>
      <c r="AY220" s="255">
        <f>MIN(1/$H220,1-SUM($N220:AX220))*($F220&gt;=4)</f>
        <v>0</v>
      </c>
      <c r="AZ220" s="255">
        <f>MIN(1/$H220,1-SUM($N220:AY220))*($F220&gt;=4)</f>
        <v>0</v>
      </c>
      <c r="BA220" s="255">
        <f>MIN(1/$H220,1-SUM($N220:AZ220))*($F220&gt;=4)</f>
        <v>0</v>
      </c>
      <c r="BB220" s="255">
        <f>MIN(1/$H220,1-SUM($N220:BA220))*($F220&gt;=4)</f>
        <v>0</v>
      </c>
      <c r="BC220" s="255">
        <f>MIN(1/$H220,1-SUM($N220:BB220))*($F220&gt;=4)</f>
        <v>0</v>
      </c>
      <c r="BD220" s="255">
        <f>MIN(1/$H220,1-SUM($N220:BC220))*($F220&gt;=4)</f>
        <v>0</v>
      </c>
      <c r="BE220" s="255">
        <f>MIN(1/$H220,1-SUM($N220:BD220))*($F220&gt;=4)</f>
        <v>0</v>
      </c>
      <c r="BF220" s="255">
        <f>MIN(1/$H220,1-SUM($N220:BE220))*($F220&gt;=4)</f>
        <v>0</v>
      </c>
      <c r="BG220" s="255">
        <f>MIN(1/$H220,1-SUM($N220:BF220))*($F220&gt;=4)</f>
        <v>0</v>
      </c>
      <c r="BH220" s="255">
        <f>MIN(1/$H220,1-SUM($N220:BG220))*($F220&gt;=4)</f>
        <v>0</v>
      </c>
      <c r="BI220" s="255">
        <f>MIN(1/$H220,1-SUM($N220:BH220))*($F220&gt;=4)</f>
        <v>0</v>
      </c>
      <c r="BJ220" s="255">
        <f>MIN(1/$H220,1-SUM($N220:BI220))*($F220&gt;=4)</f>
        <v>0</v>
      </c>
      <c r="BK220" s="255">
        <f>MIN(1/$H220,1-SUM($N220:BJ220))*($F220&gt;=4)</f>
        <v>0</v>
      </c>
      <c r="BL220" s="255">
        <f>MIN(1/$H220,1-SUM($N220:BK220))*($F220&gt;=4)</f>
        <v>0</v>
      </c>
      <c r="BM220" s="255">
        <f>MIN(1/$H220,1-SUM($N220:BL220))*($F220&gt;=4)</f>
        <v>0</v>
      </c>
    </row>
    <row r="221" spans="3:65" ht="12.75">
      <c r="C221" s="220">
        <f t="shared" si="161"/>
        <v>10</v>
      </c>
      <c r="D221" s="198" t="str">
        <f t="shared" si="162"/>
        <v>…</v>
      </c>
      <c r="E221" s="245" t="str">
        <f t="shared" si="159"/>
        <v>Operating Expense</v>
      </c>
      <c r="F221" s="215">
        <f t="shared" si="159"/>
        <v>2</v>
      </c>
      <c r="G221" s="215"/>
      <c r="H221" s="250">
        <f>Input!J21</f>
        <v>10</v>
      </c>
      <c r="I221" s="247">
        <f>MONTH(Input!G21)</f>
        <v>1</v>
      </c>
      <c r="J221" s="252">
        <f t="shared" si="160"/>
        <v>1</v>
      </c>
      <c r="L221" s="253">
        <f t="shared" si="163"/>
        <v>0</v>
      </c>
      <c r="O221" s="254">
        <f>MIN(1/$H221,1-SUM($N221:N221))*($F221&gt;=4)*$J221</f>
        <v>0</v>
      </c>
      <c r="P221" s="255">
        <f>MIN(1/$H221,1-SUM($N221:O221))*($F221&gt;=4)</f>
        <v>0</v>
      </c>
      <c r="Q221" s="255">
        <f>MIN(1/$H221,1-SUM($N221:P221))*($F221&gt;=4)</f>
        <v>0</v>
      </c>
      <c r="R221" s="255">
        <f>MIN(1/$H221,1-SUM($N221:Q221))*($F221&gt;=4)</f>
        <v>0</v>
      </c>
      <c r="S221" s="255">
        <f>MIN(1/$H221,1-SUM($N221:R221))*($F221&gt;=4)</f>
        <v>0</v>
      </c>
      <c r="T221" s="255">
        <f>MIN(1/$H221,1-SUM($N221:S221))*($F221&gt;=4)</f>
        <v>0</v>
      </c>
      <c r="U221" s="255">
        <f>MIN(1/$H221,1-SUM($N221:T221))*($F221&gt;=4)</f>
        <v>0</v>
      </c>
      <c r="V221" s="255">
        <f>MIN(1/$H221,1-SUM($N221:U221))*($F221&gt;=4)</f>
        <v>0</v>
      </c>
      <c r="W221" s="255">
        <f>MIN(1/$H221,1-SUM($N221:V221))*($F221&gt;=4)</f>
        <v>0</v>
      </c>
      <c r="X221" s="255">
        <f>MIN(1/$H221,1-SUM($N221:W221))*($F221&gt;=4)</f>
        <v>0</v>
      </c>
      <c r="Y221" s="255">
        <f>MIN(1/$H221,1-SUM($N221:X221))*($F221&gt;=4)</f>
        <v>0</v>
      </c>
      <c r="Z221" s="255">
        <f>MIN(1/$H221,1-SUM($N221:Y221))*($F221&gt;=4)</f>
        <v>0</v>
      </c>
      <c r="AA221" s="255">
        <f>MIN(1/$H221,1-SUM($N221:Z221))*($F221&gt;=4)</f>
        <v>0</v>
      </c>
      <c r="AB221" s="255">
        <f>MIN(1/$H221,1-SUM($N221:AA221))*($F221&gt;=4)</f>
        <v>0</v>
      </c>
      <c r="AC221" s="255">
        <f>MIN(1/$H221,1-SUM($N221:AB221))*($F221&gt;=4)</f>
        <v>0</v>
      </c>
      <c r="AD221" s="255">
        <f>MIN(1/$H221,1-SUM($N221:AC221))*($F221&gt;=4)</f>
        <v>0</v>
      </c>
      <c r="AE221" s="255">
        <f>MIN(1/$H221,1-SUM($N221:AD221))*($F221&gt;=4)</f>
        <v>0</v>
      </c>
      <c r="AF221" s="255">
        <f>MIN(1/$H221,1-SUM($N221:AE221))*($F221&gt;=4)</f>
        <v>0</v>
      </c>
      <c r="AG221" s="255">
        <f>MIN(1/$H221,1-SUM($N221:AF221))*($F221&gt;=4)</f>
        <v>0</v>
      </c>
      <c r="AH221" s="255">
        <f>MIN(1/$H221,1-SUM($N221:AG221))*($F221&gt;=4)</f>
        <v>0</v>
      </c>
      <c r="AI221" s="255">
        <f>MIN(1/$H221,1-SUM($N221:AH221))*($F221&gt;=4)</f>
        <v>0</v>
      </c>
      <c r="AJ221" s="255">
        <f>MIN(1/$H221,1-SUM($N221:AI221))*($F221&gt;=4)</f>
        <v>0</v>
      </c>
      <c r="AK221" s="255">
        <f>MIN(1/$H221,1-SUM($N221:AJ221))*($F221&gt;=4)</f>
        <v>0</v>
      </c>
      <c r="AL221" s="255">
        <f>MIN(1/$H221,1-SUM($N221:AK221))*($F221&gt;=4)</f>
        <v>0</v>
      </c>
      <c r="AM221" s="255">
        <f>MIN(1/$H221,1-SUM($N221:AL221))*($F221&gt;=4)</f>
        <v>0</v>
      </c>
      <c r="AN221" s="255">
        <f>MIN(1/$H221,1-SUM($N221:AM221))*($F221&gt;=4)</f>
        <v>0</v>
      </c>
      <c r="AO221" s="255">
        <f>MIN(1/$H221,1-SUM($N221:AN221))*($F221&gt;=4)</f>
        <v>0</v>
      </c>
      <c r="AP221" s="255">
        <f>MIN(1/$H221,1-SUM($N221:AO221))*($F221&gt;=4)</f>
        <v>0</v>
      </c>
      <c r="AQ221" s="255">
        <f>MIN(1/$H221,1-SUM($N221:AP221))*($F221&gt;=4)</f>
        <v>0</v>
      </c>
      <c r="AR221" s="255">
        <f>MIN(1/$H221,1-SUM($N221:AQ221))*($F221&gt;=4)</f>
        <v>0</v>
      </c>
      <c r="AS221" s="255">
        <f>MIN(1/$H221,1-SUM($N221:AR221))*($F221&gt;=4)</f>
        <v>0</v>
      </c>
      <c r="AT221" s="255">
        <f>MIN(1/$H221,1-SUM($N221:AS221))*($F221&gt;=4)</f>
        <v>0</v>
      </c>
      <c r="AU221" s="255">
        <f>MIN(1/$H221,1-SUM($N221:AT221))*($F221&gt;=4)</f>
        <v>0</v>
      </c>
      <c r="AV221" s="255">
        <f>MIN(1/$H221,1-SUM($N221:AU221))*($F221&gt;=4)</f>
        <v>0</v>
      </c>
      <c r="AW221" s="255">
        <f>MIN(1/$H221,1-SUM($N221:AV221))*($F221&gt;=4)</f>
        <v>0</v>
      </c>
      <c r="AX221" s="255">
        <f>MIN(1/$H221,1-SUM($N221:AW221))*($F221&gt;=4)</f>
        <v>0</v>
      </c>
      <c r="AY221" s="255">
        <f>MIN(1/$H221,1-SUM($N221:AX221))*($F221&gt;=4)</f>
        <v>0</v>
      </c>
      <c r="AZ221" s="255">
        <f>MIN(1/$H221,1-SUM($N221:AY221))*($F221&gt;=4)</f>
        <v>0</v>
      </c>
      <c r="BA221" s="255">
        <f>MIN(1/$H221,1-SUM($N221:AZ221))*($F221&gt;=4)</f>
        <v>0</v>
      </c>
      <c r="BB221" s="255">
        <f>MIN(1/$H221,1-SUM($N221:BA221))*($F221&gt;=4)</f>
        <v>0</v>
      </c>
      <c r="BC221" s="255">
        <f>MIN(1/$H221,1-SUM($N221:BB221))*($F221&gt;=4)</f>
        <v>0</v>
      </c>
      <c r="BD221" s="255">
        <f>MIN(1/$H221,1-SUM($N221:BC221))*($F221&gt;=4)</f>
        <v>0</v>
      </c>
      <c r="BE221" s="255">
        <f>MIN(1/$H221,1-SUM($N221:BD221))*($F221&gt;=4)</f>
        <v>0</v>
      </c>
      <c r="BF221" s="255">
        <f>MIN(1/$H221,1-SUM($N221:BE221))*($F221&gt;=4)</f>
        <v>0</v>
      </c>
      <c r="BG221" s="255">
        <f>MIN(1/$H221,1-SUM($N221:BF221))*($F221&gt;=4)</f>
        <v>0</v>
      </c>
      <c r="BH221" s="255">
        <f>MIN(1/$H221,1-SUM($N221:BG221))*($F221&gt;=4)</f>
        <v>0</v>
      </c>
      <c r="BI221" s="255">
        <f>MIN(1/$H221,1-SUM($N221:BH221))*($F221&gt;=4)</f>
        <v>0</v>
      </c>
      <c r="BJ221" s="255">
        <f>MIN(1/$H221,1-SUM($N221:BI221))*($F221&gt;=4)</f>
        <v>0</v>
      </c>
      <c r="BK221" s="255">
        <f>MIN(1/$H221,1-SUM($N221:BJ221))*($F221&gt;=4)</f>
        <v>0</v>
      </c>
      <c r="BL221" s="255">
        <f>MIN(1/$H221,1-SUM($N221:BK221))*($F221&gt;=4)</f>
        <v>0</v>
      </c>
      <c r="BM221" s="255">
        <f>MIN(1/$H221,1-SUM($N221:BL221))*($F221&gt;=4)</f>
        <v>0</v>
      </c>
    </row>
    <row r="222" spans="3:65" ht="12.75">
      <c r="C222" s="220">
        <f t="shared" si="161"/>
        <v>11</v>
      </c>
      <c r="D222" s="198" t="str">
        <f t="shared" si="162"/>
        <v>…</v>
      </c>
      <c r="E222" s="245" t="str">
        <f t="shared" si="159"/>
        <v>Operating Expense</v>
      </c>
      <c r="F222" s="215">
        <f t="shared" si="159"/>
        <v>2</v>
      </c>
      <c r="G222" s="215"/>
      <c r="H222" s="250">
        <f>Input!J22</f>
        <v>10</v>
      </c>
      <c r="I222" s="247">
        <f>MONTH(Input!G22)</f>
        <v>1</v>
      </c>
      <c r="J222" s="252">
        <f t="shared" si="160"/>
        <v>1</v>
      </c>
      <c r="L222" s="253">
        <f t="shared" si="163"/>
        <v>0</v>
      </c>
      <c r="O222" s="254">
        <f>MIN(1/$H222,1-SUM($N222:N222))*($F222&gt;=4)*$J222</f>
        <v>0</v>
      </c>
      <c r="P222" s="255">
        <f>MIN(1/$H222,1-SUM($N222:O222))*($F222&gt;=4)</f>
        <v>0</v>
      </c>
      <c r="Q222" s="255">
        <f>MIN(1/$H222,1-SUM($N222:P222))*($F222&gt;=4)</f>
        <v>0</v>
      </c>
      <c r="R222" s="255">
        <f>MIN(1/$H222,1-SUM($N222:Q222))*($F222&gt;=4)</f>
        <v>0</v>
      </c>
      <c r="S222" s="255">
        <f>MIN(1/$H222,1-SUM($N222:R222))*($F222&gt;=4)</f>
        <v>0</v>
      </c>
      <c r="T222" s="255">
        <f>MIN(1/$H222,1-SUM($N222:S222))*($F222&gt;=4)</f>
        <v>0</v>
      </c>
      <c r="U222" s="255">
        <f>MIN(1/$H222,1-SUM($N222:T222))*($F222&gt;=4)</f>
        <v>0</v>
      </c>
      <c r="V222" s="255">
        <f>MIN(1/$H222,1-SUM($N222:U222))*($F222&gt;=4)</f>
        <v>0</v>
      </c>
      <c r="W222" s="255">
        <f>MIN(1/$H222,1-SUM($N222:V222))*($F222&gt;=4)</f>
        <v>0</v>
      </c>
      <c r="X222" s="255">
        <f>MIN(1/$H222,1-SUM($N222:W222))*($F222&gt;=4)</f>
        <v>0</v>
      </c>
      <c r="Y222" s="255">
        <f>MIN(1/$H222,1-SUM($N222:X222))*($F222&gt;=4)</f>
        <v>0</v>
      </c>
      <c r="Z222" s="255">
        <f>MIN(1/$H222,1-SUM($N222:Y222))*($F222&gt;=4)</f>
        <v>0</v>
      </c>
      <c r="AA222" s="255">
        <f>MIN(1/$H222,1-SUM($N222:Z222))*($F222&gt;=4)</f>
        <v>0</v>
      </c>
      <c r="AB222" s="255">
        <f>MIN(1/$H222,1-SUM($N222:AA222))*($F222&gt;=4)</f>
        <v>0</v>
      </c>
      <c r="AC222" s="255">
        <f>MIN(1/$H222,1-SUM($N222:AB222))*($F222&gt;=4)</f>
        <v>0</v>
      </c>
      <c r="AD222" s="255">
        <f>MIN(1/$H222,1-SUM($N222:AC222))*($F222&gt;=4)</f>
        <v>0</v>
      </c>
      <c r="AE222" s="255">
        <f>MIN(1/$H222,1-SUM($N222:AD222))*($F222&gt;=4)</f>
        <v>0</v>
      </c>
      <c r="AF222" s="255">
        <f>MIN(1/$H222,1-SUM($N222:AE222))*($F222&gt;=4)</f>
        <v>0</v>
      </c>
      <c r="AG222" s="255">
        <f>MIN(1/$H222,1-SUM($N222:AF222))*($F222&gt;=4)</f>
        <v>0</v>
      </c>
      <c r="AH222" s="255">
        <f>MIN(1/$H222,1-SUM($N222:AG222))*($F222&gt;=4)</f>
        <v>0</v>
      </c>
      <c r="AI222" s="255">
        <f>MIN(1/$H222,1-SUM($N222:AH222))*($F222&gt;=4)</f>
        <v>0</v>
      </c>
      <c r="AJ222" s="255">
        <f>MIN(1/$H222,1-SUM($N222:AI222))*($F222&gt;=4)</f>
        <v>0</v>
      </c>
      <c r="AK222" s="255">
        <f>MIN(1/$H222,1-SUM($N222:AJ222))*($F222&gt;=4)</f>
        <v>0</v>
      </c>
      <c r="AL222" s="255">
        <f>MIN(1/$H222,1-SUM($N222:AK222))*($F222&gt;=4)</f>
        <v>0</v>
      </c>
      <c r="AM222" s="255">
        <f>MIN(1/$H222,1-SUM($N222:AL222))*($F222&gt;=4)</f>
        <v>0</v>
      </c>
      <c r="AN222" s="255">
        <f>MIN(1/$H222,1-SUM($N222:AM222))*($F222&gt;=4)</f>
        <v>0</v>
      </c>
      <c r="AO222" s="255">
        <f>MIN(1/$H222,1-SUM($N222:AN222))*($F222&gt;=4)</f>
        <v>0</v>
      </c>
      <c r="AP222" s="255">
        <f>MIN(1/$H222,1-SUM($N222:AO222))*($F222&gt;=4)</f>
        <v>0</v>
      </c>
      <c r="AQ222" s="255">
        <f>MIN(1/$H222,1-SUM($N222:AP222))*($F222&gt;=4)</f>
        <v>0</v>
      </c>
      <c r="AR222" s="255">
        <f>MIN(1/$H222,1-SUM($N222:AQ222))*($F222&gt;=4)</f>
        <v>0</v>
      </c>
      <c r="AS222" s="255">
        <f>MIN(1/$H222,1-SUM($N222:AR222))*($F222&gt;=4)</f>
        <v>0</v>
      </c>
      <c r="AT222" s="255">
        <f>MIN(1/$H222,1-SUM($N222:AS222))*($F222&gt;=4)</f>
        <v>0</v>
      </c>
      <c r="AU222" s="255">
        <f>MIN(1/$H222,1-SUM($N222:AT222))*($F222&gt;=4)</f>
        <v>0</v>
      </c>
      <c r="AV222" s="255">
        <f>MIN(1/$H222,1-SUM($N222:AU222))*($F222&gt;=4)</f>
        <v>0</v>
      </c>
      <c r="AW222" s="255">
        <f>MIN(1/$H222,1-SUM($N222:AV222))*($F222&gt;=4)</f>
        <v>0</v>
      </c>
      <c r="AX222" s="255">
        <f>MIN(1/$H222,1-SUM($N222:AW222))*($F222&gt;=4)</f>
        <v>0</v>
      </c>
      <c r="AY222" s="255">
        <f>MIN(1/$H222,1-SUM($N222:AX222))*($F222&gt;=4)</f>
        <v>0</v>
      </c>
      <c r="AZ222" s="255">
        <f>MIN(1/$H222,1-SUM($N222:AY222))*($F222&gt;=4)</f>
        <v>0</v>
      </c>
      <c r="BA222" s="255">
        <f>MIN(1/$H222,1-SUM($N222:AZ222))*($F222&gt;=4)</f>
        <v>0</v>
      </c>
      <c r="BB222" s="255">
        <f>MIN(1/$H222,1-SUM($N222:BA222))*($F222&gt;=4)</f>
        <v>0</v>
      </c>
      <c r="BC222" s="255">
        <f>MIN(1/$H222,1-SUM($N222:BB222))*($F222&gt;=4)</f>
        <v>0</v>
      </c>
      <c r="BD222" s="255">
        <f>MIN(1/$H222,1-SUM($N222:BC222))*($F222&gt;=4)</f>
        <v>0</v>
      </c>
      <c r="BE222" s="255">
        <f>MIN(1/$H222,1-SUM($N222:BD222))*($F222&gt;=4)</f>
        <v>0</v>
      </c>
      <c r="BF222" s="255">
        <f>MIN(1/$H222,1-SUM($N222:BE222))*($F222&gt;=4)</f>
        <v>0</v>
      </c>
      <c r="BG222" s="255">
        <f>MIN(1/$H222,1-SUM($N222:BF222))*($F222&gt;=4)</f>
        <v>0</v>
      </c>
      <c r="BH222" s="255">
        <f>MIN(1/$H222,1-SUM($N222:BG222))*($F222&gt;=4)</f>
        <v>0</v>
      </c>
      <c r="BI222" s="255">
        <f>MIN(1/$H222,1-SUM($N222:BH222))*($F222&gt;=4)</f>
        <v>0</v>
      </c>
      <c r="BJ222" s="255">
        <f>MIN(1/$H222,1-SUM($N222:BI222))*($F222&gt;=4)</f>
        <v>0</v>
      </c>
      <c r="BK222" s="255">
        <f>MIN(1/$H222,1-SUM($N222:BJ222))*($F222&gt;=4)</f>
        <v>0</v>
      </c>
      <c r="BL222" s="255">
        <f>MIN(1/$H222,1-SUM($N222:BK222))*($F222&gt;=4)</f>
        <v>0</v>
      </c>
      <c r="BM222" s="255">
        <f>MIN(1/$H222,1-SUM($N222:BL222))*($F222&gt;=4)</f>
        <v>0</v>
      </c>
    </row>
    <row r="223" spans="3:65" ht="12.75">
      <c r="C223" s="220">
        <f t="shared" si="161"/>
        <v>12</v>
      </c>
      <c r="D223" s="198" t="str">
        <f t="shared" si="162"/>
        <v>…</v>
      </c>
      <c r="E223" s="245" t="str">
        <f t="shared" si="159"/>
        <v>Operating Expense</v>
      </c>
      <c r="F223" s="215">
        <f t="shared" si="159"/>
        <v>2</v>
      </c>
      <c r="G223" s="215"/>
      <c r="H223" s="250">
        <f>Input!J23</f>
        <v>10</v>
      </c>
      <c r="I223" s="247">
        <f>MONTH(Input!G23)</f>
        <v>1</v>
      </c>
      <c r="J223" s="252">
        <f t="shared" si="160"/>
        <v>1</v>
      </c>
      <c r="L223" s="253">
        <f t="shared" si="163"/>
        <v>0</v>
      </c>
      <c r="O223" s="254">
        <f>MIN(1/$H223,1-SUM($N223:N223))*($F223&gt;=4)*$J223</f>
        <v>0</v>
      </c>
      <c r="P223" s="255">
        <f>MIN(1/$H223,1-SUM($N223:O223))*($F223&gt;=4)</f>
        <v>0</v>
      </c>
      <c r="Q223" s="255">
        <f>MIN(1/$H223,1-SUM($N223:P223))*($F223&gt;=4)</f>
        <v>0</v>
      </c>
      <c r="R223" s="255">
        <f>MIN(1/$H223,1-SUM($N223:Q223))*($F223&gt;=4)</f>
        <v>0</v>
      </c>
      <c r="S223" s="255">
        <f>MIN(1/$H223,1-SUM($N223:R223))*($F223&gt;=4)</f>
        <v>0</v>
      </c>
      <c r="T223" s="255">
        <f>MIN(1/$H223,1-SUM($N223:S223))*($F223&gt;=4)</f>
        <v>0</v>
      </c>
      <c r="U223" s="255">
        <f>MIN(1/$H223,1-SUM($N223:T223))*($F223&gt;=4)</f>
        <v>0</v>
      </c>
      <c r="V223" s="255">
        <f>MIN(1/$H223,1-SUM($N223:U223))*($F223&gt;=4)</f>
        <v>0</v>
      </c>
      <c r="W223" s="255">
        <f>MIN(1/$H223,1-SUM($N223:V223))*($F223&gt;=4)</f>
        <v>0</v>
      </c>
      <c r="X223" s="255">
        <f>MIN(1/$H223,1-SUM($N223:W223))*($F223&gt;=4)</f>
        <v>0</v>
      </c>
      <c r="Y223" s="255">
        <f>MIN(1/$H223,1-SUM($N223:X223))*($F223&gt;=4)</f>
        <v>0</v>
      </c>
      <c r="Z223" s="255">
        <f>MIN(1/$H223,1-SUM($N223:Y223))*($F223&gt;=4)</f>
        <v>0</v>
      </c>
      <c r="AA223" s="255">
        <f>MIN(1/$H223,1-SUM($N223:Z223))*($F223&gt;=4)</f>
        <v>0</v>
      </c>
      <c r="AB223" s="255">
        <f>MIN(1/$H223,1-SUM($N223:AA223))*($F223&gt;=4)</f>
        <v>0</v>
      </c>
      <c r="AC223" s="255">
        <f>MIN(1/$H223,1-SUM($N223:AB223))*($F223&gt;=4)</f>
        <v>0</v>
      </c>
      <c r="AD223" s="255">
        <f>MIN(1/$H223,1-SUM($N223:AC223))*($F223&gt;=4)</f>
        <v>0</v>
      </c>
      <c r="AE223" s="255">
        <f>MIN(1/$H223,1-SUM($N223:AD223))*($F223&gt;=4)</f>
        <v>0</v>
      </c>
      <c r="AF223" s="255">
        <f>MIN(1/$H223,1-SUM($N223:AE223))*($F223&gt;=4)</f>
        <v>0</v>
      </c>
      <c r="AG223" s="255">
        <f>MIN(1/$H223,1-SUM($N223:AF223))*($F223&gt;=4)</f>
        <v>0</v>
      </c>
      <c r="AH223" s="255">
        <f>MIN(1/$H223,1-SUM($N223:AG223))*($F223&gt;=4)</f>
        <v>0</v>
      </c>
      <c r="AI223" s="255">
        <f>MIN(1/$H223,1-SUM($N223:AH223))*($F223&gt;=4)</f>
        <v>0</v>
      </c>
      <c r="AJ223" s="255">
        <f>MIN(1/$H223,1-SUM($N223:AI223))*($F223&gt;=4)</f>
        <v>0</v>
      </c>
      <c r="AK223" s="255">
        <f>MIN(1/$H223,1-SUM($N223:AJ223))*($F223&gt;=4)</f>
        <v>0</v>
      </c>
      <c r="AL223" s="255">
        <f>MIN(1/$H223,1-SUM($N223:AK223))*($F223&gt;=4)</f>
        <v>0</v>
      </c>
      <c r="AM223" s="255">
        <f>MIN(1/$H223,1-SUM($N223:AL223))*($F223&gt;=4)</f>
        <v>0</v>
      </c>
      <c r="AN223" s="255">
        <f>MIN(1/$H223,1-SUM($N223:AM223))*($F223&gt;=4)</f>
        <v>0</v>
      </c>
      <c r="AO223" s="255">
        <f>MIN(1/$H223,1-SUM($N223:AN223))*($F223&gt;=4)</f>
        <v>0</v>
      </c>
      <c r="AP223" s="255">
        <f>MIN(1/$H223,1-SUM($N223:AO223))*($F223&gt;=4)</f>
        <v>0</v>
      </c>
      <c r="AQ223" s="255">
        <f>MIN(1/$H223,1-SUM($N223:AP223))*($F223&gt;=4)</f>
        <v>0</v>
      </c>
      <c r="AR223" s="255">
        <f>MIN(1/$H223,1-SUM($N223:AQ223))*($F223&gt;=4)</f>
        <v>0</v>
      </c>
      <c r="AS223" s="255">
        <f>MIN(1/$H223,1-SUM($N223:AR223))*($F223&gt;=4)</f>
        <v>0</v>
      </c>
      <c r="AT223" s="255">
        <f>MIN(1/$H223,1-SUM($N223:AS223))*($F223&gt;=4)</f>
        <v>0</v>
      </c>
      <c r="AU223" s="255">
        <f>MIN(1/$H223,1-SUM($N223:AT223))*($F223&gt;=4)</f>
        <v>0</v>
      </c>
      <c r="AV223" s="255">
        <f>MIN(1/$H223,1-SUM($N223:AU223))*($F223&gt;=4)</f>
        <v>0</v>
      </c>
      <c r="AW223" s="255">
        <f>MIN(1/$H223,1-SUM($N223:AV223))*($F223&gt;=4)</f>
        <v>0</v>
      </c>
      <c r="AX223" s="255">
        <f>MIN(1/$H223,1-SUM($N223:AW223))*($F223&gt;=4)</f>
        <v>0</v>
      </c>
      <c r="AY223" s="255">
        <f>MIN(1/$H223,1-SUM($N223:AX223))*($F223&gt;=4)</f>
        <v>0</v>
      </c>
      <c r="AZ223" s="255">
        <f>MIN(1/$H223,1-SUM($N223:AY223))*($F223&gt;=4)</f>
        <v>0</v>
      </c>
      <c r="BA223" s="255">
        <f>MIN(1/$H223,1-SUM($N223:AZ223))*($F223&gt;=4)</f>
        <v>0</v>
      </c>
      <c r="BB223" s="255">
        <f>MIN(1/$H223,1-SUM($N223:BA223))*($F223&gt;=4)</f>
        <v>0</v>
      </c>
      <c r="BC223" s="255">
        <f>MIN(1/$H223,1-SUM($N223:BB223))*($F223&gt;=4)</f>
        <v>0</v>
      </c>
      <c r="BD223" s="255">
        <f>MIN(1/$H223,1-SUM($N223:BC223))*($F223&gt;=4)</f>
        <v>0</v>
      </c>
      <c r="BE223" s="255">
        <f>MIN(1/$H223,1-SUM($N223:BD223))*($F223&gt;=4)</f>
        <v>0</v>
      </c>
      <c r="BF223" s="255">
        <f>MIN(1/$H223,1-SUM($N223:BE223))*($F223&gt;=4)</f>
        <v>0</v>
      </c>
      <c r="BG223" s="255">
        <f>MIN(1/$H223,1-SUM($N223:BF223))*($F223&gt;=4)</f>
        <v>0</v>
      </c>
      <c r="BH223" s="255">
        <f>MIN(1/$H223,1-SUM($N223:BG223))*($F223&gt;=4)</f>
        <v>0</v>
      </c>
      <c r="BI223" s="255">
        <f>MIN(1/$H223,1-SUM($N223:BH223))*($F223&gt;=4)</f>
        <v>0</v>
      </c>
      <c r="BJ223" s="255">
        <f>MIN(1/$H223,1-SUM($N223:BI223))*($F223&gt;=4)</f>
        <v>0</v>
      </c>
      <c r="BK223" s="255">
        <f>MIN(1/$H223,1-SUM($N223:BJ223))*($F223&gt;=4)</f>
        <v>0</v>
      </c>
      <c r="BL223" s="255">
        <f>MIN(1/$H223,1-SUM($N223:BK223))*($F223&gt;=4)</f>
        <v>0</v>
      </c>
      <c r="BM223" s="255">
        <f>MIN(1/$H223,1-SUM($N223:BL223))*($F223&gt;=4)</f>
        <v>0</v>
      </c>
    </row>
    <row r="224" spans="3:65" ht="12.75">
      <c r="C224" s="220">
        <f t="shared" si="161"/>
        <v>13</v>
      </c>
      <c r="D224" s="198" t="str">
        <f t="shared" si="162"/>
        <v>…</v>
      </c>
      <c r="E224" s="245" t="str">
        <f t="shared" si="159"/>
        <v>Operating Expense</v>
      </c>
      <c r="F224" s="215">
        <f t="shared" si="159"/>
        <v>2</v>
      </c>
      <c r="G224" s="215"/>
      <c r="H224" s="250">
        <f>Input!J24</f>
        <v>10</v>
      </c>
      <c r="I224" s="247">
        <f>MONTH(Input!G24)</f>
        <v>1</v>
      </c>
      <c r="J224" s="252">
        <f t="shared" si="160"/>
        <v>1</v>
      </c>
      <c r="L224" s="253">
        <f t="shared" si="163"/>
        <v>0</v>
      </c>
      <c r="O224" s="254">
        <f>MIN(1/$H224,1-SUM($N224:N224))*($F224&gt;=4)*$J224</f>
        <v>0</v>
      </c>
      <c r="P224" s="255">
        <f>MIN(1/$H224,1-SUM($N224:O224))*($F224&gt;=4)</f>
        <v>0</v>
      </c>
      <c r="Q224" s="255">
        <f>MIN(1/$H224,1-SUM($N224:P224))*($F224&gt;=4)</f>
        <v>0</v>
      </c>
      <c r="R224" s="255">
        <f>MIN(1/$H224,1-SUM($N224:Q224))*($F224&gt;=4)</f>
        <v>0</v>
      </c>
      <c r="S224" s="255">
        <f>MIN(1/$H224,1-SUM($N224:R224))*($F224&gt;=4)</f>
        <v>0</v>
      </c>
      <c r="T224" s="255">
        <f>MIN(1/$H224,1-SUM($N224:S224))*($F224&gt;=4)</f>
        <v>0</v>
      </c>
      <c r="U224" s="255">
        <f>MIN(1/$H224,1-SUM($N224:T224))*($F224&gt;=4)</f>
        <v>0</v>
      </c>
      <c r="V224" s="255">
        <f>MIN(1/$H224,1-SUM($N224:U224))*($F224&gt;=4)</f>
        <v>0</v>
      </c>
      <c r="W224" s="255">
        <f>MIN(1/$H224,1-SUM($N224:V224))*($F224&gt;=4)</f>
        <v>0</v>
      </c>
      <c r="X224" s="255">
        <f>MIN(1/$H224,1-SUM($N224:W224))*($F224&gt;=4)</f>
        <v>0</v>
      </c>
      <c r="Y224" s="255">
        <f>MIN(1/$H224,1-SUM($N224:X224))*($F224&gt;=4)</f>
        <v>0</v>
      </c>
      <c r="Z224" s="255">
        <f>MIN(1/$H224,1-SUM($N224:Y224))*($F224&gt;=4)</f>
        <v>0</v>
      </c>
      <c r="AA224" s="255">
        <f>MIN(1/$H224,1-SUM($N224:Z224))*($F224&gt;=4)</f>
        <v>0</v>
      </c>
      <c r="AB224" s="255">
        <f>MIN(1/$H224,1-SUM($N224:AA224))*($F224&gt;=4)</f>
        <v>0</v>
      </c>
      <c r="AC224" s="255">
        <f>MIN(1/$H224,1-SUM($N224:AB224))*($F224&gt;=4)</f>
        <v>0</v>
      </c>
      <c r="AD224" s="255">
        <f>MIN(1/$H224,1-SUM($N224:AC224))*($F224&gt;=4)</f>
        <v>0</v>
      </c>
      <c r="AE224" s="255">
        <f>MIN(1/$H224,1-SUM($N224:AD224))*($F224&gt;=4)</f>
        <v>0</v>
      </c>
      <c r="AF224" s="255">
        <f>MIN(1/$H224,1-SUM($N224:AE224))*($F224&gt;=4)</f>
        <v>0</v>
      </c>
      <c r="AG224" s="255">
        <f>MIN(1/$H224,1-SUM($N224:AF224))*($F224&gt;=4)</f>
        <v>0</v>
      </c>
      <c r="AH224" s="255">
        <f>MIN(1/$H224,1-SUM($N224:AG224))*($F224&gt;=4)</f>
        <v>0</v>
      </c>
      <c r="AI224" s="255">
        <f>MIN(1/$H224,1-SUM($N224:AH224))*($F224&gt;=4)</f>
        <v>0</v>
      </c>
      <c r="AJ224" s="255">
        <f>MIN(1/$H224,1-SUM($N224:AI224))*($F224&gt;=4)</f>
        <v>0</v>
      </c>
      <c r="AK224" s="255">
        <f>MIN(1/$H224,1-SUM($N224:AJ224))*($F224&gt;=4)</f>
        <v>0</v>
      </c>
      <c r="AL224" s="255">
        <f>MIN(1/$H224,1-SUM($N224:AK224))*($F224&gt;=4)</f>
        <v>0</v>
      </c>
      <c r="AM224" s="255">
        <f>MIN(1/$H224,1-SUM($N224:AL224))*($F224&gt;=4)</f>
        <v>0</v>
      </c>
      <c r="AN224" s="255">
        <f>MIN(1/$H224,1-SUM($N224:AM224))*($F224&gt;=4)</f>
        <v>0</v>
      </c>
      <c r="AO224" s="255">
        <f>MIN(1/$H224,1-SUM($N224:AN224))*($F224&gt;=4)</f>
        <v>0</v>
      </c>
      <c r="AP224" s="255">
        <f>MIN(1/$H224,1-SUM($N224:AO224))*($F224&gt;=4)</f>
        <v>0</v>
      </c>
      <c r="AQ224" s="255">
        <f>MIN(1/$H224,1-SUM($N224:AP224))*($F224&gt;=4)</f>
        <v>0</v>
      </c>
      <c r="AR224" s="255">
        <f>MIN(1/$H224,1-SUM($N224:AQ224))*($F224&gt;=4)</f>
        <v>0</v>
      </c>
      <c r="AS224" s="255">
        <f>MIN(1/$H224,1-SUM($N224:AR224))*($F224&gt;=4)</f>
        <v>0</v>
      </c>
      <c r="AT224" s="255">
        <f>MIN(1/$H224,1-SUM($N224:AS224))*($F224&gt;=4)</f>
        <v>0</v>
      </c>
      <c r="AU224" s="255">
        <f>MIN(1/$H224,1-SUM($N224:AT224))*($F224&gt;=4)</f>
        <v>0</v>
      </c>
      <c r="AV224" s="255">
        <f>MIN(1/$H224,1-SUM($N224:AU224))*($F224&gt;=4)</f>
        <v>0</v>
      </c>
      <c r="AW224" s="255">
        <f>MIN(1/$H224,1-SUM($N224:AV224))*($F224&gt;=4)</f>
        <v>0</v>
      </c>
      <c r="AX224" s="255">
        <f>MIN(1/$H224,1-SUM($N224:AW224))*($F224&gt;=4)</f>
        <v>0</v>
      </c>
      <c r="AY224" s="255">
        <f>MIN(1/$H224,1-SUM($N224:AX224))*($F224&gt;=4)</f>
        <v>0</v>
      </c>
      <c r="AZ224" s="255">
        <f>MIN(1/$H224,1-SUM($N224:AY224))*($F224&gt;=4)</f>
        <v>0</v>
      </c>
      <c r="BA224" s="255">
        <f>MIN(1/$H224,1-SUM($N224:AZ224))*($F224&gt;=4)</f>
        <v>0</v>
      </c>
      <c r="BB224" s="255">
        <f>MIN(1/$H224,1-SUM($N224:BA224))*($F224&gt;=4)</f>
        <v>0</v>
      </c>
      <c r="BC224" s="255">
        <f>MIN(1/$H224,1-SUM($N224:BB224))*($F224&gt;=4)</f>
        <v>0</v>
      </c>
      <c r="BD224" s="255">
        <f>MIN(1/$H224,1-SUM($N224:BC224))*($F224&gt;=4)</f>
        <v>0</v>
      </c>
      <c r="BE224" s="255">
        <f>MIN(1/$H224,1-SUM($N224:BD224))*($F224&gt;=4)</f>
        <v>0</v>
      </c>
      <c r="BF224" s="255">
        <f>MIN(1/$H224,1-SUM($N224:BE224))*($F224&gt;=4)</f>
        <v>0</v>
      </c>
      <c r="BG224" s="255">
        <f>MIN(1/$H224,1-SUM($N224:BF224))*($F224&gt;=4)</f>
        <v>0</v>
      </c>
      <c r="BH224" s="255">
        <f>MIN(1/$H224,1-SUM($N224:BG224))*($F224&gt;=4)</f>
        <v>0</v>
      </c>
      <c r="BI224" s="255">
        <f>MIN(1/$H224,1-SUM($N224:BH224))*($F224&gt;=4)</f>
        <v>0</v>
      </c>
      <c r="BJ224" s="255">
        <f>MIN(1/$H224,1-SUM($N224:BI224))*($F224&gt;=4)</f>
        <v>0</v>
      </c>
      <c r="BK224" s="255">
        <f>MIN(1/$H224,1-SUM($N224:BJ224))*($F224&gt;=4)</f>
        <v>0</v>
      </c>
      <c r="BL224" s="255">
        <f>MIN(1/$H224,1-SUM($N224:BK224))*($F224&gt;=4)</f>
        <v>0</v>
      </c>
      <c r="BM224" s="255">
        <f>MIN(1/$H224,1-SUM($N224:BL224))*($F224&gt;=4)</f>
        <v>0</v>
      </c>
    </row>
    <row r="225" spans="3:65" ht="12.75">
      <c r="C225" s="220">
        <f t="shared" si="161"/>
        <v>14</v>
      </c>
      <c r="D225" s="198" t="str">
        <f t="shared" si="162"/>
        <v>…</v>
      </c>
      <c r="E225" s="245" t="str">
        <f t="shared" si="159"/>
        <v>Operating Expense</v>
      </c>
      <c r="F225" s="215">
        <f t="shared" si="159"/>
        <v>2</v>
      </c>
      <c r="G225" s="215"/>
      <c r="H225" s="250">
        <f>Input!J25</f>
        <v>10</v>
      </c>
      <c r="I225" s="247">
        <f>MONTH(Input!G25)</f>
        <v>1</v>
      </c>
      <c r="J225" s="252">
        <f t="shared" si="160"/>
        <v>1</v>
      </c>
      <c r="L225" s="253">
        <f t="shared" si="163"/>
        <v>0</v>
      </c>
      <c r="O225" s="254">
        <f>MIN(1/$H225,1-SUM($N225:N225))*($F225&gt;=4)*$J225</f>
        <v>0</v>
      </c>
      <c r="P225" s="255">
        <f>MIN(1/$H225,1-SUM($N225:O225))*($F225&gt;=4)</f>
        <v>0</v>
      </c>
      <c r="Q225" s="255">
        <f>MIN(1/$H225,1-SUM($N225:P225))*($F225&gt;=4)</f>
        <v>0</v>
      </c>
      <c r="R225" s="255">
        <f>MIN(1/$H225,1-SUM($N225:Q225))*($F225&gt;=4)</f>
        <v>0</v>
      </c>
      <c r="S225" s="255">
        <f>MIN(1/$H225,1-SUM($N225:R225))*($F225&gt;=4)</f>
        <v>0</v>
      </c>
      <c r="T225" s="255">
        <f>MIN(1/$H225,1-SUM($N225:S225))*($F225&gt;=4)</f>
        <v>0</v>
      </c>
      <c r="U225" s="255">
        <f>MIN(1/$H225,1-SUM($N225:T225))*($F225&gt;=4)</f>
        <v>0</v>
      </c>
      <c r="V225" s="255">
        <f>MIN(1/$H225,1-SUM($N225:U225))*($F225&gt;=4)</f>
        <v>0</v>
      </c>
      <c r="W225" s="255">
        <f>MIN(1/$H225,1-SUM($N225:V225))*($F225&gt;=4)</f>
        <v>0</v>
      </c>
      <c r="X225" s="255">
        <f>MIN(1/$H225,1-SUM($N225:W225))*($F225&gt;=4)</f>
        <v>0</v>
      </c>
      <c r="Y225" s="255">
        <f>MIN(1/$H225,1-SUM($N225:X225))*($F225&gt;=4)</f>
        <v>0</v>
      </c>
      <c r="Z225" s="255">
        <f>MIN(1/$H225,1-SUM($N225:Y225))*($F225&gt;=4)</f>
        <v>0</v>
      </c>
      <c r="AA225" s="255">
        <f>MIN(1/$H225,1-SUM($N225:Z225))*($F225&gt;=4)</f>
        <v>0</v>
      </c>
      <c r="AB225" s="255">
        <f>MIN(1/$H225,1-SUM($N225:AA225))*($F225&gt;=4)</f>
        <v>0</v>
      </c>
      <c r="AC225" s="255">
        <f>MIN(1/$H225,1-SUM($N225:AB225))*($F225&gt;=4)</f>
        <v>0</v>
      </c>
      <c r="AD225" s="255">
        <f>MIN(1/$H225,1-SUM($N225:AC225))*($F225&gt;=4)</f>
        <v>0</v>
      </c>
      <c r="AE225" s="255">
        <f>MIN(1/$H225,1-SUM($N225:AD225))*($F225&gt;=4)</f>
        <v>0</v>
      </c>
      <c r="AF225" s="255">
        <f>MIN(1/$H225,1-SUM($N225:AE225))*($F225&gt;=4)</f>
        <v>0</v>
      </c>
      <c r="AG225" s="255">
        <f>MIN(1/$H225,1-SUM($N225:AF225))*($F225&gt;=4)</f>
        <v>0</v>
      </c>
      <c r="AH225" s="255">
        <f>MIN(1/$H225,1-SUM($N225:AG225))*($F225&gt;=4)</f>
        <v>0</v>
      </c>
      <c r="AI225" s="255">
        <f>MIN(1/$H225,1-SUM($N225:AH225))*($F225&gt;=4)</f>
        <v>0</v>
      </c>
      <c r="AJ225" s="255">
        <f>MIN(1/$H225,1-SUM($N225:AI225))*($F225&gt;=4)</f>
        <v>0</v>
      </c>
      <c r="AK225" s="255">
        <f>MIN(1/$H225,1-SUM($N225:AJ225))*($F225&gt;=4)</f>
        <v>0</v>
      </c>
      <c r="AL225" s="255">
        <f>MIN(1/$H225,1-SUM($N225:AK225))*($F225&gt;=4)</f>
        <v>0</v>
      </c>
      <c r="AM225" s="255">
        <f>MIN(1/$H225,1-SUM($N225:AL225))*($F225&gt;=4)</f>
        <v>0</v>
      </c>
      <c r="AN225" s="255">
        <f>MIN(1/$H225,1-SUM($N225:AM225))*($F225&gt;=4)</f>
        <v>0</v>
      </c>
      <c r="AO225" s="255">
        <f>MIN(1/$H225,1-SUM($N225:AN225))*($F225&gt;=4)</f>
        <v>0</v>
      </c>
      <c r="AP225" s="255">
        <f>MIN(1/$H225,1-SUM($N225:AO225))*($F225&gt;=4)</f>
        <v>0</v>
      </c>
      <c r="AQ225" s="255">
        <f>MIN(1/$H225,1-SUM($N225:AP225))*($F225&gt;=4)</f>
        <v>0</v>
      </c>
      <c r="AR225" s="255">
        <f>MIN(1/$H225,1-SUM($N225:AQ225))*($F225&gt;=4)</f>
        <v>0</v>
      </c>
      <c r="AS225" s="255">
        <f>MIN(1/$H225,1-SUM($N225:AR225))*($F225&gt;=4)</f>
        <v>0</v>
      </c>
      <c r="AT225" s="255">
        <f>MIN(1/$H225,1-SUM($N225:AS225))*($F225&gt;=4)</f>
        <v>0</v>
      </c>
      <c r="AU225" s="255">
        <f>MIN(1/$H225,1-SUM($N225:AT225))*($F225&gt;=4)</f>
        <v>0</v>
      </c>
      <c r="AV225" s="255">
        <f>MIN(1/$H225,1-SUM($N225:AU225))*($F225&gt;=4)</f>
        <v>0</v>
      </c>
      <c r="AW225" s="255">
        <f>MIN(1/$H225,1-SUM($N225:AV225))*($F225&gt;=4)</f>
        <v>0</v>
      </c>
      <c r="AX225" s="255">
        <f>MIN(1/$H225,1-SUM($N225:AW225))*($F225&gt;=4)</f>
        <v>0</v>
      </c>
      <c r="AY225" s="255">
        <f>MIN(1/$H225,1-SUM($N225:AX225))*($F225&gt;=4)</f>
        <v>0</v>
      </c>
      <c r="AZ225" s="255">
        <f>MIN(1/$H225,1-SUM($N225:AY225))*($F225&gt;=4)</f>
        <v>0</v>
      </c>
      <c r="BA225" s="255">
        <f>MIN(1/$H225,1-SUM($N225:AZ225))*($F225&gt;=4)</f>
        <v>0</v>
      </c>
      <c r="BB225" s="255">
        <f>MIN(1/$H225,1-SUM($N225:BA225))*($F225&gt;=4)</f>
        <v>0</v>
      </c>
      <c r="BC225" s="255">
        <f>MIN(1/$H225,1-SUM($N225:BB225))*($F225&gt;=4)</f>
        <v>0</v>
      </c>
      <c r="BD225" s="255">
        <f>MIN(1/$H225,1-SUM($N225:BC225))*($F225&gt;=4)</f>
        <v>0</v>
      </c>
      <c r="BE225" s="255">
        <f>MIN(1/$H225,1-SUM($N225:BD225))*($F225&gt;=4)</f>
        <v>0</v>
      </c>
      <c r="BF225" s="255">
        <f>MIN(1/$H225,1-SUM($N225:BE225))*($F225&gt;=4)</f>
        <v>0</v>
      </c>
      <c r="BG225" s="255">
        <f>MIN(1/$H225,1-SUM($N225:BF225))*($F225&gt;=4)</f>
        <v>0</v>
      </c>
      <c r="BH225" s="255">
        <f>MIN(1/$H225,1-SUM($N225:BG225))*($F225&gt;=4)</f>
        <v>0</v>
      </c>
      <c r="BI225" s="255">
        <f>MIN(1/$H225,1-SUM($N225:BH225))*($F225&gt;=4)</f>
        <v>0</v>
      </c>
      <c r="BJ225" s="255">
        <f>MIN(1/$H225,1-SUM($N225:BI225))*($F225&gt;=4)</f>
        <v>0</v>
      </c>
      <c r="BK225" s="255">
        <f>MIN(1/$H225,1-SUM($N225:BJ225))*($F225&gt;=4)</f>
        <v>0</v>
      </c>
      <c r="BL225" s="255">
        <f>MIN(1/$H225,1-SUM($N225:BK225))*($F225&gt;=4)</f>
        <v>0</v>
      </c>
      <c r="BM225" s="255">
        <f>MIN(1/$H225,1-SUM($N225:BL225))*($F225&gt;=4)</f>
        <v>0</v>
      </c>
    </row>
    <row r="226" spans="3:65" ht="12.75">
      <c r="C226" s="220">
        <f t="shared" si="161"/>
        <v>15</v>
      </c>
      <c r="D226" s="198" t="str">
        <f t="shared" si="162"/>
        <v>…</v>
      </c>
      <c r="E226" s="245" t="str">
        <f t="shared" si="159"/>
        <v>Operating Expense</v>
      </c>
      <c r="F226" s="215">
        <f t="shared" si="159"/>
        <v>2</v>
      </c>
      <c r="G226" s="215"/>
      <c r="H226" s="250">
        <f>Input!J26</f>
        <v>10</v>
      </c>
      <c r="I226" s="247">
        <f>MONTH(Input!G26)</f>
        <v>1</v>
      </c>
      <c r="J226" s="252">
        <f t="shared" si="160"/>
        <v>1</v>
      </c>
      <c r="L226" s="253">
        <f t="shared" si="163"/>
        <v>0</v>
      </c>
      <c r="O226" s="254">
        <f>MIN(1/$H226,1-SUM($N226:N226))*($F226&gt;=4)*$J226</f>
        <v>0</v>
      </c>
      <c r="P226" s="255">
        <f>MIN(1/$H226,1-SUM($N226:O226))*($F226&gt;=4)</f>
        <v>0</v>
      </c>
      <c r="Q226" s="255">
        <f>MIN(1/$H226,1-SUM($N226:P226))*($F226&gt;=4)</f>
        <v>0</v>
      </c>
      <c r="R226" s="255">
        <f>MIN(1/$H226,1-SUM($N226:Q226))*($F226&gt;=4)</f>
        <v>0</v>
      </c>
      <c r="S226" s="255">
        <f>MIN(1/$H226,1-SUM($N226:R226))*($F226&gt;=4)</f>
        <v>0</v>
      </c>
      <c r="T226" s="255">
        <f>MIN(1/$H226,1-SUM($N226:S226))*($F226&gt;=4)</f>
        <v>0</v>
      </c>
      <c r="U226" s="255">
        <f>MIN(1/$H226,1-SUM($N226:T226))*($F226&gt;=4)</f>
        <v>0</v>
      </c>
      <c r="V226" s="255">
        <f>MIN(1/$H226,1-SUM($N226:U226))*($F226&gt;=4)</f>
        <v>0</v>
      </c>
      <c r="W226" s="255">
        <f>MIN(1/$H226,1-SUM($N226:V226))*($F226&gt;=4)</f>
        <v>0</v>
      </c>
      <c r="X226" s="255">
        <f>MIN(1/$H226,1-SUM($N226:W226))*($F226&gt;=4)</f>
        <v>0</v>
      </c>
      <c r="Y226" s="255">
        <f>MIN(1/$H226,1-SUM($N226:X226))*($F226&gt;=4)</f>
        <v>0</v>
      </c>
      <c r="Z226" s="255">
        <f>MIN(1/$H226,1-SUM($N226:Y226))*($F226&gt;=4)</f>
        <v>0</v>
      </c>
      <c r="AA226" s="255">
        <f>MIN(1/$H226,1-SUM($N226:Z226))*($F226&gt;=4)</f>
        <v>0</v>
      </c>
      <c r="AB226" s="255">
        <f>MIN(1/$H226,1-SUM($N226:AA226))*($F226&gt;=4)</f>
        <v>0</v>
      </c>
      <c r="AC226" s="255">
        <f>MIN(1/$H226,1-SUM($N226:AB226))*($F226&gt;=4)</f>
        <v>0</v>
      </c>
      <c r="AD226" s="255">
        <f>MIN(1/$H226,1-SUM($N226:AC226))*($F226&gt;=4)</f>
        <v>0</v>
      </c>
      <c r="AE226" s="255">
        <f>MIN(1/$H226,1-SUM($N226:AD226))*($F226&gt;=4)</f>
        <v>0</v>
      </c>
      <c r="AF226" s="255">
        <f>MIN(1/$H226,1-SUM($N226:AE226))*($F226&gt;=4)</f>
        <v>0</v>
      </c>
      <c r="AG226" s="255">
        <f>MIN(1/$H226,1-SUM($N226:AF226))*($F226&gt;=4)</f>
        <v>0</v>
      </c>
      <c r="AH226" s="255">
        <f>MIN(1/$H226,1-SUM($N226:AG226))*($F226&gt;=4)</f>
        <v>0</v>
      </c>
      <c r="AI226" s="255">
        <f>MIN(1/$H226,1-SUM($N226:AH226))*($F226&gt;=4)</f>
        <v>0</v>
      </c>
      <c r="AJ226" s="255">
        <f>MIN(1/$H226,1-SUM($N226:AI226))*($F226&gt;=4)</f>
        <v>0</v>
      </c>
      <c r="AK226" s="255">
        <f>MIN(1/$H226,1-SUM($N226:AJ226))*($F226&gt;=4)</f>
        <v>0</v>
      </c>
      <c r="AL226" s="255">
        <f>MIN(1/$H226,1-SUM($N226:AK226))*($F226&gt;=4)</f>
        <v>0</v>
      </c>
      <c r="AM226" s="255">
        <f>MIN(1/$H226,1-SUM($N226:AL226))*($F226&gt;=4)</f>
        <v>0</v>
      </c>
      <c r="AN226" s="255">
        <f>MIN(1/$H226,1-SUM($N226:AM226))*($F226&gt;=4)</f>
        <v>0</v>
      </c>
      <c r="AO226" s="255">
        <f>MIN(1/$H226,1-SUM($N226:AN226))*($F226&gt;=4)</f>
        <v>0</v>
      </c>
      <c r="AP226" s="255">
        <f>MIN(1/$H226,1-SUM($N226:AO226))*($F226&gt;=4)</f>
        <v>0</v>
      </c>
      <c r="AQ226" s="255">
        <f>MIN(1/$H226,1-SUM($N226:AP226))*($F226&gt;=4)</f>
        <v>0</v>
      </c>
      <c r="AR226" s="255">
        <f>MIN(1/$H226,1-SUM($N226:AQ226))*($F226&gt;=4)</f>
        <v>0</v>
      </c>
      <c r="AS226" s="255">
        <f>MIN(1/$H226,1-SUM($N226:AR226))*($F226&gt;=4)</f>
        <v>0</v>
      </c>
      <c r="AT226" s="255">
        <f>MIN(1/$H226,1-SUM($N226:AS226))*($F226&gt;=4)</f>
        <v>0</v>
      </c>
      <c r="AU226" s="255">
        <f>MIN(1/$H226,1-SUM($N226:AT226))*($F226&gt;=4)</f>
        <v>0</v>
      </c>
      <c r="AV226" s="255">
        <f>MIN(1/$H226,1-SUM($N226:AU226))*($F226&gt;=4)</f>
        <v>0</v>
      </c>
      <c r="AW226" s="255">
        <f>MIN(1/$H226,1-SUM($N226:AV226))*($F226&gt;=4)</f>
        <v>0</v>
      </c>
      <c r="AX226" s="255">
        <f>MIN(1/$H226,1-SUM($N226:AW226))*($F226&gt;=4)</f>
        <v>0</v>
      </c>
      <c r="AY226" s="255">
        <f>MIN(1/$H226,1-SUM($N226:AX226))*($F226&gt;=4)</f>
        <v>0</v>
      </c>
      <c r="AZ226" s="255">
        <f>MIN(1/$H226,1-SUM($N226:AY226))*($F226&gt;=4)</f>
        <v>0</v>
      </c>
      <c r="BA226" s="255">
        <f>MIN(1/$H226,1-SUM($N226:AZ226))*($F226&gt;=4)</f>
        <v>0</v>
      </c>
      <c r="BB226" s="255">
        <f>MIN(1/$H226,1-SUM($N226:BA226))*($F226&gt;=4)</f>
        <v>0</v>
      </c>
      <c r="BC226" s="255">
        <f>MIN(1/$H226,1-SUM($N226:BB226))*($F226&gt;=4)</f>
        <v>0</v>
      </c>
      <c r="BD226" s="255">
        <f>MIN(1/$H226,1-SUM($N226:BC226))*($F226&gt;=4)</f>
        <v>0</v>
      </c>
      <c r="BE226" s="255">
        <f>MIN(1/$H226,1-SUM($N226:BD226))*($F226&gt;=4)</f>
        <v>0</v>
      </c>
      <c r="BF226" s="255">
        <f>MIN(1/$H226,1-SUM($N226:BE226))*($F226&gt;=4)</f>
        <v>0</v>
      </c>
      <c r="BG226" s="255">
        <f>MIN(1/$H226,1-SUM($N226:BF226))*($F226&gt;=4)</f>
        <v>0</v>
      </c>
      <c r="BH226" s="255">
        <f>MIN(1/$H226,1-SUM($N226:BG226))*($F226&gt;=4)</f>
        <v>0</v>
      </c>
      <c r="BI226" s="255">
        <f>MIN(1/$H226,1-SUM($N226:BH226))*($F226&gt;=4)</f>
        <v>0</v>
      </c>
      <c r="BJ226" s="255">
        <f>MIN(1/$H226,1-SUM($N226:BI226))*($F226&gt;=4)</f>
        <v>0</v>
      </c>
      <c r="BK226" s="255">
        <f>MIN(1/$H226,1-SUM($N226:BJ226))*($F226&gt;=4)</f>
        <v>0</v>
      </c>
      <c r="BL226" s="255">
        <f>MIN(1/$H226,1-SUM($N226:BK226))*($F226&gt;=4)</f>
        <v>0</v>
      </c>
      <c r="BM226" s="255">
        <f>MIN(1/$H226,1-SUM($N226:BL226))*($F226&gt;=4)</f>
        <v>0</v>
      </c>
    </row>
    <row r="227" spans="3:65" ht="12.75">
      <c r="C227" s="220">
        <f t="shared" si="161"/>
        <v>16</v>
      </c>
      <c r="D227" s="198" t="str">
        <f t="shared" si="162"/>
        <v>…</v>
      </c>
      <c r="E227" s="245" t="str">
        <f t="shared" si="159"/>
        <v>Operating Expense</v>
      </c>
      <c r="F227" s="215">
        <f t="shared" si="159"/>
        <v>2</v>
      </c>
      <c r="G227" s="215"/>
      <c r="H227" s="250">
        <f>Input!J27</f>
        <v>10</v>
      </c>
      <c r="I227" s="247">
        <f>MONTH(Input!G27)</f>
        <v>1</v>
      </c>
      <c r="J227" s="252">
        <f t="shared" si="160"/>
        <v>1</v>
      </c>
      <c r="L227" s="253">
        <f t="shared" si="163"/>
        <v>0</v>
      </c>
      <c r="O227" s="254">
        <f>MIN(1/$H227,1-SUM($N227:N227))*($F227&gt;=4)*$J227</f>
        <v>0</v>
      </c>
      <c r="P227" s="255">
        <f>MIN(1/$H227,1-SUM($N227:O227))*($F227&gt;=4)</f>
        <v>0</v>
      </c>
      <c r="Q227" s="255">
        <f>MIN(1/$H227,1-SUM($N227:P227))*($F227&gt;=4)</f>
        <v>0</v>
      </c>
      <c r="R227" s="255">
        <f>MIN(1/$H227,1-SUM($N227:Q227))*($F227&gt;=4)</f>
        <v>0</v>
      </c>
      <c r="S227" s="255">
        <f>MIN(1/$H227,1-SUM($N227:R227))*($F227&gt;=4)</f>
        <v>0</v>
      </c>
      <c r="T227" s="255">
        <f>MIN(1/$H227,1-SUM($N227:S227))*($F227&gt;=4)</f>
        <v>0</v>
      </c>
      <c r="U227" s="255">
        <f>MIN(1/$H227,1-SUM($N227:T227))*($F227&gt;=4)</f>
        <v>0</v>
      </c>
      <c r="V227" s="255">
        <f>MIN(1/$H227,1-SUM($N227:U227))*($F227&gt;=4)</f>
        <v>0</v>
      </c>
      <c r="W227" s="255">
        <f>MIN(1/$H227,1-SUM($N227:V227))*($F227&gt;=4)</f>
        <v>0</v>
      </c>
      <c r="X227" s="255">
        <f>MIN(1/$H227,1-SUM($N227:W227))*($F227&gt;=4)</f>
        <v>0</v>
      </c>
      <c r="Y227" s="255">
        <f>MIN(1/$H227,1-SUM($N227:X227))*($F227&gt;=4)</f>
        <v>0</v>
      </c>
      <c r="Z227" s="255">
        <f>MIN(1/$H227,1-SUM($N227:Y227))*($F227&gt;=4)</f>
        <v>0</v>
      </c>
      <c r="AA227" s="255">
        <f>MIN(1/$H227,1-SUM($N227:Z227))*($F227&gt;=4)</f>
        <v>0</v>
      </c>
      <c r="AB227" s="255">
        <f>MIN(1/$H227,1-SUM($N227:AA227))*($F227&gt;=4)</f>
        <v>0</v>
      </c>
      <c r="AC227" s="255">
        <f>MIN(1/$H227,1-SUM($N227:AB227))*($F227&gt;=4)</f>
        <v>0</v>
      </c>
      <c r="AD227" s="255">
        <f>MIN(1/$H227,1-SUM($N227:AC227))*($F227&gt;=4)</f>
        <v>0</v>
      </c>
      <c r="AE227" s="255">
        <f>MIN(1/$H227,1-SUM($N227:AD227))*($F227&gt;=4)</f>
        <v>0</v>
      </c>
      <c r="AF227" s="255">
        <f>MIN(1/$H227,1-SUM($N227:AE227))*($F227&gt;=4)</f>
        <v>0</v>
      </c>
      <c r="AG227" s="255">
        <f>MIN(1/$H227,1-SUM($N227:AF227))*($F227&gt;=4)</f>
        <v>0</v>
      </c>
      <c r="AH227" s="255">
        <f>MIN(1/$H227,1-SUM($N227:AG227))*($F227&gt;=4)</f>
        <v>0</v>
      </c>
      <c r="AI227" s="255">
        <f>MIN(1/$H227,1-SUM($N227:AH227))*($F227&gt;=4)</f>
        <v>0</v>
      </c>
      <c r="AJ227" s="255">
        <f>MIN(1/$H227,1-SUM($N227:AI227))*($F227&gt;=4)</f>
        <v>0</v>
      </c>
      <c r="AK227" s="255">
        <f>MIN(1/$H227,1-SUM($N227:AJ227))*($F227&gt;=4)</f>
        <v>0</v>
      </c>
      <c r="AL227" s="255">
        <f>MIN(1/$H227,1-SUM($N227:AK227))*($F227&gt;=4)</f>
        <v>0</v>
      </c>
      <c r="AM227" s="255">
        <f>MIN(1/$H227,1-SUM($N227:AL227))*($F227&gt;=4)</f>
        <v>0</v>
      </c>
      <c r="AN227" s="255">
        <f>MIN(1/$H227,1-SUM($N227:AM227))*($F227&gt;=4)</f>
        <v>0</v>
      </c>
      <c r="AO227" s="255">
        <f>MIN(1/$H227,1-SUM($N227:AN227))*($F227&gt;=4)</f>
        <v>0</v>
      </c>
      <c r="AP227" s="255">
        <f>MIN(1/$H227,1-SUM($N227:AO227))*($F227&gt;=4)</f>
        <v>0</v>
      </c>
      <c r="AQ227" s="255">
        <f>MIN(1/$H227,1-SUM($N227:AP227))*($F227&gt;=4)</f>
        <v>0</v>
      </c>
      <c r="AR227" s="255">
        <f>MIN(1/$H227,1-SUM($N227:AQ227))*($F227&gt;=4)</f>
        <v>0</v>
      </c>
      <c r="AS227" s="255">
        <f>MIN(1/$H227,1-SUM($N227:AR227))*($F227&gt;=4)</f>
        <v>0</v>
      </c>
      <c r="AT227" s="255">
        <f>MIN(1/$H227,1-SUM($N227:AS227))*($F227&gt;=4)</f>
        <v>0</v>
      </c>
      <c r="AU227" s="255">
        <f>MIN(1/$H227,1-SUM($N227:AT227))*($F227&gt;=4)</f>
        <v>0</v>
      </c>
      <c r="AV227" s="255">
        <f>MIN(1/$H227,1-SUM($N227:AU227))*($F227&gt;=4)</f>
        <v>0</v>
      </c>
      <c r="AW227" s="255">
        <f>MIN(1/$H227,1-SUM($N227:AV227))*($F227&gt;=4)</f>
        <v>0</v>
      </c>
      <c r="AX227" s="255">
        <f>MIN(1/$H227,1-SUM($N227:AW227))*($F227&gt;=4)</f>
        <v>0</v>
      </c>
      <c r="AY227" s="255">
        <f>MIN(1/$H227,1-SUM($N227:AX227))*($F227&gt;=4)</f>
        <v>0</v>
      </c>
      <c r="AZ227" s="255">
        <f>MIN(1/$H227,1-SUM($N227:AY227))*($F227&gt;=4)</f>
        <v>0</v>
      </c>
      <c r="BA227" s="255">
        <f>MIN(1/$H227,1-SUM($N227:AZ227))*($F227&gt;=4)</f>
        <v>0</v>
      </c>
      <c r="BB227" s="255">
        <f>MIN(1/$H227,1-SUM($N227:BA227))*($F227&gt;=4)</f>
        <v>0</v>
      </c>
      <c r="BC227" s="255">
        <f>MIN(1/$H227,1-SUM($N227:BB227))*($F227&gt;=4)</f>
        <v>0</v>
      </c>
      <c r="BD227" s="255">
        <f>MIN(1/$H227,1-SUM($N227:BC227))*($F227&gt;=4)</f>
        <v>0</v>
      </c>
      <c r="BE227" s="255">
        <f>MIN(1/$H227,1-SUM($N227:BD227))*($F227&gt;=4)</f>
        <v>0</v>
      </c>
      <c r="BF227" s="255">
        <f>MIN(1/$H227,1-SUM($N227:BE227))*($F227&gt;=4)</f>
        <v>0</v>
      </c>
      <c r="BG227" s="255">
        <f>MIN(1/$H227,1-SUM($N227:BF227))*($F227&gt;=4)</f>
        <v>0</v>
      </c>
      <c r="BH227" s="255">
        <f>MIN(1/$H227,1-SUM($N227:BG227))*($F227&gt;=4)</f>
        <v>0</v>
      </c>
      <c r="BI227" s="255">
        <f>MIN(1/$H227,1-SUM($N227:BH227))*($F227&gt;=4)</f>
        <v>0</v>
      </c>
      <c r="BJ227" s="255">
        <f>MIN(1/$H227,1-SUM($N227:BI227))*($F227&gt;=4)</f>
        <v>0</v>
      </c>
      <c r="BK227" s="255">
        <f>MIN(1/$H227,1-SUM($N227:BJ227))*($F227&gt;=4)</f>
        <v>0</v>
      </c>
      <c r="BL227" s="255">
        <f>MIN(1/$H227,1-SUM($N227:BK227))*($F227&gt;=4)</f>
        <v>0</v>
      </c>
      <c r="BM227" s="255">
        <f>MIN(1/$H227,1-SUM($N227:BL227))*($F227&gt;=4)</f>
        <v>0</v>
      </c>
    </row>
    <row r="228" spans="3:65" ht="12.75">
      <c r="C228" s="220">
        <f t="shared" si="161"/>
        <v>17</v>
      </c>
      <c r="D228" s="198" t="str">
        <f t="shared" si="162"/>
        <v>…</v>
      </c>
      <c r="E228" s="245" t="str">
        <f t="shared" si="159"/>
        <v>Operating Expense</v>
      </c>
      <c r="F228" s="215">
        <f t="shared" si="159"/>
        <v>2</v>
      </c>
      <c r="G228" s="215"/>
      <c r="H228" s="250">
        <f>Input!J28</f>
        <v>10</v>
      </c>
      <c r="I228" s="247">
        <f>MONTH(Input!G28)</f>
        <v>1</v>
      </c>
      <c r="J228" s="252">
        <f t="shared" si="160"/>
        <v>1</v>
      </c>
      <c r="L228" s="253">
        <f t="shared" si="163"/>
        <v>0</v>
      </c>
      <c r="O228" s="254">
        <f>MIN(1/$H228,1-SUM($N228:N228))*($F228&gt;=4)*$J228</f>
        <v>0</v>
      </c>
      <c r="P228" s="255">
        <f>MIN(1/$H228,1-SUM($N228:O228))*($F228&gt;=4)</f>
        <v>0</v>
      </c>
      <c r="Q228" s="255">
        <f>MIN(1/$H228,1-SUM($N228:P228))*($F228&gt;=4)</f>
        <v>0</v>
      </c>
      <c r="R228" s="255">
        <f>MIN(1/$H228,1-SUM($N228:Q228))*($F228&gt;=4)</f>
        <v>0</v>
      </c>
      <c r="S228" s="255">
        <f>MIN(1/$H228,1-SUM($N228:R228))*($F228&gt;=4)</f>
        <v>0</v>
      </c>
      <c r="T228" s="255">
        <f>MIN(1/$H228,1-SUM($N228:S228))*($F228&gt;=4)</f>
        <v>0</v>
      </c>
      <c r="U228" s="255">
        <f>MIN(1/$H228,1-SUM($N228:T228))*($F228&gt;=4)</f>
        <v>0</v>
      </c>
      <c r="V228" s="255">
        <f>MIN(1/$H228,1-SUM($N228:U228))*($F228&gt;=4)</f>
        <v>0</v>
      </c>
      <c r="W228" s="255">
        <f>MIN(1/$H228,1-SUM($N228:V228))*($F228&gt;=4)</f>
        <v>0</v>
      </c>
      <c r="X228" s="255">
        <f>MIN(1/$H228,1-SUM($N228:W228))*($F228&gt;=4)</f>
        <v>0</v>
      </c>
      <c r="Y228" s="255">
        <f>MIN(1/$H228,1-SUM($N228:X228))*($F228&gt;=4)</f>
        <v>0</v>
      </c>
      <c r="Z228" s="255">
        <f>MIN(1/$H228,1-SUM($N228:Y228))*($F228&gt;=4)</f>
        <v>0</v>
      </c>
      <c r="AA228" s="255">
        <f>MIN(1/$H228,1-SUM($N228:Z228))*($F228&gt;=4)</f>
        <v>0</v>
      </c>
      <c r="AB228" s="255">
        <f>MIN(1/$H228,1-SUM($N228:AA228))*($F228&gt;=4)</f>
        <v>0</v>
      </c>
      <c r="AC228" s="255">
        <f>MIN(1/$H228,1-SUM($N228:AB228))*($F228&gt;=4)</f>
        <v>0</v>
      </c>
      <c r="AD228" s="255">
        <f>MIN(1/$H228,1-SUM($N228:AC228))*($F228&gt;=4)</f>
        <v>0</v>
      </c>
      <c r="AE228" s="255">
        <f>MIN(1/$H228,1-SUM($N228:AD228))*($F228&gt;=4)</f>
        <v>0</v>
      </c>
      <c r="AF228" s="255">
        <f>MIN(1/$H228,1-SUM($N228:AE228))*($F228&gt;=4)</f>
        <v>0</v>
      </c>
      <c r="AG228" s="255">
        <f>MIN(1/$H228,1-SUM($N228:AF228))*($F228&gt;=4)</f>
        <v>0</v>
      </c>
      <c r="AH228" s="255">
        <f>MIN(1/$H228,1-SUM($N228:AG228))*($F228&gt;=4)</f>
        <v>0</v>
      </c>
      <c r="AI228" s="255">
        <f>MIN(1/$H228,1-SUM($N228:AH228))*($F228&gt;=4)</f>
        <v>0</v>
      </c>
      <c r="AJ228" s="255">
        <f>MIN(1/$H228,1-SUM($N228:AI228))*($F228&gt;=4)</f>
        <v>0</v>
      </c>
      <c r="AK228" s="255">
        <f>MIN(1/$H228,1-SUM($N228:AJ228))*($F228&gt;=4)</f>
        <v>0</v>
      </c>
      <c r="AL228" s="255">
        <f>MIN(1/$H228,1-SUM($N228:AK228))*($F228&gt;=4)</f>
        <v>0</v>
      </c>
      <c r="AM228" s="255">
        <f>MIN(1/$H228,1-SUM($N228:AL228))*($F228&gt;=4)</f>
        <v>0</v>
      </c>
      <c r="AN228" s="255">
        <f>MIN(1/$H228,1-SUM($N228:AM228))*($F228&gt;=4)</f>
        <v>0</v>
      </c>
      <c r="AO228" s="255">
        <f>MIN(1/$H228,1-SUM($N228:AN228))*($F228&gt;=4)</f>
        <v>0</v>
      </c>
      <c r="AP228" s="255">
        <f>MIN(1/$H228,1-SUM($N228:AO228))*($F228&gt;=4)</f>
        <v>0</v>
      </c>
      <c r="AQ228" s="255">
        <f>MIN(1/$H228,1-SUM($N228:AP228))*($F228&gt;=4)</f>
        <v>0</v>
      </c>
      <c r="AR228" s="255">
        <f>MIN(1/$H228,1-SUM($N228:AQ228))*($F228&gt;=4)</f>
        <v>0</v>
      </c>
      <c r="AS228" s="255">
        <f>MIN(1/$H228,1-SUM($N228:AR228))*($F228&gt;=4)</f>
        <v>0</v>
      </c>
      <c r="AT228" s="255">
        <f>MIN(1/$H228,1-SUM($N228:AS228))*($F228&gt;=4)</f>
        <v>0</v>
      </c>
      <c r="AU228" s="255">
        <f>MIN(1/$H228,1-SUM($N228:AT228))*($F228&gt;=4)</f>
        <v>0</v>
      </c>
      <c r="AV228" s="255">
        <f>MIN(1/$H228,1-SUM($N228:AU228))*($F228&gt;=4)</f>
        <v>0</v>
      </c>
      <c r="AW228" s="255">
        <f>MIN(1/$H228,1-SUM($N228:AV228))*($F228&gt;=4)</f>
        <v>0</v>
      </c>
      <c r="AX228" s="255">
        <f>MIN(1/$H228,1-SUM($N228:AW228))*($F228&gt;=4)</f>
        <v>0</v>
      </c>
      <c r="AY228" s="255">
        <f>MIN(1/$H228,1-SUM($N228:AX228))*($F228&gt;=4)</f>
        <v>0</v>
      </c>
      <c r="AZ228" s="255">
        <f>MIN(1/$H228,1-SUM($N228:AY228))*($F228&gt;=4)</f>
        <v>0</v>
      </c>
      <c r="BA228" s="255">
        <f>MIN(1/$H228,1-SUM($N228:AZ228))*($F228&gt;=4)</f>
        <v>0</v>
      </c>
      <c r="BB228" s="255">
        <f>MIN(1/$H228,1-SUM($N228:BA228))*($F228&gt;=4)</f>
        <v>0</v>
      </c>
      <c r="BC228" s="255">
        <f>MIN(1/$H228,1-SUM($N228:BB228))*($F228&gt;=4)</f>
        <v>0</v>
      </c>
      <c r="BD228" s="255">
        <f>MIN(1/$H228,1-SUM($N228:BC228))*($F228&gt;=4)</f>
        <v>0</v>
      </c>
      <c r="BE228" s="255">
        <f>MIN(1/$H228,1-SUM($N228:BD228))*($F228&gt;=4)</f>
        <v>0</v>
      </c>
      <c r="BF228" s="255">
        <f>MIN(1/$H228,1-SUM($N228:BE228))*($F228&gt;=4)</f>
        <v>0</v>
      </c>
      <c r="BG228" s="255">
        <f>MIN(1/$H228,1-SUM($N228:BF228))*($F228&gt;=4)</f>
        <v>0</v>
      </c>
      <c r="BH228" s="255">
        <f>MIN(1/$H228,1-SUM($N228:BG228))*($F228&gt;=4)</f>
        <v>0</v>
      </c>
      <c r="BI228" s="255">
        <f>MIN(1/$H228,1-SUM($N228:BH228))*($F228&gt;=4)</f>
        <v>0</v>
      </c>
      <c r="BJ228" s="255">
        <f>MIN(1/$H228,1-SUM($N228:BI228))*($F228&gt;=4)</f>
        <v>0</v>
      </c>
      <c r="BK228" s="255">
        <f>MIN(1/$H228,1-SUM($N228:BJ228))*($F228&gt;=4)</f>
        <v>0</v>
      </c>
      <c r="BL228" s="255">
        <f>MIN(1/$H228,1-SUM($N228:BK228))*($F228&gt;=4)</f>
        <v>0</v>
      </c>
      <c r="BM228" s="255">
        <f>MIN(1/$H228,1-SUM($N228:BL228))*($F228&gt;=4)</f>
        <v>0</v>
      </c>
    </row>
    <row r="229" spans="3:65" ht="12.75">
      <c r="C229" s="220">
        <f t="shared" si="161"/>
        <v>18</v>
      </c>
      <c r="D229" s="198" t="str">
        <f t="shared" si="162"/>
        <v>…</v>
      </c>
      <c r="E229" s="245" t="str">
        <f t="shared" si="159"/>
        <v>Operating Expense</v>
      </c>
      <c r="F229" s="215">
        <f t="shared" si="159"/>
        <v>2</v>
      </c>
      <c r="G229" s="215"/>
      <c r="H229" s="250">
        <f>Input!J29</f>
        <v>10</v>
      </c>
      <c r="I229" s="247">
        <f>MONTH(Input!G29)</f>
        <v>1</v>
      </c>
      <c r="J229" s="252">
        <f t="shared" si="160"/>
        <v>1</v>
      </c>
      <c r="L229" s="253">
        <f t="shared" si="163"/>
        <v>0</v>
      </c>
      <c r="O229" s="254">
        <f>MIN(1/$H229,1-SUM($N229:N229))*($F229&gt;=4)*$J229</f>
        <v>0</v>
      </c>
      <c r="P229" s="255">
        <f>MIN(1/$H229,1-SUM($N229:O229))*($F229&gt;=4)</f>
        <v>0</v>
      </c>
      <c r="Q229" s="255">
        <f>MIN(1/$H229,1-SUM($N229:P229))*($F229&gt;=4)</f>
        <v>0</v>
      </c>
      <c r="R229" s="255">
        <f>MIN(1/$H229,1-SUM($N229:Q229))*($F229&gt;=4)</f>
        <v>0</v>
      </c>
      <c r="S229" s="255">
        <f>MIN(1/$H229,1-SUM($N229:R229))*($F229&gt;=4)</f>
        <v>0</v>
      </c>
      <c r="T229" s="255">
        <f>MIN(1/$H229,1-SUM($N229:S229))*($F229&gt;=4)</f>
        <v>0</v>
      </c>
      <c r="U229" s="255">
        <f>MIN(1/$H229,1-SUM($N229:T229))*($F229&gt;=4)</f>
        <v>0</v>
      </c>
      <c r="V229" s="255">
        <f>MIN(1/$H229,1-SUM($N229:U229))*($F229&gt;=4)</f>
        <v>0</v>
      </c>
      <c r="W229" s="255">
        <f>MIN(1/$H229,1-SUM($N229:V229))*($F229&gt;=4)</f>
        <v>0</v>
      </c>
      <c r="X229" s="255">
        <f>MIN(1/$H229,1-SUM($N229:W229))*($F229&gt;=4)</f>
        <v>0</v>
      </c>
      <c r="Y229" s="255">
        <f>MIN(1/$H229,1-SUM($N229:X229))*($F229&gt;=4)</f>
        <v>0</v>
      </c>
      <c r="Z229" s="255">
        <f>MIN(1/$H229,1-SUM($N229:Y229))*($F229&gt;=4)</f>
        <v>0</v>
      </c>
      <c r="AA229" s="255">
        <f>MIN(1/$H229,1-SUM($N229:Z229))*($F229&gt;=4)</f>
        <v>0</v>
      </c>
      <c r="AB229" s="255">
        <f>MIN(1/$H229,1-SUM($N229:AA229))*($F229&gt;=4)</f>
        <v>0</v>
      </c>
      <c r="AC229" s="255">
        <f>MIN(1/$H229,1-SUM($N229:AB229))*($F229&gt;=4)</f>
        <v>0</v>
      </c>
      <c r="AD229" s="255">
        <f>MIN(1/$H229,1-SUM($N229:AC229))*($F229&gt;=4)</f>
        <v>0</v>
      </c>
      <c r="AE229" s="255">
        <f>MIN(1/$H229,1-SUM($N229:AD229))*($F229&gt;=4)</f>
        <v>0</v>
      </c>
      <c r="AF229" s="255">
        <f>MIN(1/$H229,1-SUM($N229:AE229))*($F229&gt;=4)</f>
        <v>0</v>
      </c>
      <c r="AG229" s="255">
        <f>MIN(1/$H229,1-SUM($N229:AF229))*($F229&gt;=4)</f>
        <v>0</v>
      </c>
      <c r="AH229" s="255">
        <f>MIN(1/$H229,1-SUM($N229:AG229))*($F229&gt;=4)</f>
        <v>0</v>
      </c>
      <c r="AI229" s="255">
        <f>MIN(1/$H229,1-SUM($N229:AH229))*($F229&gt;=4)</f>
        <v>0</v>
      </c>
      <c r="AJ229" s="255">
        <f>MIN(1/$H229,1-SUM($N229:AI229))*($F229&gt;=4)</f>
        <v>0</v>
      </c>
      <c r="AK229" s="255">
        <f>MIN(1/$H229,1-SUM($N229:AJ229))*($F229&gt;=4)</f>
        <v>0</v>
      </c>
      <c r="AL229" s="255">
        <f>MIN(1/$H229,1-SUM($N229:AK229))*($F229&gt;=4)</f>
        <v>0</v>
      </c>
      <c r="AM229" s="255">
        <f>MIN(1/$H229,1-SUM($N229:AL229))*($F229&gt;=4)</f>
        <v>0</v>
      </c>
      <c r="AN229" s="255">
        <f>MIN(1/$H229,1-SUM($N229:AM229))*($F229&gt;=4)</f>
        <v>0</v>
      </c>
      <c r="AO229" s="255">
        <f>MIN(1/$H229,1-SUM($N229:AN229))*($F229&gt;=4)</f>
        <v>0</v>
      </c>
      <c r="AP229" s="255">
        <f>MIN(1/$H229,1-SUM($N229:AO229))*($F229&gt;=4)</f>
        <v>0</v>
      </c>
      <c r="AQ229" s="255">
        <f>MIN(1/$H229,1-SUM($N229:AP229))*($F229&gt;=4)</f>
        <v>0</v>
      </c>
      <c r="AR229" s="255">
        <f>MIN(1/$H229,1-SUM($N229:AQ229))*($F229&gt;=4)</f>
        <v>0</v>
      </c>
      <c r="AS229" s="255">
        <f>MIN(1/$H229,1-SUM($N229:AR229))*($F229&gt;=4)</f>
        <v>0</v>
      </c>
      <c r="AT229" s="255">
        <f>MIN(1/$H229,1-SUM($N229:AS229))*($F229&gt;=4)</f>
        <v>0</v>
      </c>
      <c r="AU229" s="255">
        <f>MIN(1/$H229,1-SUM($N229:AT229))*($F229&gt;=4)</f>
        <v>0</v>
      </c>
      <c r="AV229" s="255">
        <f>MIN(1/$H229,1-SUM($N229:AU229))*($F229&gt;=4)</f>
        <v>0</v>
      </c>
      <c r="AW229" s="255">
        <f>MIN(1/$H229,1-SUM($N229:AV229))*($F229&gt;=4)</f>
        <v>0</v>
      </c>
      <c r="AX229" s="255">
        <f>MIN(1/$H229,1-SUM($N229:AW229))*($F229&gt;=4)</f>
        <v>0</v>
      </c>
      <c r="AY229" s="255">
        <f>MIN(1/$H229,1-SUM($N229:AX229))*($F229&gt;=4)</f>
        <v>0</v>
      </c>
      <c r="AZ229" s="255">
        <f>MIN(1/$H229,1-SUM($N229:AY229))*($F229&gt;=4)</f>
        <v>0</v>
      </c>
      <c r="BA229" s="255">
        <f>MIN(1/$H229,1-SUM($N229:AZ229))*($F229&gt;=4)</f>
        <v>0</v>
      </c>
      <c r="BB229" s="255">
        <f>MIN(1/$H229,1-SUM($N229:BA229))*($F229&gt;=4)</f>
        <v>0</v>
      </c>
      <c r="BC229" s="255">
        <f>MIN(1/$H229,1-SUM($N229:BB229))*($F229&gt;=4)</f>
        <v>0</v>
      </c>
      <c r="BD229" s="255">
        <f>MIN(1/$H229,1-SUM($N229:BC229))*($F229&gt;=4)</f>
        <v>0</v>
      </c>
      <c r="BE229" s="255">
        <f>MIN(1/$H229,1-SUM($N229:BD229))*($F229&gt;=4)</f>
        <v>0</v>
      </c>
      <c r="BF229" s="255">
        <f>MIN(1/$H229,1-SUM($N229:BE229))*($F229&gt;=4)</f>
        <v>0</v>
      </c>
      <c r="BG229" s="255">
        <f>MIN(1/$H229,1-SUM($N229:BF229))*($F229&gt;=4)</f>
        <v>0</v>
      </c>
      <c r="BH229" s="255">
        <f>MIN(1/$H229,1-SUM($N229:BG229))*($F229&gt;=4)</f>
        <v>0</v>
      </c>
      <c r="BI229" s="255">
        <f>MIN(1/$H229,1-SUM($N229:BH229))*($F229&gt;=4)</f>
        <v>0</v>
      </c>
      <c r="BJ229" s="255">
        <f>MIN(1/$H229,1-SUM($N229:BI229))*($F229&gt;=4)</f>
        <v>0</v>
      </c>
      <c r="BK229" s="255">
        <f>MIN(1/$H229,1-SUM($N229:BJ229))*($F229&gt;=4)</f>
        <v>0</v>
      </c>
      <c r="BL229" s="255">
        <f>MIN(1/$H229,1-SUM($N229:BK229))*($F229&gt;=4)</f>
        <v>0</v>
      </c>
      <c r="BM229" s="255">
        <f>MIN(1/$H229,1-SUM($N229:BL229))*($F229&gt;=4)</f>
        <v>0</v>
      </c>
    </row>
    <row r="230" spans="3:65" ht="12.75">
      <c r="C230" s="220">
        <f t="shared" si="161"/>
        <v>19</v>
      </c>
      <c r="D230" s="198" t="str">
        <f t="shared" si="162"/>
        <v>…</v>
      </c>
      <c r="E230" s="245" t="str">
        <f t="shared" si="159"/>
        <v>Operating Expense</v>
      </c>
      <c r="F230" s="215">
        <f t="shared" si="159"/>
        <v>2</v>
      </c>
      <c r="G230" s="215"/>
      <c r="H230" s="250">
        <f>Input!J30</f>
        <v>10</v>
      </c>
      <c r="I230" s="247">
        <f>MONTH(Input!G30)</f>
        <v>1</v>
      </c>
      <c r="J230" s="252">
        <f t="shared" si="160"/>
        <v>1</v>
      </c>
      <c r="L230" s="253">
        <f t="shared" si="163"/>
        <v>0</v>
      </c>
      <c r="O230" s="254">
        <f>MIN(1/$H230,1-SUM($N230:N230))*($F230&gt;=4)*$J230</f>
        <v>0</v>
      </c>
      <c r="P230" s="255">
        <f>MIN(1/$H230,1-SUM($N230:O230))*($F230&gt;=4)</f>
        <v>0</v>
      </c>
      <c r="Q230" s="255">
        <f>MIN(1/$H230,1-SUM($N230:P230))*($F230&gt;=4)</f>
        <v>0</v>
      </c>
      <c r="R230" s="255">
        <f>MIN(1/$H230,1-SUM($N230:Q230))*($F230&gt;=4)</f>
        <v>0</v>
      </c>
      <c r="S230" s="255">
        <f>MIN(1/$H230,1-SUM($N230:R230))*($F230&gt;=4)</f>
        <v>0</v>
      </c>
      <c r="T230" s="255">
        <f>MIN(1/$H230,1-SUM($N230:S230))*($F230&gt;=4)</f>
        <v>0</v>
      </c>
      <c r="U230" s="255">
        <f>MIN(1/$H230,1-SUM($N230:T230))*($F230&gt;=4)</f>
        <v>0</v>
      </c>
      <c r="V230" s="255">
        <f>MIN(1/$H230,1-SUM($N230:U230))*($F230&gt;=4)</f>
        <v>0</v>
      </c>
      <c r="W230" s="255">
        <f>MIN(1/$H230,1-SUM($N230:V230))*($F230&gt;=4)</f>
        <v>0</v>
      </c>
      <c r="X230" s="255">
        <f>MIN(1/$H230,1-SUM($N230:W230))*($F230&gt;=4)</f>
        <v>0</v>
      </c>
      <c r="Y230" s="255">
        <f>MIN(1/$H230,1-SUM($N230:X230))*($F230&gt;=4)</f>
        <v>0</v>
      </c>
      <c r="Z230" s="255">
        <f>MIN(1/$H230,1-SUM($N230:Y230))*($F230&gt;=4)</f>
        <v>0</v>
      </c>
      <c r="AA230" s="255">
        <f>MIN(1/$H230,1-SUM($N230:Z230))*($F230&gt;=4)</f>
        <v>0</v>
      </c>
      <c r="AB230" s="255">
        <f>MIN(1/$H230,1-SUM($N230:AA230))*($F230&gt;=4)</f>
        <v>0</v>
      </c>
      <c r="AC230" s="255">
        <f>MIN(1/$H230,1-SUM($N230:AB230))*($F230&gt;=4)</f>
        <v>0</v>
      </c>
      <c r="AD230" s="255">
        <f>MIN(1/$H230,1-SUM($N230:AC230))*($F230&gt;=4)</f>
        <v>0</v>
      </c>
      <c r="AE230" s="255">
        <f>MIN(1/$H230,1-SUM($N230:AD230))*($F230&gt;=4)</f>
        <v>0</v>
      </c>
      <c r="AF230" s="255">
        <f>MIN(1/$H230,1-SUM($N230:AE230))*($F230&gt;=4)</f>
        <v>0</v>
      </c>
      <c r="AG230" s="255">
        <f>MIN(1/$H230,1-SUM($N230:AF230))*($F230&gt;=4)</f>
        <v>0</v>
      </c>
      <c r="AH230" s="255">
        <f>MIN(1/$H230,1-SUM($N230:AG230))*($F230&gt;=4)</f>
        <v>0</v>
      </c>
      <c r="AI230" s="255">
        <f>MIN(1/$H230,1-SUM($N230:AH230))*($F230&gt;=4)</f>
        <v>0</v>
      </c>
      <c r="AJ230" s="255">
        <f>MIN(1/$H230,1-SUM($N230:AI230))*($F230&gt;=4)</f>
        <v>0</v>
      </c>
      <c r="AK230" s="255">
        <f>MIN(1/$H230,1-SUM($N230:AJ230))*($F230&gt;=4)</f>
        <v>0</v>
      </c>
      <c r="AL230" s="255">
        <f>MIN(1/$H230,1-SUM($N230:AK230))*($F230&gt;=4)</f>
        <v>0</v>
      </c>
      <c r="AM230" s="255">
        <f>MIN(1/$H230,1-SUM($N230:AL230))*($F230&gt;=4)</f>
        <v>0</v>
      </c>
      <c r="AN230" s="255">
        <f>MIN(1/$H230,1-SUM($N230:AM230))*($F230&gt;=4)</f>
        <v>0</v>
      </c>
      <c r="AO230" s="255">
        <f>MIN(1/$H230,1-SUM($N230:AN230))*($F230&gt;=4)</f>
        <v>0</v>
      </c>
      <c r="AP230" s="255">
        <f>MIN(1/$H230,1-SUM($N230:AO230))*($F230&gt;=4)</f>
        <v>0</v>
      </c>
      <c r="AQ230" s="255">
        <f>MIN(1/$H230,1-SUM($N230:AP230))*($F230&gt;=4)</f>
        <v>0</v>
      </c>
      <c r="AR230" s="255">
        <f>MIN(1/$H230,1-SUM($N230:AQ230))*($F230&gt;=4)</f>
        <v>0</v>
      </c>
      <c r="AS230" s="255">
        <f>MIN(1/$H230,1-SUM($N230:AR230))*($F230&gt;=4)</f>
        <v>0</v>
      </c>
      <c r="AT230" s="255">
        <f>MIN(1/$H230,1-SUM($N230:AS230))*($F230&gt;=4)</f>
        <v>0</v>
      </c>
      <c r="AU230" s="255">
        <f>MIN(1/$H230,1-SUM($N230:AT230))*($F230&gt;=4)</f>
        <v>0</v>
      </c>
      <c r="AV230" s="255">
        <f>MIN(1/$H230,1-SUM($N230:AU230))*($F230&gt;=4)</f>
        <v>0</v>
      </c>
      <c r="AW230" s="255">
        <f>MIN(1/$H230,1-SUM($N230:AV230))*($F230&gt;=4)</f>
        <v>0</v>
      </c>
      <c r="AX230" s="255">
        <f>MIN(1/$H230,1-SUM($N230:AW230))*($F230&gt;=4)</f>
        <v>0</v>
      </c>
      <c r="AY230" s="255">
        <f>MIN(1/$H230,1-SUM($N230:AX230))*($F230&gt;=4)</f>
        <v>0</v>
      </c>
      <c r="AZ230" s="255">
        <f>MIN(1/$H230,1-SUM($N230:AY230))*($F230&gt;=4)</f>
        <v>0</v>
      </c>
      <c r="BA230" s="255">
        <f>MIN(1/$H230,1-SUM($N230:AZ230))*($F230&gt;=4)</f>
        <v>0</v>
      </c>
      <c r="BB230" s="255">
        <f>MIN(1/$H230,1-SUM($N230:BA230))*($F230&gt;=4)</f>
        <v>0</v>
      </c>
      <c r="BC230" s="255">
        <f>MIN(1/$H230,1-SUM($N230:BB230))*($F230&gt;=4)</f>
        <v>0</v>
      </c>
      <c r="BD230" s="255">
        <f>MIN(1/$H230,1-SUM($N230:BC230))*($F230&gt;=4)</f>
        <v>0</v>
      </c>
      <c r="BE230" s="255">
        <f>MIN(1/$H230,1-SUM($N230:BD230))*($F230&gt;=4)</f>
        <v>0</v>
      </c>
      <c r="BF230" s="255">
        <f>MIN(1/$H230,1-SUM($N230:BE230))*($F230&gt;=4)</f>
        <v>0</v>
      </c>
      <c r="BG230" s="255">
        <f>MIN(1/$H230,1-SUM($N230:BF230))*($F230&gt;=4)</f>
        <v>0</v>
      </c>
      <c r="BH230" s="255">
        <f>MIN(1/$H230,1-SUM($N230:BG230))*($F230&gt;=4)</f>
        <v>0</v>
      </c>
      <c r="BI230" s="255">
        <f>MIN(1/$H230,1-SUM($N230:BH230))*($F230&gt;=4)</f>
        <v>0</v>
      </c>
      <c r="BJ230" s="255">
        <f>MIN(1/$H230,1-SUM($N230:BI230))*($F230&gt;=4)</f>
        <v>0</v>
      </c>
      <c r="BK230" s="255">
        <f>MIN(1/$H230,1-SUM($N230:BJ230))*($F230&gt;=4)</f>
        <v>0</v>
      </c>
      <c r="BL230" s="255">
        <f>MIN(1/$H230,1-SUM($N230:BK230))*($F230&gt;=4)</f>
        <v>0</v>
      </c>
      <c r="BM230" s="255">
        <f>MIN(1/$H230,1-SUM($N230:BL230))*($F230&gt;=4)</f>
        <v>0</v>
      </c>
    </row>
    <row r="231" spans="3:65" ht="12.75">
      <c r="C231" s="220">
        <f t="shared" si="161"/>
        <v>20</v>
      </c>
      <c r="D231" s="198" t="str">
        <f t="shared" si="162"/>
        <v>…</v>
      </c>
      <c r="E231" s="245" t="str">
        <f t="shared" si="159"/>
        <v>Operating Expense</v>
      </c>
      <c r="F231" s="215">
        <f t="shared" si="159"/>
        <v>2</v>
      </c>
      <c r="G231" s="215"/>
      <c r="H231" s="250">
        <f>Input!J31</f>
        <v>10</v>
      </c>
      <c r="I231" s="247">
        <f>MONTH(Input!G31)</f>
        <v>1</v>
      </c>
      <c r="J231" s="252">
        <f t="shared" si="160"/>
        <v>1</v>
      </c>
      <c r="L231" s="253">
        <f t="shared" si="163"/>
        <v>0</v>
      </c>
      <c r="O231" s="254">
        <f>MIN(1/$H231,1-SUM($N231:N231))*($F231&gt;=4)*$J231</f>
        <v>0</v>
      </c>
      <c r="P231" s="255">
        <f>MIN(1/$H231,1-SUM($N231:O231))*($F231&gt;=4)</f>
        <v>0</v>
      </c>
      <c r="Q231" s="255">
        <f>MIN(1/$H231,1-SUM($N231:P231))*($F231&gt;=4)</f>
        <v>0</v>
      </c>
      <c r="R231" s="255">
        <f>MIN(1/$H231,1-SUM($N231:Q231))*($F231&gt;=4)</f>
        <v>0</v>
      </c>
      <c r="S231" s="255">
        <f>MIN(1/$H231,1-SUM($N231:R231))*($F231&gt;=4)</f>
        <v>0</v>
      </c>
      <c r="T231" s="255">
        <f>MIN(1/$H231,1-SUM($N231:S231))*($F231&gt;=4)</f>
        <v>0</v>
      </c>
      <c r="U231" s="255">
        <f>MIN(1/$H231,1-SUM($N231:T231))*($F231&gt;=4)</f>
        <v>0</v>
      </c>
      <c r="V231" s="255">
        <f>MIN(1/$H231,1-SUM($N231:U231))*($F231&gt;=4)</f>
        <v>0</v>
      </c>
      <c r="W231" s="255">
        <f>MIN(1/$H231,1-SUM($N231:V231))*($F231&gt;=4)</f>
        <v>0</v>
      </c>
      <c r="X231" s="255">
        <f>MIN(1/$H231,1-SUM($N231:W231))*($F231&gt;=4)</f>
        <v>0</v>
      </c>
      <c r="Y231" s="255">
        <f>MIN(1/$H231,1-SUM($N231:X231))*($F231&gt;=4)</f>
        <v>0</v>
      </c>
      <c r="Z231" s="255">
        <f>MIN(1/$H231,1-SUM($N231:Y231))*($F231&gt;=4)</f>
        <v>0</v>
      </c>
      <c r="AA231" s="255">
        <f>MIN(1/$H231,1-SUM($N231:Z231))*($F231&gt;=4)</f>
        <v>0</v>
      </c>
      <c r="AB231" s="255">
        <f>MIN(1/$H231,1-SUM($N231:AA231))*($F231&gt;=4)</f>
        <v>0</v>
      </c>
      <c r="AC231" s="255">
        <f>MIN(1/$H231,1-SUM($N231:AB231))*($F231&gt;=4)</f>
        <v>0</v>
      </c>
      <c r="AD231" s="255">
        <f>MIN(1/$H231,1-SUM($N231:AC231))*($F231&gt;=4)</f>
        <v>0</v>
      </c>
      <c r="AE231" s="255">
        <f>MIN(1/$H231,1-SUM($N231:AD231))*($F231&gt;=4)</f>
        <v>0</v>
      </c>
      <c r="AF231" s="255">
        <f>MIN(1/$H231,1-SUM($N231:AE231))*($F231&gt;=4)</f>
        <v>0</v>
      </c>
      <c r="AG231" s="255">
        <f>MIN(1/$H231,1-SUM($N231:AF231))*($F231&gt;=4)</f>
        <v>0</v>
      </c>
      <c r="AH231" s="255">
        <f>MIN(1/$H231,1-SUM($N231:AG231))*($F231&gt;=4)</f>
        <v>0</v>
      </c>
      <c r="AI231" s="255">
        <f>MIN(1/$H231,1-SUM($N231:AH231))*($F231&gt;=4)</f>
        <v>0</v>
      </c>
      <c r="AJ231" s="255">
        <f>MIN(1/$H231,1-SUM($N231:AI231))*($F231&gt;=4)</f>
        <v>0</v>
      </c>
      <c r="AK231" s="255">
        <f>MIN(1/$H231,1-SUM($N231:AJ231))*($F231&gt;=4)</f>
        <v>0</v>
      </c>
      <c r="AL231" s="255">
        <f>MIN(1/$H231,1-SUM($N231:AK231))*($F231&gt;=4)</f>
        <v>0</v>
      </c>
      <c r="AM231" s="255">
        <f>MIN(1/$H231,1-SUM($N231:AL231))*($F231&gt;=4)</f>
        <v>0</v>
      </c>
      <c r="AN231" s="255">
        <f>MIN(1/$H231,1-SUM($N231:AM231))*($F231&gt;=4)</f>
        <v>0</v>
      </c>
      <c r="AO231" s="255">
        <f>MIN(1/$H231,1-SUM($N231:AN231))*($F231&gt;=4)</f>
        <v>0</v>
      </c>
      <c r="AP231" s="255">
        <f>MIN(1/$H231,1-SUM($N231:AO231))*($F231&gt;=4)</f>
        <v>0</v>
      </c>
      <c r="AQ231" s="255">
        <f>MIN(1/$H231,1-SUM($N231:AP231))*($F231&gt;=4)</f>
        <v>0</v>
      </c>
      <c r="AR231" s="255">
        <f>MIN(1/$H231,1-SUM($N231:AQ231))*($F231&gt;=4)</f>
        <v>0</v>
      </c>
      <c r="AS231" s="255">
        <f>MIN(1/$H231,1-SUM($N231:AR231))*($F231&gt;=4)</f>
        <v>0</v>
      </c>
      <c r="AT231" s="255">
        <f>MIN(1/$H231,1-SUM($N231:AS231))*($F231&gt;=4)</f>
        <v>0</v>
      </c>
      <c r="AU231" s="255">
        <f>MIN(1/$H231,1-SUM($N231:AT231))*($F231&gt;=4)</f>
        <v>0</v>
      </c>
      <c r="AV231" s="255">
        <f>MIN(1/$H231,1-SUM($N231:AU231))*($F231&gt;=4)</f>
        <v>0</v>
      </c>
      <c r="AW231" s="255">
        <f>MIN(1/$H231,1-SUM($N231:AV231))*($F231&gt;=4)</f>
        <v>0</v>
      </c>
      <c r="AX231" s="255">
        <f>MIN(1/$H231,1-SUM($N231:AW231))*($F231&gt;=4)</f>
        <v>0</v>
      </c>
      <c r="AY231" s="255">
        <f>MIN(1/$H231,1-SUM($N231:AX231))*($F231&gt;=4)</f>
        <v>0</v>
      </c>
      <c r="AZ231" s="255">
        <f>MIN(1/$H231,1-SUM($N231:AY231))*($F231&gt;=4)</f>
        <v>0</v>
      </c>
      <c r="BA231" s="255">
        <f>MIN(1/$H231,1-SUM($N231:AZ231))*($F231&gt;=4)</f>
        <v>0</v>
      </c>
      <c r="BB231" s="255">
        <f>MIN(1/$H231,1-SUM($N231:BA231))*($F231&gt;=4)</f>
        <v>0</v>
      </c>
      <c r="BC231" s="255">
        <f>MIN(1/$H231,1-SUM($N231:BB231))*($F231&gt;=4)</f>
        <v>0</v>
      </c>
      <c r="BD231" s="255">
        <f>MIN(1/$H231,1-SUM($N231:BC231))*($F231&gt;=4)</f>
        <v>0</v>
      </c>
      <c r="BE231" s="255">
        <f>MIN(1/$H231,1-SUM($N231:BD231))*($F231&gt;=4)</f>
        <v>0</v>
      </c>
      <c r="BF231" s="255">
        <f>MIN(1/$H231,1-SUM($N231:BE231))*($F231&gt;=4)</f>
        <v>0</v>
      </c>
      <c r="BG231" s="255">
        <f>MIN(1/$H231,1-SUM($N231:BF231))*($F231&gt;=4)</f>
        <v>0</v>
      </c>
      <c r="BH231" s="255">
        <f>MIN(1/$H231,1-SUM($N231:BG231))*($F231&gt;=4)</f>
        <v>0</v>
      </c>
      <c r="BI231" s="255">
        <f>MIN(1/$H231,1-SUM($N231:BH231))*($F231&gt;=4)</f>
        <v>0</v>
      </c>
      <c r="BJ231" s="255">
        <f>MIN(1/$H231,1-SUM($N231:BI231))*($F231&gt;=4)</f>
        <v>0</v>
      </c>
      <c r="BK231" s="255">
        <f>MIN(1/$H231,1-SUM($N231:BJ231))*($F231&gt;=4)</f>
        <v>0</v>
      </c>
      <c r="BL231" s="255">
        <f>MIN(1/$H231,1-SUM($N231:BK231))*($F231&gt;=4)</f>
        <v>0</v>
      </c>
      <c r="BM231" s="255">
        <f>MIN(1/$H231,1-SUM($N231:BL231))*($F231&gt;=4)</f>
        <v>0</v>
      </c>
    </row>
    <row r="232" spans="3:65" ht="12.75">
      <c r="C232" s="220">
        <f t="shared" si="161"/>
        <v>21</v>
      </c>
      <c r="D232" s="198" t="str">
        <f t="shared" si="162"/>
        <v>…</v>
      </c>
      <c r="E232" s="245" t="str">
        <f t="shared" si="159"/>
        <v>Operating Expense</v>
      </c>
      <c r="F232" s="215">
        <f t="shared" si="159"/>
        <v>2</v>
      </c>
      <c r="G232" s="215"/>
      <c r="H232" s="250">
        <f>Input!J32</f>
        <v>10</v>
      </c>
      <c r="I232" s="247">
        <f>MONTH(Input!G32)</f>
        <v>1</v>
      </c>
      <c r="J232" s="252">
        <f t="shared" si="160"/>
        <v>1</v>
      </c>
      <c r="L232" s="253">
        <f t="shared" si="163"/>
        <v>0</v>
      </c>
      <c r="O232" s="254">
        <f>MIN(1/$H232,1-SUM($N232:N232))*($F232&gt;=4)*$J232</f>
        <v>0</v>
      </c>
      <c r="P232" s="255">
        <f>MIN(1/$H232,1-SUM($N232:O232))*($F232&gt;=4)</f>
        <v>0</v>
      </c>
      <c r="Q232" s="255">
        <f>MIN(1/$H232,1-SUM($N232:P232))*($F232&gt;=4)</f>
        <v>0</v>
      </c>
      <c r="R232" s="255">
        <f>MIN(1/$H232,1-SUM($N232:Q232))*($F232&gt;=4)</f>
        <v>0</v>
      </c>
      <c r="S232" s="255">
        <f>MIN(1/$H232,1-SUM($N232:R232))*($F232&gt;=4)</f>
        <v>0</v>
      </c>
      <c r="T232" s="255">
        <f>MIN(1/$H232,1-SUM($N232:S232))*($F232&gt;=4)</f>
        <v>0</v>
      </c>
      <c r="U232" s="255">
        <f>MIN(1/$H232,1-SUM($N232:T232))*($F232&gt;=4)</f>
        <v>0</v>
      </c>
      <c r="V232" s="255">
        <f>MIN(1/$H232,1-SUM($N232:U232))*($F232&gt;=4)</f>
        <v>0</v>
      </c>
      <c r="W232" s="255">
        <f>MIN(1/$H232,1-SUM($N232:V232))*($F232&gt;=4)</f>
        <v>0</v>
      </c>
      <c r="X232" s="255">
        <f>MIN(1/$H232,1-SUM($N232:W232))*($F232&gt;=4)</f>
        <v>0</v>
      </c>
      <c r="Y232" s="255">
        <f>MIN(1/$H232,1-SUM($N232:X232))*($F232&gt;=4)</f>
        <v>0</v>
      </c>
      <c r="Z232" s="255">
        <f>MIN(1/$H232,1-SUM($N232:Y232))*($F232&gt;=4)</f>
        <v>0</v>
      </c>
      <c r="AA232" s="255">
        <f>MIN(1/$H232,1-SUM($N232:Z232))*($F232&gt;=4)</f>
        <v>0</v>
      </c>
      <c r="AB232" s="255">
        <f>MIN(1/$H232,1-SUM($N232:AA232))*($F232&gt;=4)</f>
        <v>0</v>
      </c>
      <c r="AC232" s="255">
        <f>MIN(1/$H232,1-SUM($N232:AB232))*($F232&gt;=4)</f>
        <v>0</v>
      </c>
      <c r="AD232" s="255">
        <f>MIN(1/$H232,1-SUM($N232:AC232))*($F232&gt;=4)</f>
        <v>0</v>
      </c>
      <c r="AE232" s="255">
        <f>MIN(1/$H232,1-SUM($N232:AD232))*($F232&gt;=4)</f>
        <v>0</v>
      </c>
      <c r="AF232" s="255">
        <f>MIN(1/$H232,1-SUM($N232:AE232))*($F232&gt;=4)</f>
        <v>0</v>
      </c>
      <c r="AG232" s="255">
        <f>MIN(1/$H232,1-SUM($N232:AF232))*($F232&gt;=4)</f>
        <v>0</v>
      </c>
      <c r="AH232" s="255">
        <f>MIN(1/$H232,1-SUM($N232:AG232))*($F232&gt;=4)</f>
        <v>0</v>
      </c>
      <c r="AI232" s="255">
        <f>MIN(1/$H232,1-SUM($N232:AH232))*($F232&gt;=4)</f>
        <v>0</v>
      </c>
      <c r="AJ232" s="255">
        <f>MIN(1/$H232,1-SUM($N232:AI232))*($F232&gt;=4)</f>
        <v>0</v>
      </c>
      <c r="AK232" s="255">
        <f>MIN(1/$H232,1-SUM($N232:AJ232))*($F232&gt;=4)</f>
        <v>0</v>
      </c>
      <c r="AL232" s="255">
        <f>MIN(1/$H232,1-SUM($N232:AK232))*($F232&gt;=4)</f>
        <v>0</v>
      </c>
      <c r="AM232" s="255">
        <f>MIN(1/$H232,1-SUM($N232:AL232))*($F232&gt;=4)</f>
        <v>0</v>
      </c>
      <c r="AN232" s="255">
        <f>MIN(1/$H232,1-SUM($N232:AM232))*($F232&gt;=4)</f>
        <v>0</v>
      </c>
      <c r="AO232" s="255">
        <f>MIN(1/$H232,1-SUM($N232:AN232))*($F232&gt;=4)</f>
        <v>0</v>
      </c>
      <c r="AP232" s="255">
        <f>MIN(1/$H232,1-SUM($N232:AO232))*($F232&gt;=4)</f>
        <v>0</v>
      </c>
      <c r="AQ232" s="255">
        <f>MIN(1/$H232,1-SUM($N232:AP232))*($F232&gt;=4)</f>
        <v>0</v>
      </c>
      <c r="AR232" s="255">
        <f>MIN(1/$H232,1-SUM($N232:AQ232))*($F232&gt;=4)</f>
        <v>0</v>
      </c>
      <c r="AS232" s="255">
        <f>MIN(1/$H232,1-SUM($N232:AR232))*($F232&gt;=4)</f>
        <v>0</v>
      </c>
      <c r="AT232" s="255">
        <f>MIN(1/$H232,1-SUM($N232:AS232))*($F232&gt;=4)</f>
        <v>0</v>
      </c>
      <c r="AU232" s="255">
        <f>MIN(1/$H232,1-SUM($N232:AT232))*($F232&gt;=4)</f>
        <v>0</v>
      </c>
      <c r="AV232" s="255">
        <f>MIN(1/$H232,1-SUM($N232:AU232))*($F232&gt;=4)</f>
        <v>0</v>
      </c>
      <c r="AW232" s="255">
        <f>MIN(1/$H232,1-SUM($N232:AV232))*($F232&gt;=4)</f>
        <v>0</v>
      </c>
      <c r="AX232" s="255">
        <f>MIN(1/$H232,1-SUM($N232:AW232))*($F232&gt;=4)</f>
        <v>0</v>
      </c>
      <c r="AY232" s="255">
        <f>MIN(1/$H232,1-SUM($N232:AX232))*($F232&gt;=4)</f>
        <v>0</v>
      </c>
      <c r="AZ232" s="255">
        <f>MIN(1/$H232,1-SUM($N232:AY232))*($F232&gt;=4)</f>
        <v>0</v>
      </c>
      <c r="BA232" s="255">
        <f>MIN(1/$H232,1-SUM($N232:AZ232))*($F232&gt;=4)</f>
        <v>0</v>
      </c>
      <c r="BB232" s="255">
        <f>MIN(1/$H232,1-SUM($N232:BA232))*($F232&gt;=4)</f>
        <v>0</v>
      </c>
      <c r="BC232" s="255">
        <f>MIN(1/$H232,1-SUM($N232:BB232))*($F232&gt;=4)</f>
        <v>0</v>
      </c>
      <c r="BD232" s="255">
        <f>MIN(1/$H232,1-SUM($N232:BC232))*($F232&gt;=4)</f>
        <v>0</v>
      </c>
      <c r="BE232" s="255">
        <f>MIN(1/$H232,1-SUM($N232:BD232))*($F232&gt;=4)</f>
        <v>0</v>
      </c>
      <c r="BF232" s="255">
        <f>MIN(1/$H232,1-SUM($N232:BE232))*($F232&gt;=4)</f>
        <v>0</v>
      </c>
      <c r="BG232" s="255">
        <f>MIN(1/$H232,1-SUM($N232:BF232))*($F232&gt;=4)</f>
        <v>0</v>
      </c>
      <c r="BH232" s="255">
        <f>MIN(1/$H232,1-SUM($N232:BG232))*($F232&gt;=4)</f>
        <v>0</v>
      </c>
      <c r="BI232" s="255">
        <f>MIN(1/$H232,1-SUM($N232:BH232))*($F232&gt;=4)</f>
        <v>0</v>
      </c>
      <c r="BJ232" s="255">
        <f>MIN(1/$H232,1-SUM($N232:BI232))*($F232&gt;=4)</f>
        <v>0</v>
      </c>
      <c r="BK232" s="255">
        <f>MIN(1/$H232,1-SUM($N232:BJ232))*($F232&gt;=4)</f>
        <v>0</v>
      </c>
      <c r="BL232" s="255">
        <f>MIN(1/$H232,1-SUM($N232:BK232))*($F232&gt;=4)</f>
        <v>0</v>
      </c>
      <c r="BM232" s="255">
        <f>MIN(1/$H232,1-SUM($N232:BL232))*($F232&gt;=4)</f>
        <v>0</v>
      </c>
    </row>
    <row r="233" spans="3:65" ht="12.75">
      <c r="C233" s="220">
        <f t="shared" si="161"/>
        <v>22</v>
      </c>
      <c r="D233" s="198" t="str">
        <f t="shared" si="162"/>
        <v>…</v>
      </c>
      <c r="E233" s="245" t="str">
        <f t="shared" si="159"/>
        <v>Operating Expense</v>
      </c>
      <c r="F233" s="215">
        <f t="shared" si="159"/>
        <v>2</v>
      </c>
      <c r="G233" s="215"/>
      <c r="H233" s="250">
        <f>Input!J33</f>
        <v>10</v>
      </c>
      <c r="I233" s="247">
        <f>MONTH(Input!G33)</f>
        <v>1</v>
      </c>
      <c r="J233" s="252">
        <f t="shared" si="160"/>
        <v>1</v>
      </c>
      <c r="L233" s="253">
        <f t="shared" si="163"/>
        <v>0</v>
      </c>
      <c r="O233" s="254">
        <f>MIN(1/$H233,1-SUM($N233:N233))*($F233&gt;=4)*$J233</f>
        <v>0</v>
      </c>
      <c r="P233" s="255">
        <f>MIN(1/$H233,1-SUM($N233:O233))*($F233&gt;=4)</f>
        <v>0</v>
      </c>
      <c r="Q233" s="255">
        <f>MIN(1/$H233,1-SUM($N233:P233))*($F233&gt;=4)</f>
        <v>0</v>
      </c>
      <c r="R233" s="255">
        <f>MIN(1/$H233,1-SUM($N233:Q233))*($F233&gt;=4)</f>
        <v>0</v>
      </c>
      <c r="S233" s="255">
        <f>MIN(1/$H233,1-SUM($N233:R233))*($F233&gt;=4)</f>
        <v>0</v>
      </c>
      <c r="T233" s="255">
        <f>MIN(1/$H233,1-SUM($N233:S233))*($F233&gt;=4)</f>
        <v>0</v>
      </c>
      <c r="U233" s="255">
        <f>MIN(1/$H233,1-SUM($N233:T233))*($F233&gt;=4)</f>
        <v>0</v>
      </c>
      <c r="V233" s="255">
        <f>MIN(1/$H233,1-SUM($N233:U233))*($F233&gt;=4)</f>
        <v>0</v>
      </c>
      <c r="W233" s="255">
        <f>MIN(1/$H233,1-SUM($N233:V233))*($F233&gt;=4)</f>
        <v>0</v>
      </c>
      <c r="X233" s="255">
        <f>MIN(1/$H233,1-SUM($N233:W233))*($F233&gt;=4)</f>
        <v>0</v>
      </c>
      <c r="Y233" s="255">
        <f>MIN(1/$H233,1-SUM($N233:X233))*($F233&gt;=4)</f>
        <v>0</v>
      </c>
      <c r="Z233" s="255">
        <f>MIN(1/$H233,1-SUM($N233:Y233))*($F233&gt;=4)</f>
        <v>0</v>
      </c>
      <c r="AA233" s="255">
        <f>MIN(1/$H233,1-SUM($N233:Z233))*($F233&gt;=4)</f>
        <v>0</v>
      </c>
      <c r="AB233" s="255">
        <f>MIN(1/$H233,1-SUM($N233:AA233))*($F233&gt;=4)</f>
        <v>0</v>
      </c>
      <c r="AC233" s="255">
        <f>MIN(1/$H233,1-SUM($N233:AB233))*($F233&gt;=4)</f>
        <v>0</v>
      </c>
      <c r="AD233" s="255">
        <f>MIN(1/$H233,1-SUM($N233:AC233))*($F233&gt;=4)</f>
        <v>0</v>
      </c>
      <c r="AE233" s="255">
        <f>MIN(1/$H233,1-SUM($N233:AD233))*($F233&gt;=4)</f>
        <v>0</v>
      </c>
      <c r="AF233" s="255">
        <f>MIN(1/$H233,1-SUM($N233:AE233))*($F233&gt;=4)</f>
        <v>0</v>
      </c>
      <c r="AG233" s="255">
        <f>MIN(1/$H233,1-SUM($N233:AF233))*($F233&gt;=4)</f>
        <v>0</v>
      </c>
      <c r="AH233" s="255">
        <f>MIN(1/$H233,1-SUM($N233:AG233))*($F233&gt;=4)</f>
        <v>0</v>
      </c>
      <c r="AI233" s="255">
        <f>MIN(1/$H233,1-SUM($N233:AH233))*($F233&gt;=4)</f>
        <v>0</v>
      </c>
      <c r="AJ233" s="255">
        <f>MIN(1/$H233,1-SUM($N233:AI233))*($F233&gt;=4)</f>
        <v>0</v>
      </c>
      <c r="AK233" s="255">
        <f>MIN(1/$H233,1-SUM($N233:AJ233))*($F233&gt;=4)</f>
        <v>0</v>
      </c>
      <c r="AL233" s="255">
        <f>MIN(1/$H233,1-SUM($N233:AK233))*($F233&gt;=4)</f>
        <v>0</v>
      </c>
      <c r="AM233" s="255">
        <f>MIN(1/$H233,1-SUM($N233:AL233))*($F233&gt;=4)</f>
        <v>0</v>
      </c>
      <c r="AN233" s="255">
        <f>MIN(1/$H233,1-SUM($N233:AM233))*($F233&gt;=4)</f>
        <v>0</v>
      </c>
      <c r="AO233" s="255">
        <f>MIN(1/$H233,1-SUM($N233:AN233))*($F233&gt;=4)</f>
        <v>0</v>
      </c>
      <c r="AP233" s="255">
        <f>MIN(1/$H233,1-SUM($N233:AO233))*($F233&gt;=4)</f>
        <v>0</v>
      </c>
      <c r="AQ233" s="255">
        <f>MIN(1/$H233,1-SUM($N233:AP233))*($F233&gt;=4)</f>
        <v>0</v>
      </c>
      <c r="AR233" s="255">
        <f>MIN(1/$H233,1-SUM($N233:AQ233))*($F233&gt;=4)</f>
        <v>0</v>
      </c>
      <c r="AS233" s="255">
        <f>MIN(1/$H233,1-SUM($N233:AR233))*($F233&gt;=4)</f>
        <v>0</v>
      </c>
      <c r="AT233" s="255">
        <f>MIN(1/$H233,1-SUM($N233:AS233))*($F233&gt;=4)</f>
        <v>0</v>
      </c>
      <c r="AU233" s="255">
        <f>MIN(1/$H233,1-SUM($N233:AT233))*($F233&gt;=4)</f>
        <v>0</v>
      </c>
      <c r="AV233" s="255">
        <f>MIN(1/$H233,1-SUM($N233:AU233))*($F233&gt;=4)</f>
        <v>0</v>
      </c>
      <c r="AW233" s="255">
        <f>MIN(1/$H233,1-SUM($N233:AV233))*($F233&gt;=4)</f>
        <v>0</v>
      </c>
      <c r="AX233" s="255">
        <f>MIN(1/$H233,1-SUM($N233:AW233))*($F233&gt;=4)</f>
        <v>0</v>
      </c>
      <c r="AY233" s="255">
        <f>MIN(1/$H233,1-SUM($N233:AX233))*($F233&gt;=4)</f>
        <v>0</v>
      </c>
      <c r="AZ233" s="255">
        <f>MIN(1/$H233,1-SUM($N233:AY233))*($F233&gt;=4)</f>
        <v>0</v>
      </c>
      <c r="BA233" s="255">
        <f>MIN(1/$H233,1-SUM($N233:AZ233))*($F233&gt;=4)</f>
        <v>0</v>
      </c>
      <c r="BB233" s="255">
        <f>MIN(1/$H233,1-SUM($N233:BA233))*($F233&gt;=4)</f>
        <v>0</v>
      </c>
      <c r="BC233" s="255">
        <f>MIN(1/$H233,1-SUM($N233:BB233))*($F233&gt;=4)</f>
        <v>0</v>
      </c>
      <c r="BD233" s="255">
        <f>MIN(1/$H233,1-SUM($N233:BC233))*($F233&gt;=4)</f>
        <v>0</v>
      </c>
      <c r="BE233" s="255">
        <f>MIN(1/$H233,1-SUM($N233:BD233))*($F233&gt;=4)</f>
        <v>0</v>
      </c>
      <c r="BF233" s="255">
        <f>MIN(1/$H233,1-SUM($N233:BE233))*($F233&gt;=4)</f>
        <v>0</v>
      </c>
      <c r="BG233" s="255">
        <f>MIN(1/$H233,1-SUM($N233:BF233))*($F233&gt;=4)</f>
        <v>0</v>
      </c>
      <c r="BH233" s="255">
        <f>MIN(1/$H233,1-SUM($N233:BG233))*($F233&gt;=4)</f>
        <v>0</v>
      </c>
      <c r="BI233" s="255">
        <f>MIN(1/$H233,1-SUM($N233:BH233))*($F233&gt;=4)</f>
        <v>0</v>
      </c>
      <c r="BJ233" s="255">
        <f>MIN(1/$H233,1-SUM($N233:BI233))*($F233&gt;=4)</f>
        <v>0</v>
      </c>
      <c r="BK233" s="255">
        <f>MIN(1/$H233,1-SUM($N233:BJ233))*($F233&gt;=4)</f>
        <v>0</v>
      </c>
      <c r="BL233" s="255">
        <f>MIN(1/$H233,1-SUM($N233:BK233))*($F233&gt;=4)</f>
        <v>0</v>
      </c>
      <c r="BM233" s="255">
        <f>MIN(1/$H233,1-SUM($N233:BL233))*($F233&gt;=4)</f>
        <v>0</v>
      </c>
    </row>
    <row r="234" spans="3:65" ht="12.75">
      <c r="C234" s="220">
        <f t="shared" si="161"/>
        <v>23</v>
      </c>
      <c r="D234" s="198" t="str">
        <f t="shared" si="162"/>
        <v>…</v>
      </c>
      <c r="E234" s="245" t="str">
        <f t="shared" si="159"/>
        <v>Operating Expense</v>
      </c>
      <c r="F234" s="215">
        <f t="shared" si="159"/>
        <v>2</v>
      </c>
      <c r="G234" s="215"/>
      <c r="H234" s="250">
        <f>Input!J34</f>
        <v>10</v>
      </c>
      <c r="I234" s="247">
        <f>MONTH(Input!G34)</f>
        <v>1</v>
      </c>
      <c r="J234" s="252">
        <f t="shared" si="160"/>
        <v>1</v>
      </c>
      <c r="L234" s="253">
        <f t="shared" si="163"/>
        <v>0</v>
      </c>
      <c r="O234" s="254">
        <f>MIN(1/$H234,1-SUM($N234:N234))*($F234&gt;=4)*$J234</f>
        <v>0</v>
      </c>
      <c r="P234" s="255">
        <f>MIN(1/$H234,1-SUM($N234:O234))*($F234&gt;=4)</f>
        <v>0</v>
      </c>
      <c r="Q234" s="255">
        <f>MIN(1/$H234,1-SUM($N234:P234))*($F234&gt;=4)</f>
        <v>0</v>
      </c>
      <c r="R234" s="255">
        <f>MIN(1/$H234,1-SUM($N234:Q234))*($F234&gt;=4)</f>
        <v>0</v>
      </c>
      <c r="S234" s="255">
        <f>MIN(1/$H234,1-SUM($N234:R234))*($F234&gt;=4)</f>
        <v>0</v>
      </c>
      <c r="T234" s="255">
        <f>MIN(1/$H234,1-SUM($N234:S234))*($F234&gt;=4)</f>
        <v>0</v>
      </c>
      <c r="U234" s="255">
        <f>MIN(1/$H234,1-SUM($N234:T234))*($F234&gt;=4)</f>
        <v>0</v>
      </c>
      <c r="V234" s="255">
        <f>MIN(1/$H234,1-SUM($N234:U234))*($F234&gt;=4)</f>
        <v>0</v>
      </c>
      <c r="W234" s="255">
        <f>MIN(1/$H234,1-SUM($N234:V234))*($F234&gt;=4)</f>
        <v>0</v>
      </c>
      <c r="X234" s="255">
        <f>MIN(1/$H234,1-SUM($N234:W234))*($F234&gt;=4)</f>
        <v>0</v>
      </c>
      <c r="Y234" s="255">
        <f>MIN(1/$H234,1-SUM($N234:X234))*($F234&gt;=4)</f>
        <v>0</v>
      </c>
      <c r="Z234" s="255">
        <f>MIN(1/$H234,1-SUM($N234:Y234))*($F234&gt;=4)</f>
        <v>0</v>
      </c>
      <c r="AA234" s="255">
        <f>MIN(1/$H234,1-SUM($N234:Z234))*($F234&gt;=4)</f>
        <v>0</v>
      </c>
      <c r="AB234" s="255">
        <f>MIN(1/$H234,1-SUM($N234:AA234))*($F234&gt;=4)</f>
        <v>0</v>
      </c>
      <c r="AC234" s="255">
        <f>MIN(1/$H234,1-SUM($N234:AB234))*($F234&gt;=4)</f>
        <v>0</v>
      </c>
      <c r="AD234" s="255">
        <f>MIN(1/$H234,1-SUM($N234:AC234))*($F234&gt;=4)</f>
        <v>0</v>
      </c>
      <c r="AE234" s="255">
        <f>MIN(1/$H234,1-SUM($N234:AD234))*($F234&gt;=4)</f>
        <v>0</v>
      </c>
      <c r="AF234" s="255">
        <f>MIN(1/$H234,1-SUM($N234:AE234))*($F234&gt;=4)</f>
        <v>0</v>
      </c>
      <c r="AG234" s="255">
        <f>MIN(1/$H234,1-SUM($N234:AF234))*($F234&gt;=4)</f>
        <v>0</v>
      </c>
      <c r="AH234" s="255">
        <f>MIN(1/$H234,1-SUM($N234:AG234))*($F234&gt;=4)</f>
        <v>0</v>
      </c>
      <c r="AI234" s="255">
        <f>MIN(1/$H234,1-SUM($N234:AH234))*($F234&gt;=4)</f>
        <v>0</v>
      </c>
      <c r="AJ234" s="255">
        <f>MIN(1/$H234,1-SUM($N234:AI234))*($F234&gt;=4)</f>
        <v>0</v>
      </c>
      <c r="AK234" s="255">
        <f>MIN(1/$H234,1-SUM($N234:AJ234))*($F234&gt;=4)</f>
        <v>0</v>
      </c>
      <c r="AL234" s="255">
        <f>MIN(1/$H234,1-SUM($N234:AK234))*($F234&gt;=4)</f>
        <v>0</v>
      </c>
      <c r="AM234" s="255">
        <f>MIN(1/$H234,1-SUM($N234:AL234))*($F234&gt;=4)</f>
        <v>0</v>
      </c>
      <c r="AN234" s="255">
        <f>MIN(1/$H234,1-SUM($N234:AM234))*($F234&gt;=4)</f>
        <v>0</v>
      </c>
      <c r="AO234" s="255">
        <f>MIN(1/$H234,1-SUM($N234:AN234))*($F234&gt;=4)</f>
        <v>0</v>
      </c>
      <c r="AP234" s="255">
        <f>MIN(1/$H234,1-SUM($N234:AO234))*($F234&gt;=4)</f>
        <v>0</v>
      </c>
      <c r="AQ234" s="255">
        <f>MIN(1/$H234,1-SUM($N234:AP234))*($F234&gt;=4)</f>
        <v>0</v>
      </c>
      <c r="AR234" s="255">
        <f>MIN(1/$H234,1-SUM($N234:AQ234))*($F234&gt;=4)</f>
        <v>0</v>
      </c>
      <c r="AS234" s="255">
        <f>MIN(1/$H234,1-SUM($N234:AR234))*($F234&gt;=4)</f>
        <v>0</v>
      </c>
      <c r="AT234" s="255">
        <f>MIN(1/$H234,1-SUM($N234:AS234))*($F234&gt;=4)</f>
        <v>0</v>
      </c>
      <c r="AU234" s="255">
        <f>MIN(1/$H234,1-SUM($N234:AT234))*($F234&gt;=4)</f>
        <v>0</v>
      </c>
      <c r="AV234" s="255">
        <f>MIN(1/$H234,1-SUM($N234:AU234))*($F234&gt;=4)</f>
        <v>0</v>
      </c>
      <c r="AW234" s="255">
        <f>MIN(1/$H234,1-SUM($N234:AV234))*($F234&gt;=4)</f>
        <v>0</v>
      </c>
      <c r="AX234" s="255">
        <f>MIN(1/$H234,1-SUM($N234:AW234))*($F234&gt;=4)</f>
        <v>0</v>
      </c>
      <c r="AY234" s="255">
        <f>MIN(1/$H234,1-SUM($N234:AX234))*($F234&gt;=4)</f>
        <v>0</v>
      </c>
      <c r="AZ234" s="255">
        <f>MIN(1/$H234,1-SUM($N234:AY234))*($F234&gt;=4)</f>
        <v>0</v>
      </c>
      <c r="BA234" s="255">
        <f>MIN(1/$H234,1-SUM($N234:AZ234))*($F234&gt;=4)</f>
        <v>0</v>
      </c>
      <c r="BB234" s="255">
        <f>MIN(1/$H234,1-SUM($N234:BA234))*($F234&gt;=4)</f>
        <v>0</v>
      </c>
      <c r="BC234" s="255">
        <f>MIN(1/$H234,1-SUM($N234:BB234))*($F234&gt;=4)</f>
        <v>0</v>
      </c>
      <c r="BD234" s="255">
        <f>MIN(1/$H234,1-SUM($N234:BC234))*($F234&gt;=4)</f>
        <v>0</v>
      </c>
      <c r="BE234" s="255">
        <f>MIN(1/$H234,1-SUM($N234:BD234))*($F234&gt;=4)</f>
        <v>0</v>
      </c>
      <c r="BF234" s="255">
        <f>MIN(1/$H234,1-SUM($N234:BE234))*($F234&gt;=4)</f>
        <v>0</v>
      </c>
      <c r="BG234" s="255">
        <f>MIN(1/$H234,1-SUM($N234:BF234))*($F234&gt;=4)</f>
        <v>0</v>
      </c>
      <c r="BH234" s="255">
        <f>MIN(1/$H234,1-SUM($N234:BG234))*($F234&gt;=4)</f>
        <v>0</v>
      </c>
      <c r="BI234" s="255">
        <f>MIN(1/$H234,1-SUM($N234:BH234))*($F234&gt;=4)</f>
        <v>0</v>
      </c>
      <c r="BJ234" s="255">
        <f>MIN(1/$H234,1-SUM($N234:BI234))*($F234&gt;=4)</f>
        <v>0</v>
      </c>
      <c r="BK234" s="255">
        <f>MIN(1/$H234,1-SUM($N234:BJ234))*($F234&gt;=4)</f>
        <v>0</v>
      </c>
      <c r="BL234" s="255">
        <f>MIN(1/$H234,1-SUM($N234:BK234))*($F234&gt;=4)</f>
        <v>0</v>
      </c>
      <c r="BM234" s="255">
        <f>MIN(1/$H234,1-SUM($N234:BL234))*($F234&gt;=4)</f>
        <v>0</v>
      </c>
    </row>
    <row r="235" spans="3:65" ht="12.75">
      <c r="C235" s="220">
        <f t="shared" si="161"/>
        <v>24</v>
      </c>
      <c r="D235" s="198" t="str">
        <f t="shared" si="162"/>
        <v>…</v>
      </c>
      <c r="E235" s="245" t="str">
        <f t="shared" si="159"/>
        <v>Operating Expense</v>
      </c>
      <c r="F235" s="215">
        <f t="shared" si="159"/>
        <v>2</v>
      </c>
      <c r="G235" s="215"/>
      <c r="H235" s="250">
        <f>Input!J35</f>
        <v>10</v>
      </c>
      <c r="I235" s="247">
        <f>MONTH(Input!G35)</f>
        <v>1</v>
      </c>
      <c r="J235" s="252">
        <f t="shared" si="160"/>
        <v>1</v>
      </c>
      <c r="L235" s="253">
        <f t="shared" si="163"/>
        <v>0</v>
      </c>
      <c r="O235" s="254">
        <f>MIN(1/$H235,1-SUM($N235:N235))*($F235&gt;=4)*$J235</f>
        <v>0</v>
      </c>
      <c r="P235" s="255">
        <f>MIN(1/$H235,1-SUM($N235:O235))*($F235&gt;=4)</f>
        <v>0</v>
      </c>
      <c r="Q235" s="255">
        <f>MIN(1/$H235,1-SUM($N235:P235))*($F235&gt;=4)</f>
        <v>0</v>
      </c>
      <c r="R235" s="255">
        <f>MIN(1/$H235,1-SUM($N235:Q235))*($F235&gt;=4)</f>
        <v>0</v>
      </c>
      <c r="S235" s="255">
        <f>MIN(1/$H235,1-SUM($N235:R235))*($F235&gt;=4)</f>
        <v>0</v>
      </c>
      <c r="T235" s="255">
        <f>MIN(1/$H235,1-SUM($N235:S235))*($F235&gt;=4)</f>
        <v>0</v>
      </c>
      <c r="U235" s="255">
        <f>MIN(1/$H235,1-SUM($N235:T235))*($F235&gt;=4)</f>
        <v>0</v>
      </c>
      <c r="V235" s="255">
        <f>MIN(1/$H235,1-SUM($N235:U235))*($F235&gt;=4)</f>
        <v>0</v>
      </c>
      <c r="W235" s="255">
        <f>MIN(1/$H235,1-SUM($N235:V235))*($F235&gt;=4)</f>
        <v>0</v>
      </c>
      <c r="X235" s="255">
        <f>MIN(1/$H235,1-SUM($N235:W235))*($F235&gt;=4)</f>
        <v>0</v>
      </c>
      <c r="Y235" s="255">
        <f>MIN(1/$H235,1-SUM($N235:X235))*($F235&gt;=4)</f>
        <v>0</v>
      </c>
      <c r="Z235" s="255">
        <f>MIN(1/$H235,1-SUM($N235:Y235))*($F235&gt;=4)</f>
        <v>0</v>
      </c>
      <c r="AA235" s="255">
        <f>MIN(1/$H235,1-SUM($N235:Z235))*($F235&gt;=4)</f>
        <v>0</v>
      </c>
      <c r="AB235" s="255">
        <f>MIN(1/$H235,1-SUM($N235:AA235))*($F235&gt;=4)</f>
        <v>0</v>
      </c>
      <c r="AC235" s="255">
        <f>MIN(1/$H235,1-SUM($N235:AB235))*($F235&gt;=4)</f>
        <v>0</v>
      </c>
      <c r="AD235" s="255">
        <f>MIN(1/$H235,1-SUM($N235:AC235))*($F235&gt;=4)</f>
        <v>0</v>
      </c>
      <c r="AE235" s="255">
        <f>MIN(1/$H235,1-SUM($N235:AD235))*($F235&gt;=4)</f>
        <v>0</v>
      </c>
      <c r="AF235" s="255">
        <f>MIN(1/$H235,1-SUM($N235:AE235))*($F235&gt;=4)</f>
        <v>0</v>
      </c>
      <c r="AG235" s="255">
        <f>MIN(1/$H235,1-SUM($N235:AF235))*($F235&gt;=4)</f>
        <v>0</v>
      </c>
      <c r="AH235" s="255">
        <f>MIN(1/$H235,1-SUM($N235:AG235))*($F235&gt;=4)</f>
        <v>0</v>
      </c>
      <c r="AI235" s="255">
        <f>MIN(1/$H235,1-SUM($N235:AH235))*($F235&gt;=4)</f>
        <v>0</v>
      </c>
      <c r="AJ235" s="255">
        <f>MIN(1/$H235,1-SUM($N235:AI235))*($F235&gt;=4)</f>
        <v>0</v>
      </c>
      <c r="AK235" s="255">
        <f>MIN(1/$H235,1-SUM($N235:AJ235))*($F235&gt;=4)</f>
        <v>0</v>
      </c>
      <c r="AL235" s="255">
        <f>MIN(1/$H235,1-SUM($N235:AK235))*($F235&gt;=4)</f>
        <v>0</v>
      </c>
      <c r="AM235" s="255">
        <f>MIN(1/$H235,1-SUM($N235:AL235))*($F235&gt;=4)</f>
        <v>0</v>
      </c>
      <c r="AN235" s="255">
        <f>MIN(1/$H235,1-SUM($N235:AM235))*($F235&gt;=4)</f>
        <v>0</v>
      </c>
      <c r="AO235" s="255">
        <f>MIN(1/$H235,1-SUM($N235:AN235))*($F235&gt;=4)</f>
        <v>0</v>
      </c>
      <c r="AP235" s="255">
        <f>MIN(1/$H235,1-SUM($N235:AO235))*($F235&gt;=4)</f>
        <v>0</v>
      </c>
      <c r="AQ235" s="255">
        <f>MIN(1/$H235,1-SUM($N235:AP235))*($F235&gt;=4)</f>
        <v>0</v>
      </c>
      <c r="AR235" s="255">
        <f>MIN(1/$H235,1-SUM($N235:AQ235))*($F235&gt;=4)</f>
        <v>0</v>
      </c>
      <c r="AS235" s="255">
        <f>MIN(1/$H235,1-SUM($N235:AR235))*($F235&gt;=4)</f>
        <v>0</v>
      </c>
      <c r="AT235" s="255">
        <f>MIN(1/$H235,1-SUM($N235:AS235))*($F235&gt;=4)</f>
        <v>0</v>
      </c>
      <c r="AU235" s="255">
        <f>MIN(1/$H235,1-SUM($N235:AT235))*($F235&gt;=4)</f>
        <v>0</v>
      </c>
      <c r="AV235" s="255">
        <f>MIN(1/$H235,1-SUM($N235:AU235))*($F235&gt;=4)</f>
        <v>0</v>
      </c>
      <c r="AW235" s="255">
        <f>MIN(1/$H235,1-SUM($N235:AV235))*($F235&gt;=4)</f>
        <v>0</v>
      </c>
      <c r="AX235" s="255">
        <f>MIN(1/$H235,1-SUM($N235:AW235))*($F235&gt;=4)</f>
        <v>0</v>
      </c>
      <c r="AY235" s="255">
        <f>MIN(1/$H235,1-SUM($N235:AX235))*($F235&gt;=4)</f>
        <v>0</v>
      </c>
      <c r="AZ235" s="255">
        <f>MIN(1/$H235,1-SUM($N235:AY235))*($F235&gt;=4)</f>
        <v>0</v>
      </c>
      <c r="BA235" s="255">
        <f>MIN(1/$H235,1-SUM($N235:AZ235))*($F235&gt;=4)</f>
        <v>0</v>
      </c>
      <c r="BB235" s="255">
        <f>MIN(1/$H235,1-SUM($N235:BA235))*($F235&gt;=4)</f>
        <v>0</v>
      </c>
      <c r="BC235" s="255">
        <f>MIN(1/$H235,1-SUM($N235:BB235))*($F235&gt;=4)</f>
        <v>0</v>
      </c>
      <c r="BD235" s="255">
        <f>MIN(1/$H235,1-SUM($N235:BC235))*($F235&gt;=4)</f>
        <v>0</v>
      </c>
      <c r="BE235" s="255">
        <f>MIN(1/$H235,1-SUM($N235:BD235))*($F235&gt;=4)</f>
        <v>0</v>
      </c>
      <c r="BF235" s="255">
        <f>MIN(1/$H235,1-SUM($N235:BE235))*($F235&gt;=4)</f>
        <v>0</v>
      </c>
      <c r="BG235" s="255">
        <f>MIN(1/$H235,1-SUM($N235:BF235))*($F235&gt;=4)</f>
        <v>0</v>
      </c>
      <c r="BH235" s="255">
        <f>MIN(1/$H235,1-SUM($N235:BG235))*($F235&gt;=4)</f>
        <v>0</v>
      </c>
      <c r="BI235" s="255">
        <f>MIN(1/$H235,1-SUM($N235:BH235))*($F235&gt;=4)</f>
        <v>0</v>
      </c>
      <c r="BJ235" s="255">
        <f>MIN(1/$H235,1-SUM($N235:BI235))*($F235&gt;=4)</f>
        <v>0</v>
      </c>
      <c r="BK235" s="255">
        <f>MIN(1/$H235,1-SUM($N235:BJ235))*($F235&gt;=4)</f>
        <v>0</v>
      </c>
      <c r="BL235" s="255">
        <f>MIN(1/$H235,1-SUM($N235:BK235))*($F235&gt;=4)</f>
        <v>0</v>
      </c>
      <c r="BM235" s="255">
        <f>MIN(1/$H235,1-SUM($N235:BL235))*($F235&gt;=4)</f>
        <v>0</v>
      </c>
    </row>
    <row r="236" spans="3:65" ht="12.75">
      <c r="C236" s="220">
        <f t="shared" si="161"/>
        <v>25</v>
      </c>
      <c r="D236" s="198" t="str">
        <f t="shared" si="162"/>
        <v>…</v>
      </c>
      <c r="E236" s="245" t="str">
        <f t="shared" si="159"/>
        <v>Operating Expense</v>
      </c>
      <c r="F236" s="215">
        <f t="shared" si="159"/>
        <v>2</v>
      </c>
      <c r="G236" s="215"/>
      <c r="H236" s="250">
        <f>Input!J36</f>
        <v>10</v>
      </c>
      <c r="I236" s="247">
        <f>MONTH(Input!G36)</f>
        <v>1</v>
      </c>
      <c r="J236" s="252">
        <f t="shared" si="160"/>
        <v>1</v>
      </c>
      <c r="L236" s="253">
        <f t="shared" si="163"/>
        <v>0</v>
      </c>
      <c r="O236" s="254">
        <f>MIN(1/$H236,1-SUM($N236:N236))*($F236&gt;=4)*$J236</f>
        <v>0</v>
      </c>
      <c r="P236" s="255">
        <f>MIN(1/$H236,1-SUM($N236:O236))*($F236&gt;=4)</f>
        <v>0</v>
      </c>
      <c r="Q236" s="255">
        <f>MIN(1/$H236,1-SUM($N236:P236))*($F236&gt;=4)</f>
        <v>0</v>
      </c>
      <c r="R236" s="255">
        <f>MIN(1/$H236,1-SUM($N236:Q236))*($F236&gt;=4)</f>
        <v>0</v>
      </c>
      <c r="S236" s="255">
        <f>MIN(1/$H236,1-SUM($N236:R236))*($F236&gt;=4)</f>
        <v>0</v>
      </c>
      <c r="T236" s="255">
        <f>MIN(1/$H236,1-SUM($N236:S236))*($F236&gt;=4)</f>
        <v>0</v>
      </c>
      <c r="U236" s="255">
        <f>MIN(1/$H236,1-SUM($N236:T236))*($F236&gt;=4)</f>
        <v>0</v>
      </c>
      <c r="V236" s="255">
        <f>MIN(1/$H236,1-SUM($N236:U236))*($F236&gt;=4)</f>
        <v>0</v>
      </c>
      <c r="W236" s="255">
        <f>MIN(1/$H236,1-SUM($N236:V236))*($F236&gt;=4)</f>
        <v>0</v>
      </c>
      <c r="X236" s="255">
        <f>MIN(1/$H236,1-SUM($N236:W236))*($F236&gt;=4)</f>
        <v>0</v>
      </c>
      <c r="Y236" s="255">
        <f>MIN(1/$H236,1-SUM($N236:X236))*($F236&gt;=4)</f>
        <v>0</v>
      </c>
      <c r="Z236" s="255">
        <f>MIN(1/$H236,1-SUM($N236:Y236))*($F236&gt;=4)</f>
        <v>0</v>
      </c>
      <c r="AA236" s="255">
        <f>MIN(1/$H236,1-SUM($N236:Z236))*($F236&gt;=4)</f>
        <v>0</v>
      </c>
      <c r="AB236" s="255">
        <f>MIN(1/$H236,1-SUM($N236:AA236))*($F236&gt;=4)</f>
        <v>0</v>
      </c>
      <c r="AC236" s="255">
        <f>MIN(1/$H236,1-SUM($N236:AB236))*($F236&gt;=4)</f>
        <v>0</v>
      </c>
      <c r="AD236" s="255">
        <f>MIN(1/$H236,1-SUM($N236:AC236))*($F236&gt;=4)</f>
        <v>0</v>
      </c>
      <c r="AE236" s="255">
        <f>MIN(1/$H236,1-SUM($N236:AD236))*($F236&gt;=4)</f>
        <v>0</v>
      </c>
      <c r="AF236" s="255">
        <f>MIN(1/$H236,1-SUM($N236:AE236))*($F236&gt;=4)</f>
        <v>0</v>
      </c>
      <c r="AG236" s="255">
        <f>MIN(1/$H236,1-SUM($N236:AF236))*($F236&gt;=4)</f>
        <v>0</v>
      </c>
      <c r="AH236" s="255">
        <f>MIN(1/$H236,1-SUM($N236:AG236))*($F236&gt;=4)</f>
        <v>0</v>
      </c>
      <c r="AI236" s="255">
        <f>MIN(1/$H236,1-SUM($N236:AH236))*($F236&gt;=4)</f>
        <v>0</v>
      </c>
      <c r="AJ236" s="255">
        <f>MIN(1/$H236,1-SUM($N236:AI236))*($F236&gt;=4)</f>
        <v>0</v>
      </c>
      <c r="AK236" s="255">
        <f>MIN(1/$H236,1-SUM($N236:AJ236))*($F236&gt;=4)</f>
        <v>0</v>
      </c>
      <c r="AL236" s="255">
        <f>MIN(1/$H236,1-SUM($N236:AK236))*($F236&gt;=4)</f>
        <v>0</v>
      </c>
      <c r="AM236" s="255">
        <f>MIN(1/$H236,1-SUM($N236:AL236))*($F236&gt;=4)</f>
        <v>0</v>
      </c>
      <c r="AN236" s="255">
        <f>MIN(1/$H236,1-SUM($N236:AM236))*($F236&gt;=4)</f>
        <v>0</v>
      </c>
      <c r="AO236" s="255">
        <f>MIN(1/$H236,1-SUM($N236:AN236))*($F236&gt;=4)</f>
        <v>0</v>
      </c>
      <c r="AP236" s="255">
        <f>MIN(1/$H236,1-SUM($N236:AO236))*($F236&gt;=4)</f>
        <v>0</v>
      </c>
      <c r="AQ236" s="255">
        <f>MIN(1/$H236,1-SUM($N236:AP236))*($F236&gt;=4)</f>
        <v>0</v>
      </c>
      <c r="AR236" s="255">
        <f>MIN(1/$H236,1-SUM($N236:AQ236))*($F236&gt;=4)</f>
        <v>0</v>
      </c>
      <c r="AS236" s="255">
        <f>MIN(1/$H236,1-SUM($N236:AR236))*($F236&gt;=4)</f>
        <v>0</v>
      </c>
      <c r="AT236" s="255">
        <f>MIN(1/$H236,1-SUM($N236:AS236))*($F236&gt;=4)</f>
        <v>0</v>
      </c>
      <c r="AU236" s="255">
        <f>MIN(1/$H236,1-SUM($N236:AT236))*($F236&gt;=4)</f>
        <v>0</v>
      </c>
      <c r="AV236" s="255">
        <f>MIN(1/$H236,1-SUM($N236:AU236))*($F236&gt;=4)</f>
        <v>0</v>
      </c>
      <c r="AW236" s="255">
        <f>MIN(1/$H236,1-SUM($N236:AV236))*($F236&gt;=4)</f>
        <v>0</v>
      </c>
      <c r="AX236" s="255">
        <f>MIN(1/$H236,1-SUM($N236:AW236))*($F236&gt;=4)</f>
        <v>0</v>
      </c>
      <c r="AY236" s="255">
        <f>MIN(1/$H236,1-SUM($N236:AX236))*($F236&gt;=4)</f>
        <v>0</v>
      </c>
      <c r="AZ236" s="255">
        <f>MIN(1/$H236,1-SUM($N236:AY236))*($F236&gt;=4)</f>
        <v>0</v>
      </c>
      <c r="BA236" s="255">
        <f>MIN(1/$H236,1-SUM($N236:AZ236))*($F236&gt;=4)</f>
        <v>0</v>
      </c>
      <c r="BB236" s="255">
        <f>MIN(1/$H236,1-SUM($N236:BA236))*($F236&gt;=4)</f>
        <v>0</v>
      </c>
      <c r="BC236" s="255">
        <f>MIN(1/$H236,1-SUM($N236:BB236))*($F236&gt;=4)</f>
        <v>0</v>
      </c>
      <c r="BD236" s="255">
        <f>MIN(1/$H236,1-SUM($N236:BC236))*($F236&gt;=4)</f>
        <v>0</v>
      </c>
      <c r="BE236" s="255">
        <f>MIN(1/$H236,1-SUM($N236:BD236))*($F236&gt;=4)</f>
        <v>0</v>
      </c>
      <c r="BF236" s="255">
        <f>MIN(1/$H236,1-SUM($N236:BE236))*($F236&gt;=4)</f>
        <v>0</v>
      </c>
      <c r="BG236" s="255">
        <f>MIN(1/$H236,1-SUM($N236:BF236))*($F236&gt;=4)</f>
        <v>0</v>
      </c>
      <c r="BH236" s="255">
        <f>MIN(1/$H236,1-SUM($N236:BG236))*($F236&gt;=4)</f>
        <v>0</v>
      </c>
      <c r="BI236" s="255">
        <f>MIN(1/$H236,1-SUM($N236:BH236))*($F236&gt;=4)</f>
        <v>0</v>
      </c>
      <c r="BJ236" s="255">
        <f>MIN(1/$H236,1-SUM($N236:BI236))*($F236&gt;=4)</f>
        <v>0</v>
      </c>
      <c r="BK236" s="255">
        <f>MIN(1/$H236,1-SUM($N236:BJ236))*($F236&gt;=4)</f>
        <v>0</v>
      </c>
      <c r="BL236" s="255">
        <f>MIN(1/$H236,1-SUM($N236:BK236))*($F236&gt;=4)</f>
        <v>0</v>
      </c>
      <c r="BM236" s="255">
        <f>MIN(1/$H236,1-SUM($N236:BL236))*($F236&gt;=4)</f>
        <v>0</v>
      </c>
    </row>
    <row r="237" spans="4:65" ht="12.75">
      <c r="D237" s="226" t="str">
        <f>D211</f>
        <v>Book Depreciation Rates</v>
      </c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  <c r="AJ237" s="243"/>
      <c r="AK237" s="243"/>
      <c r="AL237" s="243"/>
      <c r="AM237" s="243"/>
      <c r="AN237" s="243"/>
      <c r="AO237" s="243"/>
      <c r="AP237" s="243"/>
      <c r="AQ237" s="243"/>
      <c r="AR237" s="243"/>
      <c r="AS237" s="243"/>
      <c r="AT237" s="243"/>
      <c r="AU237" s="243"/>
      <c r="AV237" s="243"/>
      <c r="AW237" s="243"/>
      <c r="AX237" s="243"/>
      <c r="AY237" s="243"/>
      <c r="AZ237" s="243"/>
      <c r="BA237" s="243"/>
      <c r="BB237" s="243"/>
      <c r="BC237" s="243"/>
      <c r="BD237" s="243"/>
      <c r="BE237" s="243"/>
      <c r="BF237" s="243"/>
      <c r="BG237" s="243"/>
      <c r="BH237" s="243"/>
      <c r="BI237" s="243"/>
      <c r="BJ237" s="243"/>
      <c r="BK237" s="243"/>
      <c r="BL237" s="243"/>
      <c r="BM237" s="243"/>
    </row>
    <row r="238" spans="4:7" s="221" customFormat="1" ht="12.75">
      <c r="D238" s="229"/>
      <c r="F238" s="230"/>
      <c r="G238" s="230"/>
    </row>
    <row r="239" spans="4:7" s="221" customFormat="1" ht="12.75">
      <c r="D239" s="229"/>
      <c r="F239" s="230"/>
      <c r="G239" s="230"/>
    </row>
    <row r="240" spans="4:65" ht="12.75">
      <c r="D240" s="218" t="s">
        <v>21</v>
      </c>
      <c r="E240" s="213"/>
      <c r="F240" s="186"/>
      <c r="G240" s="186"/>
      <c r="K240" s="216"/>
      <c r="L240" s="216"/>
      <c r="M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6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6"/>
      <c r="AU240" s="216"/>
      <c r="AV240" s="216"/>
      <c r="AW240" s="216"/>
      <c r="AX240" s="216"/>
      <c r="AY240" s="216"/>
      <c r="AZ240" s="216"/>
      <c r="BA240" s="216"/>
      <c r="BB240" s="216"/>
      <c r="BC240" s="216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</row>
    <row r="241" spans="3:65" ht="12.75">
      <c r="C241" s="220">
        <f>C240+1</f>
        <v>1</v>
      </c>
      <c r="D241" s="198" t="str">
        <f>INDEX(D$64:D$88,$C241,1)</f>
        <v>Capital Costs</v>
      </c>
      <c r="E241" s="245" t="str">
        <f t="shared" si="164" ref="E241:F265">INDEX(E$64:E$88,$C241,1)</f>
        <v>Capital</v>
      </c>
      <c r="F241" s="215">
        <f t="shared" si="164"/>
        <v>4</v>
      </c>
      <c r="G241" s="215"/>
      <c r="H241" s="249"/>
      <c r="K241" s="236">
        <f>SUMPRODUCT(O241:BM241,$O$12:$BM$12)</f>
        <v>690303.95998738939</v>
      </c>
      <c r="L241" s="237">
        <f>SUM(O241:BM241)</f>
        <v>1000000.0000000001</v>
      </c>
      <c r="O241" s="256">
        <f ca="1">SUMPRODUCT($O183:O183,N(OFFSET($O212:O212,0,MAX(COLUMN($O212:O212))-COLUMN($O212:O212),1,1)))</f>
        <v>100000</v>
      </c>
      <c r="P241" s="256">
        <f ca="1">SUMPRODUCT($O183:P183,N(OFFSET($O212:P212,0,MAX(COLUMN($O212:P212))-COLUMN($O212:P212),1,1)))</f>
        <v>100000</v>
      </c>
      <c r="Q241" s="256">
        <f ca="1">SUMPRODUCT($O183:Q183,N(OFFSET($O212:Q212,0,MAX(COLUMN($O212:Q212))-COLUMN($O212:Q212),1,1)))</f>
        <v>100000</v>
      </c>
      <c r="R241" s="256">
        <f ca="1">SUMPRODUCT($O183:R183,N(OFFSET($O212:R212,0,MAX(COLUMN($O212:R212))-COLUMN($O212:R212),1,1)))</f>
        <v>100000</v>
      </c>
      <c r="S241" s="256">
        <f ca="1">SUMPRODUCT($O183:S183,N(OFFSET($O212:S212,0,MAX(COLUMN($O212:S212))-COLUMN($O212:S212),1,1)))</f>
        <v>100000</v>
      </c>
      <c r="T241" s="256">
        <f ca="1">SUMPRODUCT($O183:T183,N(OFFSET($O212:T212,0,MAX(COLUMN($O212:T212))-COLUMN($O212:T212),1,1)))</f>
        <v>100000</v>
      </c>
      <c r="U241" s="256">
        <f ca="1">SUMPRODUCT($O183:U183,N(OFFSET($O212:U212,0,MAX(COLUMN($O212:U212))-COLUMN($O212:U212),1,1)))</f>
        <v>100000</v>
      </c>
      <c r="V241" s="256">
        <f ca="1">SUMPRODUCT($O183:V183,N(OFFSET($O212:V212,0,MAX(COLUMN($O212:V212))-COLUMN($O212:V212),1,1)))</f>
        <v>100000</v>
      </c>
      <c r="W241" s="256">
        <f ca="1">SUMPRODUCT($O183:W183,N(OFFSET($O212:W212,0,MAX(COLUMN($O212:W212))-COLUMN($O212:W212),1,1)))</f>
        <v>100000</v>
      </c>
      <c r="X241" s="256">
        <f ca="1">SUMPRODUCT($O183:X183,N(OFFSET($O212:X212,0,MAX(COLUMN($O212:X212))-COLUMN($O212:X212),1,1)))</f>
        <v>100000</v>
      </c>
      <c r="Y241" s="256">
        <f ca="1">SUMPRODUCT($O183:Y183,N(OFFSET($O212:Y212,0,MAX(COLUMN($O212:Y212))-COLUMN($O212:Y212),1,1)))</f>
        <v>1.11022302462516E-10</v>
      </c>
      <c r="Z241" s="256">
        <f ca="1">SUMPRODUCT($O183:Z183,N(OFFSET($O212:Z212,0,MAX(COLUMN($O212:Z212))-COLUMN($O212:Z212),1,1)))</f>
        <v>0</v>
      </c>
      <c r="AA241" s="256">
        <f ca="1">SUMPRODUCT($O183:AA183,N(OFFSET($O212:AA212,0,MAX(COLUMN($O212:AA212))-COLUMN($O212:AA212),1,1)))</f>
        <v>0</v>
      </c>
      <c r="AB241" s="256">
        <f ca="1">SUMPRODUCT($O183:AB183,N(OFFSET($O212:AB212,0,MAX(COLUMN($O212:AB212))-COLUMN($O212:AB212),1,1)))</f>
        <v>0</v>
      </c>
      <c r="AC241" s="256">
        <f ca="1">SUMPRODUCT($O183:AC183,N(OFFSET($O212:AC212,0,MAX(COLUMN($O212:AC212))-COLUMN($O212:AC212),1,1)))</f>
        <v>0</v>
      </c>
      <c r="AD241" s="256">
        <f ca="1">SUMPRODUCT($O183:AD183,N(OFFSET($O212:AD212,0,MAX(COLUMN($O212:AD212))-COLUMN($O212:AD212),1,1)))</f>
        <v>0</v>
      </c>
      <c r="AE241" s="256">
        <f ca="1">SUMPRODUCT($O183:AE183,N(OFFSET($O212:AE212,0,MAX(COLUMN($O212:AE212))-COLUMN($O212:AE212),1,1)))</f>
        <v>0</v>
      </c>
      <c r="AF241" s="256">
        <f ca="1">SUMPRODUCT($O183:AF183,N(OFFSET($O212:AF212,0,MAX(COLUMN($O212:AF212))-COLUMN($O212:AF212),1,1)))</f>
        <v>0</v>
      </c>
      <c r="AG241" s="256">
        <f ca="1">SUMPRODUCT($O183:AG183,N(OFFSET($O212:AG212,0,MAX(COLUMN($O212:AG212))-COLUMN($O212:AG212),1,1)))</f>
        <v>0</v>
      </c>
      <c r="AH241" s="256">
        <f ca="1">SUMPRODUCT($O183:AH183,N(OFFSET($O212:AH212,0,MAX(COLUMN($O212:AH212))-COLUMN($O212:AH212),1,1)))</f>
        <v>0</v>
      </c>
      <c r="AI241" s="256">
        <f ca="1">SUMPRODUCT($O183:AI183,N(OFFSET($O212:AI212,0,MAX(COLUMN($O212:AI212))-COLUMN($O212:AI212),1,1)))</f>
        <v>0</v>
      </c>
      <c r="AJ241" s="256">
        <f ca="1">SUMPRODUCT($O183:AJ183,N(OFFSET($O212:AJ212,0,MAX(COLUMN($O212:AJ212))-COLUMN($O212:AJ212),1,1)))</f>
        <v>0</v>
      </c>
      <c r="AK241" s="256">
        <f ca="1">SUMPRODUCT($O183:AK183,N(OFFSET($O212:AK212,0,MAX(COLUMN($O212:AK212))-COLUMN($O212:AK212),1,1)))</f>
        <v>0</v>
      </c>
      <c r="AL241" s="256">
        <f ca="1">SUMPRODUCT($O183:AL183,N(OFFSET($O212:AL212,0,MAX(COLUMN($O212:AL212))-COLUMN($O212:AL212),1,1)))</f>
        <v>0</v>
      </c>
      <c r="AM241" s="256">
        <f ca="1">SUMPRODUCT($O183:AM183,N(OFFSET($O212:AM212,0,MAX(COLUMN($O212:AM212))-COLUMN($O212:AM212),1,1)))</f>
        <v>0</v>
      </c>
      <c r="AN241" s="256">
        <f ca="1">SUMPRODUCT($O183:AN183,N(OFFSET($O212:AN212,0,MAX(COLUMN($O212:AN212))-COLUMN($O212:AN212),1,1)))</f>
        <v>0</v>
      </c>
      <c r="AO241" s="256">
        <f ca="1">SUMPRODUCT($O183:AO183,N(OFFSET($O212:AO212,0,MAX(COLUMN($O212:AO212))-COLUMN($O212:AO212),1,1)))</f>
        <v>0</v>
      </c>
      <c r="AP241" s="256">
        <f ca="1">SUMPRODUCT($O183:AP183,N(OFFSET($O212:AP212,0,MAX(COLUMN($O212:AP212))-COLUMN($O212:AP212),1,1)))</f>
        <v>0</v>
      </c>
      <c r="AQ241" s="256">
        <f ca="1">SUMPRODUCT($O183:AQ183,N(OFFSET($O212:AQ212,0,MAX(COLUMN($O212:AQ212))-COLUMN($O212:AQ212),1,1)))</f>
        <v>0</v>
      </c>
      <c r="AR241" s="256">
        <f ca="1">SUMPRODUCT($O183:AR183,N(OFFSET($O212:AR212,0,MAX(COLUMN($O212:AR212))-COLUMN($O212:AR212),1,1)))</f>
        <v>0</v>
      </c>
      <c r="AS241" s="256">
        <f ca="1">SUMPRODUCT($O183:AS183,N(OFFSET($O212:AS212,0,MAX(COLUMN($O212:AS212))-COLUMN($O212:AS212),1,1)))</f>
        <v>0</v>
      </c>
      <c r="AT241" s="256">
        <f ca="1">SUMPRODUCT($O183:AT183,N(OFFSET($O212:AT212,0,MAX(COLUMN($O212:AT212))-COLUMN($O212:AT212),1,1)))</f>
        <v>0</v>
      </c>
      <c r="AU241" s="256">
        <f ca="1">SUMPRODUCT($O183:AU183,N(OFFSET($O212:AU212,0,MAX(COLUMN($O212:AU212))-COLUMN($O212:AU212),1,1)))</f>
        <v>0</v>
      </c>
      <c r="AV241" s="256">
        <f ca="1">SUMPRODUCT($O183:AV183,N(OFFSET($O212:AV212,0,MAX(COLUMN($O212:AV212))-COLUMN($O212:AV212),1,1)))</f>
        <v>0</v>
      </c>
      <c r="AW241" s="256">
        <f ca="1">SUMPRODUCT($O183:AW183,N(OFFSET($O212:AW212,0,MAX(COLUMN($O212:AW212))-COLUMN($O212:AW212),1,1)))</f>
        <v>0</v>
      </c>
      <c r="AX241" s="256">
        <f ca="1">SUMPRODUCT($O183:AX183,N(OFFSET($O212:AX212,0,MAX(COLUMN($O212:AX212))-COLUMN($O212:AX212),1,1)))</f>
        <v>0</v>
      </c>
      <c r="AY241" s="256">
        <f ca="1">SUMPRODUCT($O183:AY183,N(OFFSET($O212:AY212,0,MAX(COLUMN($O212:AY212))-COLUMN($O212:AY212),1,1)))</f>
        <v>0</v>
      </c>
      <c r="AZ241" s="256">
        <f ca="1">SUMPRODUCT($O183:AZ183,N(OFFSET($O212:AZ212,0,MAX(COLUMN($O212:AZ212))-COLUMN($O212:AZ212),1,1)))</f>
        <v>0</v>
      </c>
      <c r="BA241" s="256">
        <f ca="1">SUMPRODUCT($O183:BA183,N(OFFSET($O212:BA212,0,MAX(COLUMN($O212:BA212))-COLUMN($O212:BA212),1,1)))</f>
        <v>0</v>
      </c>
      <c r="BB241" s="256">
        <f ca="1">SUMPRODUCT($O183:BB183,N(OFFSET($O212:BB212,0,MAX(COLUMN($O212:BB212))-COLUMN($O212:BB212),1,1)))</f>
        <v>0</v>
      </c>
      <c r="BC241" s="256">
        <f ca="1">SUMPRODUCT($O183:BC183,N(OFFSET($O212:BC212,0,MAX(COLUMN($O212:BC212))-COLUMN($O212:BC212),1,1)))</f>
        <v>0</v>
      </c>
      <c r="BD241" s="256">
        <f ca="1">SUMPRODUCT($O183:BD183,N(OFFSET($O212:BD212,0,MAX(COLUMN($O212:BD212))-COLUMN($O212:BD212),1,1)))</f>
        <v>0</v>
      </c>
      <c r="BE241" s="256">
        <f ca="1">SUMPRODUCT($O183:BE183,N(OFFSET($O212:BE212,0,MAX(COLUMN($O212:BE212))-COLUMN($O212:BE212),1,1)))</f>
        <v>0</v>
      </c>
      <c r="BF241" s="256">
        <f ca="1">SUMPRODUCT($O183:BF183,N(OFFSET($O212:BF212,0,MAX(COLUMN($O212:BF212))-COLUMN($O212:BF212),1,1)))</f>
        <v>0</v>
      </c>
      <c r="BG241" s="256">
        <f ca="1">SUMPRODUCT($O183:BG183,N(OFFSET($O212:BG212,0,MAX(COLUMN($O212:BG212))-COLUMN($O212:BG212),1,1)))</f>
        <v>0</v>
      </c>
      <c r="BH241" s="256">
        <f ca="1">SUMPRODUCT($O183:BH183,N(OFFSET($O212:BH212,0,MAX(COLUMN($O212:BH212))-COLUMN($O212:BH212),1,1)))</f>
        <v>0</v>
      </c>
      <c r="BI241" s="256">
        <f ca="1">SUMPRODUCT($O183:BI183,N(OFFSET($O212:BI212,0,MAX(COLUMN($O212:BI212))-COLUMN($O212:BI212),1,1)))</f>
        <v>0</v>
      </c>
      <c r="BJ241" s="256">
        <f ca="1">SUMPRODUCT($O183:BJ183,N(OFFSET($O212:BJ212,0,MAX(COLUMN($O212:BJ212))-COLUMN($O212:BJ212),1,1)))</f>
        <v>0</v>
      </c>
      <c r="BK241" s="256">
        <f ca="1">SUMPRODUCT($O183:BK183,N(OFFSET($O212:BK212,0,MAX(COLUMN($O212:BK212))-COLUMN($O212:BK212),1,1)))</f>
        <v>0</v>
      </c>
      <c r="BL241" s="256">
        <f ca="1">SUMPRODUCT($O183:BL183,N(OFFSET($O212:BL212,0,MAX(COLUMN($O212:BL212))-COLUMN($O212:BL212),1,1)))</f>
        <v>0</v>
      </c>
      <c r="BM241" s="256">
        <f ca="1">SUMPRODUCT($O183:BM183,N(OFFSET($O212:BM212,0,MAX(COLUMN($O212:BM212))-COLUMN($O212:BM212),1,1)))</f>
        <v>0</v>
      </c>
    </row>
    <row r="242" spans="3:65" ht="12.75">
      <c r="C242" s="220">
        <f t="shared" si="165" ref="C242:C265">C241+1</f>
        <v>2</v>
      </c>
      <c r="D242" s="198" t="str">
        <f t="shared" si="166" ref="D242:D265">INDEX(D$64:D$88,$C242,1)</f>
        <v>O&amp;M</v>
      </c>
      <c r="E242" s="245" t="str">
        <f t="shared" si="164"/>
        <v>Operating Expense</v>
      </c>
      <c r="F242" s="215">
        <f t="shared" si="164"/>
        <v>2</v>
      </c>
      <c r="G242" s="215"/>
      <c r="H242" s="249"/>
      <c r="K242" s="236">
        <f t="shared" si="167" ref="K242:K266">SUMPRODUCT(O242:BM242,$O$12:$BM$12)</f>
        <v>0</v>
      </c>
      <c r="L242" s="237">
        <f t="shared" si="168" ref="L242:L266">SUM(O242:BM242)</f>
        <v>0</v>
      </c>
      <c r="O242" s="256">
        <f ca="1">SUMPRODUCT($O184:O184,N(OFFSET($O213:O213,0,MAX(COLUMN($O213:O213))-COLUMN($O213:O213),1,1)))</f>
        <v>0</v>
      </c>
      <c r="P242" s="256">
        <f ca="1">SUMPRODUCT($O184:P184,N(OFFSET($O213:P213,0,MAX(COLUMN($O213:P213))-COLUMN($O213:P213),1,1)))</f>
        <v>0</v>
      </c>
      <c r="Q242" s="256">
        <f ca="1">SUMPRODUCT($O184:Q184,N(OFFSET($O213:Q213,0,MAX(COLUMN($O213:Q213))-COLUMN($O213:Q213),1,1)))</f>
        <v>0</v>
      </c>
      <c r="R242" s="256">
        <f ca="1">SUMPRODUCT($O184:R184,N(OFFSET($O213:R213,0,MAX(COLUMN($O213:R213))-COLUMN($O213:R213),1,1)))</f>
        <v>0</v>
      </c>
      <c r="S242" s="256">
        <f ca="1">SUMPRODUCT($O184:S184,N(OFFSET($O213:S213,0,MAX(COLUMN($O213:S213))-COLUMN($O213:S213),1,1)))</f>
        <v>0</v>
      </c>
      <c r="T242" s="256">
        <f ca="1">SUMPRODUCT($O184:T184,N(OFFSET($O213:T213,0,MAX(COLUMN($O213:T213))-COLUMN($O213:T213),1,1)))</f>
        <v>0</v>
      </c>
      <c r="U242" s="256">
        <f ca="1">SUMPRODUCT($O184:U184,N(OFFSET($O213:U213,0,MAX(COLUMN($O213:U213))-COLUMN($O213:U213),1,1)))</f>
        <v>0</v>
      </c>
      <c r="V242" s="256">
        <f ca="1">SUMPRODUCT($O184:V184,N(OFFSET($O213:V213,0,MAX(COLUMN($O213:V213))-COLUMN($O213:V213),1,1)))</f>
        <v>0</v>
      </c>
      <c r="W242" s="256">
        <f ca="1">SUMPRODUCT($O184:W184,N(OFFSET($O213:W213,0,MAX(COLUMN($O213:W213))-COLUMN($O213:W213),1,1)))</f>
        <v>0</v>
      </c>
      <c r="X242" s="256">
        <f ca="1">SUMPRODUCT($O184:X184,N(OFFSET($O213:X213,0,MAX(COLUMN($O213:X213))-COLUMN($O213:X213),1,1)))</f>
        <v>0</v>
      </c>
      <c r="Y242" s="256">
        <f ca="1">SUMPRODUCT($O184:Y184,N(OFFSET($O213:Y213,0,MAX(COLUMN($O213:Y213))-COLUMN($O213:Y213),1,1)))</f>
        <v>0</v>
      </c>
      <c r="Z242" s="256">
        <f ca="1">SUMPRODUCT($O184:Z184,N(OFFSET($O213:Z213,0,MAX(COLUMN($O213:Z213))-COLUMN($O213:Z213),1,1)))</f>
        <v>0</v>
      </c>
      <c r="AA242" s="256">
        <f ca="1">SUMPRODUCT($O184:AA184,N(OFFSET($O213:AA213,0,MAX(COLUMN($O213:AA213))-COLUMN($O213:AA213),1,1)))</f>
        <v>0</v>
      </c>
      <c r="AB242" s="256">
        <f ca="1">SUMPRODUCT($O184:AB184,N(OFFSET($O213:AB213,0,MAX(COLUMN($O213:AB213))-COLUMN($O213:AB213),1,1)))</f>
        <v>0</v>
      </c>
      <c r="AC242" s="256">
        <f ca="1">SUMPRODUCT($O184:AC184,N(OFFSET($O213:AC213,0,MAX(COLUMN($O213:AC213))-COLUMN($O213:AC213),1,1)))</f>
        <v>0</v>
      </c>
      <c r="AD242" s="256">
        <f ca="1">SUMPRODUCT($O184:AD184,N(OFFSET($O213:AD213,0,MAX(COLUMN($O213:AD213))-COLUMN($O213:AD213),1,1)))</f>
        <v>0</v>
      </c>
      <c r="AE242" s="256">
        <f ca="1">SUMPRODUCT($O184:AE184,N(OFFSET($O213:AE213,0,MAX(COLUMN($O213:AE213))-COLUMN($O213:AE213),1,1)))</f>
        <v>0</v>
      </c>
      <c r="AF242" s="256">
        <f ca="1">SUMPRODUCT($O184:AF184,N(OFFSET($O213:AF213,0,MAX(COLUMN($O213:AF213))-COLUMN($O213:AF213),1,1)))</f>
        <v>0</v>
      </c>
      <c r="AG242" s="256">
        <f ca="1">SUMPRODUCT($O184:AG184,N(OFFSET($O213:AG213,0,MAX(COLUMN($O213:AG213))-COLUMN($O213:AG213),1,1)))</f>
        <v>0</v>
      </c>
      <c r="AH242" s="256">
        <f ca="1">SUMPRODUCT($O184:AH184,N(OFFSET($O213:AH213,0,MAX(COLUMN($O213:AH213))-COLUMN($O213:AH213),1,1)))</f>
        <v>0</v>
      </c>
      <c r="AI242" s="256">
        <f ca="1">SUMPRODUCT($O184:AI184,N(OFFSET($O213:AI213,0,MAX(COLUMN($O213:AI213))-COLUMN($O213:AI213),1,1)))</f>
        <v>0</v>
      </c>
      <c r="AJ242" s="256">
        <f ca="1">SUMPRODUCT($O184:AJ184,N(OFFSET($O213:AJ213,0,MAX(COLUMN($O213:AJ213))-COLUMN($O213:AJ213),1,1)))</f>
        <v>0</v>
      </c>
      <c r="AK242" s="256">
        <f ca="1">SUMPRODUCT($O184:AK184,N(OFFSET($O213:AK213,0,MAX(COLUMN($O213:AK213))-COLUMN($O213:AK213),1,1)))</f>
        <v>0</v>
      </c>
      <c r="AL242" s="256">
        <f ca="1">SUMPRODUCT($O184:AL184,N(OFFSET($O213:AL213,0,MAX(COLUMN($O213:AL213))-COLUMN($O213:AL213),1,1)))</f>
        <v>0</v>
      </c>
      <c r="AM242" s="256">
        <f ca="1">SUMPRODUCT($O184:AM184,N(OFFSET($O213:AM213,0,MAX(COLUMN($O213:AM213))-COLUMN($O213:AM213),1,1)))</f>
        <v>0</v>
      </c>
      <c r="AN242" s="256">
        <f ca="1">SUMPRODUCT($O184:AN184,N(OFFSET($O213:AN213,0,MAX(COLUMN($O213:AN213))-COLUMN($O213:AN213),1,1)))</f>
        <v>0</v>
      </c>
      <c r="AO242" s="256">
        <f ca="1">SUMPRODUCT($O184:AO184,N(OFFSET($O213:AO213,0,MAX(COLUMN($O213:AO213))-COLUMN($O213:AO213),1,1)))</f>
        <v>0</v>
      </c>
      <c r="AP242" s="256">
        <f ca="1">SUMPRODUCT($O184:AP184,N(OFFSET($O213:AP213,0,MAX(COLUMN($O213:AP213))-COLUMN($O213:AP213),1,1)))</f>
        <v>0</v>
      </c>
      <c r="AQ242" s="256">
        <f ca="1">SUMPRODUCT($O184:AQ184,N(OFFSET($O213:AQ213,0,MAX(COLUMN($O213:AQ213))-COLUMN($O213:AQ213),1,1)))</f>
        <v>0</v>
      </c>
      <c r="AR242" s="256">
        <f ca="1">SUMPRODUCT($O184:AR184,N(OFFSET($O213:AR213,0,MAX(COLUMN($O213:AR213))-COLUMN($O213:AR213),1,1)))</f>
        <v>0</v>
      </c>
      <c r="AS242" s="256">
        <f ca="1">SUMPRODUCT($O184:AS184,N(OFFSET($O213:AS213,0,MAX(COLUMN($O213:AS213))-COLUMN($O213:AS213),1,1)))</f>
        <v>0</v>
      </c>
      <c r="AT242" s="256">
        <f ca="1">SUMPRODUCT($O184:AT184,N(OFFSET($O213:AT213,0,MAX(COLUMN($O213:AT213))-COLUMN($O213:AT213),1,1)))</f>
        <v>0</v>
      </c>
      <c r="AU242" s="256">
        <f ca="1">SUMPRODUCT($O184:AU184,N(OFFSET($O213:AU213,0,MAX(COLUMN($O213:AU213))-COLUMN($O213:AU213),1,1)))</f>
        <v>0</v>
      </c>
      <c r="AV242" s="256">
        <f ca="1">SUMPRODUCT($O184:AV184,N(OFFSET($O213:AV213,0,MAX(COLUMN($O213:AV213))-COLUMN($O213:AV213),1,1)))</f>
        <v>0</v>
      </c>
      <c r="AW242" s="256">
        <f ca="1">SUMPRODUCT($O184:AW184,N(OFFSET($O213:AW213,0,MAX(COLUMN($O213:AW213))-COLUMN($O213:AW213),1,1)))</f>
        <v>0</v>
      </c>
      <c r="AX242" s="256">
        <f ca="1">SUMPRODUCT($O184:AX184,N(OFFSET($O213:AX213,0,MAX(COLUMN($O213:AX213))-COLUMN($O213:AX213),1,1)))</f>
        <v>0</v>
      </c>
      <c r="AY242" s="256">
        <f ca="1">SUMPRODUCT($O184:AY184,N(OFFSET($O213:AY213,0,MAX(COLUMN($O213:AY213))-COLUMN($O213:AY213),1,1)))</f>
        <v>0</v>
      </c>
      <c r="AZ242" s="256">
        <f ca="1">SUMPRODUCT($O184:AZ184,N(OFFSET($O213:AZ213,0,MAX(COLUMN($O213:AZ213))-COLUMN($O213:AZ213),1,1)))</f>
        <v>0</v>
      </c>
      <c r="BA242" s="256">
        <f ca="1">SUMPRODUCT($O184:BA184,N(OFFSET($O213:BA213,0,MAX(COLUMN($O213:BA213))-COLUMN($O213:BA213),1,1)))</f>
        <v>0</v>
      </c>
      <c r="BB242" s="256">
        <f ca="1">SUMPRODUCT($O184:BB184,N(OFFSET($O213:BB213,0,MAX(COLUMN($O213:BB213))-COLUMN($O213:BB213),1,1)))</f>
        <v>0</v>
      </c>
      <c r="BC242" s="256">
        <f ca="1">SUMPRODUCT($O184:BC184,N(OFFSET($O213:BC213,0,MAX(COLUMN($O213:BC213))-COLUMN($O213:BC213),1,1)))</f>
        <v>0</v>
      </c>
      <c r="BD242" s="256">
        <f ca="1">SUMPRODUCT($O184:BD184,N(OFFSET($O213:BD213,0,MAX(COLUMN($O213:BD213))-COLUMN($O213:BD213),1,1)))</f>
        <v>0</v>
      </c>
      <c r="BE242" s="256">
        <f ca="1">SUMPRODUCT($O184:BE184,N(OFFSET($O213:BE213,0,MAX(COLUMN($O213:BE213))-COLUMN($O213:BE213),1,1)))</f>
        <v>0</v>
      </c>
      <c r="BF242" s="256">
        <f ca="1">SUMPRODUCT($O184:BF184,N(OFFSET($O213:BF213,0,MAX(COLUMN($O213:BF213))-COLUMN($O213:BF213),1,1)))</f>
        <v>0</v>
      </c>
      <c r="BG242" s="256">
        <f ca="1">SUMPRODUCT($O184:BG184,N(OFFSET($O213:BG213,0,MAX(COLUMN($O213:BG213))-COLUMN($O213:BG213),1,1)))</f>
        <v>0</v>
      </c>
      <c r="BH242" s="256">
        <f ca="1">SUMPRODUCT($O184:BH184,N(OFFSET($O213:BH213,0,MAX(COLUMN($O213:BH213))-COLUMN($O213:BH213),1,1)))</f>
        <v>0</v>
      </c>
      <c r="BI242" s="256">
        <f ca="1">SUMPRODUCT($O184:BI184,N(OFFSET($O213:BI213,0,MAX(COLUMN($O213:BI213))-COLUMN($O213:BI213),1,1)))</f>
        <v>0</v>
      </c>
      <c r="BJ242" s="256">
        <f ca="1">SUMPRODUCT($O184:BJ184,N(OFFSET($O213:BJ213,0,MAX(COLUMN($O213:BJ213))-COLUMN($O213:BJ213),1,1)))</f>
        <v>0</v>
      </c>
      <c r="BK242" s="256">
        <f ca="1">SUMPRODUCT($O184:BK184,N(OFFSET($O213:BK213,0,MAX(COLUMN($O213:BK213))-COLUMN($O213:BK213),1,1)))</f>
        <v>0</v>
      </c>
      <c r="BL242" s="256">
        <f ca="1">SUMPRODUCT($O184:BL184,N(OFFSET($O213:BL213,0,MAX(COLUMN($O213:BL213))-COLUMN($O213:BL213),1,1)))</f>
        <v>0</v>
      </c>
      <c r="BM242" s="256">
        <f ca="1">SUMPRODUCT($O184:BM184,N(OFFSET($O213:BM213,0,MAX(COLUMN($O213:BM213))-COLUMN($O213:BM213),1,1)))</f>
        <v>0</v>
      </c>
    </row>
    <row r="243" spans="3:65" ht="12.75">
      <c r="C243" s="220">
        <f t="shared" si="165"/>
        <v>3</v>
      </c>
      <c r="D243" s="198" t="str">
        <f t="shared" si="166"/>
        <v>…</v>
      </c>
      <c r="E243" s="245" t="str">
        <f t="shared" si="164"/>
        <v>Operating Expense</v>
      </c>
      <c r="F243" s="215">
        <f t="shared" si="164"/>
        <v>2</v>
      </c>
      <c r="G243" s="215"/>
      <c r="H243" s="249"/>
      <c r="K243" s="236">
        <f t="shared" si="167"/>
        <v>0</v>
      </c>
      <c r="L243" s="237">
        <f t="shared" si="168"/>
        <v>0</v>
      </c>
      <c r="O243" s="256">
        <f ca="1">SUMPRODUCT($O185:O185,N(OFFSET($O214:O214,0,MAX(COLUMN($O214:O214))-COLUMN($O214:O214),1,1)))</f>
        <v>0</v>
      </c>
      <c r="P243" s="256">
        <f ca="1">SUMPRODUCT($O185:P185,N(OFFSET($O214:P214,0,MAX(COLUMN($O214:P214))-COLUMN($O214:P214),1,1)))</f>
        <v>0</v>
      </c>
      <c r="Q243" s="256">
        <f ca="1">SUMPRODUCT($O185:Q185,N(OFFSET($O214:Q214,0,MAX(COLUMN($O214:Q214))-COLUMN($O214:Q214),1,1)))</f>
        <v>0</v>
      </c>
      <c r="R243" s="256">
        <f ca="1">SUMPRODUCT($O185:R185,N(OFFSET($O214:R214,0,MAX(COLUMN($O214:R214))-COLUMN($O214:R214),1,1)))</f>
        <v>0</v>
      </c>
      <c r="S243" s="256">
        <f ca="1">SUMPRODUCT($O185:S185,N(OFFSET($O214:S214,0,MAX(COLUMN($O214:S214))-COLUMN($O214:S214),1,1)))</f>
        <v>0</v>
      </c>
      <c r="T243" s="256">
        <f ca="1">SUMPRODUCT($O185:T185,N(OFFSET($O214:T214,0,MAX(COLUMN($O214:T214))-COLUMN($O214:T214),1,1)))</f>
        <v>0</v>
      </c>
      <c r="U243" s="256">
        <f ca="1">SUMPRODUCT($O185:U185,N(OFFSET($O214:U214,0,MAX(COLUMN($O214:U214))-COLUMN($O214:U214),1,1)))</f>
        <v>0</v>
      </c>
      <c r="V243" s="256">
        <f ca="1">SUMPRODUCT($O185:V185,N(OFFSET($O214:V214,0,MAX(COLUMN($O214:V214))-COLUMN($O214:V214),1,1)))</f>
        <v>0</v>
      </c>
      <c r="W243" s="256">
        <f ca="1">SUMPRODUCT($O185:W185,N(OFFSET($O214:W214,0,MAX(COLUMN($O214:W214))-COLUMN($O214:W214),1,1)))</f>
        <v>0</v>
      </c>
      <c r="X243" s="256">
        <f ca="1">SUMPRODUCT($O185:X185,N(OFFSET($O214:X214,0,MAX(COLUMN($O214:X214))-COLUMN($O214:X214),1,1)))</f>
        <v>0</v>
      </c>
      <c r="Y243" s="256">
        <f ca="1">SUMPRODUCT($O185:Y185,N(OFFSET($O214:Y214,0,MAX(COLUMN($O214:Y214))-COLUMN($O214:Y214),1,1)))</f>
        <v>0</v>
      </c>
      <c r="Z243" s="256">
        <f ca="1">SUMPRODUCT($O185:Z185,N(OFFSET($O214:Z214,0,MAX(COLUMN($O214:Z214))-COLUMN($O214:Z214),1,1)))</f>
        <v>0</v>
      </c>
      <c r="AA243" s="256">
        <f ca="1">SUMPRODUCT($O185:AA185,N(OFFSET($O214:AA214,0,MAX(COLUMN($O214:AA214))-COLUMN($O214:AA214),1,1)))</f>
        <v>0</v>
      </c>
      <c r="AB243" s="256">
        <f ca="1">SUMPRODUCT($O185:AB185,N(OFFSET($O214:AB214,0,MAX(COLUMN($O214:AB214))-COLUMN($O214:AB214),1,1)))</f>
        <v>0</v>
      </c>
      <c r="AC243" s="256">
        <f ca="1">SUMPRODUCT($O185:AC185,N(OFFSET($O214:AC214,0,MAX(COLUMN($O214:AC214))-COLUMN($O214:AC214),1,1)))</f>
        <v>0</v>
      </c>
      <c r="AD243" s="256">
        <f ca="1">SUMPRODUCT($O185:AD185,N(OFFSET($O214:AD214,0,MAX(COLUMN($O214:AD214))-COLUMN($O214:AD214),1,1)))</f>
        <v>0</v>
      </c>
      <c r="AE243" s="256">
        <f ca="1">SUMPRODUCT($O185:AE185,N(OFFSET($O214:AE214,0,MAX(COLUMN($O214:AE214))-COLUMN($O214:AE214),1,1)))</f>
        <v>0</v>
      </c>
      <c r="AF243" s="256">
        <f ca="1">SUMPRODUCT($O185:AF185,N(OFFSET($O214:AF214,0,MAX(COLUMN($O214:AF214))-COLUMN($O214:AF214),1,1)))</f>
        <v>0</v>
      </c>
      <c r="AG243" s="256">
        <f ca="1">SUMPRODUCT($O185:AG185,N(OFFSET($O214:AG214,0,MAX(COLUMN($O214:AG214))-COLUMN($O214:AG214),1,1)))</f>
        <v>0</v>
      </c>
      <c r="AH243" s="256">
        <f ca="1">SUMPRODUCT($O185:AH185,N(OFFSET($O214:AH214,0,MAX(COLUMN($O214:AH214))-COLUMN($O214:AH214),1,1)))</f>
        <v>0</v>
      </c>
      <c r="AI243" s="256">
        <f ca="1">SUMPRODUCT($O185:AI185,N(OFFSET($O214:AI214,0,MAX(COLUMN($O214:AI214))-COLUMN($O214:AI214),1,1)))</f>
        <v>0</v>
      </c>
      <c r="AJ243" s="256">
        <f ca="1">SUMPRODUCT($O185:AJ185,N(OFFSET($O214:AJ214,0,MAX(COLUMN($O214:AJ214))-COLUMN($O214:AJ214),1,1)))</f>
        <v>0</v>
      </c>
      <c r="AK243" s="256">
        <f ca="1">SUMPRODUCT($O185:AK185,N(OFFSET($O214:AK214,0,MAX(COLUMN($O214:AK214))-COLUMN($O214:AK214),1,1)))</f>
        <v>0</v>
      </c>
      <c r="AL243" s="256">
        <f ca="1">SUMPRODUCT($O185:AL185,N(OFFSET($O214:AL214,0,MAX(COLUMN($O214:AL214))-COLUMN($O214:AL214),1,1)))</f>
        <v>0</v>
      </c>
      <c r="AM243" s="256">
        <f ca="1">SUMPRODUCT($O185:AM185,N(OFFSET($O214:AM214,0,MAX(COLUMN($O214:AM214))-COLUMN($O214:AM214),1,1)))</f>
        <v>0</v>
      </c>
      <c r="AN243" s="256">
        <f ca="1">SUMPRODUCT($O185:AN185,N(OFFSET($O214:AN214,0,MAX(COLUMN($O214:AN214))-COLUMN($O214:AN214),1,1)))</f>
        <v>0</v>
      </c>
      <c r="AO243" s="256">
        <f ca="1">SUMPRODUCT($O185:AO185,N(OFFSET($O214:AO214,0,MAX(COLUMN($O214:AO214))-COLUMN($O214:AO214),1,1)))</f>
        <v>0</v>
      </c>
      <c r="AP243" s="256">
        <f ca="1">SUMPRODUCT($O185:AP185,N(OFFSET($O214:AP214,0,MAX(COLUMN($O214:AP214))-COLUMN($O214:AP214),1,1)))</f>
        <v>0</v>
      </c>
      <c r="AQ243" s="256">
        <f ca="1">SUMPRODUCT($O185:AQ185,N(OFFSET($O214:AQ214,0,MAX(COLUMN($O214:AQ214))-COLUMN($O214:AQ214),1,1)))</f>
        <v>0</v>
      </c>
      <c r="AR243" s="256">
        <f ca="1">SUMPRODUCT($O185:AR185,N(OFFSET($O214:AR214,0,MAX(COLUMN($O214:AR214))-COLUMN($O214:AR214),1,1)))</f>
        <v>0</v>
      </c>
      <c r="AS243" s="256">
        <f ca="1">SUMPRODUCT($O185:AS185,N(OFFSET($O214:AS214,0,MAX(COLUMN($O214:AS214))-COLUMN($O214:AS214),1,1)))</f>
        <v>0</v>
      </c>
      <c r="AT243" s="256">
        <f ca="1">SUMPRODUCT($O185:AT185,N(OFFSET($O214:AT214,0,MAX(COLUMN($O214:AT214))-COLUMN($O214:AT214),1,1)))</f>
        <v>0</v>
      </c>
      <c r="AU243" s="256">
        <f ca="1">SUMPRODUCT($O185:AU185,N(OFFSET($O214:AU214,0,MAX(COLUMN($O214:AU214))-COLUMN($O214:AU214),1,1)))</f>
        <v>0</v>
      </c>
      <c r="AV243" s="256">
        <f ca="1">SUMPRODUCT($O185:AV185,N(OFFSET($O214:AV214,0,MAX(COLUMN($O214:AV214))-COLUMN($O214:AV214),1,1)))</f>
        <v>0</v>
      </c>
      <c r="AW243" s="256">
        <f ca="1">SUMPRODUCT($O185:AW185,N(OFFSET($O214:AW214,0,MAX(COLUMN($O214:AW214))-COLUMN($O214:AW214),1,1)))</f>
        <v>0</v>
      </c>
      <c r="AX243" s="256">
        <f ca="1">SUMPRODUCT($O185:AX185,N(OFFSET($O214:AX214,0,MAX(COLUMN($O214:AX214))-COLUMN($O214:AX214),1,1)))</f>
        <v>0</v>
      </c>
      <c r="AY243" s="256">
        <f ca="1">SUMPRODUCT($O185:AY185,N(OFFSET($O214:AY214,0,MAX(COLUMN($O214:AY214))-COLUMN($O214:AY214),1,1)))</f>
        <v>0</v>
      </c>
      <c r="AZ243" s="256">
        <f ca="1">SUMPRODUCT($O185:AZ185,N(OFFSET($O214:AZ214,0,MAX(COLUMN($O214:AZ214))-COLUMN($O214:AZ214),1,1)))</f>
        <v>0</v>
      </c>
      <c r="BA243" s="256">
        <f ca="1">SUMPRODUCT($O185:BA185,N(OFFSET($O214:BA214,0,MAX(COLUMN($O214:BA214))-COLUMN($O214:BA214),1,1)))</f>
        <v>0</v>
      </c>
      <c r="BB243" s="256">
        <f ca="1">SUMPRODUCT($O185:BB185,N(OFFSET($O214:BB214,0,MAX(COLUMN($O214:BB214))-COLUMN($O214:BB214),1,1)))</f>
        <v>0</v>
      </c>
      <c r="BC243" s="256">
        <f ca="1">SUMPRODUCT($O185:BC185,N(OFFSET($O214:BC214,0,MAX(COLUMN($O214:BC214))-COLUMN($O214:BC214),1,1)))</f>
        <v>0</v>
      </c>
      <c r="BD243" s="256">
        <f ca="1">SUMPRODUCT($O185:BD185,N(OFFSET($O214:BD214,0,MAX(COLUMN($O214:BD214))-COLUMN($O214:BD214),1,1)))</f>
        <v>0</v>
      </c>
      <c r="BE243" s="256">
        <f ca="1">SUMPRODUCT($O185:BE185,N(OFFSET($O214:BE214,0,MAX(COLUMN($O214:BE214))-COLUMN($O214:BE214),1,1)))</f>
        <v>0</v>
      </c>
      <c r="BF243" s="256">
        <f ca="1">SUMPRODUCT($O185:BF185,N(OFFSET($O214:BF214,0,MAX(COLUMN($O214:BF214))-COLUMN($O214:BF214),1,1)))</f>
        <v>0</v>
      </c>
      <c r="BG243" s="256">
        <f ca="1">SUMPRODUCT($O185:BG185,N(OFFSET($O214:BG214,0,MAX(COLUMN($O214:BG214))-COLUMN($O214:BG214),1,1)))</f>
        <v>0</v>
      </c>
      <c r="BH243" s="256">
        <f ca="1">SUMPRODUCT($O185:BH185,N(OFFSET($O214:BH214,0,MAX(COLUMN($O214:BH214))-COLUMN($O214:BH214),1,1)))</f>
        <v>0</v>
      </c>
      <c r="BI243" s="256">
        <f ca="1">SUMPRODUCT($O185:BI185,N(OFFSET($O214:BI214,0,MAX(COLUMN($O214:BI214))-COLUMN($O214:BI214),1,1)))</f>
        <v>0</v>
      </c>
      <c r="BJ243" s="256">
        <f ca="1">SUMPRODUCT($O185:BJ185,N(OFFSET($O214:BJ214,0,MAX(COLUMN($O214:BJ214))-COLUMN($O214:BJ214),1,1)))</f>
        <v>0</v>
      </c>
      <c r="BK243" s="256">
        <f ca="1">SUMPRODUCT($O185:BK185,N(OFFSET($O214:BK214,0,MAX(COLUMN($O214:BK214))-COLUMN($O214:BK214),1,1)))</f>
        <v>0</v>
      </c>
      <c r="BL243" s="256">
        <f ca="1">SUMPRODUCT($O185:BL185,N(OFFSET($O214:BL214,0,MAX(COLUMN($O214:BL214))-COLUMN($O214:BL214),1,1)))</f>
        <v>0</v>
      </c>
      <c r="BM243" s="256">
        <f ca="1">SUMPRODUCT($O185:BM185,N(OFFSET($O214:BM214,0,MAX(COLUMN($O214:BM214))-COLUMN($O214:BM214),1,1)))</f>
        <v>0</v>
      </c>
    </row>
    <row r="244" spans="3:65" ht="12.75">
      <c r="C244" s="220">
        <f t="shared" si="165"/>
        <v>4</v>
      </c>
      <c r="D244" s="198" t="str">
        <f t="shared" si="166"/>
        <v>…</v>
      </c>
      <c r="E244" s="245" t="str">
        <f t="shared" si="164"/>
        <v>Operating Savings</v>
      </c>
      <c r="F244" s="215">
        <f t="shared" si="164"/>
        <v>1</v>
      </c>
      <c r="G244" s="215"/>
      <c r="H244" s="249"/>
      <c r="K244" s="236">
        <f t="shared" si="167"/>
        <v>0</v>
      </c>
      <c r="L244" s="237">
        <f t="shared" si="168"/>
        <v>0</v>
      </c>
      <c r="O244" s="256">
        <f ca="1">SUMPRODUCT($O186:O186,N(OFFSET($O215:O215,0,MAX(COLUMN($O215:O215))-COLUMN($O215:O215),1,1)))</f>
        <v>0</v>
      </c>
      <c r="P244" s="256">
        <f ca="1">SUMPRODUCT($O186:P186,N(OFFSET($O215:P215,0,MAX(COLUMN($O215:P215))-COLUMN($O215:P215),1,1)))</f>
        <v>0</v>
      </c>
      <c r="Q244" s="256">
        <f ca="1">SUMPRODUCT($O186:Q186,N(OFFSET($O215:Q215,0,MAX(COLUMN($O215:Q215))-COLUMN($O215:Q215),1,1)))</f>
        <v>0</v>
      </c>
      <c r="R244" s="256">
        <f ca="1">SUMPRODUCT($O186:R186,N(OFFSET($O215:R215,0,MAX(COLUMN($O215:R215))-COLUMN($O215:R215),1,1)))</f>
        <v>0</v>
      </c>
      <c r="S244" s="256">
        <f ca="1">SUMPRODUCT($O186:S186,N(OFFSET($O215:S215,0,MAX(COLUMN($O215:S215))-COLUMN($O215:S215),1,1)))</f>
        <v>0</v>
      </c>
      <c r="T244" s="256">
        <f ca="1">SUMPRODUCT($O186:T186,N(OFFSET($O215:T215,0,MAX(COLUMN($O215:T215))-COLUMN($O215:T215),1,1)))</f>
        <v>0</v>
      </c>
      <c r="U244" s="256">
        <f ca="1">SUMPRODUCT($O186:U186,N(OFFSET($O215:U215,0,MAX(COLUMN($O215:U215))-COLUMN($O215:U215),1,1)))</f>
        <v>0</v>
      </c>
      <c r="V244" s="256">
        <f ca="1">SUMPRODUCT($O186:V186,N(OFFSET($O215:V215,0,MAX(COLUMN($O215:V215))-COLUMN($O215:V215),1,1)))</f>
        <v>0</v>
      </c>
      <c r="W244" s="256">
        <f ca="1">SUMPRODUCT($O186:W186,N(OFFSET($O215:W215,0,MAX(COLUMN($O215:W215))-COLUMN($O215:W215),1,1)))</f>
        <v>0</v>
      </c>
      <c r="X244" s="256">
        <f ca="1">SUMPRODUCT($O186:X186,N(OFFSET($O215:X215,0,MAX(COLUMN($O215:X215))-COLUMN($O215:X215),1,1)))</f>
        <v>0</v>
      </c>
      <c r="Y244" s="256">
        <f ca="1">SUMPRODUCT($O186:Y186,N(OFFSET($O215:Y215,0,MAX(COLUMN($O215:Y215))-COLUMN($O215:Y215),1,1)))</f>
        <v>0</v>
      </c>
      <c r="Z244" s="256">
        <f ca="1">SUMPRODUCT($O186:Z186,N(OFFSET($O215:Z215,0,MAX(COLUMN($O215:Z215))-COLUMN($O215:Z215),1,1)))</f>
        <v>0</v>
      </c>
      <c r="AA244" s="256">
        <f ca="1">SUMPRODUCT($O186:AA186,N(OFFSET($O215:AA215,0,MAX(COLUMN($O215:AA215))-COLUMN($O215:AA215),1,1)))</f>
        <v>0</v>
      </c>
      <c r="AB244" s="256">
        <f ca="1">SUMPRODUCT($O186:AB186,N(OFFSET($O215:AB215,0,MAX(COLUMN($O215:AB215))-COLUMN($O215:AB215),1,1)))</f>
        <v>0</v>
      </c>
      <c r="AC244" s="256">
        <f ca="1">SUMPRODUCT($O186:AC186,N(OFFSET($O215:AC215,0,MAX(COLUMN($O215:AC215))-COLUMN($O215:AC215),1,1)))</f>
        <v>0</v>
      </c>
      <c r="AD244" s="256">
        <f ca="1">SUMPRODUCT($O186:AD186,N(OFFSET($O215:AD215,0,MAX(COLUMN($O215:AD215))-COLUMN($O215:AD215),1,1)))</f>
        <v>0</v>
      </c>
      <c r="AE244" s="256">
        <f ca="1">SUMPRODUCT($O186:AE186,N(OFFSET($O215:AE215,0,MAX(COLUMN($O215:AE215))-COLUMN($O215:AE215),1,1)))</f>
        <v>0</v>
      </c>
      <c r="AF244" s="256">
        <f ca="1">SUMPRODUCT($O186:AF186,N(OFFSET($O215:AF215,0,MAX(COLUMN($O215:AF215))-COLUMN($O215:AF215),1,1)))</f>
        <v>0</v>
      </c>
      <c r="AG244" s="256">
        <f ca="1">SUMPRODUCT($O186:AG186,N(OFFSET($O215:AG215,0,MAX(COLUMN($O215:AG215))-COLUMN($O215:AG215),1,1)))</f>
        <v>0</v>
      </c>
      <c r="AH244" s="256">
        <f ca="1">SUMPRODUCT($O186:AH186,N(OFFSET($O215:AH215,0,MAX(COLUMN($O215:AH215))-COLUMN($O215:AH215),1,1)))</f>
        <v>0</v>
      </c>
      <c r="AI244" s="256">
        <f ca="1">SUMPRODUCT($O186:AI186,N(OFFSET($O215:AI215,0,MAX(COLUMN($O215:AI215))-COLUMN($O215:AI215),1,1)))</f>
        <v>0</v>
      </c>
      <c r="AJ244" s="256">
        <f ca="1">SUMPRODUCT($O186:AJ186,N(OFFSET($O215:AJ215,0,MAX(COLUMN($O215:AJ215))-COLUMN($O215:AJ215),1,1)))</f>
        <v>0</v>
      </c>
      <c r="AK244" s="256">
        <f ca="1">SUMPRODUCT($O186:AK186,N(OFFSET($O215:AK215,0,MAX(COLUMN($O215:AK215))-COLUMN($O215:AK215),1,1)))</f>
        <v>0</v>
      </c>
      <c r="AL244" s="256">
        <f ca="1">SUMPRODUCT($O186:AL186,N(OFFSET($O215:AL215,0,MAX(COLUMN($O215:AL215))-COLUMN($O215:AL215),1,1)))</f>
        <v>0</v>
      </c>
      <c r="AM244" s="256">
        <f ca="1">SUMPRODUCT($O186:AM186,N(OFFSET($O215:AM215,0,MAX(COLUMN($O215:AM215))-COLUMN($O215:AM215),1,1)))</f>
        <v>0</v>
      </c>
      <c r="AN244" s="256">
        <f ca="1">SUMPRODUCT($O186:AN186,N(OFFSET($O215:AN215,0,MAX(COLUMN($O215:AN215))-COLUMN($O215:AN215),1,1)))</f>
        <v>0</v>
      </c>
      <c r="AO244" s="256">
        <f ca="1">SUMPRODUCT($O186:AO186,N(OFFSET($O215:AO215,0,MAX(COLUMN($O215:AO215))-COLUMN($O215:AO215),1,1)))</f>
        <v>0</v>
      </c>
      <c r="AP244" s="256">
        <f ca="1">SUMPRODUCT($O186:AP186,N(OFFSET($O215:AP215,0,MAX(COLUMN($O215:AP215))-COLUMN($O215:AP215),1,1)))</f>
        <v>0</v>
      </c>
      <c r="AQ244" s="256">
        <f ca="1">SUMPRODUCT($O186:AQ186,N(OFFSET($O215:AQ215,0,MAX(COLUMN($O215:AQ215))-COLUMN($O215:AQ215),1,1)))</f>
        <v>0</v>
      </c>
      <c r="AR244" s="256">
        <f ca="1">SUMPRODUCT($O186:AR186,N(OFFSET($O215:AR215,0,MAX(COLUMN($O215:AR215))-COLUMN($O215:AR215),1,1)))</f>
        <v>0</v>
      </c>
      <c r="AS244" s="256">
        <f ca="1">SUMPRODUCT($O186:AS186,N(OFFSET($O215:AS215,0,MAX(COLUMN($O215:AS215))-COLUMN($O215:AS215),1,1)))</f>
        <v>0</v>
      </c>
      <c r="AT244" s="256">
        <f ca="1">SUMPRODUCT($O186:AT186,N(OFFSET($O215:AT215,0,MAX(COLUMN($O215:AT215))-COLUMN($O215:AT215),1,1)))</f>
        <v>0</v>
      </c>
      <c r="AU244" s="256">
        <f ca="1">SUMPRODUCT($O186:AU186,N(OFFSET($O215:AU215,0,MAX(COLUMN($O215:AU215))-COLUMN($O215:AU215),1,1)))</f>
        <v>0</v>
      </c>
      <c r="AV244" s="256">
        <f ca="1">SUMPRODUCT($O186:AV186,N(OFFSET($O215:AV215,0,MAX(COLUMN($O215:AV215))-COLUMN($O215:AV215),1,1)))</f>
        <v>0</v>
      </c>
      <c r="AW244" s="256">
        <f ca="1">SUMPRODUCT($O186:AW186,N(OFFSET($O215:AW215,0,MAX(COLUMN($O215:AW215))-COLUMN($O215:AW215),1,1)))</f>
        <v>0</v>
      </c>
      <c r="AX244" s="256">
        <f ca="1">SUMPRODUCT($O186:AX186,N(OFFSET($O215:AX215,0,MAX(COLUMN($O215:AX215))-COLUMN($O215:AX215),1,1)))</f>
        <v>0</v>
      </c>
      <c r="AY244" s="256">
        <f ca="1">SUMPRODUCT($O186:AY186,N(OFFSET($O215:AY215,0,MAX(COLUMN($O215:AY215))-COLUMN($O215:AY215),1,1)))</f>
        <v>0</v>
      </c>
      <c r="AZ244" s="256">
        <f ca="1">SUMPRODUCT($O186:AZ186,N(OFFSET($O215:AZ215,0,MAX(COLUMN($O215:AZ215))-COLUMN($O215:AZ215),1,1)))</f>
        <v>0</v>
      </c>
      <c r="BA244" s="256">
        <f ca="1">SUMPRODUCT($O186:BA186,N(OFFSET($O215:BA215,0,MAX(COLUMN($O215:BA215))-COLUMN($O215:BA215),1,1)))</f>
        <v>0</v>
      </c>
      <c r="BB244" s="256">
        <f ca="1">SUMPRODUCT($O186:BB186,N(OFFSET($O215:BB215,0,MAX(COLUMN($O215:BB215))-COLUMN($O215:BB215),1,1)))</f>
        <v>0</v>
      </c>
      <c r="BC244" s="256">
        <f ca="1">SUMPRODUCT($O186:BC186,N(OFFSET($O215:BC215,0,MAX(COLUMN($O215:BC215))-COLUMN($O215:BC215),1,1)))</f>
        <v>0</v>
      </c>
      <c r="BD244" s="256">
        <f ca="1">SUMPRODUCT($O186:BD186,N(OFFSET($O215:BD215,0,MAX(COLUMN($O215:BD215))-COLUMN($O215:BD215),1,1)))</f>
        <v>0</v>
      </c>
      <c r="BE244" s="256">
        <f ca="1">SUMPRODUCT($O186:BE186,N(OFFSET($O215:BE215,0,MAX(COLUMN($O215:BE215))-COLUMN($O215:BE215),1,1)))</f>
        <v>0</v>
      </c>
      <c r="BF244" s="256">
        <f ca="1">SUMPRODUCT($O186:BF186,N(OFFSET($O215:BF215,0,MAX(COLUMN($O215:BF215))-COLUMN($O215:BF215),1,1)))</f>
        <v>0</v>
      </c>
      <c r="BG244" s="256">
        <f ca="1">SUMPRODUCT($O186:BG186,N(OFFSET($O215:BG215,0,MAX(COLUMN($O215:BG215))-COLUMN($O215:BG215),1,1)))</f>
        <v>0</v>
      </c>
      <c r="BH244" s="256">
        <f ca="1">SUMPRODUCT($O186:BH186,N(OFFSET($O215:BH215,0,MAX(COLUMN($O215:BH215))-COLUMN($O215:BH215),1,1)))</f>
        <v>0</v>
      </c>
      <c r="BI244" s="256">
        <f ca="1">SUMPRODUCT($O186:BI186,N(OFFSET($O215:BI215,0,MAX(COLUMN($O215:BI215))-COLUMN($O215:BI215),1,1)))</f>
        <v>0</v>
      </c>
      <c r="BJ244" s="256">
        <f ca="1">SUMPRODUCT($O186:BJ186,N(OFFSET($O215:BJ215,0,MAX(COLUMN($O215:BJ215))-COLUMN($O215:BJ215),1,1)))</f>
        <v>0</v>
      </c>
      <c r="BK244" s="256">
        <f ca="1">SUMPRODUCT($O186:BK186,N(OFFSET($O215:BK215,0,MAX(COLUMN($O215:BK215))-COLUMN($O215:BK215),1,1)))</f>
        <v>0</v>
      </c>
      <c r="BL244" s="256">
        <f ca="1">SUMPRODUCT($O186:BL186,N(OFFSET($O215:BL215,0,MAX(COLUMN($O215:BL215))-COLUMN($O215:BL215),1,1)))</f>
        <v>0</v>
      </c>
      <c r="BM244" s="256">
        <f ca="1">SUMPRODUCT($O186:BM186,N(OFFSET($O215:BM215,0,MAX(COLUMN($O215:BM215))-COLUMN($O215:BM215),1,1)))</f>
        <v>0</v>
      </c>
    </row>
    <row r="245" spans="3:65" ht="12.75">
      <c r="C245" s="220">
        <f t="shared" si="165"/>
        <v>5</v>
      </c>
      <c r="D245" s="198" t="str">
        <f t="shared" si="166"/>
        <v>…</v>
      </c>
      <c r="E245" s="245" t="str">
        <f t="shared" si="164"/>
        <v>Operating Expense</v>
      </c>
      <c r="F245" s="215">
        <f t="shared" si="164"/>
        <v>2</v>
      </c>
      <c r="G245" s="215"/>
      <c r="H245" s="249"/>
      <c r="K245" s="236">
        <f t="shared" si="167"/>
        <v>0</v>
      </c>
      <c r="L245" s="237">
        <f t="shared" si="168"/>
        <v>0</v>
      </c>
      <c r="O245" s="256">
        <f ca="1">SUMPRODUCT($O187:O187,N(OFFSET($O216:O216,0,MAX(COLUMN($O216:O216))-COLUMN($O216:O216),1,1)))</f>
        <v>0</v>
      </c>
      <c r="P245" s="256">
        <f ca="1">SUMPRODUCT($O187:P187,N(OFFSET($O216:P216,0,MAX(COLUMN($O216:P216))-COLUMN($O216:P216),1,1)))</f>
        <v>0</v>
      </c>
      <c r="Q245" s="256">
        <f ca="1">SUMPRODUCT($O187:Q187,N(OFFSET($O216:Q216,0,MAX(COLUMN($O216:Q216))-COLUMN($O216:Q216),1,1)))</f>
        <v>0</v>
      </c>
      <c r="R245" s="256">
        <f ca="1">SUMPRODUCT($O187:R187,N(OFFSET($O216:R216,0,MAX(COLUMN($O216:R216))-COLUMN($O216:R216),1,1)))</f>
        <v>0</v>
      </c>
      <c r="S245" s="256">
        <f ca="1">SUMPRODUCT($O187:S187,N(OFFSET($O216:S216,0,MAX(COLUMN($O216:S216))-COLUMN($O216:S216),1,1)))</f>
        <v>0</v>
      </c>
      <c r="T245" s="256">
        <f ca="1">SUMPRODUCT($O187:T187,N(OFFSET($O216:T216,0,MAX(COLUMN($O216:T216))-COLUMN($O216:T216),1,1)))</f>
        <v>0</v>
      </c>
      <c r="U245" s="256">
        <f ca="1">SUMPRODUCT($O187:U187,N(OFFSET($O216:U216,0,MAX(COLUMN($O216:U216))-COLUMN($O216:U216),1,1)))</f>
        <v>0</v>
      </c>
      <c r="V245" s="256">
        <f ca="1">SUMPRODUCT($O187:V187,N(OFFSET($O216:V216,0,MAX(COLUMN($O216:V216))-COLUMN($O216:V216),1,1)))</f>
        <v>0</v>
      </c>
      <c r="W245" s="256">
        <f ca="1">SUMPRODUCT($O187:W187,N(OFFSET($O216:W216,0,MAX(COLUMN($O216:W216))-COLUMN($O216:W216),1,1)))</f>
        <v>0</v>
      </c>
      <c r="X245" s="256">
        <f ca="1">SUMPRODUCT($O187:X187,N(OFFSET($O216:X216,0,MAX(COLUMN($O216:X216))-COLUMN($O216:X216),1,1)))</f>
        <v>0</v>
      </c>
      <c r="Y245" s="256">
        <f ca="1">SUMPRODUCT($O187:Y187,N(OFFSET($O216:Y216,0,MAX(COLUMN($O216:Y216))-COLUMN($O216:Y216),1,1)))</f>
        <v>0</v>
      </c>
      <c r="Z245" s="256">
        <f ca="1">SUMPRODUCT($O187:Z187,N(OFFSET($O216:Z216,0,MAX(COLUMN($O216:Z216))-COLUMN($O216:Z216),1,1)))</f>
        <v>0</v>
      </c>
      <c r="AA245" s="256">
        <f ca="1">SUMPRODUCT($O187:AA187,N(OFFSET($O216:AA216,0,MAX(COLUMN($O216:AA216))-COLUMN($O216:AA216),1,1)))</f>
        <v>0</v>
      </c>
      <c r="AB245" s="256">
        <f ca="1">SUMPRODUCT($O187:AB187,N(OFFSET($O216:AB216,0,MAX(COLUMN($O216:AB216))-COLUMN($O216:AB216),1,1)))</f>
        <v>0</v>
      </c>
      <c r="AC245" s="256">
        <f ca="1">SUMPRODUCT($O187:AC187,N(OFFSET($O216:AC216,0,MAX(COLUMN($O216:AC216))-COLUMN($O216:AC216),1,1)))</f>
        <v>0</v>
      </c>
      <c r="AD245" s="256">
        <f ca="1">SUMPRODUCT($O187:AD187,N(OFFSET($O216:AD216,0,MAX(COLUMN($O216:AD216))-COLUMN($O216:AD216),1,1)))</f>
        <v>0</v>
      </c>
      <c r="AE245" s="256">
        <f ca="1">SUMPRODUCT($O187:AE187,N(OFFSET($O216:AE216,0,MAX(COLUMN($O216:AE216))-COLUMN($O216:AE216),1,1)))</f>
        <v>0</v>
      </c>
      <c r="AF245" s="256">
        <f ca="1">SUMPRODUCT($O187:AF187,N(OFFSET($O216:AF216,0,MAX(COLUMN($O216:AF216))-COLUMN($O216:AF216),1,1)))</f>
        <v>0</v>
      </c>
      <c r="AG245" s="256">
        <f ca="1">SUMPRODUCT($O187:AG187,N(OFFSET($O216:AG216,0,MAX(COLUMN($O216:AG216))-COLUMN($O216:AG216),1,1)))</f>
        <v>0</v>
      </c>
      <c r="AH245" s="256">
        <f ca="1">SUMPRODUCT($O187:AH187,N(OFFSET($O216:AH216,0,MAX(COLUMN($O216:AH216))-COLUMN($O216:AH216),1,1)))</f>
        <v>0</v>
      </c>
      <c r="AI245" s="256">
        <f ca="1">SUMPRODUCT($O187:AI187,N(OFFSET($O216:AI216,0,MAX(COLUMN($O216:AI216))-COLUMN($O216:AI216),1,1)))</f>
        <v>0</v>
      </c>
      <c r="AJ245" s="256">
        <f ca="1">SUMPRODUCT($O187:AJ187,N(OFFSET($O216:AJ216,0,MAX(COLUMN($O216:AJ216))-COLUMN($O216:AJ216),1,1)))</f>
        <v>0</v>
      </c>
      <c r="AK245" s="256">
        <f ca="1">SUMPRODUCT($O187:AK187,N(OFFSET($O216:AK216,0,MAX(COLUMN($O216:AK216))-COLUMN($O216:AK216),1,1)))</f>
        <v>0</v>
      </c>
      <c r="AL245" s="256">
        <f ca="1">SUMPRODUCT($O187:AL187,N(OFFSET($O216:AL216,0,MAX(COLUMN($O216:AL216))-COLUMN($O216:AL216),1,1)))</f>
        <v>0</v>
      </c>
      <c r="AM245" s="256">
        <f ca="1">SUMPRODUCT($O187:AM187,N(OFFSET($O216:AM216,0,MAX(COLUMN($O216:AM216))-COLUMN($O216:AM216),1,1)))</f>
        <v>0</v>
      </c>
      <c r="AN245" s="256">
        <f ca="1">SUMPRODUCT($O187:AN187,N(OFFSET($O216:AN216,0,MAX(COLUMN($O216:AN216))-COLUMN($O216:AN216),1,1)))</f>
        <v>0</v>
      </c>
      <c r="AO245" s="256">
        <f ca="1">SUMPRODUCT($O187:AO187,N(OFFSET($O216:AO216,0,MAX(COLUMN($O216:AO216))-COLUMN($O216:AO216),1,1)))</f>
        <v>0</v>
      </c>
      <c r="AP245" s="256">
        <f ca="1">SUMPRODUCT($O187:AP187,N(OFFSET($O216:AP216,0,MAX(COLUMN($O216:AP216))-COLUMN($O216:AP216),1,1)))</f>
        <v>0</v>
      </c>
      <c r="AQ245" s="256">
        <f ca="1">SUMPRODUCT($O187:AQ187,N(OFFSET($O216:AQ216,0,MAX(COLUMN($O216:AQ216))-COLUMN($O216:AQ216),1,1)))</f>
        <v>0</v>
      </c>
      <c r="AR245" s="256">
        <f ca="1">SUMPRODUCT($O187:AR187,N(OFFSET($O216:AR216,0,MAX(COLUMN($O216:AR216))-COLUMN($O216:AR216),1,1)))</f>
        <v>0</v>
      </c>
      <c r="AS245" s="256">
        <f ca="1">SUMPRODUCT($O187:AS187,N(OFFSET($O216:AS216,0,MAX(COLUMN($O216:AS216))-COLUMN($O216:AS216),1,1)))</f>
        <v>0</v>
      </c>
      <c r="AT245" s="256">
        <f ca="1">SUMPRODUCT($O187:AT187,N(OFFSET($O216:AT216,0,MAX(COLUMN($O216:AT216))-COLUMN($O216:AT216),1,1)))</f>
        <v>0</v>
      </c>
      <c r="AU245" s="256">
        <f ca="1">SUMPRODUCT($O187:AU187,N(OFFSET($O216:AU216,0,MAX(COLUMN($O216:AU216))-COLUMN($O216:AU216),1,1)))</f>
        <v>0</v>
      </c>
      <c r="AV245" s="256">
        <f ca="1">SUMPRODUCT($O187:AV187,N(OFFSET($O216:AV216,0,MAX(COLUMN($O216:AV216))-COLUMN($O216:AV216),1,1)))</f>
        <v>0</v>
      </c>
      <c r="AW245" s="256">
        <f ca="1">SUMPRODUCT($O187:AW187,N(OFFSET($O216:AW216,0,MAX(COLUMN($O216:AW216))-COLUMN($O216:AW216),1,1)))</f>
        <v>0</v>
      </c>
      <c r="AX245" s="256">
        <f ca="1">SUMPRODUCT($O187:AX187,N(OFFSET($O216:AX216,0,MAX(COLUMN($O216:AX216))-COLUMN($O216:AX216),1,1)))</f>
        <v>0</v>
      </c>
      <c r="AY245" s="256">
        <f ca="1">SUMPRODUCT($O187:AY187,N(OFFSET($O216:AY216,0,MAX(COLUMN($O216:AY216))-COLUMN($O216:AY216),1,1)))</f>
        <v>0</v>
      </c>
      <c r="AZ245" s="256">
        <f ca="1">SUMPRODUCT($O187:AZ187,N(OFFSET($O216:AZ216,0,MAX(COLUMN($O216:AZ216))-COLUMN($O216:AZ216),1,1)))</f>
        <v>0</v>
      </c>
      <c r="BA245" s="256">
        <f ca="1">SUMPRODUCT($O187:BA187,N(OFFSET($O216:BA216,0,MAX(COLUMN($O216:BA216))-COLUMN($O216:BA216),1,1)))</f>
        <v>0</v>
      </c>
      <c r="BB245" s="256">
        <f ca="1">SUMPRODUCT($O187:BB187,N(OFFSET($O216:BB216,0,MAX(COLUMN($O216:BB216))-COLUMN($O216:BB216),1,1)))</f>
        <v>0</v>
      </c>
      <c r="BC245" s="256">
        <f ca="1">SUMPRODUCT($O187:BC187,N(OFFSET($O216:BC216,0,MAX(COLUMN($O216:BC216))-COLUMN($O216:BC216),1,1)))</f>
        <v>0</v>
      </c>
      <c r="BD245" s="256">
        <f ca="1">SUMPRODUCT($O187:BD187,N(OFFSET($O216:BD216,0,MAX(COLUMN($O216:BD216))-COLUMN($O216:BD216),1,1)))</f>
        <v>0</v>
      </c>
      <c r="BE245" s="256">
        <f ca="1">SUMPRODUCT($O187:BE187,N(OFFSET($O216:BE216,0,MAX(COLUMN($O216:BE216))-COLUMN($O216:BE216),1,1)))</f>
        <v>0</v>
      </c>
      <c r="BF245" s="256">
        <f ca="1">SUMPRODUCT($O187:BF187,N(OFFSET($O216:BF216,0,MAX(COLUMN($O216:BF216))-COLUMN($O216:BF216),1,1)))</f>
        <v>0</v>
      </c>
      <c r="BG245" s="256">
        <f ca="1">SUMPRODUCT($O187:BG187,N(OFFSET($O216:BG216,0,MAX(COLUMN($O216:BG216))-COLUMN($O216:BG216),1,1)))</f>
        <v>0</v>
      </c>
      <c r="BH245" s="256">
        <f ca="1">SUMPRODUCT($O187:BH187,N(OFFSET($O216:BH216,0,MAX(COLUMN($O216:BH216))-COLUMN($O216:BH216),1,1)))</f>
        <v>0</v>
      </c>
      <c r="BI245" s="256">
        <f ca="1">SUMPRODUCT($O187:BI187,N(OFFSET($O216:BI216,0,MAX(COLUMN($O216:BI216))-COLUMN($O216:BI216),1,1)))</f>
        <v>0</v>
      </c>
      <c r="BJ245" s="256">
        <f ca="1">SUMPRODUCT($O187:BJ187,N(OFFSET($O216:BJ216,0,MAX(COLUMN($O216:BJ216))-COLUMN($O216:BJ216),1,1)))</f>
        <v>0</v>
      </c>
      <c r="BK245" s="256">
        <f ca="1">SUMPRODUCT($O187:BK187,N(OFFSET($O216:BK216,0,MAX(COLUMN($O216:BK216))-COLUMN($O216:BK216),1,1)))</f>
        <v>0</v>
      </c>
      <c r="BL245" s="256">
        <f ca="1">SUMPRODUCT($O187:BL187,N(OFFSET($O216:BL216,0,MAX(COLUMN($O216:BL216))-COLUMN($O216:BL216),1,1)))</f>
        <v>0</v>
      </c>
      <c r="BM245" s="256">
        <f ca="1">SUMPRODUCT($O187:BM187,N(OFFSET($O216:BM216,0,MAX(COLUMN($O216:BM216))-COLUMN($O216:BM216),1,1)))</f>
        <v>0</v>
      </c>
    </row>
    <row r="246" spans="3:65" ht="12.75">
      <c r="C246" s="220">
        <f t="shared" si="165"/>
        <v>6</v>
      </c>
      <c r="D246" s="198" t="str">
        <f t="shared" si="166"/>
        <v>…</v>
      </c>
      <c r="E246" s="245" t="str">
        <f t="shared" si="164"/>
        <v>Operating Expense</v>
      </c>
      <c r="F246" s="215">
        <f t="shared" si="164"/>
        <v>2</v>
      </c>
      <c r="G246" s="215"/>
      <c r="H246" s="249"/>
      <c r="K246" s="236">
        <f t="shared" si="167"/>
        <v>0</v>
      </c>
      <c r="L246" s="237">
        <f t="shared" si="168"/>
        <v>0</v>
      </c>
      <c r="O246" s="256">
        <f ca="1">SUMPRODUCT($O188:O188,N(OFFSET($O217:O217,0,MAX(COLUMN($O217:O217))-COLUMN($O217:O217),1,1)))</f>
        <v>0</v>
      </c>
      <c r="P246" s="256">
        <f ca="1">SUMPRODUCT($O188:P188,N(OFFSET($O217:P217,0,MAX(COLUMN($O217:P217))-COLUMN($O217:P217),1,1)))</f>
        <v>0</v>
      </c>
      <c r="Q246" s="256">
        <f ca="1">SUMPRODUCT($O188:Q188,N(OFFSET($O217:Q217,0,MAX(COLUMN($O217:Q217))-COLUMN($O217:Q217),1,1)))</f>
        <v>0</v>
      </c>
      <c r="R246" s="256">
        <f ca="1">SUMPRODUCT($O188:R188,N(OFFSET($O217:R217,0,MAX(COLUMN($O217:R217))-COLUMN($O217:R217),1,1)))</f>
        <v>0</v>
      </c>
      <c r="S246" s="256">
        <f ca="1">SUMPRODUCT($O188:S188,N(OFFSET($O217:S217,0,MAX(COLUMN($O217:S217))-COLUMN($O217:S217),1,1)))</f>
        <v>0</v>
      </c>
      <c r="T246" s="256">
        <f ca="1">SUMPRODUCT($O188:T188,N(OFFSET($O217:T217,0,MAX(COLUMN($O217:T217))-COLUMN($O217:T217),1,1)))</f>
        <v>0</v>
      </c>
      <c r="U246" s="256">
        <f ca="1">SUMPRODUCT($O188:U188,N(OFFSET($O217:U217,0,MAX(COLUMN($O217:U217))-COLUMN($O217:U217),1,1)))</f>
        <v>0</v>
      </c>
      <c r="V246" s="256">
        <f ca="1">SUMPRODUCT($O188:V188,N(OFFSET($O217:V217,0,MAX(COLUMN($O217:V217))-COLUMN($O217:V217),1,1)))</f>
        <v>0</v>
      </c>
      <c r="W246" s="256">
        <f ca="1">SUMPRODUCT($O188:W188,N(OFFSET($O217:W217,0,MAX(COLUMN($O217:W217))-COLUMN($O217:W217),1,1)))</f>
        <v>0</v>
      </c>
      <c r="X246" s="256">
        <f ca="1">SUMPRODUCT($O188:X188,N(OFFSET($O217:X217,0,MAX(COLUMN($O217:X217))-COLUMN($O217:X217),1,1)))</f>
        <v>0</v>
      </c>
      <c r="Y246" s="256">
        <f ca="1">SUMPRODUCT($O188:Y188,N(OFFSET($O217:Y217,0,MAX(COLUMN($O217:Y217))-COLUMN($O217:Y217),1,1)))</f>
        <v>0</v>
      </c>
      <c r="Z246" s="256">
        <f ca="1">SUMPRODUCT($O188:Z188,N(OFFSET($O217:Z217,0,MAX(COLUMN($O217:Z217))-COLUMN($O217:Z217),1,1)))</f>
        <v>0</v>
      </c>
      <c r="AA246" s="256">
        <f ca="1">SUMPRODUCT($O188:AA188,N(OFFSET($O217:AA217,0,MAX(COLUMN($O217:AA217))-COLUMN($O217:AA217),1,1)))</f>
        <v>0</v>
      </c>
      <c r="AB246" s="256">
        <f ca="1">SUMPRODUCT($O188:AB188,N(OFFSET($O217:AB217,0,MAX(COLUMN($O217:AB217))-COLUMN($O217:AB217),1,1)))</f>
        <v>0</v>
      </c>
      <c r="AC246" s="256">
        <f ca="1">SUMPRODUCT($O188:AC188,N(OFFSET($O217:AC217,0,MAX(COLUMN($O217:AC217))-COLUMN($O217:AC217),1,1)))</f>
        <v>0</v>
      </c>
      <c r="AD246" s="256">
        <f ca="1">SUMPRODUCT($O188:AD188,N(OFFSET($O217:AD217,0,MAX(COLUMN($O217:AD217))-COLUMN($O217:AD217),1,1)))</f>
        <v>0</v>
      </c>
      <c r="AE246" s="256">
        <f ca="1">SUMPRODUCT($O188:AE188,N(OFFSET($O217:AE217,0,MAX(COLUMN($O217:AE217))-COLUMN($O217:AE217),1,1)))</f>
        <v>0</v>
      </c>
      <c r="AF246" s="256">
        <f ca="1">SUMPRODUCT($O188:AF188,N(OFFSET($O217:AF217,0,MAX(COLUMN($O217:AF217))-COLUMN($O217:AF217),1,1)))</f>
        <v>0</v>
      </c>
      <c r="AG246" s="256">
        <f ca="1">SUMPRODUCT($O188:AG188,N(OFFSET($O217:AG217,0,MAX(COLUMN($O217:AG217))-COLUMN($O217:AG217),1,1)))</f>
        <v>0</v>
      </c>
      <c r="AH246" s="256">
        <f ca="1">SUMPRODUCT($O188:AH188,N(OFFSET($O217:AH217,0,MAX(COLUMN($O217:AH217))-COLUMN($O217:AH217),1,1)))</f>
        <v>0</v>
      </c>
      <c r="AI246" s="256">
        <f ca="1">SUMPRODUCT($O188:AI188,N(OFFSET($O217:AI217,0,MAX(COLUMN($O217:AI217))-COLUMN($O217:AI217),1,1)))</f>
        <v>0</v>
      </c>
      <c r="AJ246" s="256">
        <f ca="1">SUMPRODUCT($O188:AJ188,N(OFFSET($O217:AJ217,0,MAX(COLUMN($O217:AJ217))-COLUMN($O217:AJ217),1,1)))</f>
        <v>0</v>
      </c>
      <c r="AK246" s="256">
        <f ca="1">SUMPRODUCT($O188:AK188,N(OFFSET($O217:AK217,0,MAX(COLUMN($O217:AK217))-COLUMN($O217:AK217),1,1)))</f>
        <v>0</v>
      </c>
      <c r="AL246" s="256">
        <f ca="1">SUMPRODUCT($O188:AL188,N(OFFSET($O217:AL217,0,MAX(COLUMN($O217:AL217))-COLUMN($O217:AL217),1,1)))</f>
        <v>0</v>
      </c>
      <c r="AM246" s="256">
        <f ca="1">SUMPRODUCT($O188:AM188,N(OFFSET($O217:AM217,0,MAX(COLUMN($O217:AM217))-COLUMN($O217:AM217),1,1)))</f>
        <v>0</v>
      </c>
      <c r="AN246" s="256">
        <f ca="1">SUMPRODUCT($O188:AN188,N(OFFSET($O217:AN217,0,MAX(COLUMN($O217:AN217))-COLUMN($O217:AN217),1,1)))</f>
        <v>0</v>
      </c>
      <c r="AO246" s="256">
        <f ca="1">SUMPRODUCT($O188:AO188,N(OFFSET($O217:AO217,0,MAX(COLUMN($O217:AO217))-COLUMN($O217:AO217),1,1)))</f>
        <v>0</v>
      </c>
      <c r="AP246" s="256">
        <f ca="1">SUMPRODUCT($O188:AP188,N(OFFSET($O217:AP217,0,MAX(COLUMN($O217:AP217))-COLUMN($O217:AP217),1,1)))</f>
        <v>0</v>
      </c>
      <c r="AQ246" s="256">
        <f ca="1">SUMPRODUCT($O188:AQ188,N(OFFSET($O217:AQ217,0,MAX(COLUMN($O217:AQ217))-COLUMN($O217:AQ217),1,1)))</f>
        <v>0</v>
      </c>
      <c r="AR246" s="256">
        <f ca="1">SUMPRODUCT($O188:AR188,N(OFFSET($O217:AR217,0,MAX(COLUMN($O217:AR217))-COLUMN($O217:AR217),1,1)))</f>
        <v>0</v>
      </c>
      <c r="AS246" s="256">
        <f ca="1">SUMPRODUCT($O188:AS188,N(OFFSET($O217:AS217,0,MAX(COLUMN($O217:AS217))-COLUMN($O217:AS217),1,1)))</f>
        <v>0</v>
      </c>
      <c r="AT246" s="256">
        <f ca="1">SUMPRODUCT($O188:AT188,N(OFFSET($O217:AT217,0,MAX(COLUMN($O217:AT217))-COLUMN($O217:AT217),1,1)))</f>
        <v>0</v>
      </c>
      <c r="AU246" s="256">
        <f ca="1">SUMPRODUCT($O188:AU188,N(OFFSET($O217:AU217,0,MAX(COLUMN($O217:AU217))-COLUMN($O217:AU217),1,1)))</f>
        <v>0</v>
      </c>
      <c r="AV246" s="256">
        <f ca="1">SUMPRODUCT($O188:AV188,N(OFFSET($O217:AV217,0,MAX(COLUMN($O217:AV217))-COLUMN($O217:AV217),1,1)))</f>
        <v>0</v>
      </c>
      <c r="AW246" s="256">
        <f ca="1">SUMPRODUCT($O188:AW188,N(OFFSET($O217:AW217,0,MAX(COLUMN($O217:AW217))-COLUMN($O217:AW217),1,1)))</f>
        <v>0</v>
      </c>
      <c r="AX246" s="256">
        <f ca="1">SUMPRODUCT($O188:AX188,N(OFFSET($O217:AX217,0,MAX(COLUMN($O217:AX217))-COLUMN($O217:AX217),1,1)))</f>
        <v>0</v>
      </c>
      <c r="AY246" s="256">
        <f ca="1">SUMPRODUCT($O188:AY188,N(OFFSET($O217:AY217,0,MAX(COLUMN($O217:AY217))-COLUMN($O217:AY217),1,1)))</f>
        <v>0</v>
      </c>
      <c r="AZ246" s="256">
        <f ca="1">SUMPRODUCT($O188:AZ188,N(OFFSET($O217:AZ217,0,MAX(COLUMN($O217:AZ217))-COLUMN($O217:AZ217),1,1)))</f>
        <v>0</v>
      </c>
      <c r="BA246" s="256">
        <f ca="1">SUMPRODUCT($O188:BA188,N(OFFSET($O217:BA217,0,MAX(COLUMN($O217:BA217))-COLUMN($O217:BA217),1,1)))</f>
        <v>0</v>
      </c>
      <c r="BB246" s="256">
        <f ca="1">SUMPRODUCT($O188:BB188,N(OFFSET($O217:BB217,0,MAX(COLUMN($O217:BB217))-COLUMN($O217:BB217),1,1)))</f>
        <v>0</v>
      </c>
      <c r="BC246" s="256">
        <f ca="1">SUMPRODUCT($O188:BC188,N(OFFSET($O217:BC217,0,MAX(COLUMN($O217:BC217))-COLUMN($O217:BC217),1,1)))</f>
        <v>0</v>
      </c>
      <c r="BD246" s="256">
        <f ca="1">SUMPRODUCT($O188:BD188,N(OFFSET($O217:BD217,0,MAX(COLUMN($O217:BD217))-COLUMN($O217:BD217),1,1)))</f>
        <v>0</v>
      </c>
      <c r="BE246" s="256">
        <f ca="1">SUMPRODUCT($O188:BE188,N(OFFSET($O217:BE217,0,MAX(COLUMN($O217:BE217))-COLUMN($O217:BE217),1,1)))</f>
        <v>0</v>
      </c>
      <c r="BF246" s="256">
        <f ca="1">SUMPRODUCT($O188:BF188,N(OFFSET($O217:BF217,0,MAX(COLUMN($O217:BF217))-COLUMN($O217:BF217),1,1)))</f>
        <v>0</v>
      </c>
      <c r="BG246" s="256">
        <f ca="1">SUMPRODUCT($O188:BG188,N(OFFSET($O217:BG217,0,MAX(COLUMN($O217:BG217))-COLUMN($O217:BG217),1,1)))</f>
        <v>0</v>
      </c>
      <c r="BH246" s="256">
        <f ca="1">SUMPRODUCT($O188:BH188,N(OFFSET($O217:BH217,0,MAX(COLUMN($O217:BH217))-COLUMN($O217:BH217),1,1)))</f>
        <v>0</v>
      </c>
      <c r="BI246" s="256">
        <f ca="1">SUMPRODUCT($O188:BI188,N(OFFSET($O217:BI217,0,MAX(COLUMN($O217:BI217))-COLUMN($O217:BI217),1,1)))</f>
        <v>0</v>
      </c>
      <c r="BJ246" s="256">
        <f ca="1">SUMPRODUCT($O188:BJ188,N(OFFSET($O217:BJ217,0,MAX(COLUMN($O217:BJ217))-COLUMN($O217:BJ217),1,1)))</f>
        <v>0</v>
      </c>
      <c r="BK246" s="256">
        <f ca="1">SUMPRODUCT($O188:BK188,N(OFFSET($O217:BK217,0,MAX(COLUMN($O217:BK217))-COLUMN($O217:BK217),1,1)))</f>
        <v>0</v>
      </c>
      <c r="BL246" s="256">
        <f ca="1">SUMPRODUCT($O188:BL188,N(OFFSET($O217:BL217,0,MAX(COLUMN($O217:BL217))-COLUMN($O217:BL217),1,1)))</f>
        <v>0</v>
      </c>
      <c r="BM246" s="256">
        <f ca="1">SUMPRODUCT($O188:BM188,N(OFFSET($O217:BM217,0,MAX(COLUMN($O217:BM217))-COLUMN($O217:BM217),1,1)))</f>
        <v>0</v>
      </c>
    </row>
    <row r="247" spans="3:65" ht="12.75">
      <c r="C247" s="220">
        <f t="shared" si="165"/>
        <v>7</v>
      </c>
      <c r="D247" s="198" t="str">
        <f t="shared" si="166"/>
        <v>…</v>
      </c>
      <c r="E247" s="245" t="str">
        <f t="shared" si="164"/>
        <v>Operating Expense</v>
      </c>
      <c r="F247" s="215">
        <f t="shared" si="164"/>
        <v>2</v>
      </c>
      <c r="G247" s="215"/>
      <c r="H247" s="249"/>
      <c r="K247" s="236">
        <f t="shared" si="167"/>
        <v>0</v>
      </c>
      <c r="L247" s="237">
        <f t="shared" si="168"/>
        <v>0</v>
      </c>
      <c r="O247" s="256">
        <f ca="1">SUMPRODUCT($O189:O189,N(OFFSET($O218:O218,0,MAX(COLUMN($O218:O218))-COLUMN($O218:O218),1,1)))</f>
        <v>0</v>
      </c>
      <c r="P247" s="256">
        <f ca="1">SUMPRODUCT($O189:P189,N(OFFSET($O218:P218,0,MAX(COLUMN($O218:P218))-COLUMN($O218:P218),1,1)))</f>
        <v>0</v>
      </c>
      <c r="Q247" s="256">
        <f ca="1">SUMPRODUCT($O189:Q189,N(OFFSET($O218:Q218,0,MAX(COLUMN($O218:Q218))-COLUMN($O218:Q218),1,1)))</f>
        <v>0</v>
      </c>
      <c r="R247" s="256">
        <f ca="1">SUMPRODUCT($O189:R189,N(OFFSET($O218:R218,0,MAX(COLUMN($O218:R218))-COLUMN($O218:R218),1,1)))</f>
        <v>0</v>
      </c>
      <c r="S247" s="256">
        <f ca="1">SUMPRODUCT($O189:S189,N(OFFSET($O218:S218,0,MAX(COLUMN($O218:S218))-COLUMN($O218:S218),1,1)))</f>
        <v>0</v>
      </c>
      <c r="T247" s="256">
        <f ca="1">SUMPRODUCT($O189:T189,N(OFFSET($O218:T218,0,MAX(COLUMN($O218:T218))-COLUMN($O218:T218),1,1)))</f>
        <v>0</v>
      </c>
      <c r="U247" s="256">
        <f ca="1">SUMPRODUCT($O189:U189,N(OFFSET($O218:U218,0,MAX(COLUMN($O218:U218))-COLUMN($O218:U218),1,1)))</f>
        <v>0</v>
      </c>
      <c r="V247" s="256">
        <f ca="1">SUMPRODUCT($O189:V189,N(OFFSET($O218:V218,0,MAX(COLUMN($O218:V218))-COLUMN($O218:V218),1,1)))</f>
        <v>0</v>
      </c>
      <c r="W247" s="256">
        <f ca="1">SUMPRODUCT($O189:W189,N(OFFSET($O218:W218,0,MAX(COLUMN($O218:W218))-COLUMN($O218:W218),1,1)))</f>
        <v>0</v>
      </c>
      <c r="X247" s="256">
        <f ca="1">SUMPRODUCT($O189:X189,N(OFFSET($O218:X218,0,MAX(COLUMN($O218:X218))-COLUMN($O218:X218),1,1)))</f>
        <v>0</v>
      </c>
      <c r="Y247" s="256">
        <f ca="1">SUMPRODUCT($O189:Y189,N(OFFSET($O218:Y218,0,MAX(COLUMN($O218:Y218))-COLUMN($O218:Y218),1,1)))</f>
        <v>0</v>
      </c>
      <c r="Z247" s="256">
        <f ca="1">SUMPRODUCT($O189:Z189,N(OFFSET($O218:Z218,0,MAX(COLUMN($O218:Z218))-COLUMN($O218:Z218),1,1)))</f>
        <v>0</v>
      </c>
      <c r="AA247" s="256">
        <f ca="1">SUMPRODUCT($O189:AA189,N(OFFSET($O218:AA218,0,MAX(COLUMN($O218:AA218))-COLUMN($O218:AA218),1,1)))</f>
        <v>0</v>
      </c>
      <c r="AB247" s="256">
        <f ca="1">SUMPRODUCT($O189:AB189,N(OFFSET($O218:AB218,0,MAX(COLUMN($O218:AB218))-COLUMN($O218:AB218),1,1)))</f>
        <v>0</v>
      </c>
      <c r="AC247" s="256">
        <f ca="1">SUMPRODUCT($O189:AC189,N(OFFSET($O218:AC218,0,MAX(COLUMN($O218:AC218))-COLUMN($O218:AC218),1,1)))</f>
        <v>0</v>
      </c>
      <c r="AD247" s="256">
        <f ca="1">SUMPRODUCT($O189:AD189,N(OFFSET($O218:AD218,0,MAX(COLUMN($O218:AD218))-COLUMN($O218:AD218),1,1)))</f>
        <v>0</v>
      </c>
      <c r="AE247" s="256">
        <f ca="1">SUMPRODUCT($O189:AE189,N(OFFSET($O218:AE218,0,MAX(COLUMN($O218:AE218))-COLUMN($O218:AE218),1,1)))</f>
        <v>0</v>
      </c>
      <c r="AF247" s="256">
        <f ca="1">SUMPRODUCT($O189:AF189,N(OFFSET($O218:AF218,0,MAX(COLUMN($O218:AF218))-COLUMN($O218:AF218),1,1)))</f>
        <v>0</v>
      </c>
      <c r="AG247" s="256">
        <f ca="1">SUMPRODUCT($O189:AG189,N(OFFSET($O218:AG218,0,MAX(COLUMN($O218:AG218))-COLUMN($O218:AG218),1,1)))</f>
        <v>0</v>
      </c>
      <c r="AH247" s="256">
        <f ca="1">SUMPRODUCT($O189:AH189,N(OFFSET($O218:AH218,0,MAX(COLUMN($O218:AH218))-COLUMN($O218:AH218),1,1)))</f>
        <v>0</v>
      </c>
      <c r="AI247" s="256">
        <f ca="1">SUMPRODUCT($O189:AI189,N(OFFSET($O218:AI218,0,MAX(COLUMN($O218:AI218))-COLUMN($O218:AI218),1,1)))</f>
        <v>0</v>
      </c>
      <c r="AJ247" s="256">
        <f ca="1">SUMPRODUCT($O189:AJ189,N(OFFSET($O218:AJ218,0,MAX(COLUMN($O218:AJ218))-COLUMN($O218:AJ218),1,1)))</f>
        <v>0</v>
      </c>
      <c r="AK247" s="256">
        <f ca="1">SUMPRODUCT($O189:AK189,N(OFFSET($O218:AK218,0,MAX(COLUMN($O218:AK218))-COLUMN($O218:AK218),1,1)))</f>
        <v>0</v>
      </c>
      <c r="AL247" s="256">
        <f ca="1">SUMPRODUCT($O189:AL189,N(OFFSET($O218:AL218,0,MAX(COLUMN($O218:AL218))-COLUMN($O218:AL218),1,1)))</f>
        <v>0</v>
      </c>
      <c r="AM247" s="256">
        <f ca="1">SUMPRODUCT($O189:AM189,N(OFFSET($O218:AM218,0,MAX(COLUMN($O218:AM218))-COLUMN($O218:AM218),1,1)))</f>
        <v>0</v>
      </c>
      <c r="AN247" s="256">
        <f ca="1">SUMPRODUCT($O189:AN189,N(OFFSET($O218:AN218,0,MAX(COLUMN($O218:AN218))-COLUMN($O218:AN218),1,1)))</f>
        <v>0</v>
      </c>
      <c r="AO247" s="256">
        <f ca="1">SUMPRODUCT($O189:AO189,N(OFFSET($O218:AO218,0,MAX(COLUMN($O218:AO218))-COLUMN($O218:AO218),1,1)))</f>
        <v>0</v>
      </c>
      <c r="AP247" s="256">
        <f ca="1">SUMPRODUCT($O189:AP189,N(OFFSET($O218:AP218,0,MAX(COLUMN($O218:AP218))-COLUMN($O218:AP218),1,1)))</f>
        <v>0</v>
      </c>
      <c r="AQ247" s="256">
        <f ca="1">SUMPRODUCT($O189:AQ189,N(OFFSET($O218:AQ218,0,MAX(COLUMN($O218:AQ218))-COLUMN($O218:AQ218),1,1)))</f>
        <v>0</v>
      </c>
      <c r="AR247" s="256">
        <f ca="1">SUMPRODUCT($O189:AR189,N(OFFSET($O218:AR218,0,MAX(COLUMN($O218:AR218))-COLUMN($O218:AR218),1,1)))</f>
        <v>0</v>
      </c>
      <c r="AS247" s="256">
        <f ca="1">SUMPRODUCT($O189:AS189,N(OFFSET($O218:AS218,0,MAX(COLUMN($O218:AS218))-COLUMN($O218:AS218),1,1)))</f>
        <v>0</v>
      </c>
      <c r="AT247" s="256">
        <f ca="1">SUMPRODUCT($O189:AT189,N(OFFSET($O218:AT218,0,MAX(COLUMN($O218:AT218))-COLUMN($O218:AT218),1,1)))</f>
        <v>0</v>
      </c>
      <c r="AU247" s="256">
        <f ca="1">SUMPRODUCT($O189:AU189,N(OFFSET($O218:AU218,0,MAX(COLUMN($O218:AU218))-COLUMN($O218:AU218),1,1)))</f>
        <v>0</v>
      </c>
      <c r="AV247" s="256">
        <f ca="1">SUMPRODUCT($O189:AV189,N(OFFSET($O218:AV218,0,MAX(COLUMN($O218:AV218))-COLUMN($O218:AV218),1,1)))</f>
        <v>0</v>
      </c>
      <c r="AW247" s="256">
        <f ca="1">SUMPRODUCT($O189:AW189,N(OFFSET($O218:AW218,0,MAX(COLUMN($O218:AW218))-COLUMN($O218:AW218),1,1)))</f>
        <v>0</v>
      </c>
      <c r="AX247" s="256">
        <f ca="1">SUMPRODUCT($O189:AX189,N(OFFSET($O218:AX218,0,MAX(COLUMN($O218:AX218))-COLUMN($O218:AX218),1,1)))</f>
        <v>0</v>
      </c>
      <c r="AY247" s="256">
        <f ca="1">SUMPRODUCT($O189:AY189,N(OFFSET($O218:AY218,0,MAX(COLUMN($O218:AY218))-COLUMN($O218:AY218),1,1)))</f>
        <v>0</v>
      </c>
      <c r="AZ247" s="256">
        <f ca="1">SUMPRODUCT($O189:AZ189,N(OFFSET($O218:AZ218,0,MAX(COLUMN($O218:AZ218))-COLUMN($O218:AZ218),1,1)))</f>
        <v>0</v>
      </c>
      <c r="BA247" s="256">
        <f ca="1">SUMPRODUCT($O189:BA189,N(OFFSET($O218:BA218,0,MAX(COLUMN($O218:BA218))-COLUMN($O218:BA218),1,1)))</f>
        <v>0</v>
      </c>
      <c r="BB247" s="256">
        <f ca="1">SUMPRODUCT($O189:BB189,N(OFFSET($O218:BB218,0,MAX(COLUMN($O218:BB218))-COLUMN($O218:BB218),1,1)))</f>
        <v>0</v>
      </c>
      <c r="BC247" s="256">
        <f ca="1">SUMPRODUCT($O189:BC189,N(OFFSET($O218:BC218,0,MAX(COLUMN($O218:BC218))-COLUMN($O218:BC218),1,1)))</f>
        <v>0</v>
      </c>
      <c r="BD247" s="256">
        <f ca="1">SUMPRODUCT($O189:BD189,N(OFFSET($O218:BD218,0,MAX(COLUMN($O218:BD218))-COLUMN($O218:BD218),1,1)))</f>
        <v>0</v>
      </c>
      <c r="BE247" s="256">
        <f ca="1">SUMPRODUCT($O189:BE189,N(OFFSET($O218:BE218,0,MAX(COLUMN($O218:BE218))-COLUMN($O218:BE218),1,1)))</f>
        <v>0</v>
      </c>
      <c r="BF247" s="256">
        <f ca="1">SUMPRODUCT($O189:BF189,N(OFFSET($O218:BF218,0,MAX(COLUMN($O218:BF218))-COLUMN($O218:BF218),1,1)))</f>
        <v>0</v>
      </c>
      <c r="BG247" s="256">
        <f ca="1">SUMPRODUCT($O189:BG189,N(OFFSET($O218:BG218,0,MAX(COLUMN($O218:BG218))-COLUMN($O218:BG218),1,1)))</f>
        <v>0</v>
      </c>
      <c r="BH247" s="256">
        <f ca="1">SUMPRODUCT($O189:BH189,N(OFFSET($O218:BH218,0,MAX(COLUMN($O218:BH218))-COLUMN($O218:BH218),1,1)))</f>
        <v>0</v>
      </c>
      <c r="BI247" s="256">
        <f ca="1">SUMPRODUCT($O189:BI189,N(OFFSET($O218:BI218,0,MAX(COLUMN($O218:BI218))-COLUMN($O218:BI218),1,1)))</f>
        <v>0</v>
      </c>
      <c r="BJ247" s="256">
        <f ca="1">SUMPRODUCT($O189:BJ189,N(OFFSET($O218:BJ218,0,MAX(COLUMN($O218:BJ218))-COLUMN($O218:BJ218),1,1)))</f>
        <v>0</v>
      </c>
      <c r="BK247" s="256">
        <f ca="1">SUMPRODUCT($O189:BK189,N(OFFSET($O218:BK218,0,MAX(COLUMN($O218:BK218))-COLUMN($O218:BK218),1,1)))</f>
        <v>0</v>
      </c>
      <c r="BL247" s="256">
        <f ca="1">SUMPRODUCT($O189:BL189,N(OFFSET($O218:BL218,0,MAX(COLUMN($O218:BL218))-COLUMN($O218:BL218),1,1)))</f>
        <v>0</v>
      </c>
      <c r="BM247" s="256">
        <f ca="1">SUMPRODUCT($O189:BM189,N(OFFSET($O218:BM218,0,MAX(COLUMN($O218:BM218))-COLUMN($O218:BM218),1,1)))</f>
        <v>0</v>
      </c>
    </row>
    <row r="248" spans="3:65" ht="12.75">
      <c r="C248" s="220">
        <f t="shared" si="165"/>
        <v>8</v>
      </c>
      <c r="D248" s="198" t="str">
        <f t="shared" si="166"/>
        <v>…</v>
      </c>
      <c r="E248" s="245" t="str">
        <f t="shared" si="164"/>
        <v>Operating Expense</v>
      </c>
      <c r="F248" s="215">
        <f t="shared" si="164"/>
        <v>2</v>
      </c>
      <c r="G248" s="215"/>
      <c r="H248" s="249"/>
      <c r="K248" s="236">
        <f t="shared" si="167"/>
        <v>0</v>
      </c>
      <c r="L248" s="237">
        <f t="shared" si="168"/>
        <v>0</v>
      </c>
      <c r="O248" s="256">
        <f ca="1">SUMPRODUCT($O190:O190,N(OFFSET($O219:O219,0,MAX(COLUMN($O219:O219))-COLUMN($O219:O219),1,1)))</f>
        <v>0</v>
      </c>
      <c r="P248" s="256">
        <f ca="1">SUMPRODUCT($O190:P190,N(OFFSET($O219:P219,0,MAX(COLUMN($O219:P219))-COLUMN($O219:P219),1,1)))</f>
        <v>0</v>
      </c>
      <c r="Q248" s="256">
        <f ca="1">SUMPRODUCT($O190:Q190,N(OFFSET($O219:Q219,0,MAX(COLUMN($O219:Q219))-COLUMN($O219:Q219),1,1)))</f>
        <v>0</v>
      </c>
      <c r="R248" s="256">
        <f ca="1">SUMPRODUCT($O190:R190,N(OFFSET($O219:R219,0,MAX(COLUMN($O219:R219))-COLUMN($O219:R219),1,1)))</f>
        <v>0</v>
      </c>
      <c r="S248" s="256">
        <f ca="1">SUMPRODUCT($O190:S190,N(OFFSET($O219:S219,0,MAX(COLUMN($O219:S219))-COLUMN($O219:S219),1,1)))</f>
        <v>0</v>
      </c>
      <c r="T248" s="256">
        <f ca="1">SUMPRODUCT($O190:T190,N(OFFSET($O219:T219,0,MAX(COLUMN($O219:T219))-COLUMN($O219:T219),1,1)))</f>
        <v>0</v>
      </c>
      <c r="U248" s="256">
        <f ca="1">SUMPRODUCT($O190:U190,N(OFFSET($O219:U219,0,MAX(COLUMN($O219:U219))-COLUMN($O219:U219),1,1)))</f>
        <v>0</v>
      </c>
      <c r="V248" s="256">
        <f ca="1">SUMPRODUCT($O190:V190,N(OFFSET($O219:V219,0,MAX(COLUMN($O219:V219))-COLUMN($O219:V219),1,1)))</f>
        <v>0</v>
      </c>
      <c r="W248" s="256">
        <f ca="1">SUMPRODUCT($O190:W190,N(OFFSET($O219:W219,0,MAX(COLUMN($O219:W219))-COLUMN($O219:W219),1,1)))</f>
        <v>0</v>
      </c>
      <c r="X248" s="256">
        <f ca="1">SUMPRODUCT($O190:X190,N(OFFSET($O219:X219,0,MAX(COLUMN($O219:X219))-COLUMN($O219:X219),1,1)))</f>
        <v>0</v>
      </c>
      <c r="Y248" s="256">
        <f ca="1">SUMPRODUCT($O190:Y190,N(OFFSET($O219:Y219,0,MAX(COLUMN($O219:Y219))-COLUMN($O219:Y219),1,1)))</f>
        <v>0</v>
      </c>
      <c r="Z248" s="256">
        <f ca="1">SUMPRODUCT($O190:Z190,N(OFFSET($O219:Z219,0,MAX(COLUMN($O219:Z219))-COLUMN($O219:Z219),1,1)))</f>
        <v>0</v>
      </c>
      <c r="AA248" s="256">
        <f ca="1">SUMPRODUCT($O190:AA190,N(OFFSET($O219:AA219,0,MAX(COLUMN($O219:AA219))-COLUMN($O219:AA219),1,1)))</f>
        <v>0</v>
      </c>
      <c r="AB248" s="256">
        <f ca="1">SUMPRODUCT($O190:AB190,N(OFFSET($O219:AB219,0,MAX(COLUMN($O219:AB219))-COLUMN($O219:AB219),1,1)))</f>
        <v>0</v>
      </c>
      <c r="AC248" s="256">
        <f ca="1">SUMPRODUCT($O190:AC190,N(OFFSET($O219:AC219,0,MAX(COLUMN($O219:AC219))-COLUMN($O219:AC219),1,1)))</f>
        <v>0</v>
      </c>
      <c r="AD248" s="256">
        <f ca="1">SUMPRODUCT($O190:AD190,N(OFFSET($O219:AD219,0,MAX(COLUMN($O219:AD219))-COLUMN($O219:AD219),1,1)))</f>
        <v>0</v>
      </c>
      <c r="AE248" s="256">
        <f ca="1">SUMPRODUCT($O190:AE190,N(OFFSET($O219:AE219,0,MAX(COLUMN($O219:AE219))-COLUMN($O219:AE219),1,1)))</f>
        <v>0</v>
      </c>
      <c r="AF248" s="256">
        <f ca="1">SUMPRODUCT($O190:AF190,N(OFFSET($O219:AF219,0,MAX(COLUMN($O219:AF219))-COLUMN($O219:AF219),1,1)))</f>
        <v>0</v>
      </c>
      <c r="AG248" s="256">
        <f ca="1">SUMPRODUCT($O190:AG190,N(OFFSET($O219:AG219,0,MAX(COLUMN($O219:AG219))-COLUMN($O219:AG219),1,1)))</f>
        <v>0</v>
      </c>
      <c r="AH248" s="256">
        <f ca="1">SUMPRODUCT($O190:AH190,N(OFFSET($O219:AH219,0,MAX(COLUMN($O219:AH219))-COLUMN($O219:AH219),1,1)))</f>
        <v>0</v>
      </c>
      <c r="AI248" s="256">
        <f ca="1">SUMPRODUCT($O190:AI190,N(OFFSET($O219:AI219,0,MAX(COLUMN($O219:AI219))-COLUMN($O219:AI219),1,1)))</f>
        <v>0</v>
      </c>
      <c r="AJ248" s="256">
        <f ca="1">SUMPRODUCT($O190:AJ190,N(OFFSET($O219:AJ219,0,MAX(COLUMN($O219:AJ219))-COLUMN($O219:AJ219),1,1)))</f>
        <v>0</v>
      </c>
      <c r="AK248" s="256">
        <f ca="1">SUMPRODUCT($O190:AK190,N(OFFSET($O219:AK219,0,MAX(COLUMN($O219:AK219))-COLUMN($O219:AK219),1,1)))</f>
        <v>0</v>
      </c>
      <c r="AL248" s="256">
        <f ca="1">SUMPRODUCT($O190:AL190,N(OFFSET($O219:AL219,0,MAX(COLUMN($O219:AL219))-COLUMN($O219:AL219),1,1)))</f>
        <v>0</v>
      </c>
      <c r="AM248" s="256">
        <f ca="1">SUMPRODUCT($O190:AM190,N(OFFSET($O219:AM219,0,MAX(COLUMN($O219:AM219))-COLUMN($O219:AM219),1,1)))</f>
        <v>0</v>
      </c>
      <c r="AN248" s="256">
        <f ca="1">SUMPRODUCT($O190:AN190,N(OFFSET($O219:AN219,0,MAX(COLUMN($O219:AN219))-COLUMN($O219:AN219),1,1)))</f>
        <v>0</v>
      </c>
      <c r="AO248" s="256">
        <f ca="1">SUMPRODUCT($O190:AO190,N(OFFSET($O219:AO219,0,MAX(COLUMN($O219:AO219))-COLUMN($O219:AO219),1,1)))</f>
        <v>0</v>
      </c>
      <c r="AP248" s="256">
        <f ca="1">SUMPRODUCT($O190:AP190,N(OFFSET($O219:AP219,0,MAX(COLUMN($O219:AP219))-COLUMN($O219:AP219),1,1)))</f>
        <v>0</v>
      </c>
      <c r="AQ248" s="256">
        <f ca="1">SUMPRODUCT($O190:AQ190,N(OFFSET($O219:AQ219,0,MAX(COLUMN($O219:AQ219))-COLUMN($O219:AQ219),1,1)))</f>
        <v>0</v>
      </c>
      <c r="AR248" s="256">
        <f ca="1">SUMPRODUCT($O190:AR190,N(OFFSET($O219:AR219,0,MAX(COLUMN($O219:AR219))-COLUMN($O219:AR219),1,1)))</f>
        <v>0</v>
      </c>
      <c r="AS248" s="256">
        <f ca="1">SUMPRODUCT($O190:AS190,N(OFFSET($O219:AS219,0,MAX(COLUMN($O219:AS219))-COLUMN($O219:AS219),1,1)))</f>
        <v>0</v>
      </c>
      <c r="AT248" s="256">
        <f ca="1">SUMPRODUCT($O190:AT190,N(OFFSET($O219:AT219,0,MAX(COLUMN($O219:AT219))-COLUMN($O219:AT219),1,1)))</f>
        <v>0</v>
      </c>
      <c r="AU248" s="256">
        <f ca="1">SUMPRODUCT($O190:AU190,N(OFFSET($O219:AU219,0,MAX(COLUMN($O219:AU219))-COLUMN($O219:AU219),1,1)))</f>
        <v>0</v>
      </c>
      <c r="AV248" s="256">
        <f ca="1">SUMPRODUCT($O190:AV190,N(OFFSET($O219:AV219,0,MAX(COLUMN($O219:AV219))-COLUMN($O219:AV219),1,1)))</f>
        <v>0</v>
      </c>
      <c r="AW248" s="256">
        <f ca="1">SUMPRODUCT($O190:AW190,N(OFFSET($O219:AW219,0,MAX(COLUMN($O219:AW219))-COLUMN($O219:AW219),1,1)))</f>
        <v>0</v>
      </c>
      <c r="AX248" s="256">
        <f ca="1">SUMPRODUCT($O190:AX190,N(OFFSET($O219:AX219,0,MAX(COLUMN($O219:AX219))-COLUMN($O219:AX219),1,1)))</f>
        <v>0</v>
      </c>
      <c r="AY248" s="256">
        <f ca="1">SUMPRODUCT($O190:AY190,N(OFFSET($O219:AY219,0,MAX(COLUMN($O219:AY219))-COLUMN($O219:AY219),1,1)))</f>
        <v>0</v>
      </c>
      <c r="AZ248" s="256">
        <f ca="1">SUMPRODUCT($O190:AZ190,N(OFFSET($O219:AZ219,0,MAX(COLUMN($O219:AZ219))-COLUMN($O219:AZ219),1,1)))</f>
        <v>0</v>
      </c>
      <c r="BA248" s="256">
        <f ca="1">SUMPRODUCT($O190:BA190,N(OFFSET($O219:BA219,0,MAX(COLUMN($O219:BA219))-COLUMN($O219:BA219),1,1)))</f>
        <v>0</v>
      </c>
      <c r="BB248" s="256">
        <f ca="1">SUMPRODUCT($O190:BB190,N(OFFSET($O219:BB219,0,MAX(COLUMN($O219:BB219))-COLUMN($O219:BB219),1,1)))</f>
        <v>0</v>
      </c>
      <c r="BC248" s="256">
        <f ca="1">SUMPRODUCT($O190:BC190,N(OFFSET($O219:BC219,0,MAX(COLUMN($O219:BC219))-COLUMN($O219:BC219),1,1)))</f>
        <v>0</v>
      </c>
      <c r="BD248" s="256">
        <f ca="1">SUMPRODUCT($O190:BD190,N(OFFSET($O219:BD219,0,MAX(COLUMN($O219:BD219))-COLUMN($O219:BD219),1,1)))</f>
        <v>0</v>
      </c>
      <c r="BE248" s="256">
        <f ca="1">SUMPRODUCT($O190:BE190,N(OFFSET($O219:BE219,0,MAX(COLUMN($O219:BE219))-COLUMN($O219:BE219),1,1)))</f>
        <v>0</v>
      </c>
      <c r="BF248" s="256">
        <f ca="1">SUMPRODUCT($O190:BF190,N(OFFSET($O219:BF219,0,MAX(COLUMN($O219:BF219))-COLUMN($O219:BF219),1,1)))</f>
        <v>0</v>
      </c>
      <c r="BG248" s="256">
        <f ca="1">SUMPRODUCT($O190:BG190,N(OFFSET($O219:BG219,0,MAX(COLUMN($O219:BG219))-COLUMN($O219:BG219),1,1)))</f>
        <v>0</v>
      </c>
      <c r="BH248" s="256">
        <f ca="1">SUMPRODUCT($O190:BH190,N(OFFSET($O219:BH219,0,MAX(COLUMN($O219:BH219))-COLUMN($O219:BH219),1,1)))</f>
        <v>0</v>
      </c>
      <c r="BI248" s="256">
        <f ca="1">SUMPRODUCT($O190:BI190,N(OFFSET($O219:BI219,0,MAX(COLUMN($O219:BI219))-COLUMN($O219:BI219),1,1)))</f>
        <v>0</v>
      </c>
      <c r="BJ248" s="256">
        <f ca="1">SUMPRODUCT($O190:BJ190,N(OFFSET($O219:BJ219,0,MAX(COLUMN($O219:BJ219))-COLUMN($O219:BJ219),1,1)))</f>
        <v>0</v>
      </c>
      <c r="BK248" s="256">
        <f ca="1">SUMPRODUCT($O190:BK190,N(OFFSET($O219:BK219,0,MAX(COLUMN($O219:BK219))-COLUMN($O219:BK219),1,1)))</f>
        <v>0</v>
      </c>
      <c r="BL248" s="256">
        <f ca="1">SUMPRODUCT($O190:BL190,N(OFFSET($O219:BL219,0,MAX(COLUMN($O219:BL219))-COLUMN($O219:BL219),1,1)))</f>
        <v>0</v>
      </c>
      <c r="BM248" s="256">
        <f ca="1">SUMPRODUCT($O190:BM190,N(OFFSET($O219:BM219,0,MAX(COLUMN($O219:BM219))-COLUMN($O219:BM219),1,1)))</f>
        <v>0</v>
      </c>
    </row>
    <row r="249" spans="3:65" ht="12.75">
      <c r="C249" s="220">
        <f t="shared" si="165"/>
        <v>9</v>
      </c>
      <c r="D249" s="198" t="str">
        <f t="shared" si="166"/>
        <v>…</v>
      </c>
      <c r="E249" s="245" t="str">
        <f t="shared" si="164"/>
        <v>Operating Expense</v>
      </c>
      <c r="F249" s="215">
        <f t="shared" si="164"/>
        <v>2</v>
      </c>
      <c r="G249" s="215"/>
      <c r="H249" s="249"/>
      <c r="K249" s="236">
        <f t="shared" si="167"/>
        <v>0</v>
      </c>
      <c r="L249" s="237">
        <f t="shared" si="168"/>
        <v>0</v>
      </c>
      <c r="O249" s="256">
        <f ca="1">SUMPRODUCT($O191:O191,N(OFFSET($O220:O220,0,MAX(COLUMN($O220:O220))-COLUMN($O220:O220),1,1)))</f>
        <v>0</v>
      </c>
      <c r="P249" s="256">
        <f ca="1">SUMPRODUCT($O191:P191,N(OFFSET($O220:P220,0,MAX(COLUMN($O220:P220))-COLUMN($O220:P220),1,1)))</f>
        <v>0</v>
      </c>
      <c r="Q249" s="256">
        <f ca="1">SUMPRODUCT($O191:Q191,N(OFFSET($O220:Q220,0,MAX(COLUMN($O220:Q220))-COLUMN($O220:Q220),1,1)))</f>
        <v>0</v>
      </c>
      <c r="R249" s="256">
        <f ca="1">SUMPRODUCT($O191:R191,N(OFFSET($O220:R220,0,MAX(COLUMN($O220:R220))-COLUMN($O220:R220),1,1)))</f>
        <v>0</v>
      </c>
      <c r="S249" s="256">
        <f ca="1">SUMPRODUCT($O191:S191,N(OFFSET($O220:S220,0,MAX(COLUMN($O220:S220))-COLUMN($O220:S220),1,1)))</f>
        <v>0</v>
      </c>
      <c r="T249" s="256">
        <f ca="1">SUMPRODUCT($O191:T191,N(OFFSET($O220:T220,0,MAX(COLUMN($O220:T220))-COLUMN($O220:T220),1,1)))</f>
        <v>0</v>
      </c>
      <c r="U249" s="256">
        <f ca="1">SUMPRODUCT($O191:U191,N(OFFSET($O220:U220,0,MAX(COLUMN($O220:U220))-COLUMN($O220:U220),1,1)))</f>
        <v>0</v>
      </c>
      <c r="V249" s="256">
        <f ca="1">SUMPRODUCT($O191:V191,N(OFFSET($O220:V220,0,MAX(COLUMN($O220:V220))-COLUMN($O220:V220),1,1)))</f>
        <v>0</v>
      </c>
      <c r="W249" s="256">
        <f ca="1">SUMPRODUCT($O191:W191,N(OFFSET($O220:W220,0,MAX(COLUMN($O220:W220))-COLUMN($O220:W220),1,1)))</f>
        <v>0</v>
      </c>
      <c r="X249" s="256">
        <f ca="1">SUMPRODUCT($O191:X191,N(OFFSET($O220:X220,0,MAX(COLUMN($O220:X220))-COLUMN($O220:X220),1,1)))</f>
        <v>0</v>
      </c>
      <c r="Y249" s="256">
        <f ca="1">SUMPRODUCT($O191:Y191,N(OFFSET($O220:Y220,0,MAX(COLUMN($O220:Y220))-COLUMN($O220:Y220),1,1)))</f>
        <v>0</v>
      </c>
      <c r="Z249" s="256">
        <f ca="1">SUMPRODUCT($O191:Z191,N(OFFSET($O220:Z220,0,MAX(COLUMN($O220:Z220))-COLUMN($O220:Z220),1,1)))</f>
        <v>0</v>
      </c>
      <c r="AA249" s="256">
        <f ca="1">SUMPRODUCT($O191:AA191,N(OFFSET($O220:AA220,0,MAX(COLUMN($O220:AA220))-COLUMN($O220:AA220),1,1)))</f>
        <v>0</v>
      </c>
      <c r="AB249" s="256">
        <f ca="1">SUMPRODUCT($O191:AB191,N(OFFSET($O220:AB220,0,MAX(COLUMN($O220:AB220))-COLUMN($O220:AB220),1,1)))</f>
        <v>0</v>
      </c>
      <c r="AC249" s="256">
        <f ca="1">SUMPRODUCT($O191:AC191,N(OFFSET($O220:AC220,0,MAX(COLUMN($O220:AC220))-COLUMN($O220:AC220),1,1)))</f>
        <v>0</v>
      </c>
      <c r="AD249" s="256">
        <f ca="1">SUMPRODUCT($O191:AD191,N(OFFSET($O220:AD220,0,MAX(COLUMN($O220:AD220))-COLUMN($O220:AD220),1,1)))</f>
        <v>0</v>
      </c>
      <c r="AE249" s="256">
        <f ca="1">SUMPRODUCT($O191:AE191,N(OFFSET($O220:AE220,0,MAX(COLUMN($O220:AE220))-COLUMN($O220:AE220),1,1)))</f>
        <v>0</v>
      </c>
      <c r="AF249" s="256">
        <f ca="1">SUMPRODUCT($O191:AF191,N(OFFSET($O220:AF220,0,MAX(COLUMN($O220:AF220))-COLUMN($O220:AF220),1,1)))</f>
        <v>0</v>
      </c>
      <c r="AG249" s="256">
        <f ca="1">SUMPRODUCT($O191:AG191,N(OFFSET($O220:AG220,0,MAX(COLUMN($O220:AG220))-COLUMN($O220:AG220),1,1)))</f>
        <v>0</v>
      </c>
      <c r="AH249" s="256">
        <f ca="1">SUMPRODUCT($O191:AH191,N(OFFSET($O220:AH220,0,MAX(COLUMN($O220:AH220))-COLUMN($O220:AH220),1,1)))</f>
        <v>0</v>
      </c>
      <c r="AI249" s="256">
        <f ca="1">SUMPRODUCT($O191:AI191,N(OFFSET($O220:AI220,0,MAX(COLUMN($O220:AI220))-COLUMN($O220:AI220),1,1)))</f>
        <v>0</v>
      </c>
      <c r="AJ249" s="256">
        <f ca="1">SUMPRODUCT($O191:AJ191,N(OFFSET($O220:AJ220,0,MAX(COLUMN($O220:AJ220))-COLUMN($O220:AJ220),1,1)))</f>
        <v>0</v>
      </c>
      <c r="AK249" s="256">
        <f ca="1">SUMPRODUCT($O191:AK191,N(OFFSET($O220:AK220,0,MAX(COLUMN($O220:AK220))-COLUMN($O220:AK220),1,1)))</f>
        <v>0</v>
      </c>
      <c r="AL249" s="256">
        <f ca="1">SUMPRODUCT($O191:AL191,N(OFFSET($O220:AL220,0,MAX(COLUMN($O220:AL220))-COLUMN($O220:AL220),1,1)))</f>
        <v>0</v>
      </c>
      <c r="AM249" s="256">
        <f ca="1">SUMPRODUCT($O191:AM191,N(OFFSET($O220:AM220,0,MAX(COLUMN($O220:AM220))-COLUMN($O220:AM220),1,1)))</f>
        <v>0</v>
      </c>
      <c r="AN249" s="256">
        <f ca="1">SUMPRODUCT($O191:AN191,N(OFFSET($O220:AN220,0,MAX(COLUMN($O220:AN220))-COLUMN($O220:AN220),1,1)))</f>
        <v>0</v>
      </c>
      <c r="AO249" s="256">
        <f ca="1">SUMPRODUCT($O191:AO191,N(OFFSET($O220:AO220,0,MAX(COLUMN($O220:AO220))-COLUMN($O220:AO220),1,1)))</f>
        <v>0</v>
      </c>
      <c r="AP249" s="256">
        <f ca="1">SUMPRODUCT($O191:AP191,N(OFFSET($O220:AP220,0,MAX(COLUMN($O220:AP220))-COLUMN($O220:AP220),1,1)))</f>
        <v>0</v>
      </c>
      <c r="AQ249" s="256">
        <f ca="1">SUMPRODUCT($O191:AQ191,N(OFFSET($O220:AQ220,0,MAX(COLUMN($O220:AQ220))-COLUMN($O220:AQ220),1,1)))</f>
        <v>0</v>
      </c>
      <c r="AR249" s="256">
        <f ca="1">SUMPRODUCT($O191:AR191,N(OFFSET($O220:AR220,0,MAX(COLUMN($O220:AR220))-COLUMN($O220:AR220),1,1)))</f>
        <v>0</v>
      </c>
      <c r="AS249" s="256">
        <f ca="1">SUMPRODUCT($O191:AS191,N(OFFSET($O220:AS220,0,MAX(COLUMN($O220:AS220))-COLUMN($O220:AS220),1,1)))</f>
        <v>0</v>
      </c>
      <c r="AT249" s="256">
        <f ca="1">SUMPRODUCT($O191:AT191,N(OFFSET($O220:AT220,0,MAX(COLUMN($O220:AT220))-COLUMN($O220:AT220),1,1)))</f>
        <v>0</v>
      </c>
      <c r="AU249" s="256">
        <f ca="1">SUMPRODUCT($O191:AU191,N(OFFSET($O220:AU220,0,MAX(COLUMN($O220:AU220))-COLUMN($O220:AU220),1,1)))</f>
        <v>0</v>
      </c>
      <c r="AV249" s="256">
        <f ca="1">SUMPRODUCT($O191:AV191,N(OFFSET($O220:AV220,0,MAX(COLUMN($O220:AV220))-COLUMN($O220:AV220),1,1)))</f>
        <v>0</v>
      </c>
      <c r="AW249" s="256">
        <f ca="1">SUMPRODUCT($O191:AW191,N(OFFSET($O220:AW220,0,MAX(COLUMN($O220:AW220))-COLUMN($O220:AW220),1,1)))</f>
        <v>0</v>
      </c>
      <c r="AX249" s="256">
        <f ca="1">SUMPRODUCT($O191:AX191,N(OFFSET($O220:AX220,0,MAX(COLUMN($O220:AX220))-COLUMN($O220:AX220),1,1)))</f>
        <v>0</v>
      </c>
      <c r="AY249" s="256">
        <f ca="1">SUMPRODUCT($O191:AY191,N(OFFSET($O220:AY220,0,MAX(COLUMN($O220:AY220))-COLUMN($O220:AY220),1,1)))</f>
        <v>0</v>
      </c>
      <c r="AZ249" s="256">
        <f ca="1">SUMPRODUCT($O191:AZ191,N(OFFSET($O220:AZ220,0,MAX(COLUMN($O220:AZ220))-COLUMN($O220:AZ220),1,1)))</f>
        <v>0</v>
      </c>
      <c r="BA249" s="256">
        <f ca="1">SUMPRODUCT($O191:BA191,N(OFFSET($O220:BA220,0,MAX(COLUMN($O220:BA220))-COLUMN($O220:BA220),1,1)))</f>
        <v>0</v>
      </c>
      <c r="BB249" s="256">
        <f ca="1">SUMPRODUCT($O191:BB191,N(OFFSET($O220:BB220,0,MAX(COLUMN($O220:BB220))-COLUMN($O220:BB220),1,1)))</f>
        <v>0</v>
      </c>
      <c r="BC249" s="256">
        <f ca="1">SUMPRODUCT($O191:BC191,N(OFFSET($O220:BC220,0,MAX(COLUMN($O220:BC220))-COLUMN($O220:BC220),1,1)))</f>
        <v>0</v>
      </c>
      <c r="BD249" s="256">
        <f ca="1">SUMPRODUCT($O191:BD191,N(OFFSET($O220:BD220,0,MAX(COLUMN($O220:BD220))-COLUMN($O220:BD220),1,1)))</f>
        <v>0</v>
      </c>
      <c r="BE249" s="256">
        <f ca="1">SUMPRODUCT($O191:BE191,N(OFFSET($O220:BE220,0,MAX(COLUMN($O220:BE220))-COLUMN($O220:BE220),1,1)))</f>
        <v>0</v>
      </c>
      <c r="BF249" s="256">
        <f ca="1">SUMPRODUCT($O191:BF191,N(OFFSET($O220:BF220,0,MAX(COLUMN($O220:BF220))-COLUMN($O220:BF220),1,1)))</f>
        <v>0</v>
      </c>
      <c r="BG249" s="256">
        <f ca="1">SUMPRODUCT($O191:BG191,N(OFFSET($O220:BG220,0,MAX(COLUMN($O220:BG220))-COLUMN($O220:BG220),1,1)))</f>
        <v>0</v>
      </c>
      <c r="BH249" s="256">
        <f ca="1">SUMPRODUCT($O191:BH191,N(OFFSET($O220:BH220,0,MAX(COLUMN($O220:BH220))-COLUMN($O220:BH220),1,1)))</f>
        <v>0</v>
      </c>
      <c r="BI249" s="256">
        <f ca="1">SUMPRODUCT($O191:BI191,N(OFFSET($O220:BI220,0,MAX(COLUMN($O220:BI220))-COLUMN($O220:BI220),1,1)))</f>
        <v>0</v>
      </c>
      <c r="BJ249" s="256">
        <f ca="1">SUMPRODUCT($O191:BJ191,N(OFFSET($O220:BJ220,0,MAX(COLUMN($O220:BJ220))-COLUMN($O220:BJ220),1,1)))</f>
        <v>0</v>
      </c>
      <c r="BK249" s="256">
        <f ca="1">SUMPRODUCT($O191:BK191,N(OFFSET($O220:BK220,0,MAX(COLUMN($O220:BK220))-COLUMN($O220:BK220),1,1)))</f>
        <v>0</v>
      </c>
      <c r="BL249" s="256">
        <f ca="1">SUMPRODUCT($O191:BL191,N(OFFSET($O220:BL220,0,MAX(COLUMN($O220:BL220))-COLUMN($O220:BL220),1,1)))</f>
        <v>0</v>
      </c>
      <c r="BM249" s="256">
        <f ca="1">SUMPRODUCT($O191:BM191,N(OFFSET($O220:BM220,0,MAX(COLUMN($O220:BM220))-COLUMN($O220:BM220),1,1)))</f>
        <v>0</v>
      </c>
    </row>
    <row r="250" spans="3:65" ht="12.75">
      <c r="C250" s="220">
        <f t="shared" si="165"/>
        <v>10</v>
      </c>
      <c r="D250" s="198" t="str">
        <f t="shared" si="166"/>
        <v>…</v>
      </c>
      <c r="E250" s="245" t="str">
        <f t="shared" si="164"/>
        <v>Operating Expense</v>
      </c>
      <c r="F250" s="215">
        <f t="shared" si="164"/>
        <v>2</v>
      </c>
      <c r="G250" s="215"/>
      <c r="H250" s="249"/>
      <c r="K250" s="236">
        <f t="shared" si="167"/>
        <v>0</v>
      </c>
      <c r="L250" s="237">
        <f t="shared" si="168"/>
        <v>0</v>
      </c>
      <c r="O250" s="256">
        <f ca="1">SUMPRODUCT($O192:O192,N(OFFSET($O221:O221,0,MAX(COLUMN($O221:O221))-COLUMN($O221:O221),1,1)))</f>
        <v>0</v>
      </c>
      <c r="P250" s="256">
        <f ca="1">SUMPRODUCT($O192:P192,N(OFFSET($O221:P221,0,MAX(COLUMN($O221:P221))-COLUMN($O221:P221),1,1)))</f>
        <v>0</v>
      </c>
      <c r="Q250" s="256">
        <f ca="1">SUMPRODUCT($O192:Q192,N(OFFSET($O221:Q221,0,MAX(COLUMN($O221:Q221))-COLUMN($O221:Q221),1,1)))</f>
        <v>0</v>
      </c>
      <c r="R250" s="256">
        <f ca="1">SUMPRODUCT($O192:R192,N(OFFSET($O221:R221,0,MAX(COLUMN($O221:R221))-COLUMN($O221:R221),1,1)))</f>
        <v>0</v>
      </c>
      <c r="S250" s="256">
        <f ca="1">SUMPRODUCT($O192:S192,N(OFFSET($O221:S221,0,MAX(COLUMN($O221:S221))-COLUMN($O221:S221),1,1)))</f>
        <v>0</v>
      </c>
      <c r="T250" s="256">
        <f ca="1">SUMPRODUCT($O192:T192,N(OFFSET($O221:T221,0,MAX(COLUMN($O221:T221))-COLUMN($O221:T221),1,1)))</f>
        <v>0</v>
      </c>
      <c r="U250" s="256">
        <f ca="1">SUMPRODUCT($O192:U192,N(OFFSET($O221:U221,0,MAX(COLUMN($O221:U221))-COLUMN($O221:U221),1,1)))</f>
        <v>0</v>
      </c>
      <c r="V250" s="256">
        <f ca="1">SUMPRODUCT($O192:V192,N(OFFSET($O221:V221,0,MAX(COLUMN($O221:V221))-COLUMN($O221:V221),1,1)))</f>
        <v>0</v>
      </c>
      <c r="W250" s="256">
        <f ca="1">SUMPRODUCT($O192:W192,N(OFFSET($O221:W221,0,MAX(COLUMN($O221:W221))-COLUMN($O221:W221),1,1)))</f>
        <v>0</v>
      </c>
      <c r="X250" s="256">
        <f ca="1">SUMPRODUCT($O192:X192,N(OFFSET($O221:X221,0,MAX(COLUMN($O221:X221))-COLUMN($O221:X221),1,1)))</f>
        <v>0</v>
      </c>
      <c r="Y250" s="256">
        <f ca="1">SUMPRODUCT($O192:Y192,N(OFFSET($O221:Y221,0,MAX(COLUMN($O221:Y221))-COLUMN($O221:Y221),1,1)))</f>
        <v>0</v>
      </c>
      <c r="Z250" s="256">
        <f ca="1">SUMPRODUCT($O192:Z192,N(OFFSET($O221:Z221,0,MAX(COLUMN($O221:Z221))-COLUMN($O221:Z221),1,1)))</f>
        <v>0</v>
      </c>
      <c r="AA250" s="256">
        <f ca="1">SUMPRODUCT($O192:AA192,N(OFFSET($O221:AA221,0,MAX(COLUMN($O221:AA221))-COLUMN($O221:AA221),1,1)))</f>
        <v>0</v>
      </c>
      <c r="AB250" s="256">
        <f ca="1">SUMPRODUCT($O192:AB192,N(OFFSET($O221:AB221,0,MAX(COLUMN($O221:AB221))-COLUMN($O221:AB221),1,1)))</f>
        <v>0</v>
      </c>
      <c r="AC250" s="256">
        <f ca="1">SUMPRODUCT($O192:AC192,N(OFFSET($O221:AC221,0,MAX(COLUMN($O221:AC221))-COLUMN($O221:AC221),1,1)))</f>
        <v>0</v>
      </c>
      <c r="AD250" s="256">
        <f ca="1">SUMPRODUCT($O192:AD192,N(OFFSET($O221:AD221,0,MAX(COLUMN($O221:AD221))-COLUMN($O221:AD221),1,1)))</f>
        <v>0</v>
      </c>
      <c r="AE250" s="256">
        <f ca="1">SUMPRODUCT($O192:AE192,N(OFFSET($O221:AE221,0,MAX(COLUMN($O221:AE221))-COLUMN($O221:AE221),1,1)))</f>
        <v>0</v>
      </c>
      <c r="AF250" s="256">
        <f ca="1">SUMPRODUCT($O192:AF192,N(OFFSET($O221:AF221,0,MAX(COLUMN($O221:AF221))-COLUMN($O221:AF221),1,1)))</f>
        <v>0</v>
      </c>
      <c r="AG250" s="256">
        <f ca="1">SUMPRODUCT($O192:AG192,N(OFFSET($O221:AG221,0,MAX(COLUMN($O221:AG221))-COLUMN($O221:AG221),1,1)))</f>
        <v>0</v>
      </c>
      <c r="AH250" s="256">
        <f ca="1">SUMPRODUCT($O192:AH192,N(OFFSET($O221:AH221,0,MAX(COLUMN($O221:AH221))-COLUMN($O221:AH221),1,1)))</f>
        <v>0</v>
      </c>
      <c r="AI250" s="256">
        <f ca="1">SUMPRODUCT($O192:AI192,N(OFFSET($O221:AI221,0,MAX(COLUMN($O221:AI221))-COLUMN($O221:AI221),1,1)))</f>
        <v>0</v>
      </c>
      <c r="AJ250" s="256">
        <f ca="1">SUMPRODUCT($O192:AJ192,N(OFFSET($O221:AJ221,0,MAX(COLUMN($O221:AJ221))-COLUMN($O221:AJ221),1,1)))</f>
        <v>0</v>
      </c>
      <c r="AK250" s="256">
        <f ca="1">SUMPRODUCT($O192:AK192,N(OFFSET($O221:AK221,0,MAX(COLUMN($O221:AK221))-COLUMN($O221:AK221),1,1)))</f>
        <v>0</v>
      </c>
      <c r="AL250" s="256">
        <f ca="1">SUMPRODUCT($O192:AL192,N(OFFSET($O221:AL221,0,MAX(COLUMN($O221:AL221))-COLUMN($O221:AL221),1,1)))</f>
        <v>0</v>
      </c>
      <c r="AM250" s="256">
        <f ca="1">SUMPRODUCT($O192:AM192,N(OFFSET($O221:AM221,0,MAX(COLUMN($O221:AM221))-COLUMN($O221:AM221),1,1)))</f>
        <v>0</v>
      </c>
      <c r="AN250" s="256">
        <f ca="1">SUMPRODUCT($O192:AN192,N(OFFSET($O221:AN221,0,MAX(COLUMN($O221:AN221))-COLUMN($O221:AN221),1,1)))</f>
        <v>0</v>
      </c>
      <c r="AO250" s="256">
        <f ca="1">SUMPRODUCT($O192:AO192,N(OFFSET($O221:AO221,0,MAX(COLUMN($O221:AO221))-COLUMN($O221:AO221),1,1)))</f>
        <v>0</v>
      </c>
      <c r="AP250" s="256">
        <f ca="1">SUMPRODUCT($O192:AP192,N(OFFSET($O221:AP221,0,MAX(COLUMN($O221:AP221))-COLUMN($O221:AP221),1,1)))</f>
        <v>0</v>
      </c>
      <c r="AQ250" s="256">
        <f ca="1">SUMPRODUCT($O192:AQ192,N(OFFSET($O221:AQ221,0,MAX(COLUMN($O221:AQ221))-COLUMN($O221:AQ221),1,1)))</f>
        <v>0</v>
      </c>
      <c r="AR250" s="256">
        <f ca="1">SUMPRODUCT($O192:AR192,N(OFFSET($O221:AR221,0,MAX(COLUMN($O221:AR221))-COLUMN($O221:AR221),1,1)))</f>
        <v>0</v>
      </c>
      <c r="AS250" s="256">
        <f ca="1">SUMPRODUCT($O192:AS192,N(OFFSET($O221:AS221,0,MAX(COLUMN($O221:AS221))-COLUMN($O221:AS221),1,1)))</f>
        <v>0</v>
      </c>
      <c r="AT250" s="256">
        <f ca="1">SUMPRODUCT($O192:AT192,N(OFFSET($O221:AT221,0,MAX(COLUMN($O221:AT221))-COLUMN($O221:AT221),1,1)))</f>
        <v>0</v>
      </c>
      <c r="AU250" s="256">
        <f ca="1">SUMPRODUCT($O192:AU192,N(OFFSET($O221:AU221,0,MAX(COLUMN($O221:AU221))-COLUMN($O221:AU221),1,1)))</f>
        <v>0</v>
      </c>
      <c r="AV250" s="256">
        <f ca="1">SUMPRODUCT($O192:AV192,N(OFFSET($O221:AV221,0,MAX(COLUMN($O221:AV221))-COLUMN($O221:AV221),1,1)))</f>
        <v>0</v>
      </c>
      <c r="AW250" s="256">
        <f ca="1">SUMPRODUCT($O192:AW192,N(OFFSET($O221:AW221,0,MAX(COLUMN($O221:AW221))-COLUMN($O221:AW221),1,1)))</f>
        <v>0</v>
      </c>
      <c r="AX250" s="256">
        <f ca="1">SUMPRODUCT($O192:AX192,N(OFFSET($O221:AX221,0,MAX(COLUMN($O221:AX221))-COLUMN($O221:AX221),1,1)))</f>
        <v>0</v>
      </c>
      <c r="AY250" s="256">
        <f ca="1">SUMPRODUCT($O192:AY192,N(OFFSET($O221:AY221,0,MAX(COLUMN($O221:AY221))-COLUMN($O221:AY221),1,1)))</f>
        <v>0</v>
      </c>
      <c r="AZ250" s="256">
        <f ca="1">SUMPRODUCT($O192:AZ192,N(OFFSET($O221:AZ221,0,MAX(COLUMN($O221:AZ221))-COLUMN($O221:AZ221),1,1)))</f>
        <v>0</v>
      </c>
      <c r="BA250" s="256">
        <f ca="1">SUMPRODUCT($O192:BA192,N(OFFSET($O221:BA221,0,MAX(COLUMN($O221:BA221))-COLUMN($O221:BA221),1,1)))</f>
        <v>0</v>
      </c>
      <c r="BB250" s="256">
        <f ca="1">SUMPRODUCT($O192:BB192,N(OFFSET($O221:BB221,0,MAX(COLUMN($O221:BB221))-COLUMN($O221:BB221),1,1)))</f>
        <v>0</v>
      </c>
      <c r="BC250" s="256">
        <f ca="1">SUMPRODUCT($O192:BC192,N(OFFSET($O221:BC221,0,MAX(COLUMN($O221:BC221))-COLUMN($O221:BC221),1,1)))</f>
        <v>0</v>
      </c>
      <c r="BD250" s="256">
        <f ca="1">SUMPRODUCT($O192:BD192,N(OFFSET($O221:BD221,0,MAX(COLUMN($O221:BD221))-COLUMN($O221:BD221),1,1)))</f>
        <v>0</v>
      </c>
      <c r="BE250" s="256">
        <f ca="1">SUMPRODUCT($O192:BE192,N(OFFSET($O221:BE221,0,MAX(COLUMN($O221:BE221))-COLUMN($O221:BE221),1,1)))</f>
        <v>0</v>
      </c>
      <c r="BF250" s="256">
        <f ca="1">SUMPRODUCT($O192:BF192,N(OFFSET($O221:BF221,0,MAX(COLUMN($O221:BF221))-COLUMN($O221:BF221),1,1)))</f>
        <v>0</v>
      </c>
      <c r="BG250" s="256">
        <f ca="1">SUMPRODUCT($O192:BG192,N(OFFSET($O221:BG221,0,MAX(COLUMN($O221:BG221))-COLUMN($O221:BG221),1,1)))</f>
        <v>0</v>
      </c>
      <c r="BH250" s="256">
        <f ca="1">SUMPRODUCT($O192:BH192,N(OFFSET($O221:BH221,0,MAX(COLUMN($O221:BH221))-COLUMN($O221:BH221),1,1)))</f>
        <v>0</v>
      </c>
      <c r="BI250" s="256">
        <f ca="1">SUMPRODUCT($O192:BI192,N(OFFSET($O221:BI221,0,MAX(COLUMN($O221:BI221))-COLUMN($O221:BI221),1,1)))</f>
        <v>0</v>
      </c>
      <c r="BJ250" s="256">
        <f ca="1">SUMPRODUCT($O192:BJ192,N(OFFSET($O221:BJ221,0,MAX(COLUMN($O221:BJ221))-COLUMN($O221:BJ221),1,1)))</f>
        <v>0</v>
      </c>
      <c r="BK250" s="256">
        <f ca="1">SUMPRODUCT($O192:BK192,N(OFFSET($O221:BK221,0,MAX(COLUMN($O221:BK221))-COLUMN($O221:BK221),1,1)))</f>
        <v>0</v>
      </c>
      <c r="BL250" s="256">
        <f ca="1">SUMPRODUCT($O192:BL192,N(OFFSET($O221:BL221,0,MAX(COLUMN($O221:BL221))-COLUMN($O221:BL221),1,1)))</f>
        <v>0</v>
      </c>
      <c r="BM250" s="256">
        <f ca="1">SUMPRODUCT($O192:BM192,N(OFFSET($O221:BM221,0,MAX(COLUMN($O221:BM221))-COLUMN($O221:BM221),1,1)))</f>
        <v>0</v>
      </c>
    </row>
    <row r="251" spans="3:65" ht="12.75">
      <c r="C251" s="220">
        <f t="shared" si="165"/>
        <v>11</v>
      </c>
      <c r="D251" s="198" t="str">
        <f t="shared" si="166"/>
        <v>…</v>
      </c>
      <c r="E251" s="245" t="str">
        <f t="shared" si="164"/>
        <v>Operating Expense</v>
      </c>
      <c r="F251" s="215">
        <f t="shared" si="164"/>
        <v>2</v>
      </c>
      <c r="G251" s="215"/>
      <c r="H251" s="249"/>
      <c r="K251" s="236">
        <f t="shared" si="167"/>
        <v>0</v>
      </c>
      <c r="L251" s="237">
        <f t="shared" si="168"/>
        <v>0</v>
      </c>
      <c r="O251" s="256">
        <f ca="1">SUMPRODUCT($O193:O193,N(OFFSET($O222:O222,0,MAX(COLUMN($O222:O222))-COLUMN($O222:O222),1,1)))</f>
        <v>0</v>
      </c>
      <c r="P251" s="256">
        <f ca="1">SUMPRODUCT($O193:P193,N(OFFSET($O222:P222,0,MAX(COLUMN($O222:P222))-COLUMN($O222:P222),1,1)))</f>
        <v>0</v>
      </c>
      <c r="Q251" s="256">
        <f ca="1">SUMPRODUCT($O193:Q193,N(OFFSET($O222:Q222,0,MAX(COLUMN($O222:Q222))-COLUMN($O222:Q222),1,1)))</f>
        <v>0</v>
      </c>
      <c r="R251" s="256">
        <f ca="1">SUMPRODUCT($O193:R193,N(OFFSET($O222:R222,0,MAX(COLUMN($O222:R222))-COLUMN($O222:R222),1,1)))</f>
        <v>0</v>
      </c>
      <c r="S251" s="256">
        <f ca="1">SUMPRODUCT($O193:S193,N(OFFSET($O222:S222,0,MAX(COLUMN($O222:S222))-COLUMN($O222:S222),1,1)))</f>
        <v>0</v>
      </c>
      <c r="T251" s="256">
        <f ca="1">SUMPRODUCT($O193:T193,N(OFFSET($O222:T222,0,MAX(COLUMN($O222:T222))-COLUMN($O222:T222),1,1)))</f>
        <v>0</v>
      </c>
      <c r="U251" s="256">
        <f ca="1">SUMPRODUCT($O193:U193,N(OFFSET($O222:U222,0,MAX(COLUMN($O222:U222))-COLUMN($O222:U222),1,1)))</f>
        <v>0</v>
      </c>
      <c r="V251" s="256">
        <f ca="1">SUMPRODUCT($O193:V193,N(OFFSET($O222:V222,0,MAX(COLUMN($O222:V222))-COLUMN($O222:V222),1,1)))</f>
        <v>0</v>
      </c>
      <c r="W251" s="256">
        <f ca="1">SUMPRODUCT($O193:W193,N(OFFSET($O222:W222,0,MAX(COLUMN($O222:W222))-COLUMN($O222:W222),1,1)))</f>
        <v>0</v>
      </c>
      <c r="X251" s="256">
        <f ca="1">SUMPRODUCT($O193:X193,N(OFFSET($O222:X222,0,MAX(COLUMN($O222:X222))-COLUMN($O222:X222),1,1)))</f>
        <v>0</v>
      </c>
      <c r="Y251" s="256">
        <f ca="1">SUMPRODUCT($O193:Y193,N(OFFSET($O222:Y222,0,MAX(COLUMN($O222:Y222))-COLUMN($O222:Y222),1,1)))</f>
        <v>0</v>
      </c>
      <c r="Z251" s="256">
        <f ca="1">SUMPRODUCT($O193:Z193,N(OFFSET($O222:Z222,0,MAX(COLUMN($O222:Z222))-COLUMN($O222:Z222),1,1)))</f>
        <v>0</v>
      </c>
      <c r="AA251" s="256">
        <f ca="1">SUMPRODUCT($O193:AA193,N(OFFSET($O222:AA222,0,MAX(COLUMN($O222:AA222))-COLUMN($O222:AA222),1,1)))</f>
        <v>0</v>
      </c>
      <c r="AB251" s="256">
        <f ca="1">SUMPRODUCT($O193:AB193,N(OFFSET($O222:AB222,0,MAX(COLUMN($O222:AB222))-COLUMN($O222:AB222),1,1)))</f>
        <v>0</v>
      </c>
      <c r="AC251" s="256">
        <f ca="1">SUMPRODUCT($O193:AC193,N(OFFSET($O222:AC222,0,MAX(COLUMN($O222:AC222))-COLUMN($O222:AC222),1,1)))</f>
        <v>0</v>
      </c>
      <c r="AD251" s="256">
        <f ca="1">SUMPRODUCT($O193:AD193,N(OFFSET($O222:AD222,0,MAX(COLUMN($O222:AD222))-COLUMN($O222:AD222),1,1)))</f>
        <v>0</v>
      </c>
      <c r="AE251" s="256">
        <f ca="1">SUMPRODUCT($O193:AE193,N(OFFSET($O222:AE222,0,MAX(COLUMN($O222:AE222))-COLUMN($O222:AE222),1,1)))</f>
        <v>0</v>
      </c>
      <c r="AF251" s="256">
        <f ca="1">SUMPRODUCT($O193:AF193,N(OFFSET($O222:AF222,0,MAX(COLUMN($O222:AF222))-COLUMN($O222:AF222),1,1)))</f>
        <v>0</v>
      </c>
      <c r="AG251" s="256">
        <f ca="1">SUMPRODUCT($O193:AG193,N(OFFSET($O222:AG222,0,MAX(COLUMN($O222:AG222))-COLUMN($O222:AG222),1,1)))</f>
        <v>0</v>
      </c>
      <c r="AH251" s="256">
        <f ca="1">SUMPRODUCT($O193:AH193,N(OFFSET($O222:AH222,0,MAX(COLUMN($O222:AH222))-COLUMN($O222:AH222),1,1)))</f>
        <v>0</v>
      </c>
      <c r="AI251" s="256">
        <f ca="1">SUMPRODUCT($O193:AI193,N(OFFSET($O222:AI222,0,MAX(COLUMN($O222:AI222))-COLUMN($O222:AI222),1,1)))</f>
        <v>0</v>
      </c>
      <c r="AJ251" s="256">
        <f ca="1">SUMPRODUCT($O193:AJ193,N(OFFSET($O222:AJ222,0,MAX(COLUMN($O222:AJ222))-COLUMN($O222:AJ222),1,1)))</f>
        <v>0</v>
      </c>
      <c r="AK251" s="256">
        <f ca="1">SUMPRODUCT($O193:AK193,N(OFFSET($O222:AK222,0,MAX(COLUMN($O222:AK222))-COLUMN($O222:AK222),1,1)))</f>
        <v>0</v>
      </c>
      <c r="AL251" s="256">
        <f ca="1">SUMPRODUCT($O193:AL193,N(OFFSET($O222:AL222,0,MAX(COLUMN($O222:AL222))-COLUMN($O222:AL222),1,1)))</f>
        <v>0</v>
      </c>
      <c r="AM251" s="256">
        <f ca="1">SUMPRODUCT($O193:AM193,N(OFFSET($O222:AM222,0,MAX(COLUMN($O222:AM222))-COLUMN($O222:AM222),1,1)))</f>
        <v>0</v>
      </c>
      <c r="AN251" s="256">
        <f ca="1">SUMPRODUCT($O193:AN193,N(OFFSET($O222:AN222,0,MAX(COLUMN($O222:AN222))-COLUMN($O222:AN222),1,1)))</f>
        <v>0</v>
      </c>
      <c r="AO251" s="256">
        <f ca="1">SUMPRODUCT($O193:AO193,N(OFFSET($O222:AO222,0,MAX(COLUMN($O222:AO222))-COLUMN($O222:AO222),1,1)))</f>
        <v>0</v>
      </c>
      <c r="AP251" s="256">
        <f ca="1">SUMPRODUCT($O193:AP193,N(OFFSET($O222:AP222,0,MAX(COLUMN($O222:AP222))-COLUMN($O222:AP222),1,1)))</f>
        <v>0</v>
      </c>
      <c r="AQ251" s="256">
        <f ca="1">SUMPRODUCT($O193:AQ193,N(OFFSET($O222:AQ222,0,MAX(COLUMN($O222:AQ222))-COLUMN($O222:AQ222),1,1)))</f>
        <v>0</v>
      </c>
      <c r="AR251" s="256">
        <f ca="1">SUMPRODUCT($O193:AR193,N(OFFSET($O222:AR222,0,MAX(COLUMN($O222:AR222))-COLUMN($O222:AR222),1,1)))</f>
        <v>0</v>
      </c>
      <c r="AS251" s="256">
        <f ca="1">SUMPRODUCT($O193:AS193,N(OFFSET($O222:AS222,0,MAX(COLUMN($O222:AS222))-COLUMN($O222:AS222),1,1)))</f>
        <v>0</v>
      </c>
      <c r="AT251" s="256">
        <f ca="1">SUMPRODUCT($O193:AT193,N(OFFSET($O222:AT222,0,MAX(COLUMN($O222:AT222))-COLUMN($O222:AT222),1,1)))</f>
        <v>0</v>
      </c>
      <c r="AU251" s="256">
        <f ca="1">SUMPRODUCT($O193:AU193,N(OFFSET($O222:AU222,0,MAX(COLUMN($O222:AU222))-COLUMN($O222:AU222),1,1)))</f>
        <v>0</v>
      </c>
      <c r="AV251" s="256">
        <f ca="1">SUMPRODUCT($O193:AV193,N(OFFSET($O222:AV222,0,MAX(COLUMN($O222:AV222))-COLUMN($O222:AV222),1,1)))</f>
        <v>0</v>
      </c>
      <c r="AW251" s="256">
        <f ca="1">SUMPRODUCT($O193:AW193,N(OFFSET($O222:AW222,0,MAX(COLUMN($O222:AW222))-COLUMN($O222:AW222),1,1)))</f>
        <v>0</v>
      </c>
      <c r="AX251" s="256">
        <f ca="1">SUMPRODUCT($O193:AX193,N(OFFSET($O222:AX222,0,MAX(COLUMN($O222:AX222))-COLUMN($O222:AX222),1,1)))</f>
        <v>0</v>
      </c>
      <c r="AY251" s="256">
        <f ca="1">SUMPRODUCT($O193:AY193,N(OFFSET($O222:AY222,0,MAX(COLUMN($O222:AY222))-COLUMN($O222:AY222),1,1)))</f>
        <v>0</v>
      </c>
      <c r="AZ251" s="256">
        <f ca="1">SUMPRODUCT($O193:AZ193,N(OFFSET($O222:AZ222,0,MAX(COLUMN($O222:AZ222))-COLUMN($O222:AZ222),1,1)))</f>
        <v>0</v>
      </c>
      <c r="BA251" s="256">
        <f ca="1">SUMPRODUCT($O193:BA193,N(OFFSET($O222:BA222,0,MAX(COLUMN($O222:BA222))-COLUMN($O222:BA222),1,1)))</f>
        <v>0</v>
      </c>
      <c r="BB251" s="256">
        <f ca="1">SUMPRODUCT($O193:BB193,N(OFFSET($O222:BB222,0,MAX(COLUMN($O222:BB222))-COLUMN($O222:BB222),1,1)))</f>
        <v>0</v>
      </c>
      <c r="BC251" s="256">
        <f ca="1">SUMPRODUCT($O193:BC193,N(OFFSET($O222:BC222,0,MAX(COLUMN($O222:BC222))-COLUMN($O222:BC222),1,1)))</f>
        <v>0</v>
      </c>
      <c r="BD251" s="256">
        <f ca="1">SUMPRODUCT($O193:BD193,N(OFFSET($O222:BD222,0,MAX(COLUMN($O222:BD222))-COLUMN($O222:BD222),1,1)))</f>
        <v>0</v>
      </c>
      <c r="BE251" s="256">
        <f ca="1">SUMPRODUCT($O193:BE193,N(OFFSET($O222:BE222,0,MAX(COLUMN($O222:BE222))-COLUMN($O222:BE222),1,1)))</f>
        <v>0</v>
      </c>
      <c r="BF251" s="256">
        <f ca="1">SUMPRODUCT($O193:BF193,N(OFFSET($O222:BF222,0,MAX(COLUMN($O222:BF222))-COLUMN($O222:BF222),1,1)))</f>
        <v>0</v>
      </c>
      <c r="BG251" s="256">
        <f ca="1">SUMPRODUCT($O193:BG193,N(OFFSET($O222:BG222,0,MAX(COLUMN($O222:BG222))-COLUMN($O222:BG222),1,1)))</f>
        <v>0</v>
      </c>
      <c r="BH251" s="256">
        <f ca="1">SUMPRODUCT($O193:BH193,N(OFFSET($O222:BH222,0,MAX(COLUMN($O222:BH222))-COLUMN($O222:BH222),1,1)))</f>
        <v>0</v>
      </c>
      <c r="BI251" s="256">
        <f ca="1">SUMPRODUCT($O193:BI193,N(OFFSET($O222:BI222,0,MAX(COLUMN($O222:BI222))-COLUMN($O222:BI222),1,1)))</f>
        <v>0</v>
      </c>
      <c r="BJ251" s="256">
        <f ca="1">SUMPRODUCT($O193:BJ193,N(OFFSET($O222:BJ222,0,MAX(COLUMN($O222:BJ222))-COLUMN($O222:BJ222),1,1)))</f>
        <v>0</v>
      </c>
      <c r="BK251" s="256">
        <f ca="1">SUMPRODUCT($O193:BK193,N(OFFSET($O222:BK222,0,MAX(COLUMN($O222:BK222))-COLUMN($O222:BK222),1,1)))</f>
        <v>0</v>
      </c>
      <c r="BL251" s="256">
        <f ca="1">SUMPRODUCT($O193:BL193,N(OFFSET($O222:BL222,0,MAX(COLUMN($O222:BL222))-COLUMN($O222:BL222),1,1)))</f>
        <v>0</v>
      </c>
      <c r="BM251" s="256">
        <f ca="1">SUMPRODUCT($O193:BM193,N(OFFSET($O222:BM222,0,MAX(COLUMN($O222:BM222))-COLUMN($O222:BM222),1,1)))</f>
        <v>0</v>
      </c>
    </row>
    <row r="252" spans="3:65" ht="12.75">
      <c r="C252" s="220">
        <f t="shared" si="165"/>
        <v>12</v>
      </c>
      <c r="D252" s="198" t="str">
        <f t="shared" si="166"/>
        <v>…</v>
      </c>
      <c r="E252" s="245" t="str">
        <f t="shared" si="164"/>
        <v>Operating Expense</v>
      </c>
      <c r="F252" s="215">
        <f t="shared" si="164"/>
        <v>2</v>
      </c>
      <c r="G252" s="215"/>
      <c r="H252" s="249"/>
      <c r="K252" s="236">
        <f t="shared" si="167"/>
        <v>0</v>
      </c>
      <c r="L252" s="237">
        <f t="shared" si="168"/>
        <v>0</v>
      </c>
      <c r="O252" s="256">
        <f ca="1">SUMPRODUCT($O194:O194,N(OFFSET($O223:O223,0,MAX(COLUMN($O223:O223))-COLUMN($O223:O223),1,1)))</f>
        <v>0</v>
      </c>
      <c r="P252" s="256">
        <f ca="1">SUMPRODUCT($O194:P194,N(OFFSET($O223:P223,0,MAX(COLUMN($O223:P223))-COLUMN($O223:P223),1,1)))</f>
        <v>0</v>
      </c>
      <c r="Q252" s="256">
        <f ca="1">SUMPRODUCT($O194:Q194,N(OFFSET($O223:Q223,0,MAX(COLUMN($O223:Q223))-COLUMN($O223:Q223),1,1)))</f>
        <v>0</v>
      </c>
      <c r="R252" s="256">
        <f ca="1">SUMPRODUCT($O194:R194,N(OFFSET($O223:R223,0,MAX(COLUMN($O223:R223))-COLUMN($O223:R223),1,1)))</f>
        <v>0</v>
      </c>
      <c r="S252" s="256">
        <f ca="1">SUMPRODUCT($O194:S194,N(OFFSET($O223:S223,0,MAX(COLUMN($O223:S223))-COLUMN($O223:S223),1,1)))</f>
        <v>0</v>
      </c>
      <c r="T252" s="256">
        <f ca="1">SUMPRODUCT($O194:T194,N(OFFSET($O223:T223,0,MAX(COLUMN($O223:T223))-COLUMN($O223:T223),1,1)))</f>
        <v>0</v>
      </c>
      <c r="U252" s="256">
        <f ca="1">SUMPRODUCT($O194:U194,N(OFFSET($O223:U223,0,MAX(COLUMN($O223:U223))-COLUMN($O223:U223),1,1)))</f>
        <v>0</v>
      </c>
      <c r="V252" s="256">
        <f ca="1">SUMPRODUCT($O194:V194,N(OFFSET($O223:V223,0,MAX(COLUMN($O223:V223))-COLUMN($O223:V223),1,1)))</f>
        <v>0</v>
      </c>
      <c r="W252" s="256">
        <f ca="1">SUMPRODUCT($O194:W194,N(OFFSET($O223:W223,0,MAX(COLUMN($O223:W223))-COLUMN($O223:W223),1,1)))</f>
        <v>0</v>
      </c>
      <c r="X252" s="256">
        <f ca="1">SUMPRODUCT($O194:X194,N(OFFSET($O223:X223,0,MAX(COLUMN($O223:X223))-COLUMN($O223:X223),1,1)))</f>
        <v>0</v>
      </c>
      <c r="Y252" s="256">
        <f ca="1">SUMPRODUCT($O194:Y194,N(OFFSET($O223:Y223,0,MAX(COLUMN($O223:Y223))-COLUMN($O223:Y223),1,1)))</f>
        <v>0</v>
      </c>
      <c r="Z252" s="256">
        <f ca="1">SUMPRODUCT($O194:Z194,N(OFFSET($O223:Z223,0,MAX(COLUMN($O223:Z223))-COLUMN($O223:Z223),1,1)))</f>
        <v>0</v>
      </c>
      <c r="AA252" s="256">
        <f ca="1">SUMPRODUCT($O194:AA194,N(OFFSET($O223:AA223,0,MAX(COLUMN($O223:AA223))-COLUMN($O223:AA223),1,1)))</f>
        <v>0</v>
      </c>
      <c r="AB252" s="256">
        <f ca="1">SUMPRODUCT($O194:AB194,N(OFFSET($O223:AB223,0,MAX(COLUMN($O223:AB223))-COLUMN($O223:AB223),1,1)))</f>
        <v>0</v>
      </c>
      <c r="AC252" s="256">
        <f ca="1">SUMPRODUCT($O194:AC194,N(OFFSET($O223:AC223,0,MAX(COLUMN($O223:AC223))-COLUMN($O223:AC223),1,1)))</f>
        <v>0</v>
      </c>
      <c r="AD252" s="256">
        <f ca="1">SUMPRODUCT($O194:AD194,N(OFFSET($O223:AD223,0,MAX(COLUMN($O223:AD223))-COLUMN($O223:AD223),1,1)))</f>
        <v>0</v>
      </c>
      <c r="AE252" s="256">
        <f ca="1">SUMPRODUCT($O194:AE194,N(OFFSET($O223:AE223,0,MAX(COLUMN($O223:AE223))-COLUMN($O223:AE223),1,1)))</f>
        <v>0</v>
      </c>
      <c r="AF252" s="256">
        <f ca="1">SUMPRODUCT($O194:AF194,N(OFFSET($O223:AF223,0,MAX(COLUMN($O223:AF223))-COLUMN($O223:AF223),1,1)))</f>
        <v>0</v>
      </c>
      <c r="AG252" s="256">
        <f ca="1">SUMPRODUCT($O194:AG194,N(OFFSET($O223:AG223,0,MAX(COLUMN($O223:AG223))-COLUMN($O223:AG223),1,1)))</f>
        <v>0</v>
      </c>
      <c r="AH252" s="256">
        <f ca="1">SUMPRODUCT($O194:AH194,N(OFFSET($O223:AH223,0,MAX(COLUMN($O223:AH223))-COLUMN($O223:AH223),1,1)))</f>
        <v>0</v>
      </c>
      <c r="AI252" s="256">
        <f ca="1">SUMPRODUCT($O194:AI194,N(OFFSET($O223:AI223,0,MAX(COLUMN($O223:AI223))-COLUMN($O223:AI223),1,1)))</f>
        <v>0</v>
      </c>
      <c r="AJ252" s="256">
        <f ca="1">SUMPRODUCT($O194:AJ194,N(OFFSET($O223:AJ223,0,MAX(COLUMN($O223:AJ223))-COLUMN($O223:AJ223),1,1)))</f>
        <v>0</v>
      </c>
      <c r="AK252" s="256">
        <f ca="1">SUMPRODUCT($O194:AK194,N(OFFSET($O223:AK223,0,MAX(COLUMN($O223:AK223))-COLUMN($O223:AK223),1,1)))</f>
        <v>0</v>
      </c>
      <c r="AL252" s="256">
        <f ca="1">SUMPRODUCT($O194:AL194,N(OFFSET($O223:AL223,0,MAX(COLUMN($O223:AL223))-COLUMN($O223:AL223),1,1)))</f>
        <v>0</v>
      </c>
      <c r="AM252" s="256">
        <f ca="1">SUMPRODUCT($O194:AM194,N(OFFSET($O223:AM223,0,MAX(COLUMN($O223:AM223))-COLUMN($O223:AM223),1,1)))</f>
        <v>0</v>
      </c>
      <c r="AN252" s="256">
        <f ca="1">SUMPRODUCT($O194:AN194,N(OFFSET($O223:AN223,0,MAX(COLUMN($O223:AN223))-COLUMN($O223:AN223),1,1)))</f>
        <v>0</v>
      </c>
      <c r="AO252" s="256">
        <f ca="1">SUMPRODUCT($O194:AO194,N(OFFSET($O223:AO223,0,MAX(COLUMN($O223:AO223))-COLUMN($O223:AO223),1,1)))</f>
        <v>0</v>
      </c>
      <c r="AP252" s="256">
        <f ca="1">SUMPRODUCT($O194:AP194,N(OFFSET($O223:AP223,0,MAX(COLUMN($O223:AP223))-COLUMN($O223:AP223),1,1)))</f>
        <v>0</v>
      </c>
      <c r="AQ252" s="256">
        <f ca="1">SUMPRODUCT($O194:AQ194,N(OFFSET($O223:AQ223,0,MAX(COLUMN($O223:AQ223))-COLUMN($O223:AQ223),1,1)))</f>
        <v>0</v>
      </c>
      <c r="AR252" s="256">
        <f ca="1">SUMPRODUCT($O194:AR194,N(OFFSET($O223:AR223,0,MAX(COLUMN($O223:AR223))-COLUMN($O223:AR223),1,1)))</f>
        <v>0</v>
      </c>
      <c r="AS252" s="256">
        <f ca="1">SUMPRODUCT($O194:AS194,N(OFFSET($O223:AS223,0,MAX(COLUMN($O223:AS223))-COLUMN($O223:AS223),1,1)))</f>
        <v>0</v>
      </c>
      <c r="AT252" s="256">
        <f ca="1">SUMPRODUCT($O194:AT194,N(OFFSET($O223:AT223,0,MAX(COLUMN($O223:AT223))-COLUMN($O223:AT223),1,1)))</f>
        <v>0</v>
      </c>
      <c r="AU252" s="256">
        <f ca="1">SUMPRODUCT($O194:AU194,N(OFFSET($O223:AU223,0,MAX(COLUMN($O223:AU223))-COLUMN($O223:AU223),1,1)))</f>
        <v>0</v>
      </c>
      <c r="AV252" s="256">
        <f ca="1">SUMPRODUCT($O194:AV194,N(OFFSET($O223:AV223,0,MAX(COLUMN($O223:AV223))-COLUMN($O223:AV223),1,1)))</f>
        <v>0</v>
      </c>
      <c r="AW252" s="256">
        <f ca="1">SUMPRODUCT($O194:AW194,N(OFFSET($O223:AW223,0,MAX(COLUMN($O223:AW223))-COLUMN($O223:AW223),1,1)))</f>
        <v>0</v>
      </c>
      <c r="AX252" s="256">
        <f ca="1">SUMPRODUCT($O194:AX194,N(OFFSET($O223:AX223,0,MAX(COLUMN($O223:AX223))-COLUMN($O223:AX223),1,1)))</f>
        <v>0</v>
      </c>
      <c r="AY252" s="256">
        <f ca="1">SUMPRODUCT($O194:AY194,N(OFFSET($O223:AY223,0,MAX(COLUMN($O223:AY223))-COLUMN($O223:AY223),1,1)))</f>
        <v>0</v>
      </c>
      <c r="AZ252" s="256">
        <f ca="1">SUMPRODUCT($O194:AZ194,N(OFFSET($O223:AZ223,0,MAX(COLUMN($O223:AZ223))-COLUMN($O223:AZ223),1,1)))</f>
        <v>0</v>
      </c>
      <c r="BA252" s="256">
        <f ca="1">SUMPRODUCT($O194:BA194,N(OFFSET($O223:BA223,0,MAX(COLUMN($O223:BA223))-COLUMN($O223:BA223),1,1)))</f>
        <v>0</v>
      </c>
      <c r="BB252" s="256">
        <f ca="1">SUMPRODUCT($O194:BB194,N(OFFSET($O223:BB223,0,MAX(COLUMN($O223:BB223))-COLUMN($O223:BB223),1,1)))</f>
        <v>0</v>
      </c>
      <c r="BC252" s="256">
        <f ca="1">SUMPRODUCT($O194:BC194,N(OFFSET($O223:BC223,0,MAX(COLUMN($O223:BC223))-COLUMN($O223:BC223),1,1)))</f>
        <v>0</v>
      </c>
      <c r="BD252" s="256">
        <f ca="1">SUMPRODUCT($O194:BD194,N(OFFSET($O223:BD223,0,MAX(COLUMN($O223:BD223))-COLUMN($O223:BD223),1,1)))</f>
        <v>0</v>
      </c>
      <c r="BE252" s="256">
        <f ca="1">SUMPRODUCT($O194:BE194,N(OFFSET($O223:BE223,0,MAX(COLUMN($O223:BE223))-COLUMN($O223:BE223),1,1)))</f>
        <v>0</v>
      </c>
      <c r="BF252" s="256">
        <f ca="1">SUMPRODUCT($O194:BF194,N(OFFSET($O223:BF223,0,MAX(COLUMN($O223:BF223))-COLUMN($O223:BF223),1,1)))</f>
        <v>0</v>
      </c>
      <c r="BG252" s="256">
        <f ca="1">SUMPRODUCT($O194:BG194,N(OFFSET($O223:BG223,0,MAX(COLUMN($O223:BG223))-COLUMN($O223:BG223),1,1)))</f>
        <v>0</v>
      </c>
      <c r="BH252" s="256">
        <f ca="1">SUMPRODUCT($O194:BH194,N(OFFSET($O223:BH223,0,MAX(COLUMN($O223:BH223))-COLUMN($O223:BH223),1,1)))</f>
        <v>0</v>
      </c>
      <c r="BI252" s="256">
        <f ca="1">SUMPRODUCT($O194:BI194,N(OFFSET($O223:BI223,0,MAX(COLUMN($O223:BI223))-COLUMN($O223:BI223),1,1)))</f>
        <v>0</v>
      </c>
      <c r="BJ252" s="256">
        <f ca="1">SUMPRODUCT($O194:BJ194,N(OFFSET($O223:BJ223,0,MAX(COLUMN($O223:BJ223))-COLUMN($O223:BJ223),1,1)))</f>
        <v>0</v>
      </c>
      <c r="BK252" s="256">
        <f ca="1">SUMPRODUCT($O194:BK194,N(OFFSET($O223:BK223,0,MAX(COLUMN($O223:BK223))-COLUMN($O223:BK223),1,1)))</f>
        <v>0</v>
      </c>
      <c r="BL252" s="256">
        <f ca="1">SUMPRODUCT($O194:BL194,N(OFFSET($O223:BL223,0,MAX(COLUMN($O223:BL223))-COLUMN($O223:BL223),1,1)))</f>
        <v>0</v>
      </c>
      <c r="BM252" s="256">
        <f ca="1">SUMPRODUCT($O194:BM194,N(OFFSET($O223:BM223,0,MAX(COLUMN($O223:BM223))-COLUMN($O223:BM223),1,1)))</f>
        <v>0</v>
      </c>
    </row>
    <row r="253" spans="3:65" ht="12.75">
      <c r="C253" s="220">
        <f t="shared" si="165"/>
        <v>13</v>
      </c>
      <c r="D253" s="198" t="str">
        <f t="shared" si="166"/>
        <v>…</v>
      </c>
      <c r="E253" s="245" t="str">
        <f t="shared" si="164"/>
        <v>Operating Expense</v>
      </c>
      <c r="F253" s="215">
        <f t="shared" si="164"/>
        <v>2</v>
      </c>
      <c r="G253" s="215"/>
      <c r="H253" s="249"/>
      <c r="K253" s="236">
        <f t="shared" si="167"/>
        <v>0</v>
      </c>
      <c r="L253" s="237">
        <f t="shared" si="168"/>
        <v>0</v>
      </c>
      <c r="O253" s="256">
        <f ca="1">SUMPRODUCT($O195:O195,N(OFFSET($O224:O224,0,MAX(COLUMN($O224:O224))-COLUMN($O224:O224),1,1)))</f>
        <v>0</v>
      </c>
      <c r="P253" s="256">
        <f ca="1">SUMPRODUCT($O195:P195,N(OFFSET($O224:P224,0,MAX(COLUMN($O224:P224))-COLUMN($O224:P224),1,1)))</f>
        <v>0</v>
      </c>
      <c r="Q253" s="256">
        <f ca="1">SUMPRODUCT($O195:Q195,N(OFFSET($O224:Q224,0,MAX(COLUMN($O224:Q224))-COLUMN($O224:Q224),1,1)))</f>
        <v>0</v>
      </c>
      <c r="R253" s="256">
        <f ca="1">SUMPRODUCT($O195:R195,N(OFFSET($O224:R224,0,MAX(COLUMN($O224:R224))-COLUMN($O224:R224),1,1)))</f>
        <v>0</v>
      </c>
      <c r="S253" s="256">
        <f ca="1">SUMPRODUCT($O195:S195,N(OFFSET($O224:S224,0,MAX(COLUMN($O224:S224))-COLUMN($O224:S224),1,1)))</f>
        <v>0</v>
      </c>
      <c r="T253" s="256">
        <f ca="1">SUMPRODUCT($O195:T195,N(OFFSET($O224:T224,0,MAX(COLUMN($O224:T224))-COLUMN($O224:T224),1,1)))</f>
        <v>0</v>
      </c>
      <c r="U253" s="256">
        <f ca="1">SUMPRODUCT($O195:U195,N(OFFSET($O224:U224,0,MAX(COLUMN($O224:U224))-COLUMN($O224:U224),1,1)))</f>
        <v>0</v>
      </c>
      <c r="V253" s="256">
        <f ca="1">SUMPRODUCT($O195:V195,N(OFFSET($O224:V224,0,MAX(COLUMN($O224:V224))-COLUMN($O224:V224),1,1)))</f>
        <v>0</v>
      </c>
      <c r="W253" s="256">
        <f ca="1">SUMPRODUCT($O195:W195,N(OFFSET($O224:W224,0,MAX(COLUMN($O224:W224))-COLUMN($O224:W224),1,1)))</f>
        <v>0</v>
      </c>
      <c r="X253" s="256">
        <f ca="1">SUMPRODUCT($O195:X195,N(OFFSET($O224:X224,0,MAX(COLUMN($O224:X224))-COLUMN($O224:X224),1,1)))</f>
        <v>0</v>
      </c>
      <c r="Y253" s="256">
        <f ca="1">SUMPRODUCT($O195:Y195,N(OFFSET($O224:Y224,0,MAX(COLUMN($O224:Y224))-COLUMN($O224:Y224),1,1)))</f>
        <v>0</v>
      </c>
      <c r="Z253" s="256">
        <f ca="1">SUMPRODUCT($O195:Z195,N(OFFSET($O224:Z224,0,MAX(COLUMN($O224:Z224))-COLUMN($O224:Z224),1,1)))</f>
        <v>0</v>
      </c>
      <c r="AA253" s="256">
        <f ca="1">SUMPRODUCT($O195:AA195,N(OFFSET($O224:AA224,0,MAX(COLUMN($O224:AA224))-COLUMN($O224:AA224),1,1)))</f>
        <v>0</v>
      </c>
      <c r="AB253" s="256">
        <f ca="1">SUMPRODUCT($O195:AB195,N(OFFSET($O224:AB224,0,MAX(COLUMN($O224:AB224))-COLUMN($O224:AB224),1,1)))</f>
        <v>0</v>
      </c>
      <c r="AC253" s="256">
        <f ca="1">SUMPRODUCT($O195:AC195,N(OFFSET($O224:AC224,0,MAX(COLUMN($O224:AC224))-COLUMN($O224:AC224),1,1)))</f>
        <v>0</v>
      </c>
      <c r="AD253" s="256">
        <f ca="1">SUMPRODUCT($O195:AD195,N(OFFSET($O224:AD224,0,MAX(COLUMN($O224:AD224))-COLUMN($O224:AD224),1,1)))</f>
        <v>0</v>
      </c>
      <c r="AE253" s="256">
        <f ca="1">SUMPRODUCT($O195:AE195,N(OFFSET($O224:AE224,0,MAX(COLUMN($O224:AE224))-COLUMN($O224:AE224),1,1)))</f>
        <v>0</v>
      </c>
      <c r="AF253" s="256">
        <f ca="1">SUMPRODUCT($O195:AF195,N(OFFSET($O224:AF224,0,MAX(COLUMN($O224:AF224))-COLUMN($O224:AF224),1,1)))</f>
        <v>0</v>
      </c>
      <c r="AG253" s="256">
        <f ca="1">SUMPRODUCT($O195:AG195,N(OFFSET($O224:AG224,0,MAX(COLUMN($O224:AG224))-COLUMN($O224:AG224),1,1)))</f>
        <v>0</v>
      </c>
      <c r="AH253" s="256">
        <f ca="1">SUMPRODUCT($O195:AH195,N(OFFSET($O224:AH224,0,MAX(COLUMN($O224:AH224))-COLUMN($O224:AH224),1,1)))</f>
        <v>0</v>
      </c>
      <c r="AI253" s="256">
        <f ca="1">SUMPRODUCT($O195:AI195,N(OFFSET($O224:AI224,0,MAX(COLUMN($O224:AI224))-COLUMN($O224:AI224),1,1)))</f>
        <v>0</v>
      </c>
      <c r="AJ253" s="256">
        <f ca="1">SUMPRODUCT($O195:AJ195,N(OFFSET($O224:AJ224,0,MAX(COLUMN($O224:AJ224))-COLUMN($O224:AJ224),1,1)))</f>
        <v>0</v>
      </c>
      <c r="AK253" s="256">
        <f ca="1">SUMPRODUCT($O195:AK195,N(OFFSET($O224:AK224,0,MAX(COLUMN($O224:AK224))-COLUMN($O224:AK224),1,1)))</f>
        <v>0</v>
      </c>
      <c r="AL253" s="256">
        <f ca="1">SUMPRODUCT($O195:AL195,N(OFFSET($O224:AL224,0,MAX(COLUMN($O224:AL224))-COLUMN($O224:AL224),1,1)))</f>
        <v>0</v>
      </c>
      <c r="AM253" s="256">
        <f ca="1">SUMPRODUCT($O195:AM195,N(OFFSET($O224:AM224,0,MAX(COLUMN($O224:AM224))-COLUMN($O224:AM224),1,1)))</f>
        <v>0</v>
      </c>
      <c r="AN253" s="256">
        <f ca="1">SUMPRODUCT($O195:AN195,N(OFFSET($O224:AN224,0,MAX(COLUMN($O224:AN224))-COLUMN($O224:AN224),1,1)))</f>
        <v>0</v>
      </c>
      <c r="AO253" s="256">
        <f ca="1">SUMPRODUCT($O195:AO195,N(OFFSET($O224:AO224,0,MAX(COLUMN($O224:AO224))-COLUMN($O224:AO224),1,1)))</f>
        <v>0</v>
      </c>
      <c r="AP253" s="256">
        <f ca="1">SUMPRODUCT($O195:AP195,N(OFFSET($O224:AP224,0,MAX(COLUMN($O224:AP224))-COLUMN($O224:AP224),1,1)))</f>
        <v>0</v>
      </c>
      <c r="AQ253" s="256">
        <f ca="1">SUMPRODUCT($O195:AQ195,N(OFFSET($O224:AQ224,0,MAX(COLUMN($O224:AQ224))-COLUMN($O224:AQ224),1,1)))</f>
        <v>0</v>
      </c>
      <c r="AR253" s="256">
        <f ca="1">SUMPRODUCT($O195:AR195,N(OFFSET($O224:AR224,0,MAX(COLUMN($O224:AR224))-COLUMN($O224:AR224),1,1)))</f>
        <v>0</v>
      </c>
      <c r="AS253" s="256">
        <f ca="1">SUMPRODUCT($O195:AS195,N(OFFSET($O224:AS224,0,MAX(COLUMN($O224:AS224))-COLUMN($O224:AS224),1,1)))</f>
        <v>0</v>
      </c>
      <c r="AT253" s="256">
        <f ca="1">SUMPRODUCT($O195:AT195,N(OFFSET($O224:AT224,0,MAX(COLUMN($O224:AT224))-COLUMN($O224:AT224),1,1)))</f>
        <v>0</v>
      </c>
      <c r="AU253" s="256">
        <f ca="1">SUMPRODUCT($O195:AU195,N(OFFSET($O224:AU224,0,MAX(COLUMN($O224:AU224))-COLUMN($O224:AU224),1,1)))</f>
        <v>0</v>
      </c>
      <c r="AV253" s="256">
        <f ca="1">SUMPRODUCT($O195:AV195,N(OFFSET($O224:AV224,0,MAX(COLUMN($O224:AV224))-COLUMN($O224:AV224),1,1)))</f>
        <v>0</v>
      </c>
      <c r="AW253" s="256">
        <f ca="1">SUMPRODUCT($O195:AW195,N(OFFSET($O224:AW224,0,MAX(COLUMN($O224:AW224))-COLUMN($O224:AW224),1,1)))</f>
        <v>0</v>
      </c>
      <c r="AX253" s="256">
        <f ca="1">SUMPRODUCT($O195:AX195,N(OFFSET($O224:AX224,0,MAX(COLUMN($O224:AX224))-COLUMN($O224:AX224),1,1)))</f>
        <v>0</v>
      </c>
      <c r="AY253" s="256">
        <f ca="1">SUMPRODUCT($O195:AY195,N(OFFSET($O224:AY224,0,MAX(COLUMN($O224:AY224))-COLUMN($O224:AY224),1,1)))</f>
        <v>0</v>
      </c>
      <c r="AZ253" s="256">
        <f ca="1">SUMPRODUCT($O195:AZ195,N(OFFSET($O224:AZ224,0,MAX(COLUMN($O224:AZ224))-COLUMN($O224:AZ224),1,1)))</f>
        <v>0</v>
      </c>
      <c r="BA253" s="256">
        <f ca="1">SUMPRODUCT($O195:BA195,N(OFFSET($O224:BA224,0,MAX(COLUMN($O224:BA224))-COLUMN($O224:BA224),1,1)))</f>
        <v>0</v>
      </c>
      <c r="BB253" s="256">
        <f ca="1">SUMPRODUCT($O195:BB195,N(OFFSET($O224:BB224,0,MAX(COLUMN($O224:BB224))-COLUMN($O224:BB224),1,1)))</f>
        <v>0</v>
      </c>
      <c r="BC253" s="256">
        <f ca="1">SUMPRODUCT($O195:BC195,N(OFFSET($O224:BC224,0,MAX(COLUMN($O224:BC224))-COLUMN($O224:BC224),1,1)))</f>
        <v>0</v>
      </c>
      <c r="BD253" s="256">
        <f ca="1">SUMPRODUCT($O195:BD195,N(OFFSET($O224:BD224,0,MAX(COLUMN($O224:BD224))-COLUMN($O224:BD224),1,1)))</f>
        <v>0</v>
      </c>
      <c r="BE253" s="256">
        <f ca="1">SUMPRODUCT($O195:BE195,N(OFFSET($O224:BE224,0,MAX(COLUMN($O224:BE224))-COLUMN($O224:BE224),1,1)))</f>
        <v>0</v>
      </c>
      <c r="BF253" s="256">
        <f ca="1">SUMPRODUCT($O195:BF195,N(OFFSET($O224:BF224,0,MAX(COLUMN($O224:BF224))-COLUMN($O224:BF224),1,1)))</f>
        <v>0</v>
      </c>
      <c r="BG253" s="256">
        <f ca="1">SUMPRODUCT($O195:BG195,N(OFFSET($O224:BG224,0,MAX(COLUMN($O224:BG224))-COLUMN($O224:BG224),1,1)))</f>
        <v>0</v>
      </c>
      <c r="BH253" s="256">
        <f ca="1">SUMPRODUCT($O195:BH195,N(OFFSET($O224:BH224,0,MAX(COLUMN($O224:BH224))-COLUMN($O224:BH224),1,1)))</f>
        <v>0</v>
      </c>
      <c r="BI253" s="256">
        <f ca="1">SUMPRODUCT($O195:BI195,N(OFFSET($O224:BI224,0,MAX(COLUMN($O224:BI224))-COLUMN($O224:BI224),1,1)))</f>
        <v>0</v>
      </c>
      <c r="BJ253" s="256">
        <f ca="1">SUMPRODUCT($O195:BJ195,N(OFFSET($O224:BJ224,0,MAX(COLUMN($O224:BJ224))-COLUMN($O224:BJ224),1,1)))</f>
        <v>0</v>
      </c>
      <c r="BK253" s="256">
        <f ca="1">SUMPRODUCT($O195:BK195,N(OFFSET($O224:BK224,0,MAX(COLUMN($O224:BK224))-COLUMN($O224:BK224),1,1)))</f>
        <v>0</v>
      </c>
      <c r="BL253" s="256">
        <f ca="1">SUMPRODUCT($O195:BL195,N(OFFSET($O224:BL224,0,MAX(COLUMN($O224:BL224))-COLUMN($O224:BL224),1,1)))</f>
        <v>0</v>
      </c>
      <c r="BM253" s="256">
        <f ca="1">SUMPRODUCT($O195:BM195,N(OFFSET($O224:BM224,0,MAX(COLUMN($O224:BM224))-COLUMN($O224:BM224),1,1)))</f>
        <v>0</v>
      </c>
    </row>
    <row r="254" spans="3:65" ht="12.75">
      <c r="C254" s="220">
        <f t="shared" si="165"/>
        <v>14</v>
      </c>
      <c r="D254" s="198" t="str">
        <f t="shared" si="166"/>
        <v>…</v>
      </c>
      <c r="E254" s="245" t="str">
        <f t="shared" si="164"/>
        <v>Operating Expense</v>
      </c>
      <c r="F254" s="215">
        <f t="shared" si="164"/>
        <v>2</v>
      </c>
      <c r="G254" s="215"/>
      <c r="H254" s="249"/>
      <c r="K254" s="236">
        <f t="shared" si="167"/>
        <v>0</v>
      </c>
      <c r="L254" s="237">
        <f t="shared" si="168"/>
        <v>0</v>
      </c>
      <c r="O254" s="256">
        <f ca="1">SUMPRODUCT($O196:O196,N(OFFSET($O225:O225,0,MAX(COLUMN($O225:O225))-COLUMN($O225:O225),1,1)))</f>
        <v>0</v>
      </c>
      <c r="P254" s="256">
        <f ca="1">SUMPRODUCT($O196:P196,N(OFFSET($O225:P225,0,MAX(COLUMN($O225:P225))-COLUMN($O225:P225),1,1)))</f>
        <v>0</v>
      </c>
      <c r="Q254" s="256">
        <f ca="1">SUMPRODUCT($O196:Q196,N(OFFSET($O225:Q225,0,MAX(COLUMN($O225:Q225))-COLUMN($O225:Q225),1,1)))</f>
        <v>0</v>
      </c>
      <c r="R254" s="256">
        <f ca="1">SUMPRODUCT($O196:R196,N(OFFSET($O225:R225,0,MAX(COLUMN($O225:R225))-COLUMN($O225:R225),1,1)))</f>
        <v>0</v>
      </c>
      <c r="S254" s="256">
        <f ca="1">SUMPRODUCT($O196:S196,N(OFFSET($O225:S225,0,MAX(COLUMN($O225:S225))-COLUMN($O225:S225),1,1)))</f>
        <v>0</v>
      </c>
      <c r="T254" s="256">
        <f ca="1">SUMPRODUCT($O196:T196,N(OFFSET($O225:T225,0,MAX(COLUMN($O225:T225))-COLUMN($O225:T225),1,1)))</f>
        <v>0</v>
      </c>
      <c r="U254" s="256">
        <f ca="1">SUMPRODUCT($O196:U196,N(OFFSET($O225:U225,0,MAX(COLUMN($O225:U225))-COLUMN($O225:U225),1,1)))</f>
        <v>0</v>
      </c>
      <c r="V254" s="256">
        <f ca="1">SUMPRODUCT($O196:V196,N(OFFSET($O225:V225,0,MAX(COLUMN($O225:V225))-COLUMN($O225:V225),1,1)))</f>
        <v>0</v>
      </c>
      <c r="W254" s="256">
        <f ca="1">SUMPRODUCT($O196:W196,N(OFFSET($O225:W225,0,MAX(COLUMN($O225:W225))-COLUMN($O225:W225),1,1)))</f>
        <v>0</v>
      </c>
      <c r="X254" s="256">
        <f ca="1">SUMPRODUCT($O196:X196,N(OFFSET($O225:X225,0,MAX(COLUMN($O225:X225))-COLUMN($O225:X225),1,1)))</f>
        <v>0</v>
      </c>
      <c r="Y254" s="256">
        <f ca="1">SUMPRODUCT($O196:Y196,N(OFFSET($O225:Y225,0,MAX(COLUMN($O225:Y225))-COLUMN($O225:Y225),1,1)))</f>
        <v>0</v>
      </c>
      <c r="Z254" s="256">
        <f ca="1">SUMPRODUCT($O196:Z196,N(OFFSET($O225:Z225,0,MAX(COLUMN($O225:Z225))-COLUMN($O225:Z225),1,1)))</f>
        <v>0</v>
      </c>
      <c r="AA254" s="256">
        <f ca="1">SUMPRODUCT($O196:AA196,N(OFFSET($O225:AA225,0,MAX(COLUMN($O225:AA225))-COLUMN($O225:AA225),1,1)))</f>
        <v>0</v>
      </c>
      <c r="AB254" s="256">
        <f ca="1">SUMPRODUCT($O196:AB196,N(OFFSET($O225:AB225,0,MAX(COLUMN($O225:AB225))-COLUMN($O225:AB225),1,1)))</f>
        <v>0</v>
      </c>
      <c r="AC254" s="256">
        <f ca="1">SUMPRODUCT($O196:AC196,N(OFFSET($O225:AC225,0,MAX(COLUMN($O225:AC225))-COLUMN($O225:AC225),1,1)))</f>
        <v>0</v>
      </c>
      <c r="AD254" s="256">
        <f ca="1">SUMPRODUCT($O196:AD196,N(OFFSET($O225:AD225,0,MAX(COLUMN($O225:AD225))-COLUMN($O225:AD225),1,1)))</f>
        <v>0</v>
      </c>
      <c r="AE254" s="256">
        <f ca="1">SUMPRODUCT($O196:AE196,N(OFFSET($O225:AE225,0,MAX(COLUMN($O225:AE225))-COLUMN($O225:AE225),1,1)))</f>
        <v>0</v>
      </c>
      <c r="AF254" s="256">
        <f ca="1">SUMPRODUCT($O196:AF196,N(OFFSET($O225:AF225,0,MAX(COLUMN($O225:AF225))-COLUMN($O225:AF225),1,1)))</f>
        <v>0</v>
      </c>
      <c r="AG254" s="256">
        <f ca="1">SUMPRODUCT($O196:AG196,N(OFFSET($O225:AG225,0,MAX(COLUMN($O225:AG225))-COLUMN($O225:AG225),1,1)))</f>
        <v>0</v>
      </c>
      <c r="AH254" s="256">
        <f ca="1">SUMPRODUCT($O196:AH196,N(OFFSET($O225:AH225,0,MAX(COLUMN($O225:AH225))-COLUMN($O225:AH225),1,1)))</f>
        <v>0</v>
      </c>
      <c r="AI254" s="256">
        <f ca="1">SUMPRODUCT($O196:AI196,N(OFFSET($O225:AI225,0,MAX(COLUMN($O225:AI225))-COLUMN($O225:AI225),1,1)))</f>
        <v>0</v>
      </c>
      <c r="AJ254" s="256">
        <f ca="1">SUMPRODUCT($O196:AJ196,N(OFFSET($O225:AJ225,0,MAX(COLUMN($O225:AJ225))-COLUMN($O225:AJ225),1,1)))</f>
        <v>0</v>
      </c>
      <c r="AK254" s="256">
        <f ca="1">SUMPRODUCT($O196:AK196,N(OFFSET($O225:AK225,0,MAX(COLUMN($O225:AK225))-COLUMN($O225:AK225),1,1)))</f>
        <v>0</v>
      </c>
      <c r="AL254" s="256">
        <f ca="1">SUMPRODUCT($O196:AL196,N(OFFSET($O225:AL225,0,MAX(COLUMN($O225:AL225))-COLUMN($O225:AL225),1,1)))</f>
        <v>0</v>
      </c>
      <c r="AM254" s="256">
        <f ca="1">SUMPRODUCT($O196:AM196,N(OFFSET($O225:AM225,0,MAX(COLUMN($O225:AM225))-COLUMN($O225:AM225),1,1)))</f>
        <v>0</v>
      </c>
      <c r="AN254" s="256">
        <f ca="1">SUMPRODUCT($O196:AN196,N(OFFSET($O225:AN225,0,MAX(COLUMN($O225:AN225))-COLUMN($O225:AN225),1,1)))</f>
        <v>0</v>
      </c>
      <c r="AO254" s="256">
        <f ca="1">SUMPRODUCT($O196:AO196,N(OFFSET($O225:AO225,0,MAX(COLUMN($O225:AO225))-COLUMN($O225:AO225),1,1)))</f>
        <v>0</v>
      </c>
      <c r="AP254" s="256">
        <f ca="1">SUMPRODUCT($O196:AP196,N(OFFSET($O225:AP225,0,MAX(COLUMN($O225:AP225))-COLUMN($O225:AP225),1,1)))</f>
        <v>0</v>
      </c>
      <c r="AQ254" s="256">
        <f ca="1">SUMPRODUCT($O196:AQ196,N(OFFSET($O225:AQ225,0,MAX(COLUMN($O225:AQ225))-COLUMN($O225:AQ225),1,1)))</f>
        <v>0</v>
      </c>
      <c r="AR254" s="256">
        <f ca="1">SUMPRODUCT($O196:AR196,N(OFFSET($O225:AR225,0,MAX(COLUMN($O225:AR225))-COLUMN($O225:AR225),1,1)))</f>
        <v>0</v>
      </c>
      <c r="AS254" s="256">
        <f ca="1">SUMPRODUCT($O196:AS196,N(OFFSET($O225:AS225,0,MAX(COLUMN($O225:AS225))-COLUMN($O225:AS225),1,1)))</f>
        <v>0</v>
      </c>
      <c r="AT254" s="256">
        <f ca="1">SUMPRODUCT($O196:AT196,N(OFFSET($O225:AT225,0,MAX(COLUMN($O225:AT225))-COLUMN($O225:AT225),1,1)))</f>
        <v>0</v>
      </c>
      <c r="AU254" s="256">
        <f ca="1">SUMPRODUCT($O196:AU196,N(OFFSET($O225:AU225,0,MAX(COLUMN($O225:AU225))-COLUMN($O225:AU225),1,1)))</f>
        <v>0</v>
      </c>
      <c r="AV254" s="256">
        <f ca="1">SUMPRODUCT($O196:AV196,N(OFFSET($O225:AV225,0,MAX(COLUMN($O225:AV225))-COLUMN($O225:AV225),1,1)))</f>
        <v>0</v>
      </c>
      <c r="AW254" s="256">
        <f ca="1">SUMPRODUCT($O196:AW196,N(OFFSET($O225:AW225,0,MAX(COLUMN($O225:AW225))-COLUMN($O225:AW225),1,1)))</f>
        <v>0</v>
      </c>
      <c r="AX254" s="256">
        <f ca="1">SUMPRODUCT($O196:AX196,N(OFFSET($O225:AX225,0,MAX(COLUMN($O225:AX225))-COLUMN($O225:AX225),1,1)))</f>
        <v>0</v>
      </c>
      <c r="AY254" s="256">
        <f ca="1">SUMPRODUCT($O196:AY196,N(OFFSET($O225:AY225,0,MAX(COLUMN($O225:AY225))-COLUMN($O225:AY225),1,1)))</f>
        <v>0</v>
      </c>
      <c r="AZ254" s="256">
        <f ca="1">SUMPRODUCT($O196:AZ196,N(OFFSET($O225:AZ225,0,MAX(COLUMN($O225:AZ225))-COLUMN($O225:AZ225),1,1)))</f>
        <v>0</v>
      </c>
      <c r="BA254" s="256">
        <f ca="1">SUMPRODUCT($O196:BA196,N(OFFSET($O225:BA225,0,MAX(COLUMN($O225:BA225))-COLUMN($O225:BA225),1,1)))</f>
        <v>0</v>
      </c>
      <c r="BB254" s="256">
        <f ca="1">SUMPRODUCT($O196:BB196,N(OFFSET($O225:BB225,0,MAX(COLUMN($O225:BB225))-COLUMN($O225:BB225),1,1)))</f>
        <v>0</v>
      </c>
      <c r="BC254" s="256">
        <f ca="1">SUMPRODUCT($O196:BC196,N(OFFSET($O225:BC225,0,MAX(COLUMN($O225:BC225))-COLUMN($O225:BC225),1,1)))</f>
        <v>0</v>
      </c>
      <c r="BD254" s="256">
        <f ca="1">SUMPRODUCT($O196:BD196,N(OFFSET($O225:BD225,0,MAX(COLUMN($O225:BD225))-COLUMN($O225:BD225),1,1)))</f>
        <v>0</v>
      </c>
      <c r="BE254" s="256">
        <f ca="1">SUMPRODUCT($O196:BE196,N(OFFSET($O225:BE225,0,MAX(COLUMN($O225:BE225))-COLUMN($O225:BE225),1,1)))</f>
        <v>0</v>
      </c>
      <c r="BF254" s="256">
        <f ca="1">SUMPRODUCT($O196:BF196,N(OFFSET($O225:BF225,0,MAX(COLUMN($O225:BF225))-COLUMN($O225:BF225),1,1)))</f>
        <v>0</v>
      </c>
      <c r="BG254" s="256">
        <f ca="1">SUMPRODUCT($O196:BG196,N(OFFSET($O225:BG225,0,MAX(COLUMN($O225:BG225))-COLUMN($O225:BG225),1,1)))</f>
        <v>0</v>
      </c>
      <c r="BH254" s="256">
        <f ca="1">SUMPRODUCT($O196:BH196,N(OFFSET($O225:BH225,0,MAX(COLUMN($O225:BH225))-COLUMN($O225:BH225),1,1)))</f>
        <v>0</v>
      </c>
      <c r="BI254" s="256">
        <f ca="1">SUMPRODUCT($O196:BI196,N(OFFSET($O225:BI225,0,MAX(COLUMN($O225:BI225))-COLUMN($O225:BI225),1,1)))</f>
        <v>0</v>
      </c>
      <c r="BJ254" s="256">
        <f ca="1">SUMPRODUCT($O196:BJ196,N(OFFSET($O225:BJ225,0,MAX(COLUMN($O225:BJ225))-COLUMN($O225:BJ225),1,1)))</f>
        <v>0</v>
      </c>
      <c r="BK254" s="256">
        <f ca="1">SUMPRODUCT($O196:BK196,N(OFFSET($O225:BK225,0,MAX(COLUMN($O225:BK225))-COLUMN($O225:BK225),1,1)))</f>
        <v>0</v>
      </c>
      <c r="BL254" s="256">
        <f ca="1">SUMPRODUCT($O196:BL196,N(OFFSET($O225:BL225,0,MAX(COLUMN($O225:BL225))-COLUMN($O225:BL225),1,1)))</f>
        <v>0</v>
      </c>
      <c r="BM254" s="256">
        <f ca="1">SUMPRODUCT($O196:BM196,N(OFFSET($O225:BM225,0,MAX(COLUMN($O225:BM225))-COLUMN($O225:BM225),1,1)))</f>
        <v>0</v>
      </c>
    </row>
    <row r="255" spans="3:65" ht="12.75">
      <c r="C255" s="220">
        <f t="shared" si="165"/>
        <v>15</v>
      </c>
      <c r="D255" s="198" t="str">
        <f t="shared" si="166"/>
        <v>…</v>
      </c>
      <c r="E255" s="245" t="str">
        <f t="shared" si="164"/>
        <v>Operating Expense</v>
      </c>
      <c r="F255" s="215">
        <f t="shared" si="164"/>
        <v>2</v>
      </c>
      <c r="G255" s="215"/>
      <c r="H255" s="249"/>
      <c r="K255" s="236">
        <f t="shared" si="167"/>
        <v>0</v>
      </c>
      <c r="L255" s="237">
        <f t="shared" si="168"/>
        <v>0</v>
      </c>
      <c r="O255" s="256">
        <f ca="1">SUMPRODUCT($O197:O197,N(OFFSET($O226:O226,0,MAX(COLUMN($O226:O226))-COLUMN($O226:O226),1,1)))</f>
        <v>0</v>
      </c>
      <c r="P255" s="256">
        <f ca="1">SUMPRODUCT($O197:P197,N(OFFSET($O226:P226,0,MAX(COLUMN($O226:P226))-COLUMN($O226:P226),1,1)))</f>
        <v>0</v>
      </c>
      <c r="Q255" s="256">
        <f ca="1">SUMPRODUCT($O197:Q197,N(OFFSET($O226:Q226,0,MAX(COLUMN($O226:Q226))-COLUMN($O226:Q226),1,1)))</f>
        <v>0</v>
      </c>
      <c r="R255" s="256">
        <f ca="1">SUMPRODUCT($O197:R197,N(OFFSET($O226:R226,0,MAX(COLUMN($O226:R226))-COLUMN($O226:R226),1,1)))</f>
        <v>0</v>
      </c>
      <c r="S255" s="256">
        <f ca="1">SUMPRODUCT($O197:S197,N(OFFSET($O226:S226,0,MAX(COLUMN($O226:S226))-COLUMN($O226:S226),1,1)))</f>
        <v>0</v>
      </c>
      <c r="T255" s="256">
        <f ca="1">SUMPRODUCT($O197:T197,N(OFFSET($O226:T226,0,MAX(COLUMN($O226:T226))-COLUMN($O226:T226),1,1)))</f>
        <v>0</v>
      </c>
      <c r="U255" s="256">
        <f ca="1">SUMPRODUCT($O197:U197,N(OFFSET($O226:U226,0,MAX(COLUMN($O226:U226))-COLUMN($O226:U226),1,1)))</f>
        <v>0</v>
      </c>
      <c r="V255" s="256">
        <f ca="1">SUMPRODUCT($O197:V197,N(OFFSET($O226:V226,0,MAX(COLUMN($O226:V226))-COLUMN($O226:V226),1,1)))</f>
        <v>0</v>
      </c>
      <c r="W255" s="256">
        <f ca="1">SUMPRODUCT($O197:W197,N(OFFSET($O226:W226,0,MAX(COLUMN($O226:W226))-COLUMN($O226:W226),1,1)))</f>
        <v>0</v>
      </c>
      <c r="X255" s="256">
        <f ca="1">SUMPRODUCT($O197:X197,N(OFFSET($O226:X226,0,MAX(COLUMN($O226:X226))-COLUMN($O226:X226),1,1)))</f>
        <v>0</v>
      </c>
      <c r="Y255" s="256">
        <f ca="1">SUMPRODUCT($O197:Y197,N(OFFSET($O226:Y226,0,MAX(COLUMN($O226:Y226))-COLUMN($O226:Y226),1,1)))</f>
        <v>0</v>
      </c>
      <c r="Z255" s="256">
        <f ca="1">SUMPRODUCT($O197:Z197,N(OFFSET($O226:Z226,0,MAX(COLUMN($O226:Z226))-COLUMN($O226:Z226),1,1)))</f>
        <v>0</v>
      </c>
      <c r="AA255" s="256">
        <f ca="1">SUMPRODUCT($O197:AA197,N(OFFSET($O226:AA226,0,MAX(COLUMN($O226:AA226))-COLUMN($O226:AA226),1,1)))</f>
        <v>0</v>
      </c>
      <c r="AB255" s="256">
        <f ca="1">SUMPRODUCT($O197:AB197,N(OFFSET($O226:AB226,0,MAX(COLUMN($O226:AB226))-COLUMN($O226:AB226),1,1)))</f>
        <v>0</v>
      </c>
      <c r="AC255" s="256">
        <f ca="1">SUMPRODUCT($O197:AC197,N(OFFSET($O226:AC226,0,MAX(COLUMN($O226:AC226))-COLUMN($O226:AC226),1,1)))</f>
        <v>0</v>
      </c>
      <c r="AD255" s="256">
        <f ca="1">SUMPRODUCT($O197:AD197,N(OFFSET($O226:AD226,0,MAX(COLUMN($O226:AD226))-COLUMN($O226:AD226),1,1)))</f>
        <v>0</v>
      </c>
      <c r="AE255" s="256">
        <f ca="1">SUMPRODUCT($O197:AE197,N(OFFSET($O226:AE226,0,MAX(COLUMN($O226:AE226))-COLUMN($O226:AE226),1,1)))</f>
        <v>0</v>
      </c>
      <c r="AF255" s="256">
        <f ca="1">SUMPRODUCT($O197:AF197,N(OFFSET($O226:AF226,0,MAX(COLUMN($O226:AF226))-COLUMN($O226:AF226),1,1)))</f>
        <v>0</v>
      </c>
      <c r="AG255" s="256">
        <f ca="1">SUMPRODUCT($O197:AG197,N(OFFSET($O226:AG226,0,MAX(COLUMN($O226:AG226))-COLUMN($O226:AG226),1,1)))</f>
        <v>0</v>
      </c>
      <c r="AH255" s="256">
        <f ca="1">SUMPRODUCT($O197:AH197,N(OFFSET($O226:AH226,0,MAX(COLUMN($O226:AH226))-COLUMN($O226:AH226),1,1)))</f>
        <v>0</v>
      </c>
      <c r="AI255" s="256">
        <f ca="1">SUMPRODUCT($O197:AI197,N(OFFSET($O226:AI226,0,MAX(COLUMN($O226:AI226))-COLUMN($O226:AI226),1,1)))</f>
        <v>0</v>
      </c>
      <c r="AJ255" s="256">
        <f ca="1">SUMPRODUCT($O197:AJ197,N(OFFSET($O226:AJ226,0,MAX(COLUMN($O226:AJ226))-COLUMN($O226:AJ226),1,1)))</f>
        <v>0</v>
      </c>
      <c r="AK255" s="256">
        <f ca="1">SUMPRODUCT($O197:AK197,N(OFFSET($O226:AK226,0,MAX(COLUMN($O226:AK226))-COLUMN($O226:AK226),1,1)))</f>
        <v>0</v>
      </c>
      <c r="AL255" s="256">
        <f ca="1">SUMPRODUCT($O197:AL197,N(OFFSET($O226:AL226,0,MAX(COLUMN($O226:AL226))-COLUMN($O226:AL226),1,1)))</f>
        <v>0</v>
      </c>
      <c r="AM255" s="256">
        <f ca="1">SUMPRODUCT($O197:AM197,N(OFFSET($O226:AM226,0,MAX(COLUMN($O226:AM226))-COLUMN($O226:AM226),1,1)))</f>
        <v>0</v>
      </c>
      <c r="AN255" s="256">
        <f ca="1">SUMPRODUCT($O197:AN197,N(OFFSET($O226:AN226,0,MAX(COLUMN($O226:AN226))-COLUMN($O226:AN226),1,1)))</f>
        <v>0</v>
      </c>
      <c r="AO255" s="256">
        <f ca="1">SUMPRODUCT($O197:AO197,N(OFFSET($O226:AO226,0,MAX(COLUMN($O226:AO226))-COLUMN($O226:AO226),1,1)))</f>
        <v>0</v>
      </c>
      <c r="AP255" s="256">
        <f ca="1">SUMPRODUCT($O197:AP197,N(OFFSET($O226:AP226,0,MAX(COLUMN($O226:AP226))-COLUMN($O226:AP226),1,1)))</f>
        <v>0</v>
      </c>
      <c r="AQ255" s="256">
        <f ca="1">SUMPRODUCT($O197:AQ197,N(OFFSET($O226:AQ226,0,MAX(COLUMN($O226:AQ226))-COLUMN($O226:AQ226),1,1)))</f>
        <v>0</v>
      </c>
      <c r="AR255" s="256">
        <f ca="1">SUMPRODUCT($O197:AR197,N(OFFSET($O226:AR226,0,MAX(COLUMN($O226:AR226))-COLUMN($O226:AR226),1,1)))</f>
        <v>0</v>
      </c>
      <c r="AS255" s="256">
        <f ca="1">SUMPRODUCT($O197:AS197,N(OFFSET($O226:AS226,0,MAX(COLUMN($O226:AS226))-COLUMN($O226:AS226),1,1)))</f>
        <v>0</v>
      </c>
      <c r="AT255" s="256">
        <f ca="1">SUMPRODUCT($O197:AT197,N(OFFSET($O226:AT226,0,MAX(COLUMN($O226:AT226))-COLUMN($O226:AT226),1,1)))</f>
        <v>0</v>
      </c>
      <c r="AU255" s="256">
        <f ca="1">SUMPRODUCT($O197:AU197,N(OFFSET($O226:AU226,0,MAX(COLUMN($O226:AU226))-COLUMN($O226:AU226),1,1)))</f>
        <v>0</v>
      </c>
      <c r="AV255" s="256">
        <f ca="1">SUMPRODUCT($O197:AV197,N(OFFSET($O226:AV226,0,MAX(COLUMN($O226:AV226))-COLUMN($O226:AV226),1,1)))</f>
        <v>0</v>
      </c>
      <c r="AW255" s="256">
        <f ca="1">SUMPRODUCT($O197:AW197,N(OFFSET($O226:AW226,0,MAX(COLUMN($O226:AW226))-COLUMN($O226:AW226),1,1)))</f>
        <v>0</v>
      </c>
      <c r="AX255" s="256">
        <f ca="1">SUMPRODUCT($O197:AX197,N(OFFSET($O226:AX226,0,MAX(COLUMN($O226:AX226))-COLUMN($O226:AX226),1,1)))</f>
        <v>0</v>
      </c>
      <c r="AY255" s="256">
        <f ca="1">SUMPRODUCT($O197:AY197,N(OFFSET($O226:AY226,0,MAX(COLUMN($O226:AY226))-COLUMN($O226:AY226),1,1)))</f>
        <v>0</v>
      </c>
      <c r="AZ255" s="256">
        <f ca="1">SUMPRODUCT($O197:AZ197,N(OFFSET($O226:AZ226,0,MAX(COLUMN($O226:AZ226))-COLUMN($O226:AZ226),1,1)))</f>
        <v>0</v>
      </c>
      <c r="BA255" s="256">
        <f ca="1">SUMPRODUCT($O197:BA197,N(OFFSET($O226:BA226,0,MAX(COLUMN($O226:BA226))-COLUMN($O226:BA226),1,1)))</f>
        <v>0</v>
      </c>
      <c r="BB255" s="256">
        <f ca="1">SUMPRODUCT($O197:BB197,N(OFFSET($O226:BB226,0,MAX(COLUMN($O226:BB226))-COLUMN($O226:BB226),1,1)))</f>
        <v>0</v>
      </c>
      <c r="BC255" s="256">
        <f ca="1">SUMPRODUCT($O197:BC197,N(OFFSET($O226:BC226,0,MAX(COLUMN($O226:BC226))-COLUMN($O226:BC226),1,1)))</f>
        <v>0</v>
      </c>
      <c r="BD255" s="256">
        <f ca="1">SUMPRODUCT($O197:BD197,N(OFFSET($O226:BD226,0,MAX(COLUMN($O226:BD226))-COLUMN($O226:BD226),1,1)))</f>
        <v>0</v>
      </c>
      <c r="BE255" s="256">
        <f ca="1">SUMPRODUCT($O197:BE197,N(OFFSET($O226:BE226,0,MAX(COLUMN($O226:BE226))-COLUMN($O226:BE226),1,1)))</f>
        <v>0</v>
      </c>
      <c r="BF255" s="256">
        <f ca="1">SUMPRODUCT($O197:BF197,N(OFFSET($O226:BF226,0,MAX(COLUMN($O226:BF226))-COLUMN($O226:BF226),1,1)))</f>
        <v>0</v>
      </c>
      <c r="BG255" s="256">
        <f ca="1">SUMPRODUCT($O197:BG197,N(OFFSET($O226:BG226,0,MAX(COLUMN($O226:BG226))-COLUMN($O226:BG226),1,1)))</f>
        <v>0</v>
      </c>
      <c r="BH255" s="256">
        <f ca="1">SUMPRODUCT($O197:BH197,N(OFFSET($O226:BH226,0,MAX(COLUMN($O226:BH226))-COLUMN($O226:BH226),1,1)))</f>
        <v>0</v>
      </c>
      <c r="BI255" s="256">
        <f ca="1">SUMPRODUCT($O197:BI197,N(OFFSET($O226:BI226,0,MAX(COLUMN($O226:BI226))-COLUMN($O226:BI226),1,1)))</f>
        <v>0</v>
      </c>
      <c r="BJ255" s="256">
        <f ca="1">SUMPRODUCT($O197:BJ197,N(OFFSET($O226:BJ226,0,MAX(COLUMN($O226:BJ226))-COLUMN($O226:BJ226),1,1)))</f>
        <v>0</v>
      </c>
      <c r="BK255" s="256">
        <f ca="1">SUMPRODUCT($O197:BK197,N(OFFSET($O226:BK226,0,MAX(COLUMN($O226:BK226))-COLUMN($O226:BK226),1,1)))</f>
        <v>0</v>
      </c>
      <c r="BL255" s="256">
        <f ca="1">SUMPRODUCT($O197:BL197,N(OFFSET($O226:BL226,0,MAX(COLUMN($O226:BL226))-COLUMN($O226:BL226),1,1)))</f>
        <v>0</v>
      </c>
      <c r="BM255" s="256">
        <f ca="1">SUMPRODUCT($O197:BM197,N(OFFSET($O226:BM226,0,MAX(COLUMN($O226:BM226))-COLUMN($O226:BM226),1,1)))</f>
        <v>0</v>
      </c>
    </row>
    <row r="256" spans="3:65" ht="12.75">
      <c r="C256" s="220">
        <f t="shared" si="165"/>
        <v>16</v>
      </c>
      <c r="D256" s="198" t="str">
        <f t="shared" si="166"/>
        <v>…</v>
      </c>
      <c r="E256" s="245" t="str">
        <f t="shared" si="164"/>
        <v>Operating Expense</v>
      </c>
      <c r="F256" s="215">
        <f t="shared" si="164"/>
        <v>2</v>
      </c>
      <c r="G256" s="215"/>
      <c r="H256" s="249"/>
      <c r="K256" s="236">
        <f t="shared" si="167"/>
        <v>0</v>
      </c>
      <c r="L256" s="237">
        <f t="shared" si="168"/>
        <v>0</v>
      </c>
      <c r="O256" s="256">
        <f ca="1">SUMPRODUCT($O198:O198,N(OFFSET($O227:O227,0,MAX(COLUMN($O227:O227))-COLUMN($O227:O227),1,1)))</f>
        <v>0</v>
      </c>
      <c r="P256" s="256">
        <f ca="1">SUMPRODUCT($O198:P198,N(OFFSET($O227:P227,0,MAX(COLUMN($O227:P227))-COLUMN($O227:P227),1,1)))</f>
        <v>0</v>
      </c>
      <c r="Q256" s="256">
        <f ca="1">SUMPRODUCT($O198:Q198,N(OFFSET($O227:Q227,0,MAX(COLUMN($O227:Q227))-COLUMN($O227:Q227),1,1)))</f>
        <v>0</v>
      </c>
      <c r="R256" s="256">
        <f ca="1">SUMPRODUCT($O198:R198,N(OFFSET($O227:R227,0,MAX(COLUMN($O227:R227))-COLUMN($O227:R227),1,1)))</f>
        <v>0</v>
      </c>
      <c r="S256" s="256">
        <f ca="1">SUMPRODUCT($O198:S198,N(OFFSET($O227:S227,0,MAX(COLUMN($O227:S227))-COLUMN($O227:S227),1,1)))</f>
        <v>0</v>
      </c>
      <c r="T256" s="256">
        <f ca="1">SUMPRODUCT($O198:T198,N(OFFSET($O227:T227,0,MAX(COLUMN($O227:T227))-COLUMN($O227:T227),1,1)))</f>
        <v>0</v>
      </c>
      <c r="U256" s="256">
        <f ca="1">SUMPRODUCT($O198:U198,N(OFFSET($O227:U227,0,MAX(COLUMN($O227:U227))-COLUMN($O227:U227),1,1)))</f>
        <v>0</v>
      </c>
      <c r="V256" s="256">
        <f ca="1">SUMPRODUCT($O198:V198,N(OFFSET($O227:V227,0,MAX(COLUMN($O227:V227))-COLUMN($O227:V227),1,1)))</f>
        <v>0</v>
      </c>
      <c r="W256" s="256">
        <f ca="1">SUMPRODUCT($O198:W198,N(OFFSET($O227:W227,0,MAX(COLUMN($O227:W227))-COLUMN($O227:W227),1,1)))</f>
        <v>0</v>
      </c>
      <c r="X256" s="256">
        <f ca="1">SUMPRODUCT($O198:X198,N(OFFSET($O227:X227,0,MAX(COLUMN($O227:X227))-COLUMN($O227:X227),1,1)))</f>
        <v>0</v>
      </c>
      <c r="Y256" s="256">
        <f ca="1">SUMPRODUCT($O198:Y198,N(OFFSET($O227:Y227,0,MAX(COLUMN($O227:Y227))-COLUMN($O227:Y227),1,1)))</f>
        <v>0</v>
      </c>
      <c r="Z256" s="256">
        <f ca="1">SUMPRODUCT($O198:Z198,N(OFFSET($O227:Z227,0,MAX(COLUMN($O227:Z227))-COLUMN($O227:Z227),1,1)))</f>
        <v>0</v>
      </c>
      <c r="AA256" s="256">
        <f ca="1">SUMPRODUCT($O198:AA198,N(OFFSET($O227:AA227,0,MAX(COLUMN($O227:AA227))-COLUMN($O227:AA227),1,1)))</f>
        <v>0</v>
      </c>
      <c r="AB256" s="256">
        <f ca="1">SUMPRODUCT($O198:AB198,N(OFFSET($O227:AB227,0,MAX(COLUMN($O227:AB227))-COLUMN($O227:AB227),1,1)))</f>
        <v>0</v>
      </c>
      <c r="AC256" s="256">
        <f ca="1">SUMPRODUCT($O198:AC198,N(OFFSET($O227:AC227,0,MAX(COLUMN($O227:AC227))-COLUMN($O227:AC227),1,1)))</f>
        <v>0</v>
      </c>
      <c r="AD256" s="256">
        <f ca="1">SUMPRODUCT($O198:AD198,N(OFFSET($O227:AD227,0,MAX(COLUMN($O227:AD227))-COLUMN($O227:AD227),1,1)))</f>
        <v>0</v>
      </c>
      <c r="AE256" s="256">
        <f ca="1">SUMPRODUCT($O198:AE198,N(OFFSET($O227:AE227,0,MAX(COLUMN($O227:AE227))-COLUMN($O227:AE227),1,1)))</f>
        <v>0</v>
      </c>
      <c r="AF256" s="256">
        <f ca="1">SUMPRODUCT($O198:AF198,N(OFFSET($O227:AF227,0,MAX(COLUMN($O227:AF227))-COLUMN($O227:AF227),1,1)))</f>
        <v>0</v>
      </c>
      <c r="AG256" s="256">
        <f ca="1">SUMPRODUCT($O198:AG198,N(OFFSET($O227:AG227,0,MAX(COLUMN($O227:AG227))-COLUMN($O227:AG227),1,1)))</f>
        <v>0</v>
      </c>
      <c r="AH256" s="256">
        <f ca="1">SUMPRODUCT($O198:AH198,N(OFFSET($O227:AH227,0,MAX(COLUMN($O227:AH227))-COLUMN($O227:AH227),1,1)))</f>
        <v>0</v>
      </c>
      <c r="AI256" s="256">
        <f ca="1">SUMPRODUCT($O198:AI198,N(OFFSET($O227:AI227,0,MAX(COLUMN($O227:AI227))-COLUMN($O227:AI227),1,1)))</f>
        <v>0</v>
      </c>
      <c r="AJ256" s="256">
        <f ca="1">SUMPRODUCT($O198:AJ198,N(OFFSET($O227:AJ227,0,MAX(COLUMN($O227:AJ227))-COLUMN($O227:AJ227),1,1)))</f>
        <v>0</v>
      </c>
      <c r="AK256" s="256">
        <f ca="1">SUMPRODUCT($O198:AK198,N(OFFSET($O227:AK227,0,MAX(COLUMN($O227:AK227))-COLUMN($O227:AK227),1,1)))</f>
        <v>0</v>
      </c>
      <c r="AL256" s="256">
        <f ca="1">SUMPRODUCT($O198:AL198,N(OFFSET($O227:AL227,0,MAX(COLUMN($O227:AL227))-COLUMN($O227:AL227),1,1)))</f>
        <v>0</v>
      </c>
      <c r="AM256" s="256">
        <f ca="1">SUMPRODUCT($O198:AM198,N(OFFSET($O227:AM227,0,MAX(COLUMN($O227:AM227))-COLUMN($O227:AM227),1,1)))</f>
        <v>0</v>
      </c>
      <c r="AN256" s="256">
        <f ca="1">SUMPRODUCT($O198:AN198,N(OFFSET($O227:AN227,0,MAX(COLUMN($O227:AN227))-COLUMN($O227:AN227),1,1)))</f>
        <v>0</v>
      </c>
      <c r="AO256" s="256">
        <f ca="1">SUMPRODUCT($O198:AO198,N(OFFSET($O227:AO227,0,MAX(COLUMN($O227:AO227))-COLUMN($O227:AO227),1,1)))</f>
        <v>0</v>
      </c>
      <c r="AP256" s="256">
        <f ca="1">SUMPRODUCT($O198:AP198,N(OFFSET($O227:AP227,0,MAX(COLUMN($O227:AP227))-COLUMN($O227:AP227),1,1)))</f>
        <v>0</v>
      </c>
      <c r="AQ256" s="256">
        <f ca="1">SUMPRODUCT($O198:AQ198,N(OFFSET($O227:AQ227,0,MAX(COLUMN($O227:AQ227))-COLUMN($O227:AQ227),1,1)))</f>
        <v>0</v>
      </c>
      <c r="AR256" s="256">
        <f ca="1">SUMPRODUCT($O198:AR198,N(OFFSET($O227:AR227,0,MAX(COLUMN($O227:AR227))-COLUMN($O227:AR227),1,1)))</f>
        <v>0</v>
      </c>
      <c r="AS256" s="256">
        <f ca="1">SUMPRODUCT($O198:AS198,N(OFFSET($O227:AS227,0,MAX(COLUMN($O227:AS227))-COLUMN($O227:AS227),1,1)))</f>
        <v>0</v>
      </c>
      <c r="AT256" s="256">
        <f ca="1">SUMPRODUCT($O198:AT198,N(OFFSET($O227:AT227,0,MAX(COLUMN($O227:AT227))-COLUMN($O227:AT227),1,1)))</f>
        <v>0</v>
      </c>
      <c r="AU256" s="256">
        <f ca="1">SUMPRODUCT($O198:AU198,N(OFFSET($O227:AU227,0,MAX(COLUMN($O227:AU227))-COLUMN($O227:AU227),1,1)))</f>
        <v>0</v>
      </c>
      <c r="AV256" s="256">
        <f ca="1">SUMPRODUCT($O198:AV198,N(OFFSET($O227:AV227,0,MAX(COLUMN($O227:AV227))-COLUMN($O227:AV227),1,1)))</f>
        <v>0</v>
      </c>
      <c r="AW256" s="256">
        <f ca="1">SUMPRODUCT($O198:AW198,N(OFFSET($O227:AW227,0,MAX(COLUMN($O227:AW227))-COLUMN($O227:AW227),1,1)))</f>
        <v>0</v>
      </c>
      <c r="AX256" s="256">
        <f ca="1">SUMPRODUCT($O198:AX198,N(OFFSET($O227:AX227,0,MAX(COLUMN($O227:AX227))-COLUMN($O227:AX227),1,1)))</f>
        <v>0</v>
      </c>
      <c r="AY256" s="256">
        <f ca="1">SUMPRODUCT($O198:AY198,N(OFFSET($O227:AY227,0,MAX(COLUMN($O227:AY227))-COLUMN($O227:AY227),1,1)))</f>
        <v>0</v>
      </c>
      <c r="AZ256" s="256">
        <f ca="1">SUMPRODUCT($O198:AZ198,N(OFFSET($O227:AZ227,0,MAX(COLUMN($O227:AZ227))-COLUMN($O227:AZ227),1,1)))</f>
        <v>0</v>
      </c>
      <c r="BA256" s="256">
        <f ca="1">SUMPRODUCT($O198:BA198,N(OFFSET($O227:BA227,0,MAX(COLUMN($O227:BA227))-COLUMN($O227:BA227),1,1)))</f>
        <v>0</v>
      </c>
      <c r="BB256" s="256">
        <f ca="1">SUMPRODUCT($O198:BB198,N(OFFSET($O227:BB227,0,MAX(COLUMN($O227:BB227))-COLUMN($O227:BB227),1,1)))</f>
        <v>0</v>
      </c>
      <c r="BC256" s="256">
        <f ca="1">SUMPRODUCT($O198:BC198,N(OFFSET($O227:BC227,0,MAX(COLUMN($O227:BC227))-COLUMN($O227:BC227),1,1)))</f>
        <v>0</v>
      </c>
      <c r="BD256" s="256">
        <f ca="1">SUMPRODUCT($O198:BD198,N(OFFSET($O227:BD227,0,MAX(COLUMN($O227:BD227))-COLUMN($O227:BD227),1,1)))</f>
        <v>0</v>
      </c>
      <c r="BE256" s="256">
        <f ca="1">SUMPRODUCT($O198:BE198,N(OFFSET($O227:BE227,0,MAX(COLUMN($O227:BE227))-COLUMN($O227:BE227),1,1)))</f>
        <v>0</v>
      </c>
      <c r="BF256" s="256">
        <f ca="1">SUMPRODUCT($O198:BF198,N(OFFSET($O227:BF227,0,MAX(COLUMN($O227:BF227))-COLUMN($O227:BF227),1,1)))</f>
        <v>0</v>
      </c>
      <c r="BG256" s="256">
        <f ca="1">SUMPRODUCT($O198:BG198,N(OFFSET($O227:BG227,0,MAX(COLUMN($O227:BG227))-COLUMN($O227:BG227),1,1)))</f>
        <v>0</v>
      </c>
      <c r="BH256" s="256">
        <f ca="1">SUMPRODUCT($O198:BH198,N(OFFSET($O227:BH227,0,MAX(COLUMN($O227:BH227))-COLUMN($O227:BH227),1,1)))</f>
        <v>0</v>
      </c>
      <c r="BI256" s="256">
        <f ca="1">SUMPRODUCT($O198:BI198,N(OFFSET($O227:BI227,0,MAX(COLUMN($O227:BI227))-COLUMN($O227:BI227),1,1)))</f>
        <v>0</v>
      </c>
      <c r="BJ256" s="256">
        <f ca="1">SUMPRODUCT($O198:BJ198,N(OFFSET($O227:BJ227,0,MAX(COLUMN($O227:BJ227))-COLUMN($O227:BJ227),1,1)))</f>
        <v>0</v>
      </c>
      <c r="BK256" s="256">
        <f ca="1">SUMPRODUCT($O198:BK198,N(OFFSET($O227:BK227,0,MAX(COLUMN($O227:BK227))-COLUMN($O227:BK227),1,1)))</f>
        <v>0</v>
      </c>
      <c r="BL256" s="256">
        <f ca="1">SUMPRODUCT($O198:BL198,N(OFFSET($O227:BL227,0,MAX(COLUMN($O227:BL227))-COLUMN($O227:BL227),1,1)))</f>
        <v>0</v>
      </c>
      <c r="BM256" s="256">
        <f ca="1">SUMPRODUCT($O198:BM198,N(OFFSET($O227:BM227,0,MAX(COLUMN($O227:BM227))-COLUMN($O227:BM227),1,1)))</f>
        <v>0</v>
      </c>
    </row>
    <row r="257" spans="3:65" ht="12.75">
      <c r="C257" s="220">
        <f t="shared" si="165"/>
        <v>17</v>
      </c>
      <c r="D257" s="198" t="str">
        <f t="shared" si="166"/>
        <v>…</v>
      </c>
      <c r="E257" s="245" t="str">
        <f t="shared" si="164"/>
        <v>Operating Expense</v>
      </c>
      <c r="F257" s="215">
        <f t="shared" si="164"/>
        <v>2</v>
      </c>
      <c r="G257" s="215"/>
      <c r="H257" s="249"/>
      <c r="K257" s="236">
        <f t="shared" si="167"/>
        <v>0</v>
      </c>
      <c r="L257" s="237">
        <f t="shared" si="168"/>
        <v>0</v>
      </c>
      <c r="O257" s="256">
        <f ca="1">SUMPRODUCT($O199:O199,N(OFFSET($O228:O228,0,MAX(COLUMN($O228:O228))-COLUMN($O228:O228),1,1)))</f>
        <v>0</v>
      </c>
      <c r="P257" s="256">
        <f ca="1">SUMPRODUCT($O199:P199,N(OFFSET($O228:P228,0,MAX(COLUMN($O228:P228))-COLUMN($O228:P228),1,1)))</f>
        <v>0</v>
      </c>
      <c r="Q257" s="256">
        <f ca="1">SUMPRODUCT($O199:Q199,N(OFFSET($O228:Q228,0,MAX(COLUMN($O228:Q228))-COLUMN($O228:Q228),1,1)))</f>
        <v>0</v>
      </c>
      <c r="R257" s="256">
        <f ca="1">SUMPRODUCT($O199:R199,N(OFFSET($O228:R228,0,MAX(COLUMN($O228:R228))-COLUMN($O228:R228),1,1)))</f>
        <v>0</v>
      </c>
      <c r="S257" s="256">
        <f ca="1">SUMPRODUCT($O199:S199,N(OFFSET($O228:S228,0,MAX(COLUMN($O228:S228))-COLUMN($O228:S228),1,1)))</f>
        <v>0</v>
      </c>
      <c r="T257" s="256">
        <f ca="1">SUMPRODUCT($O199:T199,N(OFFSET($O228:T228,0,MAX(COLUMN($O228:T228))-COLUMN($O228:T228),1,1)))</f>
        <v>0</v>
      </c>
      <c r="U257" s="256">
        <f ca="1">SUMPRODUCT($O199:U199,N(OFFSET($O228:U228,0,MAX(COLUMN($O228:U228))-COLUMN($O228:U228),1,1)))</f>
        <v>0</v>
      </c>
      <c r="V257" s="256">
        <f ca="1">SUMPRODUCT($O199:V199,N(OFFSET($O228:V228,0,MAX(COLUMN($O228:V228))-COLUMN($O228:V228),1,1)))</f>
        <v>0</v>
      </c>
      <c r="W257" s="256">
        <f ca="1">SUMPRODUCT($O199:W199,N(OFFSET($O228:W228,0,MAX(COLUMN($O228:W228))-COLUMN($O228:W228),1,1)))</f>
        <v>0</v>
      </c>
      <c r="X257" s="256">
        <f ca="1">SUMPRODUCT($O199:X199,N(OFFSET($O228:X228,0,MAX(COLUMN($O228:X228))-COLUMN($O228:X228),1,1)))</f>
        <v>0</v>
      </c>
      <c r="Y257" s="256">
        <f ca="1">SUMPRODUCT($O199:Y199,N(OFFSET($O228:Y228,0,MAX(COLUMN($O228:Y228))-COLUMN($O228:Y228),1,1)))</f>
        <v>0</v>
      </c>
      <c r="Z257" s="256">
        <f ca="1">SUMPRODUCT($O199:Z199,N(OFFSET($O228:Z228,0,MAX(COLUMN($O228:Z228))-COLUMN($O228:Z228),1,1)))</f>
        <v>0</v>
      </c>
      <c r="AA257" s="256">
        <f ca="1">SUMPRODUCT($O199:AA199,N(OFFSET($O228:AA228,0,MAX(COLUMN($O228:AA228))-COLUMN($O228:AA228),1,1)))</f>
        <v>0</v>
      </c>
      <c r="AB257" s="256">
        <f ca="1">SUMPRODUCT($O199:AB199,N(OFFSET($O228:AB228,0,MAX(COLUMN($O228:AB228))-COLUMN($O228:AB228),1,1)))</f>
        <v>0</v>
      </c>
      <c r="AC257" s="256">
        <f ca="1">SUMPRODUCT($O199:AC199,N(OFFSET($O228:AC228,0,MAX(COLUMN($O228:AC228))-COLUMN($O228:AC228),1,1)))</f>
        <v>0</v>
      </c>
      <c r="AD257" s="256">
        <f ca="1">SUMPRODUCT($O199:AD199,N(OFFSET($O228:AD228,0,MAX(COLUMN($O228:AD228))-COLUMN($O228:AD228),1,1)))</f>
        <v>0</v>
      </c>
      <c r="AE257" s="256">
        <f ca="1">SUMPRODUCT($O199:AE199,N(OFFSET($O228:AE228,0,MAX(COLUMN($O228:AE228))-COLUMN($O228:AE228),1,1)))</f>
        <v>0</v>
      </c>
      <c r="AF257" s="256">
        <f ca="1">SUMPRODUCT($O199:AF199,N(OFFSET($O228:AF228,0,MAX(COLUMN($O228:AF228))-COLUMN($O228:AF228),1,1)))</f>
        <v>0</v>
      </c>
      <c r="AG257" s="256">
        <f ca="1">SUMPRODUCT($O199:AG199,N(OFFSET($O228:AG228,0,MAX(COLUMN($O228:AG228))-COLUMN($O228:AG228),1,1)))</f>
        <v>0</v>
      </c>
      <c r="AH257" s="256">
        <f ca="1">SUMPRODUCT($O199:AH199,N(OFFSET($O228:AH228,0,MAX(COLUMN($O228:AH228))-COLUMN($O228:AH228),1,1)))</f>
        <v>0</v>
      </c>
      <c r="AI257" s="256">
        <f ca="1">SUMPRODUCT($O199:AI199,N(OFFSET($O228:AI228,0,MAX(COLUMN($O228:AI228))-COLUMN($O228:AI228),1,1)))</f>
        <v>0</v>
      </c>
      <c r="AJ257" s="256">
        <f ca="1">SUMPRODUCT($O199:AJ199,N(OFFSET($O228:AJ228,0,MAX(COLUMN($O228:AJ228))-COLUMN($O228:AJ228),1,1)))</f>
        <v>0</v>
      </c>
      <c r="AK257" s="256">
        <f ca="1">SUMPRODUCT($O199:AK199,N(OFFSET($O228:AK228,0,MAX(COLUMN($O228:AK228))-COLUMN($O228:AK228),1,1)))</f>
        <v>0</v>
      </c>
      <c r="AL257" s="256">
        <f ca="1">SUMPRODUCT($O199:AL199,N(OFFSET($O228:AL228,0,MAX(COLUMN($O228:AL228))-COLUMN($O228:AL228),1,1)))</f>
        <v>0</v>
      </c>
      <c r="AM257" s="256">
        <f ca="1">SUMPRODUCT($O199:AM199,N(OFFSET($O228:AM228,0,MAX(COLUMN($O228:AM228))-COLUMN($O228:AM228),1,1)))</f>
        <v>0</v>
      </c>
      <c r="AN257" s="256">
        <f ca="1">SUMPRODUCT($O199:AN199,N(OFFSET($O228:AN228,0,MAX(COLUMN($O228:AN228))-COLUMN($O228:AN228),1,1)))</f>
        <v>0</v>
      </c>
      <c r="AO257" s="256">
        <f ca="1">SUMPRODUCT($O199:AO199,N(OFFSET($O228:AO228,0,MAX(COLUMN($O228:AO228))-COLUMN($O228:AO228),1,1)))</f>
        <v>0</v>
      </c>
      <c r="AP257" s="256">
        <f ca="1">SUMPRODUCT($O199:AP199,N(OFFSET($O228:AP228,0,MAX(COLUMN($O228:AP228))-COLUMN($O228:AP228),1,1)))</f>
        <v>0</v>
      </c>
      <c r="AQ257" s="256">
        <f ca="1">SUMPRODUCT($O199:AQ199,N(OFFSET($O228:AQ228,0,MAX(COLUMN($O228:AQ228))-COLUMN($O228:AQ228),1,1)))</f>
        <v>0</v>
      </c>
      <c r="AR257" s="256">
        <f ca="1">SUMPRODUCT($O199:AR199,N(OFFSET($O228:AR228,0,MAX(COLUMN($O228:AR228))-COLUMN($O228:AR228),1,1)))</f>
        <v>0</v>
      </c>
      <c r="AS257" s="256">
        <f ca="1">SUMPRODUCT($O199:AS199,N(OFFSET($O228:AS228,0,MAX(COLUMN($O228:AS228))-COLUMN($O228:AS228),1,1)))</f>
        <v>0</v>
      </c>
      <c r="AT257" s="256">
        <f ca="1">SUMPRODUCT($O199:AT199,N(OFFSET($O228:AT228,0,MAX(COLUMN($O228:AT228))-COLUMN($O228:AT228),1,1)))</f>
        <v>0</v>
      </c>
      <c r="AU257" s="256">
        <f ca="1">SUMPRODUCT($O199:AU199,N(OFFSET($O228:AU228,0,MAX(COLUMN($O228:AU228))-COLUMN($O228:AU228),1,1)))</f>
        <v>0</v>
      </c>
      <c r="AV257" s="256">
        <f ca="1">SUMPRODUCT($O199:AV199,N(OFFSET($O228:AV228,0,MAX(COLUMN($O228:AV228))-COLUMN($O228:AV228),1,1)))</f>
        <v>0</v>
      </c>
      <c r="AW257" s="256">
        <f ca="1">SUMPRODUCT($O199:AW199,N(OFFSET($O228:AW228,0,MAX(COLUMN($O228:AW228))-COLUMN($O228:AW228),1,1)))</f>
        <v>0</v>
      </c>
      <c r="AX257" s="256">
        <f ca="1">SUMPRODUCT($O199:AX199,N(OFFSET($O228:AX228,0,MAX(COLUMN($O228:AX228))-COLUMN($O228:AX228),1,1)))</f>
        <v>0</v>
      </c>
      <c r="AY257" s="256">
        <f ca="1">SUMPRODUCT($O199:AY199,N(OFFSET($O228:AY228,0,MAX(COLUMN($O228:AY228))-COLUMN($O228:AY228),1,1)))</f>
        <v>0</v>
      </c>
      <c r="AZ257" s="256">
        <f ca="1">SUMPRODUCT($O199:AZ199,N(OFFSET($O228:AZ228,0,MAX(COLUMN($O228:AZ228))-COLUMN($O228:AZ228),1,1)))</f>
        <v>0</v>
      </c>
      <c r="BA257" s="256">
        <f ca="1">SUMPRODUCT($O199:BA199,N(OFFSET($O228:BA228,0,MAX(COLUMN($O228:BA228))-COLUMN($O228:BA228),1,1)))</f>
        <v>0</v>
      </c>
      <c r="BB257" s="256">
        <f ca="1">SUMPRODUCT($O199:BB199,N(OFFSET($O228:BB228,0,MAX(COLUMN($O228:BB228))-COLUMN($O228:BB228),1,1)))</f>
        <v>0</v>
      </c>
      <c r="BC257" s="256">
        <f ca="1">SUMPRODUCT($O199:BC199,N(OFFSET($O228:BC228,0,MAX(COLUMN($O228:BC228))-COLUMN($O228:BC228),1,1)))</f>
        <v>0</v>
      </c>
      <c r="BD257" s="256">
        <f ca="1">SUMPRODUCT($O199:BD199,N(OFFSET($O228:BD228,0,MAX(COLUMN($O228:BD228))-COLUMN($O228:BD228),1,1)))</f>
        <v>0</v>
      </c>
      <c r="BE257" s="256">
        <f ca="1">SUMPRODUCT($O199:BE199,N(OFFSET($O228:BE228,0,MAX(COLUMN($O228:BE228))-COLUMN($O228:BE228),1,1)))</f>
        <v>0</v>
      </c>
      <c r="BF257" s="256">
        <f ca="1">SUMPRODUCT($O199:BF199,N(OFFSET($O228:BF228,0,MAX(COLUMN($O228:BF228))-COLUMN($O228:BF228),1,1)))</f>
        <v>0</v>
      </c>
      <c r="BG257" s="256">
        <f ca="1">SUMPRODUCT($O199:BG199,N(OFFSET($O228:BG228,0,MAX(COLUMN($O228:BG228))-COLUMN($O228:BG228),1,1)))</f>
        <v>0</v>
      </c>
      <c r="BH257" s="256">
        <f ca="1">SUMPRODUCT($O199:BH199,N(OFFSET($O228:BH228,0,MAX(COLUMN($O228:BH228))-COLUMN($O228:BH228),1,1)))</f>
        <v>0</v>
      </c>
      <c r="BI257" s="256">
        <f ca="1">SUMPRODUCT($O199:BI199,N(OFFSET($O228:BI228,0,MAX(COLUMN($O228:BI228))-COLUMN($O228:BI228),1,1)))</f>
        <v>0</v>
      </c>
      <c r="BJ257" s="256">
        <f ca="1">SUMPRODUCT($O199:BJ199,N(OFFSET($O228:BJ228,0,MAX(COLUMN($O228:BJ228))-COLUMN($O228:BJ228),1,1)))</f>
        <v>0</v>
      </c>
      <c r="BK257" s="256">
        <f ca="1">SUMPRODUCT($O199:BK199,N(OFFSET($O228:BK228,0,MAX(COLUMN($O228:BK228))-COLUMN($O228:BK228),1,1)))</f>
        <v>0</v>
      </c>
      <c r="BL257" s="256">
        <f ca="1">SUMPRODUCT($O199:BL199,N(OFFSET($O228:BL228,0,MAX(COLUMN($O228:BL228))-COLUMN($O228:BL228),1,1)))</f>
        <v>0</v>
      </c>
      <c r="BM257" s="256">
        <f ca="1">SUMPRODUCT($O199:BM199,N(OFFSET($O228:BM228,0,MAX(COLUMN($O228:BM228))-COLUMN($O228:BM228),1,1)))</f>
        <v>0</v>
      </c>
    </row>
    <row r="258" spans="3:65" ht="12.75">
      <c r="C258" s="220">
        <f t="shared" si="165"/>
        <v>18</v>
      </c>
      <c r="D258" s="198" t="str">
        <f t="shared" si="166"/>
        <v>…</v>
      </c>
      <c r="E258" s="245" t="str">
        <f t="shared" si="164"/>
        <v>Operating Expense</v>
      </c>
      <c r="F258" s="215">
        <f t="shared" si="164"/>
        <v>2</v>
      </c>
      <c r="G258" s="215"/>
      <c r="H258" s="249"/>
      <c r="K258" s="236">
        <f t="shared" si="167"/>
        <v>0</v>
      </c>
      <c r="L258" s="237">
        <f t="shared" si="168"/>
        <v>0</v>
      </c>
      <c r="O258" s="256">
        <f ca="1">SUMPRODUCT($O200:O200,N(OFFSET($O229:O229,0,MAX(COLUMN($O229:O229))-COLUMN($O229:O229),1,1)))</f>
        <v>0</v>
      </c>
      <c r="P258" s="256">
        <f ca="1">SUMPRODUCT($O200:P200,N(OFFSET($O229:P229,0,MAX(COLUMN($O229:P229))-COLUMN($O229:P229),1,1)))</f>
        <v>0</v>
      </c>
      <c r="Q258" s="256">
        <f ca="1">SUMPRODUCT($O200:Q200,N(OFFSET($O229:Q229,0,MAX(COLUMN($O229:Q229))-COLUMN($O229:Q229),1,1)))</f>
        <v>0</v>
      </c>
      <c r="R258" s="256">
        <f ca="1">SUMPRODUCT($O200:R200,N(OFFSET($O229:R229,0,MAX(COLUMN($O229:R229))-COLUMN($O229:R229),1,1)))</f>
        <v>0</v>
      </c>
      <c r="S258" s="256">
        <f ca="1">SUMPRODUCT($O200:S200,N(OFFSET($O229:S229,0,MAX(COLUMN($O229:S229))-COLUMN($O229:S229),1,1)))</f>
        <v>0</v>
      </c>
      <c r="T258" s="256">
        <f ca="1">SUMPRODUCT($O200:T200,N(OFFSET($O229:T229,0,MAX(COLUMN($O229:T229))-COLUMN($O229:T229),1,1)))</f>
        <v>0</v>
      </c>
      <c r="U258" s="256">
        <f ca="1">SUMPRODUCT($O200:U200,N(OFFSET($O229:U229,0,MAX(COLUMN($O229:U229))-COLUMN($O229:U229),1,1)))</f>
        <v>0</v>
      </c>
      <c r="V258" s="256">
        <f ca="1">SUMPRODUCT($O200:V200,N(OFFSET($O229:V229,0,MAX(COLUMN($O229:V229))-COLUMN($O229:V229),1,1)))</f>
        <v>0</v>
      </c>
      <c r="W258" s="256">
        <f ca="1">SUMPRODUCT($O200:W200,N(OFFSET($O229:W229,0,MAX(COLUMN($O229:W229))-COLUMN($O229:W229),1,1)))</f>
        <v>0</v>
      </c>
      <c r="X258" s="256">
        <f ca="1">SUMPRODUCT($O200:X200,N(OFFSET($O229:X229,0,MAX(COLUMN($O229:X229))-COLUMN($O229:X229),1,1)))</f>
        <v>0</v>
      </c>
      <c r="Y258" s="256">
        <f ca="1">SUMPRODUCT($O200:Y200,N(OFFSET($O229:Y229,0,MAX(COLUMN($O229:Y229))-COLUMN($O229:Y229),1,1)))</f>
        <v>0</v>
      </c>
      <c r="Z258" s="256">
        <f ca="1">SUMPRODUCT($O200:Z200,N(OFFSET($O229:Z229,0,MAX(COLUMN($O229:Z229))-COLUMN($O229:Z229),1,1)))</f>
        <v>0</v>
      </c>
      <c r="AA258" s="256">
        <f ca="1">SUMPRODUCT($O200:AA200,N(OFFSET($O229:AA229,0,MAX(COLUMN($O229:AA229))-COLUMN($O229:AA229),1,1)))</f>
        <v>0</v>
      </c>
      <c r="AB258" s="256">
        <f ca="1">SUMPRODUCT($O200:AB200,N(OFFSET($O229:AB229,0,MAX(COLUMN($O229:AB229))-COLUMN($O229:AB229),1,1)))</f>
        <v>0</v>
      </c>
      <c r="AC258" s="256">
        <f ca="1">SUMPRODUCT($O200:AC200,N(OFFSET($O229:AC229,0,MAX(COLUMN($O229:AC229))-COLUMN($O229:AC229),1,1)))</f>
        <v>0</v>
      </c>
      <c r="AD258" s="256">
        <f ca="1">SUMPRODUCT($O200:AD200,N(OFFSET($O229:AD229,0,MAX(COLUMN($O229:AD229))-COLUMN($O229:AD229),1,1)))</f>
        <v>0</v>
      </c>
      <c r="AE258" s="256">
        <f ca="1">SUMPRODUCT($O200:AE200,N(OFFSET($O229:AE229,0,MAX(COLUMN($O229:AE229))-COLUMN($O229:AE229),1,1)))</f>
        <v>0</v>
      </c>
      <c r="AF258" s="256">
        <f ca="1">SUMPRODUCT($O200:AF200,N(OFFSET($O229:AF229,0,MAX(COLUMN($O229:AF229))-COLUMN($O229:AF229),1,1)))</f>
        <v>0</v>
      </c>
      <c r="AG258" s="256">
        <f ca="1">SUMPRODUCT($O200:AG200,N(OFFSET($O229:AG229,0,MAX(COLUMN($O229:AG229))-COLUMN($O229:AG229),1,1)))</f>
        <v>0</v>
      </c>
      <c r="AH258" s="256">
        <f ca="1">SUMPRODUCT($O200:AH200,N(OFFSET($O229:AH229,0,MAX(COLUMN($O229:AH229))-COLUMN($O229:AH229),1,1)))</f>
        <v>0</v>
      </c>
      <c r="AI258" s="256">
        <f ca="1">SUMPRODUCT($O200:AI200,N(OFFSET($O229:AI229,0,MAX(COLUMN($O229:AI229))-COLUMN($O229:AI229),1,1)))</f>
        <v>0</v>
      </c>
      <c r="AJ258" s="256">
        <f ca="1">SUMPRODUCT($O200:AJ200,N(OFFSET($O229:AJ229,0,MAX(COLUMN($O229:AJ229))-COLUMN($O229:AJ229),1,1)))</f>
        <v>0</v>
      </c>
      <c r="AK258" s="256">
        <f ca="1">SUMPRODUCT($O200:AK200,N(OFFSET($O229:AK229,0,MAX(COLUMN($O229:AK229))-COLUMN($O229:AK229),1,1)))</f>
        <v>0</v>
      </c>
      <c r="AL258" s="256">
        <f ca="1">SUMPRODUCT($O200:AL200,N(OFFSET($O229:AL229,0,MAX(COLUMN($O229:AL229))-COLUMN($O229:AL229),1,1)))</f>
        <v>0</v>
      </c>
      <c r="AM258" s="256">
        <f ca="1">SUMPRODUCT($O200:AM200,N(OFFSET($O229:AM229,0,MAX(COLUMN($O229:AM229))-COLUMN($O229:AM229),1,1)))</f>
        <v>0</v>
      </c>
      <c r="AN258" s="256">
        <f ca="1">SUMPRODUCT($O200:AN200,N(OFFSET($O229:AN229,0,MAX(COLUMN($O229:AN229))-COLUMN($O229:AN229),1,1)))</f>
        <v>0</v>
      </c>
      <c r="AO258" s="256">
        <f ca="1">SUMPRODUCT($O200:AO200,N(OFFSET($O229:AO229,0,MAX(COLUMN($O229:AO229))-COLUMN($O229:AO229),1,1)))</f>
        <v>0</v>
      </c>
      <c r="AP258" s="256">
        <f ca="1">SUMPRODUCT($O200:AP200,N(OFFSET($O229:AP229,0,MAX(COLUMN($O229:AP229))-COLUMN($O229:AP229),1,1)))</f>
        <v>0</v>
      </c>
      <c r="AQ258" s="256">
        <f ca="1">SUMPRODUCT($O200:AQ200,N(OFFSET($O229:AQ229,0,MAX(COLUMN($O229:AQ229))-COLUMN($O229:AQ229),1,1)))</f>
        <v>0</v>
      </c>
      <c r="AR258" s="256">
        <f ca="1">SUMPRODUCT($O200:AR200,N(OFFSET($O229:AR229,0,MAX(COLUMN($O229:AR229))-COLUMN($O229:AR229),1,1)))</f>
        <v>0</v>
      </c>
      <c r="AS258" s="256">
        <f ca="1">SUMPRODUCT($O200:AS200,N(OFFSET($O229:AS229,0,MAX(COLUMN($O229:AS229))-COLUMN($O229:AS229),1,1)))</f>
        <v>0</v>
      </c>
      <c r="AT258" s="256">
        <f ca="1">SUMPRODUCT($O200:AT200,N(OFFSET($O229:AT229,0,MAX(COLUMN($O229:AT229))-COLUMN($O229:AT229),1,1)))</f>
        <v>0</v>
      </c>
      <c r="AU258" s="256">
        <f ca="1">SUMPRODUCT($O200:AU200,N(OFFSET($O229:AU229,0,MAX(COLUMN($O229:AU229))-COLUMN($O229:AU229),1,1)))</f>
        <v>0</v>
      </c>
      <c r="AV258" s="256">
        <f ca="1">SUMPRODUCT($O200:AV200,N(OFFSET($O229:AV229,0,MAX(COLUMN($O229:AV229))-COLUMN($O229:AV229),1,1)))</f>
        <v>0</v>
      </c>
      <c r="AW258" s="256">
        <f ca="1">SUMPRODUCT($O200:AW200,N(OFFSET($O229:AW229,0,MAX(COLUMN($O229:AW229))-COLUMN($O229:AW229),1,1)))</f>
        <v>0</v>
      </c>
      <c r="AX258" s="256">
        <f ca="1">SUMPRODUCT($O200:AX200,N(OFFSET($O229:AX229,0,MAX(COLUMN($O229:AX229))-COLUMN($O229:AX229),1,1)))</f>
        <v>0</v>
      </c>
      <c r="AY258" s="256">
        <f ca="1">SUMPRODUCT($O200:AY200,N(OFFSET($O229:AY229,0,MAX(COLUMN($O229:AY229))-COLUMN($O229:AY229),1,1)))</f>
        <v>0</v>
      </c>
      <c r="AZ258" s="256">
        <f ca="1">SUMPRODUCT($O200:AZ200,N(OFFSET($O229:AZ229,0,MAX(COLUMN($O229:AZ229))-COLUMN($O229:AZ229),1,1)))</f>
        <v>0</v>
      </c>
      <c r="BA258" s="256">
        <f ca="1">SUMPRODUCT($O200:BA200,N(OFFSET($O229:BA229,0,MAX(COLUMN($O229:BA229))-COLUMN($O229:BA229),1,1)))</f>
        <v>0</v>
      </c>
      <c r="BB258" s="256">
        <f ca="1">SUMPRODUCT($O200:BB200,N(OFFSET($O229:BB229,0,MAX(COLUMN($O229:BB229))-COLUMN($O229:BB229),1,1)))</f>
        <v>0</v>
      </c>
      <c r="BC258" s="256">
        <f ca="1">SUMPRODUCT($O200:BC200,N(OFFSET($O229:BC229,0,MAX(COLUMN($O229:BC229))-COLUMN($O229:BC229),1,1)))</f>
        <v>0</v>
      </c>
      <c r="BD258" s="256">
        <f ca="1">SUMPRODUCT($O200:BD200,N(OFFSET($O229:BD229,0,MAX(COLUMN($O229:BD229))-COLUMN($O229:BD229),1,1)))</f>
        <v>0</v>
      </c>
      <c r="BE258" s="256">
        <f ca="1">SUMPRODUCT($O200:BE200,N(OFFSET($O229:BE229,0,MAX(COLUMN($O229:BE229))-COLUMN($O229:BE229),1,1)))</f>
        <v>0</v>
      </c>
      <c r="BF258" s="256">
        <f ca="1">SUMPRODUCT($O200:BF200,N(OFFSET($O229:BF229,0,MAX(COLUMN($O229:BF229))-COLUMN($O229:BF229),1,1)))</f>
        <v>0</v>
      </c>
      <c r="BG258" s="256">
        <f ca="1">SUMPRODUCT($O200:BG200,N(OFFSET($O229:BG229,0,MAX(COLUMN($O229:BG229))-COLUMN($O229:BG229),1,1)))</f>
        <v>0</v>
      </c>
      <c r="BH258" s="256">
        <f ca="1">SUMPRODUCT($O200:BH200,N(OFFSET($O229:BH229,0,MAX(COLUMN($O229:BH229))-COLUMN($O229:BH229),1,1)))</f>
        <v>0</v>
      </c>
      <c r="BI258" s="256">
        <f ca="1">SUMPRODUCT($O200:BI200,N(OFFSET($O229:BI229,0,MAX(COLUMN($O229:BI229))-COLUMN($O229:BI229),1,1)))</f>
        <v>0</v>
      </c>
      <c r="BJ258" s="256">
        <f ca="1">SUMPRODUCT($O200:BJ200,N(OFFSET($O229:BJ229,0,MAX(COLUMN($O229:BJ229))-COLUMN($O229:BJ229),1,1)))</f>
        <v>0</v>
      </c>
      <c r="BK258" s="256">
        <f ca="1">SUMPRODUCT($O200:BK200,N(OFFSET($O229:BK229,0,MAX(COLUMN($O229:BK229))-COLUMN($O229:BK229),1,1)))</f>
        <v>0</v>
      </c>
      <c r="BL258" s="256">
        <f ca="1">SUMPRODUCT($O200:BL200,N(OFFSET($O229:BL229,0,MAX(COLUMN($O229:BL229))-COLUMN($O229:BL229),1,1)))</f>
        <v>0</v>
      </c>
      <c r="BM258" s="256">
        <f ca="1">SUMPRODUCT($O200:BM200,N(OFFSET($O229:BM229,0,MAX(COLUMN($O229:BM229))-COLUMN($O229:BM229),1,1)))</f>
        <v>0</v>
      </c>
    </row>
    <row r="259" spans="3:65" ht="12.75">
      <c r="C259" s="220">
        <f t="shared" si="165"/>
        <v>19</v>
      </c>
      <c r="D259" s="198" t="str">
        <f t="shared" si="166"/>
        <v>…</v>
      </c>
      <c r="E259" s="245" t="str">
        <f t="shared" si="164"/>
        <v>Operating Expense</v>
      </c>
      <c r="F259" s="215">
        <f t="shared" si="164"/>
        <v>2</v>
      </c>
      <c r="G259" s="215"/>
      <c r="H259" s="249"/>
      <c r="K259" s="236">
        <f t="shared" si="167"/>
        <v>0</v>
      </c>
      <c r="L259" s="237">
        <f t="shared" si="168"/>
        <v>0</v>
      </c>
      <c r="O259" s="256">
        <f ca="1">SUMPRODUCT($O201:O201,N(OFFSET($O230:O230,0,MAX(COLUMN($O230:O230))-COLUMN($O230:O230),1,1)))</f>
        <v>0</v>
      </c>
      <c r="P259" s="256">
        <f ca="1">SUMPRODUCT($O201:P201,N(OFFSET($O230:P230,0,MAX(COLUMN($O230:P230))-COLUMN($O230:P230),1,1)))</f>
        <v>0</v>
      </c>
      <c r="Q259" s="256">
        <f ca="1">SUMPRODUCT($O201:Q201,N(OFFSET($O230:Q230,0,MAX(COLUMN($O230:Q230))-COLUMN($O230:Q230),1,1)))</f>
        <v>0</v>
      </c>
      <c r="R259" s="256">
        <f ca="1">SUMPRODUCT($O201:R201,N(OFFSET($O230:R230,0,MAX(COLUMN($O230:R230))-COLUMN($O230:R230),1,1)))</f>
        <v>0</v>
      </c>
      <c r="S259" s="256">
        <f ca="1">SUMPRODUCT($O201:S201,N(OFFSET($O230:S230,0,MAX(COLUMN($O230:S230))-COLUMN($O230:S230),1,1)))</f>
        <v>0</v>
      </c>
      <c r="T259" s="256">
        <f ca="1">SUMPRODUCT($O201:T201,N(OFFSET($O230:T230,0,MAX(COLUMN($O230:T230))-COLUMN($O230:T230),1,1)))</f>
        <v>0</v>
      </c>
      <c r="U259" s="256">
        <f ca="1">SUMPRODUCT($O201:U201,N(OFFSET($O230:U230,0,MAX(COLUMN($O230:U230))-COLUMN($O230:U230),1,1)))</f>
        <v>0</v>
      </c>
      <c r="V259" s="256">
        <f ca="1">SUMPRODUCT($O201:V201,N(OFFSET($O230:V230,0,MAX(COLUMN($O230:V230))-COLUMN($O230:V230),1,1)))</f>
        <v>0</v>
      </c>
      <c r="W259" s="256">
        <f ca="1">SUMPRODUCT($O201:W201,N(OFFSET($O230:W230,0,MAX(COLUMN($O230:W230))-COLUMN($O230:W230),1,1)))</f>
        <v>0</v>
      </c>
      <c r="X259" s="256">
        <f ca="1">SUMPRODUCT($O201:X201,N(OFFSET($O230:X230,0,MAX(COLUMN($O230:X230))-COLUMN($O230:X230),1,1)))</f>
        <v>0</v>
      </c>
      <c r="Y259" s="256">
        <f ca="1">SUMPRODUCT($O201:Y201,N(OFFSET($O230:Y230,0,MAX(COLUMN($O230:Y230))-COLUMN($O230:Y230),1,1)))</f>
        <v>0</v>
      </c>
      <c r="Z259" s="256">
        <f ca="1">SUMPRODUCT($O201:Z201,N(OFFSET($O230:Z230,0,MAX(COLUMN($O230:Z230))-COLUMN($O230:Z230),1,1)))</f>
        <v>0</v>
      </c>
      <c r="AA259" s="256">
        <f ca="1">SUMPRODUCT($O201:AA201,N(OFFSET($O230:AA230,0,MAX(COLUMN($O230:AA230))-COLUMN($O230:AA230),1,1)))</f>
        <v>0</v>
      </c>
      <c r="AB259" s="256">
        <f ca="1">SUMPRODUCT($O201:AB201,N(OFFSET($O230:AB230,0,MAX(COLUMN($O230:AB230))-COLUMN($O230:AB230),1,1)))</f>
        <v>0</v>
      </c>
      <c r="AC259" s="256">
        <f ca="1">SUMPRODUCT($O201:AC201,N(OFFSET($O230:AC230,0,MAX(COLUMN($O230:AC230))-COLUMN($O230:AC230),1,1)))</f>
        <v>0</v>
      </c>
      <c r="AD259" s="256">
        <f ca="1">SUMPRODUCT($O201:AD201,N(OFFSET($O230:AD230,0,MAX(COLUMN($O230:AD230))-COLUMN($O230:AD230),1,1)))</f>
        <v>0</v>
      </c>
      <c r="AE259" s="256">
        <f ca="1">SUMPRODUCT($O201:AE201,N(OFFSET($O230:AE230,0,MAX(COLUMN($O230:AE230))-COLUMN($O230:AE230),1,1)))</f>
        <v>0</v>
      </c>
      <c r="AF259" s="256">
        <f ca="1">SUMPRODUCT($O201:AF201,N(OFFSET($O230:AF230,0,MAX(COLUMN($O230:AF230))-COLUMN($O230:AF230),1,1)))</f>
        <v>0</v>
      </c>
      <c r="AG259" s="256">
        <f ca="1">SUMPRODUCT($O201:AG201,N(OFFSET($O230:AG230,0,MAX(COLUMN($O230:AG230))-COLUMN($O230:AG230),1,1)))</f>
        <v>0</v>
      </c>
      <c r="AH259" s="256">
        <f ca="1">SUMPRODUCT($O201:AH201,N(OFFSET($O230:AH230,0,MAX(COLUMN($O230:AH230))-COLUMN($O230:AH230),1,1)))</f>
        <v>0</v>
      </c>
      <c r="AI259" s="256">
        <f ca="1">SUMPRODUCT($O201:AI201,N(OFFSET($O230:AI230,0,MAX(COLUMN($O230:AI230))-COLUMN($O230:AI230),1,1)))</f>
        <v>0</v>
      </c>
      <c r="AJ259" s="256">
        <f ca="1">SUMPRODUCT($O201:AJ201,N(OFFSET($O230:AJ230,0,MAX(COLUMN($O230:AJ230))-COLUMN($O230:AJ230),1,1)))</f>
        <v>0</v>
      </c>
      <c r="AK259" s="256">
        <f ca="1">SUMPRODUCT($O201:AK201,N(OFFSET($O230:AK230,0,MAX(COLUMN($O230:AK230))-COLUMN($O230:AK230),1,1)))</f>
        <v>0</v>
      </c>
      <c r="AL259" s="256">
        <f ca="1">SUMPRODUCT($O201:AL201,N(OFFSET($O230:AL230,0,MAX(COLUMN($O230:AL230))-COLUMN($O230:AL230),1,1)))</f>
        <v>0</v>
      </c>
      <c r="AM259" s="256">
        <f ca="1">SUMPRODUCT($O201:AM201,N(OFFSET($O230:AM230,0,MAX(COLUMN($O230:AM230))-COLUMN($O230:AM230),1,1)))</f>
        <v>0</v>
      </c>
      <c r="AN259" s="256">
        <f ca="1">SUMPRODUCT($O201:AN201,N(OFFSET($O230:AN230,0,MAX(COLUMN($O230:AN230))-COLUMN($O230:AN230),1,1)))</f>
        <v>0</v>
      </c>
      <c r="AO259" s="256">
        <f ca="1">SUMPRODUCT($O201:AO201,N(OFFSET($O230:AO230,0,MAX(COLUMN($O230:AO230))-COLUMN($O230:AO230),1,1)))</f>
        <v>0</v>
      </c>
      <c r="AP259" s="256">
        <f ca="1">SUMPRODUCT($O201:AP201,N(OFFSET($O230:AP230,0,MAX(COLUMN($O230:AP230))-COLUMN($O230:AP230),1,1)))</f>
        <v>0</v>
      </c>
      <c r="AQ259" s="256">
        <f ca="1">SUMPRODUCT($O201:AQ201,N(OFFSET($O230:AQ230,0,MAX(COLUMN($O230:AQ230))-COLUMN($O230:AQ230),1,1)))</f>
        <v>0</v>
      </c>
      <c r="AR259" s="256">
        <f ca="1">SUMPRODUCT($O201:AR201,N(OFFSET($O230:AR230,0,MAX(COLUMN($O230:AR230))-COLUMN($O230:AR230),1,1)))</f>
        <v>0</v>
      </c>
      <c r="AS259" s="256">
        <f ca="1">SUMPRODUCT($O201:AS201,N(OFFSET($O230:AS230,0,MAX(COLUMN($O230:AS230))-COLUMN($O230:AS230),1,1)))</f>
        <v>0</v>
      </c>
      <c r="AT259" s="256">
        <f ca="1">SUMPRODUCT($O201:AT201,N(OFFSET($O230:AT230,0,MAX(COLUMN($O230:AT230))-COLUMN($O230:AT230),1,1)))</f>
        <v>0</v>
      </c>
      <c r="AU259" s="256">
        <f ca="1">SUMPRODUCT($O201:AU201,N(OFFSET($O230:AU230,0,MAX(COLUMN($O230:AU230))-COLUMN($O230:AU230),1,1)))</f>
        <v>0</v>
      </c>
      <c r="AV259" s="256">
        <f ca="1">SUMPRODUCT($O201:AV201,N(OFFSET($O230:AV230,0,MAX(COLUMN($O230:AV230))-COLUMN($O230:AV230),1,1)))</f>
        <v>0</v>
      </c>
      <c r="AW259" s="256">
        <f ca="1">SUMPRODUCT($O201:AW201,N(OFFSET($O230:AW230,0,MAX(COLUMN($O230:AW230))-COLUMN($O230:AW230),1,1)))</f>
        <v>0</v>
      </c>
      <c r="AX259" s="256">
        <f ca="1">SUMPRODUCT($O201:AX201,N(OFFSET($O230:AX230,0,MAX(COLUMN($O230:AX230))-COLUMN($O230:AX230),1,1)))</f>
        <v>0</v>
      </c>
      <c r="AY259" s="256">
        <f ca="1">SUMPRODUCT($O201:AY201,N(OFFSET($O230:AY230,0,MAX(COLUMN($O230:AY230))-COLUMN($O230:AY230),1,1)))</f>
        <v>0</v>
      </c>
      <c r="AZ259" s="256">
        <f ca="1">SUMPRODUCT($O201:AZ201,N(OFFSET($O230:AZ230,0,MAX(COLUMN($O230:AZ230))-COLUMN($O230:AZ230),1,1)))</f>
        <v>0</v>
      </c>
      <c r="BA259" s="256">
        <f ca="1">SUMPRODUCT($O201:BA201,N(OFFSET($O230:BA230,0,MAX(COLUMN($O230:BA230))-COLUMN($O230:BA230),1,1)))</f>
        <v>0</v>
      </c>
      <c r="BB259" s="256">
        <f ca="1">SUMPRODUCT($O201:BB201,N(OFFSET($O230:BB230,0,MAX(COLUMN($O230:BB230))-COLUMN($O230:BB230),1,1)))</f>
        <v>0</v>
      </c>
      <c r="BC259" s="256">
        <f ca="1">SUMPRODUCT($O201:BC201,N(OFFSET($O230:BC230,0,MAX(COLUMN($O230:BC230))-COLUMN($O230:BC230),1,1)))</f>
        <v>0</v>
      </c>
      <c r="BD259" s="256">
        <f ca="1">SUMPRODUCT($O201:BD201,N(OFFSET($O230:BD230,0,MAX(COLUMN($O230:BD230))-COLUMN($O230:BD230),1,1)))</f>
        <v>0</v>
      </c>
      <c r="BE259" s="256">
        <f ca="1">SUMPRODUCT($O201:BE201,N(OFFSET($O230:BE230,0,MAX(COLUMN($O230:BE230))-COLUMN($O230:BE230),1,1)))</f>
        <v>0</v>
      </c>
      <c r="BF259" s="256">
        <f ca="1">SUMPRODUCT($O201:BF201,N(OFFSET($O230:BF230,0,MAX(COLUMN($O230:BF230))-COLUMN($O230:BF230),1,1)))</f>
        <v>0</v>
      </c>
      <c r="BG259" s="256">
        <f ca="1">SUMPRODUCT($O201:BG201,N(OFFSET($O230:BG230,0,MAX(COLUMN($O230:BG230))-COLUMN($O230:BG230),1,1)))</f>
        <v>0</v>
      </c>
      <c r="BH259" s="256">
        <f ca="1">SUMPRODUCT($O201:BH201,N(OFFSET($O230:BH230,0,MAX(COLUMN($O230:BH230))-COLUMN($O230:BH230),1,1)))</f>
        <v>0</v>
      </c>
      <c r="BI259" s="256">
        <f ca="1">SUMPRODUCT($O201:BI201,N(OFFSET($O230:BI230,0,MAX(COLUMN($O230:BI230))-COLUMN($O230:BI230),1,1)))</f>
        <v>0</v>
      </c>
      <c r="BJ259" s="256">
        <f ca="1">SUMPRODUCT($O201:BJ201,N(OFFSET($O230:BJ230,0,MAX(COLUMN($O230:BJ230))-COLUMN($O230:BJ230),1,1)))</f>
        <v>0</v>
      </c>
      <c r="BK259" s="256">
        <f ca="1">SUMPRODUCT($O201:BK201,N(OFFSET($O230:BK230,0,MAX(COLUMN($O230:BK230))-COLUMN($O230:BK230),1,1)))</f>
        <v>0</v>
      </c>
      <c r="BL259" s="256">
        <f ca="1">SUMPRODUCT($O201:BL201,N(OFFSET($O230:BL230,0,MAX(COLUMN($O230:BL230))-COLUMN($O230:BL230),1,1)))</f>
        <v>0</v>
      </c>
      <c r="BM259" s="256">
        <f ca="1">SUMPRODUCT($O201:BM201,N(OFFSET($O230:BM230,0,MAX(COLUMN($O230:BM230))-COLUMN($O230:BM230),1,1)))</f>
        <v>0</v>
      </c>
    </row>
    <row r="260" spans="3:65" ht="12.75">
      <c r="C260" s="220">
        <f t="shared" si="165"/>
        <v>20</v>
      </c>
      <c r="D260" s="198" t="str">
        <f t="shared" si="166"/>
        <v>…</v>
      </c>
      <c r="E260" s="245" t="str">
        <f t="shared" si="164"/>
        <v>Operating Expense</v>
      </c>
      <c r="F260" s="215">
        <f t="shared" si="164"/>
        <v>2</v>
      </c>
      <c r="G260" s="215"/>
      <c r="H260" s="249"/>
      <c r="K260" s="236">
        <f t="shared" si="167"/>
        <v>0</v>
      </c>
      <c r="L260" s="237">
        <f t="shared" si="168"/>
        <v>0</v>
      </c>
      <c r="O260" s="256">
        <f ca="1">SUMPRODUCT($O202:O202,N(OFFSET($O231:O231,0,MAX(COLUMN($O231:O231))-COLUMN($O231:O231),1,1)))</f>
        <v>0</v>
      </c>
      <c r="P260" s="256">
        <f ca="1">SUMPRODUCT($O202:P202,N(OFFSET($O231:P231,0,MAX(COLUMN($O231:P231))-COLUMN($O231:P231),1,1)))</f>
        <v>0</v>
      </c>
      <c r="Q260" s="256">
        <f ca="1">SUMPRODUCT($O202:Q202,N(OFFSET($O231:Q231,0,MAX(COLUMN($O231:Q231))-COLUMN($O231:Q231),1,1)))</f>
        <v>0</v>
      </c>
      <c r="R260" s="256">
        <f ca="1">SUMPRODUCT($O202:R202,N(OFFSET($O231:R231,0,MAX(COLUMN($O231:R231))-COLUMN($O231:R231),1,1)))</f>
        <v>0</v>
      </c>
      <c r="S260" s="256">
        <f ca="1">SUMPRODUCT($O202:S202,N(OFFSET($O231:S231,0,MAX(COLUMN($O231:S231))-COLUMN($O231:S231),1,1)))</f>
        <v>0</v>
      </c>
      <c r="T260" s="256">
        <f ca="1">SUMPRODUCT($O202:T202,N(OFFSET($O231:T231,0,MAX(COLUMN($O231:T231))-COLUMN($O231:T231),1,1)))</f>
        <v>0</v>
      </c>
      <c r="U260" s="256">
        <f ca="1">SUMPRODUCT($O202:U202,N(OFFSET($O231:U231,0,MAX(COLUMN($O231:U231))-COLUMN($O231:U231),1,1)))</f>
        <v>0</v>
      </c>
      <c r="V260" s="256">
        <f ca="1">SUMPRODUCT($O202:V202,N(OFFSET($O231:V231,0,MAX(COLUMN($O231:V231))-COLUMN($O231:V231),1,1)))</f>
        <v>0</v>
      </c>
      <c r="W260" s="256">
        <f ca="1">SUMPRODUCT($O202:W202,N(OFFSET($O231:W231,0,MAX(COLUMN($O231:W231))-COLUMN($O231:W231),1,1)))</f>
        <v>0</v>
      </c>
      <c r="X260" s="256">
        <f ca="1">SUMPRODUCT($O202:X202,N(OFFSET($O231:X231,0,MAX(COLUMN($O231:X231))-COLUMN($O231:X231),1,1)))</f>
        <v>0</v>
      </c>
      <c r="Y260" s="256">
        <f ca="1">SUMPRODUCT($O202:Y202,N(OFFSET($O231:Y231,0,MAX(COLUMN($O231:Y231))-COLUMN($O231:Y231),1,1)))</f>
        <v>0</v>
      </c>
      <c r="Z260" s="256">
        <f ca="1">SUMPRODUCT($O202:Z202,N(OFFSET($O231:Z231,0,MAX(COLUMN($O231:Z231))-COLUMN($O231:Z231),1,1)))</f>
        <v>0</v>
      </c>
      <c r="AA260" s="256">
        <f ca="1">SUMPRODUCT($O202:AA202,N(OFFSET($O231:AA231,0,MAX(COLUMN($O231:AA231))-COLUMN($O231:AA231),1,1)))</f>
        <v>0</v>
      </c>
      <c r="AB260" s="256">
        <f ca="1">SUMPRODUCT($O202:AB202,N(OFFSET($O231:AB231,0,MAX(COLUMN($O231:AB231))-COLUMN($O231:AB231),1,1)))</f>
        <v>0</v>
      </c>
      <c r="AC260" s="256">
        <f ca="1">SUMPRODUCT($O202:AC202,N(OFFSET($O231:AC231,0,MAX(COLUMN($O231:AC231))-COLUMN($O231:AC231),1,1)))</f>
        <v>0</v>
      </c>
      <c r="AD260" s="256">
        <f ca="1">SUMPRODUCT($O202:AD202,N(OFFSET($O231:AD231,0,MAX(COLUMN($O231:AD231))-COLUMN($O231:AD231),1,1)))</f>
        <v>0</v>
      </c>
      <c r="AE260" s="256">
        <f ca="1">SUMPRODUCT($O202:AE202,N(OFFSET($O231:AE231,0,MAX(COLUMN($O231:AE231))-COLUMN($O231:AE231),1,1)))</f>
        <v>0</v>
      </c>
      <c r="AF260" s="256">
        <f ca="1">SUMPRODUCT($O202:AF202,N(OFFSET($O231:AF231,0,MAX(COLUMN($O231:AF231))-COLUMN($O231:AF231),1,1)))</f>
        <v>0</v>
      </c>
      <c r="AG260" s="256">
        <f ca="1">SUMPRODUCT($O202:AG202,N(OFFSET($O231:AG231,0,MAX(COLUMN($O231:AG231))-COLUMN($O231:AG231),1,1)))</f>
        <v>0</v>
      </c>
      <c r="AH260" s="256">
        <f ca="1">SUMPRODUCT($O202:AH202,N(OFFSET($O231:AH231,0,MAX(COLUMN($O231:AH231))-COLUMN($O231:AH231),1,1)))</f>
        <v>0</v>
      </c>
      <c r="AI260" s="256">
        <f ca="1">SUMPRODUCT($O202:AI202,N(OFFSET($O231:AI231,0,MAX(COLUMN($O231:AI231))-COLUMN($O231:AI231),1,1)))</f>
        <v>0</v>
      </c>
      <c r="AJ260" s="256">
        <f ca="1">SUMPRODUCT($O202:AJ202,N(OFFSET($O231:AJ231,0,MAX(COLUMN($O231:AJ231))-COLUMN($O231:AJ231),1,1)))</f>
        <v>0</v>
      </c>
      <c r="AK260" s="256">
        <f ca="1">SUMPRODUCT($O202:AK202,N(OFFSET($O231:AK231,0,MAX(COLUMN($O231:AK231))-COLUMN($O231:AK231),1,1)))</f>
        <v>0</v>
      </c>
      <c r="AL260" s="256">
        <f ca="1">SUMPRODUCT($O202:AL202,N(OFFSET($O231:AL231,0,MAX(COLUMN($O231:AL231))-COLUMN($O231:AL231),1,1)))</f>
        <v>0</v>
      </c>
      <c r="AM260" s="256">
        <f ca="1">SUMPRODUCT($O202:AM202,N(OFFSET($O231:AM231,0,MAX(COLUMN($O231:AM231))-COLUMN($O231:AM231),1,1)))</f>
        <v>0</v>
      </c>
      <c r="AN260" s="256">
        <f ca="1">SUMPRODUCT($O202:AN202,N(OFFSET($O231:AN231,0,MAX(COLUMN($O231:AN231))-COLUMN($O231:AN231),1,1)))</f>
        <v>0</v>
      </c>
      <c r="AO260" s="256">
        <f ca="1">SUMPRODUCT($O202:AO202,N(OFFSET($O231:AO231,0,MAX(COLUMN($O231:AO231))-COLUMN($O231:AO231),1,1)))</f>
        <v>0</v>
      </c>
      <c r="AP260" s="256">
        <f ca="1">SUMPRODUCT($O202:AP202,N(OFFSET($O231:AP231,0,MAX(COLUMN($O231:AP231))-COLUMN($O231:AP231),1,1)))</f>
        <v>0</v>
      </c>
      <c r="AQ260" s="256">
        <f ca="1">SUMPRODUCT($O202:AQ202,N(OFFSET($O231:AQ231,0,MAX(COLUMN($O231:AQ231))-COLUMN($O231:AQ231),1,1)))</f>
        <v>0</v>
      </c>
      <c r="AR260" s="256">
        <f ca="1">SUMPRODUCT($O202:AR202,N(OFFSET($O231:AR231,0,MAX(COLUMN($O231:AR231))-COLUMN($O231:AR231),1,1)))</f>
        <v>0</v>
      </c>
      <c r="AS260" s="256">
        <f ca="1">SUMPRODUCT($O202:AS202,N(OFFSET($O231:AS231,0,MAX(COLUMN($O231:AS231))-COLUMN($O231:AS231),1,1)))</f>
        <v>0</v>
      </c>
      <c r="AT260" s="256">
        <f ca="1">SUMPRODUCT($O202:AT202,N(OFFSET($O231:AT231,0,MAX(COLUMN($O231:AT231))-COLUMN($O231:AT231),1,1)))</f>
        <v>0</v>
      </c>
      <c r="AU260" s="256">
        <f ca="1">SUMPRODUCT($O202:AU202,N(OFFSET($O231:AU231,0,MAX(COLUMN($O231:AU231))-COLUMN($O231:AU231),1,1)))</f>
        <v>0</v>
      </c>
      <c r="AV260" s="256">
        <f ca="1">SUMPRODUCT($O202:AV202,N(OFFSET($O231:AV231,0,MAX(COLUMN($O231:AV231))-COLUMN($O231:AV231),1,1)))</f>
        <v>0</v>
      </c>
      <c r="AW260" s="256">
        <f ca="1">SUMPRODUCT($O202:AW202,N(OFFSET($O231:AW231,0,MAX(COLUMN($O231:AW231))-COLUMN($O231:AW231),1,1)))</f>
        <v>0</v>
      </c>
      <c r="AX260" s="256">
        <f ca="1">SUMPRODUCT($O202:AX202,N(OFFSET($O231:AX231,0,MAX(COLUMN($O231:AX231))-COLUMN($O231:AX231),1,1)))</f>
        <v>0</v>
      </c>
      <c r="AY260" s="256">
        <f ca="1">SUMPRODUCT($O202:AY202,N(OFFSET($O231:AY231,0,MAX(COLUMN($O231:AY231))-COLUMN($O231:AY231),1,1)))</f>
        <v>0</v>
      </c>
      <c r="AZ260" s="256">
        <f ca="1">SUMPRODUCT($O202:AZ202,N(OFFSET($O231:AZ231,0,MAX(COLUMN($O231:AZ231))-COLUMN($O231:AZ231),1,1)))</f>
        <v>0</v>
      </c>
      <c r="BA260" s="256">
        <f ca="1">SUMPRODUCT($O202:BA202,N(OFFSET($O231:BA231,0,MAX(COLUMN($O231:BA231))-COLUMN($O231:BA231),1,1)))</f>
        <v>0</v>
      </c>
      <c r="BB260" s="256">
        <f ca="1">SUMPRODUCT($O202:BB202,N(OFFSET($O231:BB231,0,MAX(COLUMN($O231:BB231))-COLUMN($O231:BB231),1,1)))</f>
        <v>0</v>
      </c>
      <c r="BC260" s="256">
        <f ca="1">SUMPRODUCT($O202:BC202,N(OFFSET($O231:BC231,0,MAX(COLUMN($O231:BC231))-COLUMN($O231:BC231),1,1)))</f>
        <v>0</v>
      </c>
      <c r="BD260" s="256">
        <f ca="1">SUMPRODUCT($O202:BD202,N(OFFSET($O231:BD231,0,MAX(COLUMN($O231:BD231))-COLUMN($O231:BD231),1,1)))</f>
        <v>0</v>
      </c>
      <c r="BE260" s="256">
        <f ca="1">SUMPRODUCT($O202:BE202,N(OFFSET($O231:BE231,0,MAX(COLUMN($O231:BE231))-COLUMN($O231:BE231),1,1)))</f>
        <v>0</v>
      </c>
      <c r="BF260" s="256">
        <f ca="1">SUMPRODUCT($O202:BF202,N(OFFSET($O231:BF231,0,MAX(COLUMN($O231:BF231))-COLUMN($O231:BF231),1,1)))</f>
        <v>0</v>
      </c>
      <c r="BG260" s="256">
        <f ca="1">SUMPRODUCT($O202:BG202,N(OFFSET($O231:BG231,0,MAX(COLUMN($O231:BG231))-COLUMN($O231:BG231),1,1)))</f>
        <v>0</v>
      </c>
      <c r="BH260" s="256">
        <f ca="1">SUMPRODUCT($O202:BH202,N(OFFSET($O231:BH231,0,MAX(COLUMN($O231:BH231))-COLUMN($O231:BH231),1,1)))</f>
        <v>0</v>
      </c>
      <c r="BI260" s="256">
        <f ca="1">SUMPRODUCT($O202:BI202,N(OFFSET($O231:BI231,0,MAX(COLUMN($O231:BI231))-COLUMN($O231:BI231),1,1)))</f>
        <v>0</v>
      </c>
      <c r="BJ260" s="256">
        <f ca="1">SUMPRODUCT($O202:BJ202,N(OFFSET($O231:BJ231,0,MAX(COLUMN($O231:BJ231))-COLUMN($O231:BJ231),1,1)))</f>
        <v>0</v>
      </c>
      <c r="BK260" s="256">
        <f ca="1">SUMPRODUCT($O202:BK202,N(OFFSET($O231:BK231,0,MAX(COLUMN($O231:BK231))-COLUMN($O231:BK231),1,1)))</f>
        <v>0</v>
      </c>
      <c r="BL260" s="256">
        <f ca="1">SUMPRODUCT($O202:BL202,N(OFFSET($O231:BL231,0,MAX(COLUMN($O231:BL231))-COLUMN($O231:BL231),1,1)))</f>
        <v>0</v>
      </c>
      <c r="BM260" s="256">
        <f ca="1">SUMPRODUCT($O202:BM202,N(OFFSET($O231:BM231,0,MAX(COLUMN($O231:BM231))-COLUMN($O231:BM231),1,1)))</f>
        <v>0</v>
      </c>
    </row>
    <row r="261" spans="3:65" ht="12.75">
      <c r="C261" s="220">
        <f t="shared" si="165"/>
        <v>21</v>
      </c>
      <c r="D261" s="198" t="str">
        <f t="shared" si="166"/>
        <v>…</v>
      </c>
      <c r="E261" s="245" t="str">
        <f t="shared" si="164"/>
        <v>Operating Expense</v>
      </c>
      <c r="F261" s="215">
        <f t="shared" si="164"/>
        <v>2</v>
      </c>
      <c r="G261" s="215"/>
      <c r="H261" s="249"/>
      <c r="K261" s="236">
        <f t="shared" si="167"/>
        <v>0</v>
      </c>
      <c r="L261" s="237">
        <f t="shared" si="168"/>
        <v>0</v>
      </c>
      <c r="O261" s="256">
        <f ca="1">SUMPRODUCT($O203:O203,N(OFFSET($O232:O232,0,MAX(COLUMN($O232:O232))-COLUMN($O232:O232),1,1)))</f>
        <v>0</v>
      </c>
      <c r="P261" s="256">
        <f ca="1">SUMPRODUCT($O203:P203,N(OFFSET($O232:P232,0,MAX(COLUMN($O232:P232))-COLUMN($O232:P232),1,1)))</f>
        <v>0</v>
      </c>
      <c r="Q261" s="256">
        <f ca="1">SUMPRODUCT($O203:Q203,N(OFFSET($O232:Q232,0,MAX(COLUMN($O232:Q232))-COLUMN($O232:Q232),1,1)))</f>
        <v>0</v>
      </c>
      <c r="R261" s="256">
        <f ca="1">SUMPRODUCT($O203:R203,N(OFFSET($O232:R232,0,MAX(COLUMN($O232:R232))-COLUMN($O232:R232),1,1)))</f>
        <v>0</v>
      </c>
      <c r="S261" s="256">
        <f ca="1">SUMPRODUCT($O203:S203,N(OFFSET($O232:S232,0,MAX(COLUMN($O232:S232))-COLUMN($O232:S232),1,1)))</f>
        <v>0</v>
      </c>
      <c r="T261" s="256">
        <f ca="1">SUMPRODUCT($O203:T203,N(OFFSET($O232:T232,0,MAX(COLUMN($O232:T232))-COLUMN($O232:T232),1,1)))</f>
        <v>0</v>
      </c>
      <c r="U261" s="256">
        <f ca="1">SUMPRODUCT($O203:U203,N(OFFSET($O232:U232,0,MAX(COLUMN($O232:U232))-COLUMN($O232:U232),1,1)))</f>
        <v>0</v>
      </c>
      <c r="V261" s="256">
        <f ca="1">SUMPRODUCT($O203:V203,N(OFFSET($O232:V232,0,MAX(COLUMN($O232:V232))-COLUMN($O232:V232),1,1)))</f>
        <v>0</v>
      </c>
      <c r="W261" s="256">
        <f ca="1">SUMPRODUCT($O203:W203,N(OFFSET($O232:W232,0,MAX(COLUMN($O232:W232))-COLUMN($O232:W232),1,1)))</f>
        <v>0</v>
      </c>
      <c r="X261" s="256">
        <f ca="1">SUMPRODUCT($O203:X203,N(OFFSET($O232:X232,0,MAX(COLUMN($O232:X232))-COLUMN($O232:X232),1,1)))</f>
        <v>0</v>
      </c>
      <c r="Y261" s="256">
        <f ca="1">SUMPRODUCT($O203:Y203,N(OFFSET($O232:Y232,0,MAX(COLUMN($O232:Y232))-COLUMN($O232:Y232),1,1)))</f>
        <v>0</v>
      </c>
      <c r="Z261" s="256">
        <f ca="1">SUMPRODUCT($O203:Z203,N(OFFSET($O232:Z232,0,MAX(COLUMN($O232:Z232))-COLUMN($O232:Z232),1,1)))</f>
        <v>0</v>
      </c>
      <c r="AA261" s="256">
        <f ca="1">SUMPRODUCT($O203:AA203,N(OFFSET($O232:AA232,0,MAX(COLUMN($O232:AA232))-COLUMN($O232:AA232),1,1)))</f>
        <v>0</v>
      </c>
      <c r="AB261" s="256">
        <f ca="1">SUMPRODUCT($O203:AB203,N(OFFSET($O232:AB232,0,MAX(COLUMN($O232:AB232))-COLUMN($O232:AB232),1,1)))</f>
        <v>0</v>
      </c>
      <c r="AC261" s="256">
        <f ca="1">SUMPRODUCT($O203:AC203,N(OFFSET($O232:AC232,0,MAX(COLUMN($O232:AC232))-COLUMN($O232:AC232),1,1)))</f>
        <v>0</v>
      </c>
      <c r="AD261" s="256">
        <f ca="1">SUMPRODUCT($O203:AD203,N(OFFSET($O232:AD232,0,MAX(COLUMN($O232:AD232))-COLUMN($O232:AD232),1,1)))</f>
        <v>0</v>
      </c>
      <c r="AE261" s="256">
        <f ca="1">SUMPRODUCT($O203:AE203,N(OFFSET($O232:AE232,0,MAX(COLUMN($O232:AE232))-COLUMN($O232:AE232),1,1)))</f>
        <v>0</v>
      </c>
      <c r="AF261" s="256">
        <f ca="1">SUMPRODUCT($O203:AF203,N(OFFSET($O232:AF232,0,MAX(COLUMN($O232:AF232))-COLUMN($O232:AF232),1,1)))</f>
        <v>0</v>
      </c>
      <c r="AG261" s="256">
        <f ca="1">SUMPRODUCT($O203:AG203,N(OFFSET($O232:AG232,0,MAX(COLUMN($O232:AG232))-COLUMN($O232:AG232),1,1)))</f>
        <v>0</v>
      </c>
      <c r="AH261" s="256">
        <f ca="1">SUMPRODUCT($O203:AH203,N(OFFSET($O232:AH232,0,MAX(COLUMN($O232:AH232))-COLUMN($O232:AH232),1,1)))</f>
        <v>0</v>
      </c>
      <c r="AI261" s="256">
        <f ca="1">SUMPRODUCT($O203:AI203,N(OFFSET($O232:AI232,0,MAX(COLUMN($O232:AI232))-COLUMN($O232:AI232),1,1)))</f>
        <v>0</v>
      </c>
      <c r="AJ261" s="256">
        <f ca="1">SUMPRODUCT($O203:AJ203,N(OFFSET($O232:AJ232,0,MAX(COLUMN($O232:AJ232))-COLUMN($O232:AJ232),1,1)))</f>
        <v>0</v>
      </c>
      <c r="AK261" s="256">
        <f ca="1">SUMPRODUCT($O203:AK203,N(OFFSET($O232:AK232,0,MAX(COLUMN($O232:AK232))-COLUMN($O232:AK232),1,1)))</f>
        <v>0</v>
      </c>
      <c r="AL261" s="256">
        <f ca="1">SUMPRODUCT($O203:AL203,N(OFFSET($O232:AL232,0,MAX(COLUMN($O232:AL232))-COLUMN($O232:AL232),1,1)))</f>
        <v>0</v>
      </c>
      <c r="AM261" s="256">
        <f ca="1">SUMPRODUCT($O203:AM203,N(OFFSET($O232:AM232,0,MAX(COLUMN($O232:AM232))-COLUMN($O232:AM232),1,1)))</f>
        <v>0</v>
      </c>
      <c r="AN261" s="256">
        <f ca="1">SUMPRODUCT($O203:AN203,N(OFFSET($O232:AN232,0,MAX(COLUMN($O232:AN232))-COLUMN($O232:AN232),1,1)))</f>
        <v>0</v>
      </c>
      <c r="AO261" s="256">
        <f ca="1">SUMPRODUCT($O203:AO203,N(OFFSET($O232:AO232,0,MAX(COLUMN($O232:AO232))-COLUMN($O232:AO232),1,1)))</f>
        <v>0</v>
      </c>
      <c r="AP261" s="256">
        <f ca="1">SUMPRODUCT($O203:AP203,N(OFFSET($O232:AP232,0,MAX(COLUMN($O232:AP232))-COLUMN($O232:AP232),1,1)))</f>
        <v>0</v>
      </c>
      <c r="AQ261" s="256">
        <f ca="1">SUMPRODUCT($O203:AQ203,N(OFFSET($O232:AQ232,0,MAX(COLUMN($O232:AQ232))-COLUMN($O232:AQ232),1,1)))</f>
        <v>0</v>
      </c>
      <c r="AR261" s="256">
        <f ca="1">SUMPRODUCT($O203:AR203,N(OFFSET($O232:AR232,0,MAX(COLUMN($O232:AR232))-COLUMN($O232:AR232),1,1)))</f>
        <v>0</v>
      </c>
      <c r="AS261" s="256">
        <f ca="1">SUMPRODUCT($O203:AS203,N(OFFSET($O232:AS232,0,MAX(COLUMN($O232:AS232))-COLUMN($O232:AS232),1,1)))</f>
        <v>0</v>
      </c>
      <c r="AT261" s="256">
        <f ca="1">SUMPRODUCT($O203:AT203,N(OFFSET($O232:AT232,0,MAX(COLUMN($O232:AT232))-COLUMN($O232:AT232),1,1)))</f>
        <v>0</v>
      </c>
      <c r="AU261" s="256">
        <f ca="1">SUMPRODUCT($O203:AU203,N(OFFSET($O232:AU232,0,MAX(COLUMN($O232:AU232))-COLUMN($O232:AU232),1,1)))</f>
        <v>0</v>
      </c>
      <c r="AV261" s="256">
        <f ca="1">SUMPRODUCT($O203:AV203,N(OFFSET($O232:AV232,0,MAX(COLUMN($O232:AV232))-COLUMN($O232:AV232),1,1)))</f>
        <v>0</v>
      </c>
      <c r="AW261" s="256">
        <f ca="1">SUMPRODUCT($O203:AW203,N(OFFSET($O232:AW232,0,MAX(COLUMN($O232:AW232))-COLUMN($O232:AW232),1,1)))</f>
        <v>0</v>
      </c>
      <c r="AX261" s="256">
        <f ca="1">SUMPRODUCT($O203:AX203,N(OFFSET($O232:AX232,0,MAX(COLUMN($O232:AX232))-COLUMN($O232:AX232),1,1)))</f>
        <v>0</v>
      </c>
      <c r="AY261" s="256">
        <f ca="1">SUMPRODUCT($O203:AY203,N(OFFSET($O232:AY232,0,MAX(COLUMN($O232:AY232))-COLUMN($O232:AY232),1,1)))</f>
        <v>0</v>
      </c>
      <c r="AZ261" s="256">
        <f ca="1">SUMPRODUCT($O203:AZ203,N(OFFSET($O232:AZ232,0,MAX(COLUMN($O232:AZ232))-COLUMN($O232:AZ232),1,1)))</f>
        <v>0</v>
      </c>
      <c r="BA261" s="256">
        <f ca="1">SUMPRODUCT($O203:BA203,N(OFFSET($O232:BA232,0,MAX(COLUMN($O232:BA232))-COLUMN($O232:BA232),1,1)))</f>
        <v>0</v>
      </c>
      <c r="BB261" s="256">
        <f ca="1">SUMPRODUCT($O203:BB203,N(OFFSET($O232:BB232,0,MAX(COLUMN($O232:BB232))-COLUMN($O232:BB232),1,1)))</f>
        <v>0</v>
      </c>
      <c r="BC261" s="256">
        <f ca="1">SUMPRODUCT($O203:BC203,N(OFFSET($O232:BC232,0,MAX(COLUMN($O232:BC232))-COLUMN($O232:BC232),1,1)))</f>
        <v>0</v>
      </c>
      <c r="BD261" s="256">
        <f ca="1">SUMPRODUCT($O203:BD203,N(OFFSET($O232:BD232,0,MAX(COLUMN($O232:BD232))-COLUMN($O232:BD232),1,1)))</f>
        <v>0</v>
      </c>
      <c r="BE261" s="256">
        <f ca="1">SUMPRODUCT($O203:BE203,N(OFFSET($O232:BE232,0,MAX(COLUMN($O232:BE232))-COLUMN($O232:BE232),1,1)))</f>
        <v>0</v>
      </c>
      <c r="BF261" s="256">
        <f ca="1">SUMPRODUCT($O203:BF203,N(OFFSET($O232:BF232,0,MAX(COLUMN($O232:BF232))-COLUMN($O232:BF232),1,1)))</f>
        <v>0</v>
      </c>
      <c r="BG261" s="256">
        <f ca="1">SUMPRODUCT($O203:BG203,N(OFFSET($O232:BG232,0,MAX(COLUMN($O232:BG232))-COLUMN($O232:BG232),1,1)))</f>
        <v>0</v>
      </c>
      <c r="BH261" s="256">
        <f ca="1">SUMPRODUCT($O203:BH203,N(OFFSET($O232:BH232,0,MAX(COLUMN($O232:BH232))-COLUMN($O232:BH232),1,1)))</f>
        <v>0</v>
      </c>
      <c r="BI261" s="256">
        <f ca="1">SUMPRODUCT($O203:BI203,N(OFFSET($O232:BI232,0,MAX(COLUMN($O232:BI232))-COLUMN($O232:BI232),1,1)))</f>
        <v>0</v>
      </c>
      <c r="BJ261" s="256">
        <f ca="1">SUMPRODUCT($O203:BJ203,N(OFFSET($O232:BJ232,0,MAX(COLUMN($O232:BJ232))-COLUMN($O232:BJ232),1,1)))</f>
        <v>0</v>
      </c>
      <c r="BK261" s="256">
        <f ca="1">SUMPRODUCT($O203:BK203,N(OFFSET($O232:BK232,0,MAX(COLUMN($O232:BK232))-COLUMN($O232:BK232),1,1)))</f>
        <v>0</v>
      </c>
      <c r="BL261" s="256">
        <f ca="1">SUMPRODUCT($O203:BL203,N(OFFSET($O232:BL232,0,MAX(COLUMN($O232:BL232))-COLUMN($O232:BL232),1,1)))</f>
        <v>0</v>
      </c>
      <c r="BM261" s="256">
        <f ca="1">SUMPRODUCT($O203:BM203,N(OFFSET($O232:BM232,0,MAX(COLUMN($O232:BM232))-COLUMN($O232:BM232),1,1)))</f>
        <v>0</v>
      </c>
    </row>
    <row r="262" spans="3:65" ht="12.75">
      <c r="C262" s="220">
        <f t="shared" si="165"/>
        <v>22</v>
      </c>
      <c r="D262" s="198" t="str">
        <f t="shared" si="166"/>
        <v>…</v>
      </c>
      <c r="E262" s="245" t="str">
        <f t="shared" si="164"/>
        <v>Operating Expense</v>
      </c>
      <c r="F262" s="215">
        <f t="shared" si="164"/>
        <v>2</v>
      </c>
      <c r="G262" s="215"/>
      <c r="H262" s="249"/>
      <c r="K262" s="236">
        <f t="shared" si="167"/>
        <v>0</v>
      </c>
      <c r="L262" s="237">
        <f t="shared" si="168"/>
        <v>0</v>
      </c>
      <c r="O262" s="256">
        <f ca="1">SUMPRODUCT($O204:O204,N(OFFSET($O233:O233,0,MAX(COLUMN($O233:O233))-COLUMN($O233:O233),1,1)))</f>
        <v>0</v>
      </c>
      <c r="P262" s="256">
        <f ca="1">SUMPRODUCT($O204:P204,N(OFFSET($O233:P233,0,MAX(COLUMN($O233:P233))-COLUMN($O233:P233),1,1)))</f>
        <v>0</v>
      </c>
      <c r="Q262" s="256">
        <f ca="1">SUMPRODUCT($O204:Q204,N(OFFSET($O233:Q233,0,MAX(COLUMN($O233:Q233))-COLUMN($O233:Q233),1,1)))</f>
        <v>0</v>
      </c>
      <c r="R262" s="256">
        <f ca="1">SUMPRODUCT($O204:R204,N(OFFSET($O233:R233,0,MAX(COLUMN($O233:R233))-COLUMN($O233:R233),1,1)))</f>
        <v>0</v>
      </c>
      <c r="S262" s="256">
        <f ca="1">SUMPRODUCT($O204:S204,N(OFFSET($O233:S233,0,MAX(COLUMN($O233:S233))-COLUMN($O233:S233),1,1)))</f>
        <v>0</v>
      </c>
      <c r="T262" s="256">
        <f ca="1">SUMPRODUCT($O204:T204,N(OFFSET($O233:T233,0,MAX(COLUMN($O233:T233))-COLUMN($O233:T233),1,1)))</f>
        <v>0</v>
      </c>
      <c r="U262" s="256">
        <f ca="1">SUMPRODUCT($O204:U204,N(OFFSET($O233:U233,0,MAX(COLUMN($O233:U233))-COLUMN($O233:U233),1,1)))</f>
        <v>0</v>
      </c>
      <c r="V262" s="256">
        <f ca="1">SUMPRODUCT($O204:V204,N(OFFSET($O233:V233,0,MAX(COLUMN($O233:V233))-COLUMN($O233:V233),1,1)))</f>
        <v>0</v>
      </c>
      <c r="W262" s="256">
        <f ca="1">SUMPRODUCT($O204:W204,N(OFFSET($O233:W233,0,MAX(COLUMN($O233:W233))-COLUMN($O233:W233),1,1)))</f>
        <v>0</v>
      </c>
      <c r="X262" s="256">
        <f ca="1">SUMPRODUCT($O204:X204,N(OFFSET($O233:X233,0,MAX(COLUMN($O233:X233))-COLUMN($O233:X233),1,1)))</f>
        <v>0</v>
      </c>
      <c r="Y262" s="256">
        <f ca="1">SUMPRODUCT($O204:Y204,N(OFFSET($O233:Y233,0,MAX(COLUMN($O233:Y233))-COLUMN($O233:Y233),1,1)))</f>
        <v>0</v>
      </c>
      <c r="Z262" s="256">
        <f ca="1">SUMPRODUCT($O204:Z204,N(OFFSET($O233:Z233,0,MAX(COLUMN($O233:Z233))-COLUMN($O233:Z233),1,1)))</f>
        <v>0</v>
      </c>
      <c r="AA262" s="256">
        <f ca="1">SUMPRODUCT($O204:AA204,N(OFFSET($O233:AA233,0,MAX(COLUMN($O233:AA233))-COLUMN($O233:AA233),1,1)))</f>
        <v>0</v>
      </c>
      <c r="AB262" s="256">
        <f ca="1">SUMPRODUCT($O204:AB204,N(OFFSET($O233:AB233,0,MAX(COLUMN($O233:AB233))-COLUMN($O233:AB233),1,1)))</f>
        <v>0</v>
      </c>
      <c r="AC262" s="256">
        <f ca="1">SUMPRODUCT($O204:AC204,N(OFFSET($O233:AC233,0,MAX(COLUMN($O233:AC233))-COLUMN($O233:AC233),1,1)))</f>
        <v>0</v>
      </c>
      <c r="AD262" s="256">
        <f ca="1">SUMPRODUCT($O204:AD204,N(OFFSET($O233:AD233,0,MAX(COLUMN($O233:AD233))-COLUMN($O233:AD233),1,1)))</f>
        <v>0</v>
      </c>
      <c r="AE262" s="256">
        <f ca="1">SUMPRODUCT($O204:AE204,N(OFFSET($O233:AE233,0,MAX(COLUMN($O233:AE233))-COLUMN($O233:AE233),1,1)))</f>
        <v>0</v>
      </c>
      <c r="AF262" s="256">
        <f ca="1">SUMPRODUCT($O204:AF204,N(OFFSET($O233:AF233,0,MAX(COLUMN($O233:AF233))-COLUMN($O233:AF233),1,1)))</f>
        <v>0</v>
      </c>
      <c r="AG262" s="256">
        <f ca="1">SUMPRODUCT($O204:AG204,N(OFFSET($O233:AG233,0,MAX(COLUMN($O233:AG233))-COLUMN($O233:AG233),1,1)))</f>
        <v>0</v>
      </c>
      <c r="AH262" s="256">
        <f ca="1">SUMPRODUCT($O204:AH204,N(OFFSET($O233:AH233,0,MAX(COLUMN($O233:AH233))-COLUMN($O233:AH233),1,1)))</f>
        <v>0</v>
      </c>
      <c r="AI262" s="256">
        <f ca="1">SUMPRODUCT($O204:AI204,N(OFFSET($O233:AI233,0,MAX(COLUMN($O233:AI233))-COLUMN($O233:AI233),1,1)))</f>
        <v>0</v>
      </c>
      <c r="AJ262" s="256">
        <f ca="1">SUMPRODUCT($O204:AJ204,N(OFFSET($O233:AJ233,0,MAX(COLUMN($O233:AJ233))-COLUMN($O233:AJ233),1,1)))</f>
        <v>0</v>
      </c>
      <c r="AK262" s="256">
        <f ca="1">SUMPRODUCT($O204:AK204,N(OFFSET($O233:AK233,0,MAX(COLUMN($O233:AK233))-COLUMN($O233:AK233),1,1)))</f>
        <v>0</v>
      </c>
      <c r="AL262" s="256">
        <f ca="1">SUMPRODUCT($O204:AL204,N(OFFSET($O233:AL233,0,MAX(COLUMN($O233:AL233))-COLUMN($O233:AL233),1,1)))</f>
        <v>0</v>
      </c>
      <c r="AM262" s="256">
        <f ca="1">SUMPRODUCT($O204:AM204,N(OFFSET($O233:AM233,0,MAX(COLUMN($O233:AM233))-COLUMN($O233:AM233),1,1)))</f>
        <v>0</v>
      </c>
      <c r="AN262" s="256">
        <f ca="1">SUMPRODUCT($O204:AN204,N(OFFSET($O233:AN233,0,MAX(COLUMN($O233:AN233))-COLUMN($O233:AN233),1,1)))</f>
        <v>0</v>
      </c>
      <c r="AO262" s="256">
        <f ca="1">SUMPRODUCT($O204:AO204,N(OFFSET($O233:AO233,0,MAX(COLUMN($O233:AO233))-COLUMN($O233:AO233),1,1)))</f>
        <v>0</v>
      </c>
      <c r="AP262" s="256">
        <f ca="1">SUMPRODUCT($O204:AP204,N(OFFSET($O233:AP233,0,MAX(COLUMN($O233:AP233))-COLUMN($O233:AP233),1,1)))</f>
        <v>0</v>
      </c>
      <c r="AQ262" s="256">
        <f ca="1">SUMPRODUCT($O204:AQ204,N(OFFSET($O233:AQ233,0,MAX(COLUMN($O233:AQ233))-COLUMN($O233:AQ233),1,1)))</f>
        <v>0</v>
      </c>
      <c r="AR262" s="256">
        <f ca="1">SUMPRODUCT($O204:AR204,N(OFFSET($O233:AR233,0,MAX(COLUMN($O233:AR233))-COLUMN($O233:AR233),1,1)))</f>
        <v>0</v>
      </c>
      <c r="AS262" s="256">
        <f ca="1">SUMPRODUCT($O204:AS204,N(OFFSET($O233:AS233,0,MAX(COLUMN($O233:AS233))-COLUMN($O233:AS233),1,1)))</f>
        <v>0</v>
      </c>
      <c r="AT262" s="256">
        <f ca="1">SUMPRODUCT($O204:AT204,N(OFFSET($O233:AT233,0,MAX(COLUMN($O233:AT233))-COLUMN($O233:AT233),1,1)))</f>
        <v>0</v>
      </c>
      <c r="AU262" s="256">
        <f ca="1">SUMPRODUCT($O204:AU204,N(OFFSET($O233:AU233,0,MAX(COLUMN($O233:AU233))-COLUMN($O233:AU233),1,1)))</f>
        <v>0</v>
      </c>
      <c r="AV262" s="256">
        <f ca="1">SUMPRODUCT($O204:AV204,N(OFFSET($O233:AV233,0,MAX(COLUMN($O233:AV233))-COLUMN($O233:AV233),1,1)))</f>
        <v>0</v>
      </c>
      <c r="AW262" s="256">
        <f ca="1">SUMPRODUCT($O204:AW204,N(OFFSET($O233:AW233,0,MAX(COLUMN($O233:AW233))-COLUMN($O233:AW233),1,1)))</f>
        <v>0</v>
      </c>
      <c r="AX262" s="256">
        <f ca="1">SUMPRODUCT($O204:AX204,N(OFFSET($O233:AX233,0,MAX(COLUMN($O233:AX233))-COLUMN($O233:AX233),1,1)))</f>
        <v>0</v>
      </c>
      <c r="AY262" s="256">
        <f ca="1">SUMPRODUCT($O204:AY204,N(OFFSET($O233:AY233,0,MAX(COLUMN($O233:AY233))-COLUMN($O233:AY233),1,1)))</f>
        <v>0</v>
      </c>
      <c r="AZ262" s="256">
        <f ca="1">SUMPRODUCT($O204:AZ204,N(OFFSET($O233:AZ233,0,MAX(COLUMN($O233:AZ233))-COLUMN($O233:AZ233),1,1)))</f>
        <v>0</v>
      </c>
      <c r="BA262" s="256">
        <f ca="1">SUMPRODUCT($O204:BA204,N(OFFSET($O233:BA233,0,MAX(COLUMN($O233:BA233))-COLUMN($O233:BA233),1,1)))</f>
        <v>0</v>
      </c>
      <c r="BB262" s="256">
        <f ca="1">SUMPRODUCT($O204:BB204,N(OFFSET($O233:BB233,0,MAX(COLUMN($O233:BB233))-COLUMN($O233:BB233),1,1)))</f>
        <v>0</v>
      </c>
      <c r="BC262" s="256">
        <f ca="1">SUMPRODUCT($O204:BC204,N(OFFSET($O233:BC233,0,MAX(COLUMN($O233:BC233))-COLUMN($O233:BC233),1,1)))</f>
        <v>0</v>
      </c>
      <c r="BD262" s="256">
        <f ca="1">SUMPRODUCT($O204:BD204,N(OFFSET($O233:BD233,0,MAX(COLUMN($O233:BD233))-COLUMN($O233:BD233),1,1)))</f>
        <v>0</v>
      </c>
      <c r="BE262" s="256">
        <f ca="1">SUMPRODUCT($O204:BE204,N(OFFSET($O233:BE233,0,MAX(COLUMN($O233:BE233))-COLUMN($O233:BE233),1,1)))</f>
        <v>0</v>
      </c>
      <c r="BF262" s="256">
        <f ca="1">SUMPRODUCT($O204:BF204,N(OFFSET($O233:BF233,0,MAX(COLUMN($O233:BF233))-COLUMN($O233:BF233),1,1)))</f>
        <v>0</v>
      </c>
      <c r="BG262" s="256">
        <f ca="1">SUMPRODUCT($O204:BG204,N(OFFSET($O233:BG233,0,MAX(COLUMN($O233:BG233))-COLUMN($O233:BG233),1,1)))</f>
        <v>0</v>
      </c>
      <c r="BH262" s="256">
        <f ca="1">SUMPRODUCT($O204:BH204,N(OFFSET($O233:BH233,0,MAX(COLUMN($O233:BH233))-COLUMN($O233:BH233),1,1)))</f>
        <v>0</v>
      </c>
      <c r="BI262" s="256">
        <f ca="1">SUMPRODUCT($O204:BI204,N(OFFSET($O233:BI233,0,MAX(COLUMN($O233:BI233))-COLUMN($O233:BI233),1,1)))</f>
        <v>0</v>
      </c>
      <c r="BJ262" s="256">
        <f ca="1">SUMPRODUCT($O204:BJ204,N(OFFSET($O233:BJ233,0,MAX(COLUMN($O233:BJ233))-COLUMN($O233:BJ233),1,1)))</f>
        <v>0</v>
      </c>
      <c r="BK262" s="256">
        <f ca="1">SUMPRODUCT($O204:BK204,N(OFFSET($O233:BK233,0,MAX(COLUMN($O233:BK233))-COLUMN($O233:BK233),1,1)))</f>
        <v>0</v>
      </c>
      <c r="BL262" s="256">
        <f ca="1">SUMPRODUCT($O204:BL204,N(OFFSET($O233:BL233,0,MAX(COLUMN($O233:BL233))-COLUMN($O233:BL233),1,1)))</f>
        <v>0</v>
      </c>
      <c r="BM262" s="256">
        <f ca="1">SUMPRODUCT($O204:BM204,N(OFFSET($O233:BM233,0,MAX(COLUMN($O233:BM233))-COLUMN($O233:BM233),1,1)))</f>
        <v>0</v>
      </c>
    </row>
    <row r="263" spans="3:65" ht="12.75">
      <c r="C263" s="220">
        <f t="shared" si="165"/>
        <v>23</v>
      </c>
      <c r="D263" s="198" t="str">
        <f t="shared" si="166"/>
        <v>…</v>
      </c>
      <c r="E263" s="245" t="str">
        <f t="shared" si="164"/>
        <v>Operating Expense</v>
      </c>
      <c r="F263" s="215">
        <f t="shared" si="164"/>
        <v>2</v>
      </c>
      <c r="G263" s="215"/>
      <c r="H263" s="249"/>
      <c r="K263" s="236">
        <f t="shared" si="167"/>
        <v>0</v>
      </c>
      <c r="L263" s="237">
        <f t="shared" si="168"/>
        <v>0</v>
      </c>
      <c r="O263" s="256">
        <f ca="1">SUMPRODUCT($O205:O205,N(OFFSET($O234:O234,0,MAX(COLUMN($O234:O234))-COLUMN($O234:O234),1,1)))</f>
        <v>0</v>
      </c>
      <c r="P263" s="256">
        <f ca="1">SUMPRODUCT($O205:P205,N(OFFSET($O234:P234,0,MAX(COLUMN($O234:P234))-COLUMN($O234:P234),1,1)))</f>
        <v>0</v>
      </c>
      <c r="Q263" s="256">
        <f ca="1">SUMPRODUCT($O205:Q205,N(OFFSET($O234:Q234,0,MAX(COLUMN($O234:Q234))-COLUMN($O234:Q234),1,1)))</f>
        <v>0</v>
      </c>
      <c r="R263" s="256">
        <f ca="1">SUMPRODUCT($O205:R205,N(OFFSET($O234:R234,0,MAX(COLUMN($O234:R234))-COLUMN($O234:R234),1,1)))</f>
        <v>0</v>
      </c>
      <c r="S263" s="256">
        <f ca="1">SUMPRODUCT($O205:S205,N(OFFSET($O234:S234,0,MAX(COLUMN($O234:S234))-COLUMN($O234:S234),1,1)))</f>
        <v>0</v>
      </c>
      <c r="T263" s="256">
        <f ca="1">SUMPRODUCT($O205:T205,N(OFFSET($O234:T234,0,MAX(COLUMN($O234:T234))-COLUMN($O234:T234),1,1)))</f>
        <v>0</v>
      </c>
      <c r="U263" s="256">
        <f ca="1">SUMPRODUCT($O205:U205,N(OFFSET($O234:U234,0,MAX(COLUMN($O234:U234))-COLUMN($O234:U234),1,1)))</f>
        <v>0</v>
      </c>
      <c r="V263" s="256">
        <f ca="1">SUMPRODUCT($O205:V205,N(OFFSET($O234:V234,0,MAX(COLUMN($O234:V234))-COLUMN($O234:V234),1,1)))</f>
        <v>0</v>
      </c>
      <c r="W263" s="256">
        <f ca="1">SUMPRODUCT($O205:W205,N(OFFSET($O234:W234,0,MAX(COLUMN($O234:W234))-COLUMN($O234:W234),1,1)))</f>
        <v>0</v>
      </c>
      <c r="X263" s="256">
        <f ca="1">SUMPRODUCT($O205:X205,N(OFFSET($O234:X234,0,MAX(COLUMN($O234:X234))-COLUMN($O234:X234),1,1)))</f>
        <v>0</v>
      </c>
      <c r="Y263" s="256">
        <f ca="1">SUMPRODUCT($O205:Y205,N(OFFSET($O234:Y234,0,MAX(COLUMN($O234:Y234))-COLUMN($O234:Y234),1,1)))</f>
        <v>0</v>
      </c>
      <c r="Z263" s="256">
        <f ca="1">SUMPRODUCT($O205:Z205,N(OFFSET($O234:Z234,0,MAX(COLUMN($O234:Z234))-COLUMN($O234:Z234),1,1)))</f>
        <v>0</v>
      </c>
      <c r="AA263" s="256">
        <f ca="1">SUMPRODUCT($O205:AA205,N(OFFSET($O234:AA234,0,MAX(COLUMN($O234:AA234))-COLUMN($O234:AA234),1,1)))</f>
        <v>0</v>
      </c>
      <c r="AB263" s="256">
        <f ca="1">SUMPRODUCT($O205:AB205,N(OFFSET($O234:AB234,0,MAX(COLUMN($O234:AB234))-COLUMN($O234:AB234),1,1)))</f>
        <v>0</v>
      </c>
      <c r="AC263" s="256">
        <f ca="1">SUMPRODUCT($O205:AC205,N(OFFSET($O234:AC234,0,MAX(COLUMN($O234:AC234))-COLUMN($O234:AC234),1,1)))</f>
        <v>0</v>
      </c>
      <c r="AD263" s="256">
        <f ca="1">SUMPRODUCT($O205:AD205,N(OFFSET($O234:AD234,0,MAX(COLUMN($O234:AD234))-COLUMN($O234:AD234),1,1)))</f>
        <v>0</v>
      </c>
      <c r="AE263" s="256">
        <f ca="1">SUMPRODUCT($O205:AE205,N(OFFSET($O234:AE234,0,MAX(COLUMN($O234:AE234))-COLUMN($O234:AE234),1,1)))</f>
        <v>0</v>
      </c>
      <c r="AF263" s="256">
        <f ca="1">SUMPRODUCT($O205:AF205,N(OFFSET($O234:AF234,0,MAX(COLUMN($O234:AF234))-COLUMN($O234:AF234),1,1)))</f>
        <v>0</v>
      </c>
      <c r="AG263" s="256">
        <f ca="1">SUMPRODUCT($O205:AG205,N(OFFSET($O234:AG234,0,MAX(COLUMN($O234:AG234))-COLUMN($O234:AG234),1,1)))</f>
        <v>0</v>
      </c>
      <c r="AH263" s="256">
        <f ca="1">SUMPRODUCT($O205:AH205,N(OFFSET($O234:AH234,0,MAX(COLUMN($O234:AH234))-COLUMN($O234:AH234),1,1)))</f>
        <v>0</v>
      </c>
      <c r="AI263" s="256">
        <f ca="1">SUMPRODUCT($O205:AI205,N(OFFSET($O234:AI234,0,MAX(COLUMN($O234:AI234))-COLUMN($O234:AI234),1,1)))</f>
        <v>0</v>
      </c>
      <c r="AJ263" s="256">
        <f ca="1">SUMPRODUCT($O205:AJ205,N(OFFSET($O234:AJ234,0,MAX(COLUMN($O234:AJ234))-COLUMN($O234:AJ234),1,1)))</f>
        <v>0</v>
      </c>
      <c r="AK263" s="256">
        <f ca="1">SUMPRODUCT($O205:AK205,N(OFFSET($O234:AK234,0,MAX(COLUMN($O234:AK234))-COLUMN($O234:AK234),1,1)))</f>
        <v>0</v>
      </c>
      <c r="AL263" s="256">
        <f ca="1">SUMPRODUCT($O205:AL205,N(OFFSET($O234:AL234,0,MAX(COLUMN($O234:AL234))-COLUMN($O234:AL234),1,1)))</f>
        <v>0</v>
      </c>
      <c r="AM263" s="256">
        <f ca="1">SUMPRODUCT($O205:AM205,N(OFFSET($O234:AM234,0,MAX(COLUMN($O234:AM234))-COLUMN($O234:AM234),1,1)))</f>
        <v>0</v>
      </c>
      <c r="AN263" s="256">
        <f ca="1">SUMPRODUCT($O205:AN205,N(OFFSET($O234:AN234,0,MAX(COLUMN($O234:AN234))-COLUMN($O234:AN234),1,1)))</f>
        <v>0</v>
      </c>
      <c r="AO263" s="256">
        <f ca="1">SUMPRODUCT($O205:AO205,N(OFFSET($O234:AO234,0,MAX(COLUMN($O234:AO234))-COLUMN($O234:AO234),1,1)))</f>
        <v>0</v>
      </c>
      <c r="AP263" s="256">
        <f ca="1">SUMPRODUCT($O205:AP205,N(OFFSET($O234:AP234,0,MAX(COLUMN($O234:AP234))-COLUMN($O234:AP234),1,1)))</f>
        <v>0</v>
      </c>
      <c r="AQ263" s="256">
        <f ca="1">SUMPRODUCT($O205:AQ205,N(OFFSET($O234:AQ234,0,MAX(COLUMN($O234:AQ234))-COLUMN($O234:AQ234),1,1)))</f>
        <v>0</v>
      </c>
      <c r="AR263" s="256">
        <f ca="1">SUMPRODUCT($O205:AR205,N(OFFSET($O234:AR234,0,MAX(COLUMN($O234:AR234))-COLUMN($O234:AR234),1,1)))</f>
        <v>0</v>
      </c>
      <c r="AS263" s="256">
        <f ca="1">SUMPRODUCT($O205:AS205,N(OFFSET($O234:AS234,0,MAX(COLUMN($O234:AS234))-COLUMN($O234:AS234),1,1)))</f>
        <v>0</v>
      </c>
      <c r="AT263" s="256">
        <f ca="1">SUMPRODUCT($O205:AT205,N(OFFSET($O234:AT234,0,MAX(COLUMN($O234:AT234))-COLUMN($O234:AT234),1,1)))</f>
        <v>0</v>
      </c>
      <c r="AU263" s="256">
        <f ca="1">SUMPRODUCT($O205:AU205,N(OFFSET($O234:AU234,0,MAX(COLUMN($O234:AU234))-COLUMN($O234:AU234),1,1)))</f>
        <v>0</v>
      </c>
      <c r="AV263" s="256">
        <f ca="1">SUMPRODUCT($O205:AV205,N(OFFSET($O234:AV234,0,MAX(COLUMN($O234:AV234))-COLUMN($O234:AV234),1,1)))</f>
        <v>0</v>
      </c>
      <c r="AW263" s="256">
        <f ca="1">SUMPRODUCT($O205:AW205,N(OFFSET($O234:AW234,0,MAX(COLUMN($O234:AW234))-COLUMN($O234:AW234),1,1)))</f>
        <v>0</v>
      </c>
      <c r="AX263" s="256">
        <f ca="1">SUMPRODUCT($O205:AX205,N(OFFSET($O234:AX234,0,MAX(COLUMN($O234:AX234))-COLUMN($O234:AX234),1,1)))</f>
        <v>0</v>
      </c>
      <c r="AY263" s="256">
        <f ca="1">SUMPRODUCT($O205:AY205,N(OFFSET($O234:AY234,0,MAX(COLUMN($O234:AY234))-COLUMN($O234:AY234),1,1)))</f>
        <v>0</v>
      </c>
      <c r="AZ263" s="256">
        <f ca="1">SUMPRODUCT($O205:AZ205,N(OFFSET($O234:AZ234,0,MAX(COLUMN($O234:AZ234))-COLUMN($O234:AZ234),1,1)))</f>
        <v>0</v>
      </c>
      <c r="BA263" s="256">
        <f ca="1">SUMPRODUCT($O205:BA205,N(OFFSET($O234:BA234,0,MAX(COLUMN($O234:BA234))-COLUMN($O234:BA234),1,1)))</f>
        <v>0</v>
      </c>
      <c r="BB263" s="256">
        <f ca="1">SUMPRODUCT($O205:BB205,N(OFFSET($O234:BB234,0,MAX(COLUMN($O234:BB234))-COLUMN($O234:BB234),1,1)))</f>
        <v>0</v>
      </c>
      <c r="BC263" s="256">
        <f ca="1">SUMPRODUCT($O205:BC205,N(OFFSET($O234:BC234,0,MAX(COLUMN($O234:BC234))-COLUMN($O234:BC234),1,1)))</f>
        <v>0</v>
      </c>
      <c r="BD263" s="256">
        <f ca="1">SUMPRODUCT($O205:BD205,N(OFFSET($O234:BD234,0,MAX(COLUMN($O234:BD234))-COLUMN($O234:BD234),1,1)))</f>
        <v>0</v>
      </c>
      <c r="BE263" s="256">
        <f ca="1">SUMPRODUCT($O205:BE205,N(OFFSET($O234:BE234,0,MAX(COLUMN($O234:BE234))-COLUMN($O234:BE234),1,1)))</f>
        <v>0</v>
      </c>
      <c r="BF263" s="256">
        <f ca="1">SUMPRODUCT($O205:BF205,N(OFFSET($O234:BF234,0,MAX(COLUMN($O234:BF234))-COLUMN($O234:BF234),1,1)))</f>
        <v>0</v>
      </c>
      <c r="BG263" s="256">
        <f ca="1">SUMPRODUCT($O205:BG205,N(OFFSET($O234:BG234,0,MAX(COLUMN($O234:BG234))-COLUMN($O234:BG234),1,1)))</f>
        <v>0</v>
      </c>
      <c r="BH263" s="256">
        <f ca="1">SUMPRODUCT($O205:BH205,N(OFFSET($O234:BH234,0,MAX(COLUMN($O234:BH234))-COLUMN($O234:BH234),1,1)))</f>
        <v>0</v>
      </c>
      <c r="BI263" s="256">
        <f ca="1">SUMPRODUCT($O205:BI205,N(OFFSET($O234:BI234,0,MAX(COLUMN($O234:BI234))-COLUMN($O234:BI234),1,1)))</f>
        <v>0</v>
      </c>
      <c r="BJ263" s="256">
        <f ca="1">SUMPRODUCT($O205:BJ205,N(OFFSET($O234:BJ234,0,MAX(COLUMN($O234:BJ234))-COLUMN($O234:BJ234),1,1)))</f>
        <v>0</v>
      </c>
      <c r="BK263" s="256">
        <f ca="1">SUMPRODUCT($O205:BK205,N(OFFSET($O234:BK234,0,MAX(COLUMN($O234:BK234))-COLUMN($O234:BK234),1,1)))</f>
        <v>0</v>
      </c>
      <c r="BL263" s="256">
        <f ca="1">SUMPRODUCT($O205:BL205,N(OFFSET($O234:BL234,0,MAX(COLUMN($O234:BL234))-COLUMN($O234:BL234),1,1)))</f>
        <v>0</v>
      </c>
      <c r="BM263" s="256">
        <f ca="1">SUMPRODUCT($O205:BM205,N(OFFSET($O234:BM234,0,MAX(COLUMN($O234:BM234))-COLUMN($O234:BM234),1,1)))</f>
        <v>0</v>
      </c>
    </row>
    <row r="264" spans="3:65" ht="12.75">
      <c r="C264" s="220">
        <f t="shared" si="165"/>
        <v>24</v>
      </c>
      <c r="D264" s="198" t="str">
        <f t="shared" si="166"/>
        <v>…</v>
      </c>
      <c r="E264" s="245" t="str">
        <f t="shared" si="164"/>
        <v>Operating Expense</v>
      </c>
      <c r="F264" s="215">
        <f t="shared" si="164"/>
        <v>2</v>
      </c>
      <c r="G264" s="215"/>
      <c r="H264" s="249"/>
      <c r="K264" s="236">
        <f t="shared" si="167"/>
        <v>0</v>
      </c>
      <c r="L264" s="237">
        <f t="shared" si="168"/>
        <v>0</v>
      </c>
      <c r="O264" s="256">
        <f ca="1">SUMPRODUCT($O206:O206,N(OFFSET($O235:O235,0,MAX(COLUMN($O235:O235))-COLUMN($O235:O235),1,1)))</f>
        <v>0</v>
      </c>
      <c r="P264" s="256">
        <f ca="1">SUMPRODUCT($O206:P206,N(OFFSET($O235:P235,0,MAX(COLUMN($O235:P235))-COLUMN($O235:P235),1,1)))</f>
        <v>0</v>
      </c>
      <c r="Q264" s="256">
        <f ca="1">SUMPRODUCT($O206:Q206,N(OFFSET($O235:Q235,0,MAX(COLUMN($O235:Q235))-COLUMN($O235:Q235),1,1)))</f>
        <v>0</v>
      </c>
      <c r="R264" s="256">
        <f ca="1">SUMPRODUCT($O206:R206,N(OFFSET($O235:R235,0,MAX(COLUMN($O235:R235))-COLUMN($O235:R235),1,1)))</f>
        <v>0</v>
      </c>
      <c r="S264" s="256">
        <f ca="1">SUMPRODUCT($O206:S206,N(OFFSET($O235:S235,0,MAX(COLUMN($O235:S235))-COLUMN($O235:S235),1,1)))</f>
        <v>0</v>
      </c>
      <c r="T264" s="256">
        <f ca="1">SUMPRODUCT($O206:T206,N(OFFSET($O235:T235,0,MAX(COLUMN($O235:T235))-COLUMN($O235:T235),1,1)))</f>
        <v>0</v>
      </c>
      <c r="U264" s="256">
        <f ca="1">SUMPRODUCT($O206:U206,N(OFFSET($O235:U235,0,MAX(COLUMN($O235:U235))-COLUMN($O235:U235),1,1)))</f>
        <v>0</v>
      </c>
      <c r="V264" s="256">
        <f ca="1">SUMPRODUCT($O206:V206,N(OFFSET($O235:V235,0,MAX(COLUMN($O235:V235))-COLUMN($O235:V235),1,1)))</f>
        <v>0</v>
      </c>
      <c r="W264" s="256">
        <f ca="1">SUMPRODUCT($O206:W206,N(OFFSET($O235:W235,0,MAX(COLUMN($O235:W235))-COLUMN($O235:W235),1,1)))</f>
        <v>0</v>
      </c>
      <c r="X264" s="256">
        <f ca="1">SUMPRODUCT($O206:X206,N(OFFSET($O235:X235,0,MAX(COLUMN($O235:X235))-COLUMN($O235:X235),1,1)))</f>
        <v>0</v>
      </c>
      <c r="Y264" s="256">
        <f ca="1">SUMPRODUCT($O206:Y206,N(OFFSET($O235:Y235,0,MAX(COLUMN($O235:Y235))-COLUMN($O235:Y235),1,1)))</f>
        <v>0</v>
      </c>
      <c r="Z264" s="256">
        <f ca="1">SUMPRODUCT($O206:Z206,N(OFFSET($O235:Z235,0,MAX(COLUMN($O235:Z235))-COLUMN($O235:Z235),1,1)))</f>
        <v>0</v>
      </c>
      <c r="AA264" s="256">
        <f ca="1">SUMPRODUCT($O206:AA206,N(OFFSET($O235:AA235,0,MAX(COLUMN($O235:AA235))-COLUMN($O235:AA235),1,1)))</f>
        <v>0</v>
      </c>
      <c r="AB264" s="256">
        <f ca="1">SUMPRODUCT($O206:AB206,N(OFFSET($O235:AB235,0,MAX(COLUMN($O235:AB235))-COLUMN($O235:AB235),1,1)))</f>
        <v>0</v>
      </c>
      <c r="AC264" s="256">
        <f ca="1">SUMPRODUCT($O206:AC206,N(OFFSET($O235:AC235,0,MAX(COLUMN($O235:AC235))-COLUMN($O235:AC235),1,1)))</f>
        <v>0</v>
      </c>
      <c r="AD264" s="256">
        <f ca="1">SUMPRODUCT($O206:AD206,N(OFFSET($O235:AD235,0,MAX(COLUMN($O235:AD235))-COLUMN($O235:AD235),1,1)))</f>
        <v>0</v>
      </c>
      <c r="AE264" s="256">
        <f ca="1">SUMPRODUCT($O206:AE206,N(OFFSET($O235:AE235,0,MAX(COLUMN($O235:AE235))-COLUMN($O235:AE235),1,1)))</f>
        <v>0</v>
      </c>
      <c r="AF264" s="256">
        <f ca="1">SUMPRODUCT($O206:AF206,N(OFFSET($O235:AF235,0,MAX(COLUMN($O235:AF235))-COLUMN($O235:AF235),1,1)))</f>
        <v>0</v>
      </c>
      <c r="AG264" s="256">
        <f ca="1">SUMPRODUCT($O206:AG206,N(OFFSET($O235:AG235,0,MAX(COLUMN($O235:AG235))-COLUMN($O235:AG235),1,1)))</f>
        <v>0</v>
      </c>
      <c r="AH264" s="256">
        <f ca="1">SUMPRODUCT($O206:AH206,N(OFFSET($O235:AH235,0,MAX(COLUMN($O235:AH235))-COLUMN($O235:AH235),1,1)))</f>
        <v>0</v>
      </c>
      <c r="AI264" s="256">
        <f ca="1">SUMPRODUCT($O206:AI206,N(OFFSET($O235:AI235,0,MAX(COLUMN($O235:AI235))-COLUMN($O235:AI235),1,1)))</f>
        <v>0</v>
      </c>
      <c r="AJ264" s="256">
        <f ca="1">SUMPRODUCT($O206:AJ206,N(OFFSET($O235:AJ235,0,MAX(COLUMN($O235:AJ235))-COLUMN($O235:AJ235),1,1)))</f>
        <v>0</v>
      </c>
      <c r="AK264" s="256">
        <f ca="1">SUMPRODUCT($O206:AK206,N(OFFSET($O235:AK235,0,MAX(COLUMN($O235:AK235))-COLUMN($O235:AK235),1,1)))</f>
        <v>0</v>
      </c>
      <c r="AL264" s="256">
        <f ca="1">SUMPRODUCT($O206:AL206,N(OFFSET($O235:AL235,0,MAX(COLUMN($O235:AL235))-COLUMN($O235:AL235),1,1)))</f>
        <v>0</v>
      </c>
      <c r="AM264" s="256">
        <f ca="1">SUMPRODUCT($O206:AM206,N(OFFSET($O235:AM235,0,MAX(COLUMN($O235:AM235))-COLUMN($O235:AM235),1,1)))</f>
        <v>0</v>
      </c>
      <c r="AN264" s="256">
        <f ca="1">SUMPRODUCT($O206:AN206,N(OFFSET($O235:AN235,0,MAX(COLUMN($O235:AN235))-COLUMN($O235:AN235),1,1)))</f>
        <v>0</v>
      </c>
      <c r="AO264" s="256">
        <f ca="1">SUMPRODUCT($O206:AO206,N(OFFSET($O235:AO235,0,MAX(COLUMN($O235:AO235))-COLUMN($O235:AO235),1,1)))</f>
        <v>0</v>
      </c>
      <c r="AP264" s="256">
        <f ca="1">SUMPRODUCT($O206:AP206,N(OFFSET($O235:AP235,0,MAX(COLUMN($O235:AP235))-COLUMN($O235:AP235),1,1)))</f>
        <v>0</v>
      </c>
      <c r="AQ264" s="256">
        <f ca="1">SUMPRODUCT($O206:AQ206,N(OFFSET($O235:AQ235,0,MAX(COLUMN($O235:AQ235))-COLUMN($O235:AQ235),1,1)))</f>
        <v>0</v>
      </c>
      <c r="AR264" s="256">
        <f ca="1">SUMPRODUCT($O206:AR206,N(OFFSET($O235:AR235,0,MAX(COLUMN($O235:AR235))-COLUMN($O235:AR235),1,1)))</f>
        <v>0</v>
      </c>
      <c r="AS264" s="256">
        <f ca="1">SUMPRODUCT($O206:AS206,N(OFFSET($O235:AS235,0,MAX(COLUMN($O235:AS235))-COLUMN($O235:AS235),1,1)))</f>
        <v>0</v>
      </c>
      <c r="AT264" s="256">
        <f ca="1">SUMPRODUCT($O206:AT206,N(OFFSET($O235:AT235,0,MAX(COLUMN($O235:AT235))-COLUMN($O235:AT235),1,1)))</f>
        <v>0</v>
      </c>
      <c r="AU264" s="256">
        <f ca="1">SUMPRODUCT($O206:AU206,N(OFFSET($O235:AU235,0,MAX(COLUMN($O235:AU235))-COLUMN($O235:AU235),1,1)))</f>
        <v>0</v>
      </c>
      <c r="AV264" s="256">
        <f ca="1">SUMPRODUCT($O206:AV206,N(OFFSET($O235:AV235,0,MAX(COLUMN($O235:AV235))-COLUMN($O235:AV235),1,1)))</f>
        <v>0</v>
      </c>
      <c r="AW264" s="256">
        <f ca="1">SUMPRODUCT($O206:AW206,N(OFFSET($O235:AW235,0,MAX(COLUMN($O235:AW235))-COLUMN($O235:AW235),1,1)))</f>
        <v>0</v>
      </c>
      <c r="AX264" s="256">
        <f ca="1">SUMPRODUCT($O206:AX206,N(OFFSET($O235:AX235,0,MAX(COLUMN($O235:AX235))-COLUMN($O235:AX235),1,1)))</f>
        <v>0</v>
      </c>
      <c r="AY264" s="256">
        <f ca="1">SUMPRODUCT($O206:AY206,N(OFFSET($O235:AY235,0,MAX(COLUMN($O235:AY235))-COLUMN($O235:AY235),1,1)))</f>
        <v>0</v>
      </c>
      <c r="AZ264" s="256">
        <f ca="1">SUMPRODUCT($O206:AZ206,N(OFFSET($O235:AZ235,0,MAX(COLUMN($O235:AZ235))-COLUMN($O235:AZ235),1,1)))</f>
        <v>0</v>
      </c>
      <c r="BA264" s="256">
        <f ca="1">SUMPRODUCT($O206:BA206,N(OFFSET($O235:BA235,0,MAX(COLUMN($O235:BA235))-COLUMN($O235:BA235),1,1)))</f>
        <v>0</v>
      </c>
      <c r="BB264" s="256">
        <f ca="1">SUMPRODUCT($O206:BB206,N(OFFSET($O235:BB235,0,MAX(COLUMN($O235:BB235))-COLUMN($O235:BB235),1,1)))</f>
        <v>0</v>
      </c>
      <c r="BC264" s="256">
        <f ca="1">SUMPRODUCT($O206:BC206,N(OFFSET($O235:BC235,0,MAX(COLUMN($O235:BC235))-COLUMN($O235:BC235),1,1)))</f>
        <v>0</v>
      </c>
      <c r="BD264" s="256">
        <f ca="1">SUMPRODUCT($O206:BD206,N(OFFSET($O235:BD235,0,MAX(COLUMN($O235:BD235))-COLUMN($O235:BD235),1,1)))</f>
        <v>0</v>
      </c>
      <c r="BE264" s="256">
        <f ca="1">SUMPRODUCT($O206:BE206,N(OFFSET($O235:BE235,0,MAX(COLUMN($O235:BE235))-COLUMN($O235:BE235),1,1)))</f>
        <v>0</v>
      </c>
      <c r="BF264" s="256">
        <f ca="1">SUMPRODUCT($O206:BF206,N(OFFSET($O235:BF235,0,MAX(COLUMN($O235:BF235))-COLUMN($O235:BF235),1,1)))</f>
        <v>0</v>
      </c>
      <c r="BG264" s="256">
        <f ca="1">SUMPRODUCT($O206:BG206,N(OFFSET($O235:BG235,0,MAX(COLUMN($O235:BG235))-COLUMN($O235:BG235),1,1)))</f>
        <v>0</v>
      </c>
      <c r="BH264" s="256">
        <f ca="1">SUMPRODUCT($O206:BH206,N(OFFSET($O235:BH235,0,MAX(COLUMN($O235:BH235))-COLUMN($O235:BH235),1,1)))</f>
        <v>0</v>
      </c>
      <c r="BI264" s="256">
        <f ca="1">SUMPRODUCT($O206:BI206,N(OFFSET($O235:BI235,0,MAX(COLUMN($O235:BI235))-COLUMN($O235:BI235),1,1)))</f>
        <v>0</v>
      </c>
      <c r="BJ264" s="256">
        <f ca="1">SUMPRODUCT($O206:BJ206,N(OFFSET($O235:BJ235,0,MAX(COLUMN($O235:BJ235))-COLUMN($O235:BJ235),1,1)))</f>
        <v>0</v>
      </c>
      <c r="BK264" s="256">
        <f ca="1">SUMPRODUCT($O206:BK206,N(OFFSET($O235:BK235,0,MAX(COLUMN($O235:BK235))-COLUMN($O235:BK235),1,1)))</f>
        <v>0</v>
      </c>
      <c r="BL264" s="256">
        <f ca="1">SUMPRODUCT($O206:BL206,N(OFFSET($O235:BL235,0,MAX(COLUMN($O235:BL235))-COLUMN($O235:BL235),1,1)))</f>
        <v>0</v>
      </c>
      <c r="BM264" s="256">
        <f ca="1">SUMPRODUCT($O206:BM206,N(OFFSET($O235:BM235,0,MAX(COLUMN($O235:BM235))-COLUMN($O235:BM235),1,1)))</f>
        <v>0</v>
      </c>
    </row>
    <row r="265" spans="3:65" ht="12.75">
      <c r="C265" s="220">
        <f t="shared" si="165"/>
        <v>25</v>
      </c>
      <c r="D265" s="198" t="str">
        <f t="shared" si="166"/>
        <v>…</v>
      </c>
      <c r="E265" s="245" t="str">
        <f t="shared" si="164"/>
        <v>Operating Expense</v>
      </c>
      <c r="F265" s="215">
        <f t="shared" si="164"/>
        <v>2</v>
      </c>
      <c r="G265" s="215"/>
      <c r="H265" s="249"/>
      <c r="K265" s="239">
        <f t="shared" si="167"/>
        <v>0</v>
      </c>
      <c r="L265" s="240">
        <f t="shared" si="168"/>
        <v>0</v>
      </c>
      <c r="O265" s="256">
        <f ca="1">SUMPRODUCT($O207:O207,N(OFFSET($O236:O236,0,MAX(COLUMN($O236:O236))-COLUMN($O236:O236),1,1)))</f>
        <v>0</v>
      </c>
      <c r="P265" s="256">
        <f ca="1">SUMPRODUCT($O207:P207,N(OFFSET($O236:P236,0,MAX(COLUMN($O236:P236))-COLUMN($O236:P236),1,1)))</f>
        <v>0</v>
      </c>
      <c r="Q265" s="256">
        <f ca="1">SUMPRODUCT($O207:Q207,N(OFFSET($O236:Q236,0,MAX(COLUMN($O236:Q236))-COLUMN($O236:Q236),1,1)))</f>
        <v>0</v>
      </c>
      <c r="R265" s="256">
        <f ca="1">SUMPRODUCT($O207:R207,N(OFFSET($O236:R236,0,MAX(COLUMN($O236:R236))-COLUMN($O236:R236),1,1)))</f>
        <v>0</v>
      </c>
      <c r="S265" s="256">
        <f ca="1">SUMPRODUCT($O207:S207,N(OFFSET($O236:S236,0,MAX(COLUMN($O236:S236))-COLUMN($O236:S236),1,1)))</f>
        <v>0</v>
      </c>
      <c r="T265" s="256">
        <f ca="1">SUMPRODUCT($O207:T207,N(OFFSET($O236:T236,0,MAX(COLUMN($O236:T236))-COLUMN($O236:T236),1,1)))</f>
        <v>0</v>
      </c>
      <c r="U265" s="256">
        <f ca="1">SUMPRODUCT($O207:U207,N(OFFSET($O236:U236,0,MAX(COLUMN($O236:U236))-COLUMN($O236:U236),1,1)))</f>
        <v>0</v>
      </c>
      <c r="V265" s="256">
        <f ca="1">SUMPRODUCT($O207:V207,N(OFFSET($O236:V236,0,MAX(COLUMN($O236:V236))-COLUMN($O236:V236),1,1)))</f>
        <v>0</v>
      </c>
      <c r="W265" s="256">
        <f ca="1">SUMPRODUCT($O207:W207,N(OFFSET($O236:W236,0,MAX(COLUMN($O236:W236))-COLUMN($O236:W236),1,1)))</f>
        <v>0</v>
      </c>
      <c r="X265" s="256">
        <f ca="1">SUMPRODUCT($O207:X207,N(OFFSET($O236:X236,0,MAX(COLUMN($O236:X236))-COLUMN($O236:X236),1,1)))</f>
        <v>0</v>
      </c>
      <c r="Y265" s="256">
        <f ca="1">SUMPRODUCT($O207:Y207,N(OFFSET($O236:Y236,0,MAX(COLUMN($O236:Y236))-COLUMN($O236:Y236),1,1)))</f>
        <v>0</v>
      </c>
      <c r="Z265" s="256">
        <f ca="1">SUMPRODUCT($O207:Z207,N(OFFSET($O236:Z236,0,MAX(COLUMN($O236:Z236))-COLUMN($O236:Z236),1,1)))</f>
        <v>0</v>
      </c>
      <c r="AA265" s="256">
        <f ca="1">SUMPRODUCT($O207:AA207,N(OFFSET($O236:AA236,0,MAX(COLUMN($O236:AA236))-COLUMN($O236:AA236),1,1)))</f>
        <v>0</v>
      </c>
      <c r="AB265" s="256">
        <f ca="1">SUMPRODUCT($O207:AB207,N(OFFSET($O236:AB236,0,MAX(COLUMN($O236:AB236))-COLUMN($O236:AB236),1,1)))</f>
        <v>0</v>
      </c>
      <c r="AC265" s="256">
        <f ca="1">SUMPRODUCT($O207:AC207,N(OFFSET($O236:AC236,0,MAX(COLUMN($O236:AC236))-COLUMN($O236:AC236),1,1)))</f>
        <v>0</v>
      </c>
      <c r="AD265" s="256">
        <f ca="1">SUMPRODUCT($O207:AD207,N(OFFSET($O236:AD236,0,MAX(COLUMN($O236:AD236))-COLUMN($O236:AD236),1,1)))</f>
        <v>0</v>
      </c>
      <c r="AE265" s="256">
        <f ca="1">SUMPRODUCT($O207:AE207,N(OFFSET($O236:AE236,0,MAX(COLUMN($O236:AE236))-COLUMN($O236:AE236),1,1)))</f>
        <v>0</v>
      </c>
      <c r="AF265" s="256">
        <f ca="1">SUMPRODUCT($O207:AF207,N(OFFSET($O236:AF236,0,MAX(COLUMN($O236:AF236))-COLUMN($O236:AF236),1,1)))</f>
        <v>0</v>
      </c>
      <c r="AG265" s="256">
        <f ca="1">SUMPRODUCT($O207:AG207,N(OFFSET($O236:AG236,0,MAX(COLUMN($O236:AG236))-COLUMN($O236:AG236),1,1)))</f>
        <v>0</v>
      </c>
      <c r="AH265" s="256">
        <f ca="1">SUMPRODUCT($O207:AH207,N(OFFSET($O236:AH236,0,MAX(COLUMN($O236:AH236))-COLUMN($O236:AH236),1,1)))</f>
        <v>0</v>
      </c>
      <c r="AI265" s="256">
        <f ca="1">SUMPRODUCT($O207:AI207,N(OFFSET($O236:AI236,0,MAX(COLUMN($O236:AI236))-COLUMN($O236:AI236),1,1)))</f>
        <v>0</v>
      </c>
      <c r="AJ265" s="256">
        <f ca="1">SUMPRODUCT($O207:AJ207,N(OFFSET($O236:AJ236,0,MAX(COLUMN($O236:AJ236))-COLUMN($O236:AJ236),1,1)))</f>
        <v>0</v>
      </c>
      <c r="AK265" s="256">
        <f ca="1">SUMPRODUCT($O207:AK207,N(OFFSET($O236:AK236,0,MAX(COLUMN($O236:AK236))-COLUMN($O236:AK236),1,1)))</f>
        <v>0</v>
      </c>
      <c r="AL265" s="256">
        <f ca="1">SUMPRODUCT($O207:AL207,N(OFFSET($O236:AL236,0,MAX(COLUMN($O236:AL236))-COLUMN($O236:AL236),1,1)))</f>
        <v>0</v>
      </c>
      <c r="AM265" s="256">
        <f ca="1">SUMPRODUCT($O207:AM207,N(OFFSET($O236:AM236,0,MAX(COLUMN($O236:AM236))-COLUMN($O236:AM236),1,1)))</f>
        <v>0</v>
      </c>
      <c r="AN265" s="256">
        <f ca="1">SUMPRODUCT($O207:AN207,N(OFFSET($O236:AN236,0,MAX(COLUMN($O236:AN236))-COLUMN($O236:AN236),1,1)))</f>
        <v>0</v>
      </c>
      <c r="AO265" s="256">
        <f ca="1">SUMPRODUCT($O207:AO207,N(OFFSET($O236:AO236,0,MAX(COLUMN($O236:AO236))-COLUMN($O236:AO236),1,1)))</f>
        <v>0</v>
      </c>
      <c r="AP265" s="256">
        <f ca="1">SUMPRODUCT($O207:AP207,N(OFFSET($O236:AP236,0,MAX(COLUMN($O236:AP236))-COLUMN($O236:AP236),1,1)))</f>
        <v>0</v>
      </c>
      <c r="AQ265" s="256">
        <f ca="1">SUMPRODUCT($O207:AQ207,N(OFFSET($O236:AQ236,0,MAX(COLUMN($O236:AQ236))-COLUMN($O236:AQ236),1,1)))</f>
        <v>0</v>
      </c>
      <c r="AR265" s="256">
        <f ca="1">SUMPRODUCT($O207:AR207,N(OFFSET($O236:AR236,0,MAX(COLUMN($O236:AR236))-COLUMN($O236:AR236),1,1)))</f>
        <v>0</v>
      </c>
      <c r="AS265" s="256">
        <f ca="1">SUMPRODUCT($O207:AS207,N(OFFSET($O236:AS236,0,MAX(COLUMN($O236:AS236))-COLUMN($O236:AS236),1,1)))</f>
        <v>0</v>
      </c>
      <c r="AT265" s="256">
        <f ca="1">SUMPRODUCT($O207:AT207,N(OFFSET($O236:AT236,0,MAX(COLUMN($O236:AT236))-COLUMN($O236:AT236),1,1)))</f>
        <v>0</v>
      </c>
      <c r="AU265" s="256">
        <f ca="1">SUMPRODUCT($O207:AU207,N(OFFSET($O236:AU236,0,MAX(COLUMN($O236:AU236))-COLUMN($O236:AU236),1,1)))</f>
        <v>0</v>
      </c>
      <c r="AV265" s="256">
        <f ca="1">SUMPRODUCT($O207:AV207,N(OFFSET($O236:AV236,0,MAX(COLUMN($O236:AV236))-COLUMN($O236:AV236),1,1)))</f>
        <v>0</v>
      </c>
      <c r="AW265" s="256">
        <f ca="1">SUMPRODUCT($O207:AW207,N(OFFSET($O236:AW236,0,MAX(COLUMN($O236:AW236))-COLUMN($O236:AW236),1,1)))</f>
        <v>0</v>
      </c>
      <c r="AX265" s="256">
        <f ca="1">SUMPRODUCT($O207:AX207,N(OFFSET($O236:AX236,0,MAX(COLUMN($O236:AX236))-COLUMN($O236:AX236),1,1)))</f>
        <v>0</v>
      </c>
      <c r="AY265" s="256">
        <f ca="1">SUMPRODUCT($O207:AY207,N(OFFSET($O236:AY236,0,MAX(COLUMN($O236:AY236))-COLUMN($O236:AY236),1,1)))</f>
        <v>0</v>
      </c>
      <c r="AZ265" s="256">
        <f ca="1">SUMPRODUCT($O207:AZ207,N(OFFSET($O236:AZ236,0,MAX(COLUMN($O236:AZ236))-COLUMN($O236:AZ236),1,1)))</f>
        <v>0</v>
      </c>
      <c r="BA265" s="256">
        <f ca="1">SUMPRODUCT($O207:BA207,N(OFFSET($O236:BA236,0,MAX(COLUMN($O236:BA236))-COLUMN($O236:BA236),1,1)))</f>
        <v>0</v>
      </c>
      <c r="BB265" s="256">
        <f ca="1">SUMPRODUCT($O207:BB207,N(OFFSET($O236:BB236,0,MAX(COLUMN($O236:BB236))-COLUMN($O236:BB236),1,1)))</f>
        <v>0</v>
      </c>
      <c r="BC265" s="256">
        <f ca="1">SUMPRODUCT($O207:BC207,N(OFFSET($O236:BC236,0,MAX(COLUMN($O236:BC236))-COLUMN($O236:BC236),1,1)))</f>
        <v>0</v>
      </c>
      <c r="BD265" s="256">
        <f ca="1">SUMPRODUCT($O207:BD207,N(OFFSET($O236:BD236,0,MAX(COLUMN($O236:BD236))-COLUMN($O236:BD236),1,1)))</f>
        <v>0</v>
      </c>
      <c r="BE265" s="256">
        <f ca="1">SUMPRODUCT($O207:BE207,N(OFFSET($O236:BE236,0,MAX(COLUMN($O236:BE236))-COLUMN($O236:BE236),1,1)))</f>
        <v>0</v>
      </c>
      <c r="BF265" s="256">
        <f ca="1">SUMPRODUCT($O207:BF207,N(OFFSET($O236:BF236,0,MAX(COLUMN($O236:BF236))-COLUMN($O236:BF236),1,1)))</f>
        <v>0</v>
      </c>
      <c r="BG265" s="256">
        <f ca="1">SUMPRODUCT($O207:BG207,N(OFFSET($O236:BG236,0,MAX(COLUMN($O236:BG236))-COLUMN($O236:BG236),1,1)))</f>
        <v>0</v>
      </c>
      <c r="BH265" s="256">
        <f ca="1">SUMPRODUCT($O207:BH207,N(OFFSET($O236:BH236,0,MAX(COLUMN($O236:BH236))-COLUMN($O236:BH236),1,1)))</f>
        <v>0</v>
      </c>
      <c r="BI265" s="256">
        <f ca="1">SUMPRODUCT($O207:BI207,N(OFFSET($O236:BI236,0,MAX(COLUMN($O236:BI236))-COLUMN($O236:BI236),1,1)))</f>
        <v>0</v>
      </c>
      <c r="BJ265" s="256">
        <f ca="1">SUMPRODUCT($O207:BJ207,N(OFFSET($O236:BJ236,0,MAX(COLUMN($O236:BJ236))-COLUMN($O236:BJ236),1,1)))</f>
        <v>0</v>
      </c>
      <c r="BK265" s="256">
        <f ca="1">SUMPRODUCT($O207:BK207,N(OFFSET($O236:BK236,0,MAX(COLUMN($O236:BK236))-COLUMN($O236:BK236),1,1)))</f>
        <v>0</v>
      </c>
      <c r="BL265" s="256">
        <f ca="1">SUMPRODUCT($O207:BL207,N(OFFSET($O236:BL236,0,MAX(COLUMN($O236:BL236))-COLUMN($O236:BL236),1,1)))</f>
        <v>0</v>
      </c>
      <c r="BM265" s="256">
        <f ca="1">SUMPRODUCT($O207:BM207,N(OFFSET($O236:BM236,0,MAX(COLUMN($O236:BM236))-COLUMN($O236:BM236),1,1)))</f>
        <v>0</v>
      </c>
    </row>
    <row r="266" spans="4:65" ht="12.75">
      <c r="D266" s="226" t="str">
        <f>"Total "&amp;D240</f>
        <v>Total Book Depreciation</v>
      </c>
      <c r="K266" s="241">
        <f t="shared" si="167"/>
        <v>690303.95998738939</v>
      </c>
      <c r="L266" s="242">
        <f t="shared" si="168"/>
        <v>1000000.0000000001</v>
      </c>
      <c r="O266" s="243">
        <f t="shared" si="169" ref="O266:AT266">SUM(O241:O265)</f>
        <v>100000</v>
      </c>
      <c r="P266" s="243">
        <f t="shared" si="169"/>
        <v>100000</v>
      </c>
      <c r="Q266" s="243">
        <f t="shared" si="169"/>
        <v>100000</v>
      </c>
      <c r="R266" s="243">
        <f t="shared" si="169"/>
        <v>100000</v>
      </c>
      <c r="S266" s="243">
        <f t="shared" si="169"/>
        <v>100000</v>
      </c>
      <c r="T266" s="243">
        <f t="shared" si="169"/>
        <v>100000</v>
      </c>
      <c r="U266" s="243">
        <f t="shared" si="169"/>
        <v>100000</v>
      </c>
      <c r="V266" s="243">
        <f t="shared" si="169"/>
        <v>100000</v>
      </c>
      <c r="W266" s="243">
        <f t="shared" si="169"/>
        <v>100000</v>
      </c>
      <c r="X266" s="243">
        <f t="shared" si="169"/>
        <v>100000</v>
      </c>
      <c r="Y266" s="243">
        <f t="shared" si="169"/>
        <v>1.11022302462516E-10</v>
      </c>
      <c r="Z266" s="243">
        <f t="shared" si="169"/>
        <v>0</v>
      </c>
      <c r="AA266" s="243">
        <f t="shared" si="169"/>
        <v>0</v>
      </c>
      <c r="AB266" s="243">
        <f t="shared" si="169"/>
        <v>0</v>
      </c>
      <c r="AC266" s="243">
        <f t="shared" si="169"/>
        <v>0</v>
      </c>
      <c r="AD266" s="243">
        <f t="shared" si="169"/>
        <v>0</v>
      </c>
      <c r="AE266" s="243">
        <f t="shared" si="169"/>
        <v>0</v>
      </c>
      <c r="AF266" s="243">
        <f t="shared" si="169"/>
        <v>0</v>
      </c>
      <c r="AG266" s="243">
        <f t="shared" si="169"/>
        <v>0</v>
      </c>
      <c r="AH266" s="243">
        <f t="shared" si="169"/>
        <v>0</v>
      </c>
      <c r="AI266" s="243">
        <f t="shared" si="169"/>
        <v>0</v>
      </c>
      <c r="AJ266" s="243">
        <f t="shared" si="169"/>
        <v>0</v>
      </c>
      <c r="AK266" s="243">
        <f t="shared" si="169"/>
        <v>0</v>
      </c>
      <c r="AL266" s="243">
        <f t="shared" si="169"/>
        <v>0</v>
      </c>
      <c r="AM266" s="243">
        <f t="shared" si="169"/>
        <v>0</v>
      </c>
      <c r="AN266" s="243">
        <f t="shared" si="169"/>
        <v>0</v>
      </c>
      <c r="AO266" s="243">
        <f t="shared" si="169"/>
        <v>0</v>
      </c>
      <c r="AP266" s="243">
        <f t="shared" si="169"/>
        <v>0</v>
      </c>
      <c r="AQ266" s="243">
        <f t="shared" si="169"/>
        <v>0</v>
      </c>
      <c r="AR266" s="243">
        <f t="shared" si="169"/>
        <v>0</v>
      </c>
      <c r="AS266" s="243">
        <f t="shared" si="169"/>
        <v>0</v>
      </c>
      <c r="AT266" s="243">
        <f t="shared" si="169"/>
        <v>0</v>
      </c>
      <c r="AU266" s="243">
        <f t="shared" si="170" ref="AU266:BM266">SUM(AU241:AU265)</f>
        <v>0</v>
      </c>
      <c r="AV266" s="243">
        <f t="shared" si="170"/>
        <v>0</v>
      </c>
      <c r="AW266" s="243">
        <f t="shared" si="170"/>
        <v>0</v>
      </c>
      <c r="AX266" s="243">
        <f t="shared" si="170"/>
        <v>0</v>
      </c>
      <c r="AY266" s="243">
        <f t="shared" si="170"/>
        <v>0</v>
      </c>
      <c r="AZ266" s="243">
        <f t="shared" si="170"/>
        <v>0</v>
      </c>
      <c r="BA266" s="243">
        <f t="shared" si="170"/>
        <v>0</v>
      </c>
      <c r="BB266" s="243">
        <f t="shared" si="170"/>
        <v>0</v>
      </c>
      <c r="BC266" s="243">
        <f t="shared" si="170"/>
        <v>0</v>
      </c>
      <c r="BD266" s="243">
        <f t="shared" si="170"/>
        <v>0</v>
      </c>
      <c r="BE266" s="243">
        <f t="shared" si="170"/>
        <v>0</v>
      </c>
      <c r="BF266" s="243">
        <f t="shared" si="170"/>
        <v>0</v>
      </c>
      <c r="BG266" s="243">
        <f t="shared" si="170"/>
        <v>0</v>
      </c>
      <c r="BH266" s="243">
        <f t="shared" si="170"/>
        <v>0</v>
      </c>
      <c r="BI266" s="243">
        <f t="shared" si="170"/>
        <v>0</v>
      </c>
      <c r="BJ266" s="243">
        <f t="shared" si="170"/>
        <v>0</v>
      </c>
      <c r="BK266" s="243">
        <f t="shared" si="170"/>
        <v>0</v>
      </c>
      <c r="BL266" s="243">
        <f t="shared" si="170"/>
        <v>0</v>
      </c>
      <c r="BM266" s="243">
        <f t="shared" si="170"/>
        <v>0</v>
      </c>
    </row>
    <row r="267" spans="4:7" s="221" customFormat="1" ht="12.75">
      <c r="D267" s="229"/>
      <c r="F267" s="230"/>
      <c r="G267" s="230"/>
    </row>
    <row r="268" spans="4:7" s="221" customFormat="1" ht="12.75">
      <c r="D268" s="229"/>
      <c r="F268" s="230"/>
      <c r="G268" s="230"/>
    </row>
    <row r="269" spans="4:65" ht="12.75">
      <c r="D269" s="218" t="s">
        <v>109</v>
      </c>
      <c r="E269" s="213"/>
      <c r="F269" s="186"/>
      <c r="G269" s="186"/>
      <c r="H269" s="244" t="s">
        <v>218</v>
      </c>
      <c r="K269" s="216"/>
      <c r="L269" s="216"/>
      <c r="M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  <c r="AC269" s="216"/>
      <c r="AD269" s="216"/>
      <c r="AE269" s="216"/>
      <c r="AF269" s="216"/>
      <c r="AG269" s="216"/>
      <c r="AH269" s="216"/>
      <c r="AI269" s="216"/>
      <c r="AJ269" s="216"/>
      <c r="AK269" s="216"/>
      <c r="AL269" s="216"/>
      <c r="AM269" s="216"/>
      <c r="AN269" s="216"/>
      <c r="AO269" s="216"/>
      <c r="AP269" s="216"/>
      <c r="AQ269" s="216"/>
      <c r="AR269" s="216"/>
      <c r="AS269" s="216"/>
      <c r="AT269" s="216"/>
      <c r="AU269" s="216"/>
      <c r="AV269" s="216"/>
      <c r="AW269" s="216"/>
      <c r="AX269" s="216"/>
      <c r="AY269" s="216"/>
      <c r="AZ269" s="216"/>
      <c r="BA269" s="216"/>
      <c r="BB269" s="216"/>
      <c r="BC269" s="216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</row>
    <row r="270" spans="3:65" ht="12.75">
      <c r="C270" s="220">
        <f>C269+1</f>
        <v>1</v>
      </c>
      <c r="D270" s="198" t="str">
        <f>INDEX(D$64:D$88,$C270,1)</f>
        <v>Capital Costs</v>
      </c>
      <c r="E270" s="245" t="str">
        <f t="shared" si="171" ref="E270:F294">INDEX(E$64:E$88,$C270,1)</f>
        <v>Capital</v>
      </c>
      <c r="F270" s="215">
        <f t="shared" si="171"/>
        <v>4</v>
      </c>
      <c r="G270" s="215"/>
      <c r="H270" s="306">
        <f>YEAR(I183)+H183</f>
        <v>2032</v>
      </c>
      <c r="K270" s="236">
        <f>SUMPRODUCT(O270:BM270,$O$12:$BM$12)</f>
        <v>0</v>
      </c>
      <c r="L270" s="237">
        <f>SUM(O270:BM270)</f>
        <v>0</v>
      </c>
      <c r="O270" s="221">
        <f t="shared" si="172" ref="O270:AT270">-IF(AND($F270=3,O$10=$H270),$L183,0)</f>
        <v>0</v>
      </c>
      <c r="P270" s="221">
        <f t="shared" si="172"/>
        <v>0</v>
      </c>
      <c r="Q270" s="221">
        <f t="shared" si="172"/>
        <v>0</v>
      </c>
      <c r="R270" s="221">
        <f t="shared" si="172"/>
        <v>0</v>
      </c>
      <c r="S270" s="221">
        <f t="shared" si="172"/>
        <v>0</v>
      </c>
      <c r="T270" s="221">
        <f t="shared" si="172"/>
        <v>0</v>
      </c>
      <c r="U270" s="221">
        <f t="shared" si="172"/>
        <v>0</v>
      </c>
      <c r="V270" s="221">
        <f t="shared" si="172"/>
        <v>0</v>
      </c>
      <c r="W270" s="221">
        <f t="shared" si="172"/>
        <v>0</v>
      </c>
      <c r="X270" s="221">
        <f t="shared" si="172"/>
        <v>0</v>
      </c>
      <c r="Y270" s="221">
        <f t="shared" si="172"/>
        <v>0</v>
      </c>
      <c r="Z270" s="221">
        <f t="shared" si="172"/>
        <v>0</v>
      </c>
      <c r="AA270" s="221">
        <f t="shared" si="172"/>
        <v>0</v>
      </c>
      <c r="AB270" s="221">
        <f t="shared" si="172"/>
        <v>0</v>
      </c>
      <c r="AC270" s="221">
        <f t="shared" si="172"/>
        <v>0</v>
      </c>
      <c r="AD270" s="221">
        <f t="shared" si="172"/>
        <v>0</v>
      </c>
      <c r="AE270" s="221">
        <f t="shared" si="172"/>
        <v>0</v>
      </c>
      <c r="AF270" s="221">
        <f t="shared" si="172"/>
        <v>0</v>
      </c>
      <c r="AG270" s="221">
        <f t="shared" si="172"/>
        <v>0</v>
      </c>
      <c r="AH270" s="221">
        <f t="shared" si="172"/>
        <v>0</v>
      </c>
      <c r="AI270" s="221">
        <f t="shared" si="172"/>
        <v>0</v>
      </c>
      <c r="AJ270" s="221">
        <f t="shared" si="172"/>
        <v>0</v>
      </c>
      <c r="AK270" s="221">
        <f t="shared" si="172"/>
        <v>0</v>
      </c>
      <c r="AL270" s="221">
        <f t="shared" si="172"/>
        <v>0</v>
      </c>
      <c r="AM270" s="221">
        <f t="shared" si="172"/>
        <v>0</v>
      </c>
      <c r="AN270" s="221">
        <f t="shared" si="172"/>
        <v>0</v>
      </c>
      <c r="AO270" s="221">
        <f t="shared" si="172"/>
        <v>0</v>
      </c>
      <c r="AP270" s="221">
        <f t="shared" si="172"/>
        <v>0</v>
      </c>
      <c r="AQ270" s="221">
        <f t="shared" si="172"/>
        <v>0</v>
      </c>
      <c r="AR270" s="221">
        <f t="shared" si="172"/>
        <v>0</v>
      </c>
      <c r="AS270" s="221">
        <f t="shared" si="172"/>
        <v>0</v>
      </c>
      <c r="AT270" s="221">
        <f t="shared" si="172"/>
        <v>0</v>
      </c>
      <c r="AU270" s="221">
        <f t="shared" si="173" ref="AU270:BM270">-IF(AND($F270=3,AU$10=$H270),$L183,0)</f>
        <v>0</v>
      </c>
      <c r="AV270" s="221">
        <f t="shared" si="173"/>
        <v>0</v>
      </c>
      <c r="AW270" s="221">
        <f t="shared" si="173"/>
        <v>0</v>
      </c>
      <c r="AX270" s="221">
        <f t="shared" si="173"/>
        <v>0</v>
      </c>
      <c r="AY270" s="221">
        <f t="shared" si="173"/>
        <v>0</v>
      </c>
      <c r="AZ270" s="221">
        <f t="shared" si="173"/>
        <v>0</v>
      </c>
      <c r="BA270" s="221">
        <f t="shared" si="173"/>
        <v>0</v>
      </c>
      <c r="BB270" s="221">
        <f t="shared" si="173"/>
        <v>0</v>
      </c>
      <c r="BC270" s="221">
        <f t="shared" si="173"/>
        <v>0</v>
      </c>
      <c r="BD270" s="221">
        <f t="shared" si="173"/>
        <v>0</v>
      </c>
      <c r="BE270" s="221">
        <f t="shared" si="173"/>
        <v>0</v>
      </c>
      <c r="BF270" s="221">
        <f t="shared" si="173"/>
        <v>0</v>
      </c>
      <c r="BG270" s="221">
        <f t="shared" si="173"/>
        <v>0</v>
      </c>
      <c r="BH270" s="221">
        <f t="shared" si="173"/>
        <v>0</v>
      </c>
      <c r="BI270" s="221">
        <f t="shared" si="173"/>
        <v>0</v>
      </c>
      <c r="BJ270" s="221">
        <f t="shared" si="173"/>
        <v>0</v>
      </c>
      <c r="BK270" s="221">
        <f t="shared" si="173"/>
        <v>0</v>
      </c>
      <c r="BL270" s="221">
        <f t="shared" si="173"/>
        <v>0</v>
      </c>
      <c r="BM270" s="221">
        <f t="shared" si="173"/>
        <v>0</v>
      </c>
    </row>
    <row r="271" spans="3:65" ht="12.75">
      <c r="C271" s="220">
        <f t="shared" si="174" ref="C271:C294">C270+1</f>
        <v>2</v>
      </c>
      <c r="D271" s="198" t="str">
        <f t="shared" si="175" ref="D271:D294">INDEX(D$64:D$88,$C271,1)</f>
        <v>O&amp;M</v>
      </c>
      <c r="E271" s="245" t="str">
        <f t="shared" si="171"/>
        <v>Operating Expense</v>
      </c>
      <c r="F271" s="215">
        <f t="shared" si="171"/>
        <v>2</v>
      </c>
      <c r="G271" s="215"/>
      <c r="H271" s="306">
        <f t="shared" si="176" ref="H271:H294">YEAR(I184)+H184</f>
        <v>2032</v>
      </c>
      <c r="K271" s="236">
        <f t="shared" si="177" ref="K271:K295">SUMPRODUCT(O271:BM271,$O$12:$BM$12)</f>
        <v>0</v>
      </c>
      <c r="L271" s="237">
        <f t="shared" si="178" ref="L271:L295">SUM(O271:BM271)</f>
        <v>0</v>
      </c>
      <c r="O271" s="221">
        <f t="shared" si="179" ref="O271:AT271">-IF(AND($F271=3,O$10=$H271),$L184,0)</f>
        <v>0</v>
      </c>
      <c r="P271" s="221">
        <f t="shared" si="179"/>
        <v>0</v>
      </c>
      <c r="Q271" s="221">
        <f t="shared" si="179"/>
        <v>0</v>
      </c>
      <c r="R271" s="221">
        <f t="shared" si="179"/>
        <v>0</v>
      </c>
      <c r="S271" s="221">
        <f t="shared" si="179"/>
        <v>0</v>
      </c>
      <c r="T271" s="221">
        <f t="shared" si="179"/>
        <v>0</v>
      </c>
      <c r="U271" s="221">
        <f t="shared" si="179"/>
        <v>0</v>
      </c>
      <c r="V271" s="221">
        <f t="shared" si="179"/>
        <v>0</v>
      </c>
      <c r="W271" s="221">
        <f t="shared" si="179"/>
        <v>0</v>
      </c>
      <c r="X271" s="221">
        <f t="shared" si="179"/>
        <v>0</v>
      </c>
      <c r="Y271" s="221">
        <f t="shared" si="179"/>
        <v>0</v>
      </c>
      <c r="Z271" s="221">
        <f t="shared" si="179"/>
        <v>0</v>
      </c>
      <c r="AA271" s="221">
        <f t="shared" si="179"/>
        <v>0</v>
      </c>
      <c r="AB271" s="221">
        <f t="shared" si="179"/>
        <v>0</v>
      </c>
      <c r="AC271" s="221">
        <f t="shared" si="179"/>
        <v>0</v>
      </c>
      <c r="AD271" s="221">
        <f t="shared" si="179"/>
        <v>0</v>
      </c>
      <c r="AE271" s="221">
        <f t="shared" si="179"/>
        <v>0</v>
      </c>
      <c r="AF271" s="221">
        <f t="shared" si="179"/>
        <v>0</v>
      </c>
      <c r="AG271" s="221">
        <f t="shared" si="179"/>
        <v>0</v>
      </c>
      <c r="AH271" s="221">
        <f t="shared" si="179"/>
        <v>0</v>
      </c>
      <c r="AI271" s="221">
        <f t="shared" si="179"/>
        <v>0</v>
      </c>
      <c r="AJ271" s="221">
        <f t="shared" si="179"/>
        <v>0</v>
      </c>
      <c r="AK271" s="221">
        <f t="shared" si="179"/>
        <v>0</v>
      </c>
      <c r="AL271" s="221">
        <f t="shared" si="179"/>
        <v>0</v>
      </c>
      <c r="AM271" s="221">
        <f t="shared" si="179"/>
        <v>0</v>
      </c>
      <c r="AN271" s="221">
        <f t="shared" si="179"/>
        <v>0</v>
      </c>
      <c r="AO271" s="221">
        <f t="shared" si="179"/>
        <v>0</v>
      </c>
      <c r="AP271" s="221">
        <f t="shared" si="179"/>
        <v>0</v>
      </c>
      <c r="AQ271" s="221">
        <f t="shared" si="179"/>
        <v>0</v>
      </c>
      <c r="AR271" s="221">
        <f t="shared" si="179"/>
        <v>0</v>
      </c>
      <c r="AS271" s="221">
        <f t="shared" si="179"/>
        <v>0</v>
      </c>
      <c r="AT271" s="221">
        <f t="shared" si="179"/>
        <v>0</v>
      </c>
      <c r="AU271" s="221">
        <f t="shared" si="180" ref="AU271:BM271">-IF(AND($F271=3,AU$10=$H271),$L184,0)</f>
        <v>0</v>
      </c>
      <c r="AV271" s="221">
        <f t="shared" si="180"/>
        <v>0</v>
      </c>
      <c r="AW271" s="221">
        <f t="shared" si="180"/>
        <v>0</v>
      </c>
      <c r="AX271" s="221">
        <f t="shared" si="180"/>
        <v>0</v>
      </c>
      <c r="AY271" s="221">
        <f t="shared" si="180"/>
        <v>0</v>
      </c>
      <c r="AZ271" s="221">
        <f t="shared" si="180"/>
        <v>0</v>
      </c>
      <c r="BA271" s="221">
        <f t="shared" si="180"/>
        <v>0</v>
      </c>
      <c r="BB271" s="221">
        <f t="shared" si="180"/>
        <v>0</v>
      </c>
      <c r="BC271" s="221">
        <f t="shared" si="180"/>
        <v>0</v>
      </c>
      <c r="BD271" s="221">
        <f t="shared" si="180"/>
        <v>0</v>
      </c>
      <c r="BE271" s="221">
        <f t="shared" si="180"/>
        <v>0</v>
      </c>
      <c r="BF271" s="221">
        <f t="shared" si="180"/>
        <v>0</v>
      </c>
      <c r="BG271" s="221">
        <f t="shared" si="180"/>
        <v>0</v>
      </c>
      <c r="BH271" s="221">
        <f t="shared" si="180"/>
        <v>0</v>
      </c>
      <c r="BI271" s="221">
        <f t="shared" si="180"/>
        <v>0</v>
      </c>
      <c r="BJ271" s="221">
        <f t="shared" si="180"/>
        <v>0</v>
      </c>
      <c r="BK271" s="221">
        <f t="shared" si="180"/>
        <v>0</v>
      </c>
      <c r="BL271" s="221">
        <f t="shared" si="180"/>
        <v>0</v>
      </c>
      <c r="BM271" s="221">
        <f t="shared" si="180"/>
        <v>0</v>
      </c>
    </row>
    <row r="272" spans="3:65" ht="12.75">
      <c r="C272" s="220">
        <f t="shared" si="174"/>
        <v>3</v>
      </c>
      <c r="D272" s="198" t="str">
        <f t="shared" si="175"/>
        <v>…</v>
      </c>
      <c r="E272" s="245" t="str">
        <f t="shared" si="171"/>
        <v>Operating Expense</v>
      </c>
      <c r="F272" s="215">
        <f t="shared" si="171"/>
        <v>2</v>
      </c>
      <c r="G272" s="215"/>
      <c r="H272" s="306">
        <f t="shared" si="176"/>
        <v>2032</v>
      </c>
      <c r="K272" s="236">
        <f t="shared" si="177"/>
        <v>0</v>
      </c>
      <c r="L272" s="237">
        <f t="shared" si="178"/>
        <v>0</v>
      </c>
      <c r="O272" s="221">
        <f t="shared" si="181" ref="O272:AT272">-IF(AND($F272=3,O$10=$H272),$L185,0)</f>
        <v>0</v>
      </c>
      <c r="P272" s="221">
        <f t="shared" si="181"/>
        <v>0</v>
      </c>
      <c r="Q272" s="221">
        <f t="shared" si="181"/>
        <v>0</v>
      </c>
      <c r="R272" s="221">
        <f t="shared" si="181"/>
        <v>0</v>
      </c>
      <c r="S272" s="221">
        <f t="shared" si="181"/>
        <v>0</v>
      </c>
      <c r="T272" s="221">
        <f t="shared" si="181"/>
        <v>0</v>
      </c>
      <c r="U272" s="221">
        <f t="shared" si="181"/>
        <v>0</v>
      </c>
      <c r="V272" s="221">
        <f t="shared" si="181"/>
        <v>0</v>
      </c>
      <c r="W272" s="221">
        <f t="shared" si="181"/>
        <v>0</v>
      </c>
      <c r="X272" s="221">
        <f t="shared" si="181"/>
        <v>0</v>
      </c>
      <c r="Y272" s="221">
        <f t="shared" si="181"/>
        <v>0</v>
      </c>
      <c r="Z272" s="221">
        <f t="shared" si="181"/>
        <v>0</v>
      </c>
      <c r="AA272" s="221">
        <f t="shared" si="181"/>
        <v>0</v>
      </c>
      <c r="AB272" s="221">
        <f t="shared" si="181"/>
        <v>0</v>
      </c>
      <c r="AC272" s="221">
        <f t="shared" si="181"/>
        <v>0</v>
      </c>
      <c r="AD272" s="221">
        <f t="shared" si="181"/>
        <v>0</v>
      </c>
      <c r="AE272" s="221">
        <f t="shared" si="181"/>
        <v>0</v>
      </c>
      <c r="AF272" s="221">
        <f t="shared" si="181"/>
        <v>0</v>
      </c>
      <c r="AG272" s="221">
        <f t="shared" si="181"/>
        <v>0</v>
      </c>
      <c r="AH272" s="221">
        <f t="shared" si="181"/>
        <v>0</v>
      </c>
      <c r="AI272" s="221">
        <f t="shared" si="181"/>
        <v>0</v>
      </c>
      <c r="AJ272" s="221">
        <f t="shared" si="181"/>
        <v>0</v>
      </c>
      <c r="AK272" s="221">
        <f t="shared" si="181"/>
        <v>0</v>
      </c>
      <c r="AL272" s="221">
        <f t="shared" si="181"/>
        <v>0</v>
      </c>
      <c r="AM272" s="221">
        <f t="shared" si="181"/>
        <v>0</v>
      </c>
      <c r="AN272" s="221">
        <f t="shared" si="181"/>
        <v>0</v>
      </c>
      <c r="AO272" s="221">
        <f t="shared" si="181"/>
        <v>0</v>
      </c>
      <c r="AP272" s="221">
        <f t="shared" si="181"/>
        <v>0</v>
      </c>
      <c r="AQ272" s="221">
        <f t="shared" si="181"/>
        <v>0</v>
      </c>
      <c r="AR272" s="221">
        <f t="shared" si="181"/>
        <v>0</v>
      </c>
      <c r="AS272" s="221">
        <f t="shared" si="181"/>
        <v>0</v>
      </c>
      <c r="AT272" s="221">
        <f t="shared" si="181"/>
        <v>0</v>
      </c>
      <c r="AU272" s="221">
        <f t="shared" si="182" ref="AU272:BM272">-IF(AND($F272=3,AU$10=$H272),$L185,0)</f>
        <v>0</v>
      </c>
      <c r="AV272" s="221">
        <f t="shared" si="182"/>
        <v>0</v>
      </c>
      <c r="AW272" s="221">
        <f t="shared" si="182"/>
        <v>0</v>
      </c>
      <c r="AX272" s="221">
        <f t="shared" si="182"/>
        <v>0</v>
      </c>
      <c r="AY272" s="221">
        <f t="shared" si="182"/>
        <v>0</v>
      </c>
      <c r="AZ272" s="221">
        <f t="shared" si="182"/>
        <v>0</v>
      </c>
      <c r="BA272" s="221">
        <f t="shared" si="182"/>
        <v>0</v>
      </c>
      <c r="BB272" s="221">
        <f t="shared" si="182"/>
        <v>0</v>
      </c>
      <c r="BC272" s="221">
        <f t="shared" si="182"/>
        <v>0</v>
      </c>
      <c r="BD272" s="221">
        <f t="shared" si="182"/>
        <v>0</v>
      </c>
      <c r="BE272" s="221">
        <f t="shared" si="182"/>
        <v>0</v>
      </c>
      <c r="BF272" s="221">
        <f t="shared" si="182"/>
        <v>0</v>
      </c>
      <c r="BG272" s="221">
        <f t="shared" si="182"/>
        <v>0</v>
      </c>
      <c r="BH272" s="221">
        <f t="shared" si="182"/>
        <v>0</v>
      </c>
      <c r="BI272" s="221">
        <f t="shared" si="182"/>
        <v>0</v>
      </c>
      <c r="BJ272" s="221">
        <f t="shared" si="182"/>
        <v>0</v>
      </c>
      <c r="BK272" s="221">
        <f t="shared" si="182"/>
        <v>0</v>
      </c>
      <c r="BL272" s="221">
        <f t="shared" si="182"/>
        <v>0</v>
      </c>
      <c r="BM272" s="221">
        <f t="shared" si="182"/>
        <v>0</v>
      </c>
    </row>
    <row r="273" spans="3:65" ht="12.75">
      <c r="C273" s="220">
        <f t="shared" si="174"/>
        <v>4</v>
      </c>
      <c r="D273" s="198" t="str">
        <f t="shared" si="175"/>
        <v>…</v>
      </c>
      <c r="E273" s="245" t="str">
        <f t="shared" si="171"/>
        <v>Operating Savings</v>
      </c>
      <c r="F273" s="215">
        <f t="shared" si="171"/>
        <v>1</v>
      </c>
      <c r="G273" s="215"/>
      <c r="H273" s="306">
        <f t="shared" si="176"/>
        <v>2032</v>
      </c>
      <c r="K273" s="236">
        <f t="shared" si="177"/>
        <v>0</v>
      </c>
      <c r="L273" s="237">
        <f t="shared" si="178"/>
        <v>0</v>
      </c>
      <c r="O273" s="221">
        <f t="shared" si="183" ref="O273:AT273">-IF(AND($F273=3,O$10=$H273),$L186,0)</f>
        <v>0</v>
      </c>
      <c r="P273" s="221">
        <f t="shared" si="183"/>
        <v>0</v>
      </c>
      <c r="Q273" s="221">
        <f t="shared" si="183"/>
        <v>0</v>
      </c>
      <c r="R273" s="221">
        <f t="shared" si="183"/>
        <v>0</v>
      </c>
      <c r="S273" s="221">
        <f t="shared" si="183"/>
        <v>0</v>
      </c>
      <c r="T273" s="221">
        <f t="shared" si="183"/>
        <v>0</v>
      </c>
      <c r="U273" s="221">
        <f t="shared" si="183"/>
        <v>0</v>
      </c>
      <c r="V273" s="221">
        <f t="shared" si="183"/>
        <v>0</v>
      </c>
      <c r="W273" s="221">
        <f t="shared" si="183"/>
        <v>0</v>
      </c>
      <c r="X273" s="221">
        <f t="shared" si="183"/>
        <v>0</v>
      </c>
      <c r="Y273" s="221">
        <f t="shared" si="183"/>
        <v>0</v>
      </c>
      <c r="Z273" s="221">
        <f t="shared" si="183"/>
        <v>0</v>
      </c>
      <c r="AA273" s="221">
        <f t="shared" si="183"/>
        <v>0</v>
      </c>
      <c r="AB273" s="221">
        <f t="shared" si="183"/>
        <v>0</v>
      </c>
      <c r="AC273" s="221">
        <f t="shared" si="183"/>
        <v>0</v>
      </c>
      <c r="AD273" s="221">
        <f t="shared" si="183"/>
        <v>0</v>
      </c>
      <c r="AE273" s="221">
        <f t="shared" si="183"/>
        <v>0</v>
      </c>
      <c r="AF273" s="221">
        <f t="shared" si="183"/>
        <v>0</v>
      </c>
      <c r="AG273" s="221">
        <f t="shared" si="183"/>
        <v>0</v>
      </c>
      <c r="AH273" s="221">
        <f t="shared" si="183"/>
        <v>0</v>
      </c>
      <c r="AI273" s="221">
        <f t="shared" si="183"/>
        <v>0</v>
      </c>
      <c r="AJ273" s="221">
        <f t="shared" si="183"/>
        <v>0</v>
      </c>
      <c r="AK273" s="221">
        <f t="shared" si="183"/>
        <v>0</v>
      </c>
      <c r="AL273" s="221">
        <f t="shared" si="183"/>
        <v>0</v>
      </c>
      <c r="AM273" s="221">
        <f t="shared" si="183"/>
        <v>0</v>
      </c>
      <c r="AN273" s="221">
        <f t="shared" si="183"/>
        <v>0</v>
      </c>
      <c r="AO273" s="221">
        <f t="shared" si="183"/>
        <v>0</v>
      </c>
      <c r="AP273" s="221">
        <f t="shared" si="183"/>
        <v>0</v>
      </c>
      <c r="AQ273" s="221">
        <f t="shared" si="183"/>
        <v>0</v>
      </c>
      <c r="AR273" s="221">
        <f t="shared" si="183"/>
        <v>0</v>
      </c>
      <c r="AS273" s="221">
        <f t="shared" si="183"/>
        <v>0</v>
      </c>
      <c r="AT273" s="221">
        <f t="shared" si="183"/>
        <v>0</v>
      </c>
      <c r="AU273" s="221">
        <f t="shared" si="184" ref="AU273:BM273">-IF(AND($F273=3,AU$10=$H273),$L186,0)</f>
        <v>0</v>
      </c>
      <c r="AV273" s="221">
        <f t="shared" si="184"/>
        <v>0</v>
      </c>
      <c r="AW273" s="221">
        <f t="shared" si="184"/>
        <v>0</v>
      </c>
      <c r="AX273" s="221">
        <f t="shared" si="184"/>
        <v>0</v>
      </c>
      <c r="AY273" s="221">
        <f t="shared" si="184"/>
        <v>0</v>
      </c>
      <c r="AZ273" s="221">
        <f t="shared" si="184"/>
        <v>0</v>
      </c>
      <c r="BA273" s="221">
        <f t="shared" si="184"/>
        <v>0</v>
      </c>
      <c r="BB273" s="221">
        <f t="shared" si="184"/>
        <v>0</v>
      </c>
      <c r="BC273" s="221">
        <f t="shared" si="184"/>
        <v>0</v>
      </c>
      <c r="BD273" s="221">
        <f t="shared" si="184"/>
        <v>0</v>
      </c>
      <c r="BE273" s="221">
        <f t="shared" si="184"/>
        <v>0</v>
      </c>
      <c r="BF273" s="221">
        <f t="shared" si="184"/>
        <v>0</v>
      </c>
      <c r="BG273" s="221">
        <f t="shared" si="184"/>
        <v>0</v>
      </c>
      <c r="BH273" s="221">
        <f t="shared" si="184"/>
        <v>0</v>
      </c>
      <c r="BI273" s="221">
        <f t="shared" si="184"/>
        <v>0</v>
      </c>
      <c r="BJ273" s="221">
        <f t="shared" si="184"/>
        <v>0</v>
      </c>
      <c r="BK273" s="221">
        <f t="shared" si="184"/>
        <v>0</v>
      </c>
      <c r="BL273" s="221">
        <f t="shared" si="184"/>
        <v>0</v>
      </c>
      <c r="BM273" s="221">
        <f t="shared" si="184"/>
        <v>0</v>
      </c>
    </row>
    <row r="274" spans="3:65" ht="12.75">
      <c r="C274" s="220">
        <f t="shared" si="174"/>
        <v>5</v>
      </c>
      <c r="D274" s="198" t="str">
        <f t="shared" si="175"/>
        <v>…</v>
      </c>
      <c r="E274" s="245" t="str">
        <f t="shared" si="171"/>
        <v>Operating Expense</v>
      </c>
      <c r="F274" s="215">
        <f t="shared" si="171"/>
        <v>2</v>
      </c>
      <c r="G274" s="215"/>
      <c r="H274" s="306">
        <f t="shared" si="176"/>
        <v>2032</v>
      </c>
      <c r="K274" s="236">
        <f t="shared" si="177"/>
        <v>0</v>
      </c>
      <c r="L274" s="237">
        <f t="shared" si="178"/>
        <v>0</v>
      </c>
      <c r="O274" s="221">
        <f t="shared" si="185" ref="O274:AT274">-IF(AND($F274=3,O$10=$H274),$L187,0)</f>
        <v>0</v>
      </c>
      <c r="P274" s="221">
        <f t="shared" si="185"/>
        <v>0</v>
      </c>
      <c r="Q274" s="221">
        <f t="shared" si="185"/>
        <v>0</v>
      </c>
      <c r="R274" s="221">
        <f t="shared" si="185"/>
        <v>0</v>
      </c>
      <c r="S274" s="221">
        <f t="shared" si="185"/>
        <v>0</v>
      </c>
      <c r="T274" s="221">
        <f t="shared" si="185"/>
        <v>0</v>
      </c>
      <c r="U274" s="221">
        <f t="shared" si="185"/>
        <v>0</v>
      </c>
      <c r="V274" s="221">
        <f t="shared" si="185"/>
        <v>0</v>
      </c>
      <c r="W274" s="221">
        <f t="shared" si="185"/>
        <v>0</v>
      </c>
      <c r="X274" s="221">
        <f t="shared" si="185"/>
        <v>0</v>
      </c>
      <c r="Y274" s="221">
        <f t="shared" si="185"/>
        <v>0</v>
      </c>
      <c r="Z274" s="221">
        <f t="shared" si="185"/>
        <v>0</v>
      </c>
      <c r="AA274" s="221">
        <f t="shared" si="185"/>
        <v>0</v>
      </c>
      <c r="AB274" s="221">
        <f t="shared" si="185"/>
        <v>0</v>
      </c>
      <c r="AC274" s="221">
        <f t="shared" si="185"/>
        <v>0</v>
      </c>
      <c r="AD274" s="221">
        <f t="shared" si="185"/>
        <v>0</v>
      </c>
      <c r="AE274" s="221">
        <f t="shared" si="185"/>
        <v>0</v>
      </c>
      <c r="AF274" s="221">
        <f t="shared" si="185"/>
        <v>0</v>
      </c>
      <c r="AG274" s="221">
        <f t="shared" si="185"/>
        <v>0</v>
      </c>
      <c r="AH274" s="221">
        <f t="shared" si="185"/>
        <v>0</v>
      </c>
      <c r="AI274" s="221">
        <f t="shared" si="185"/>
        <v>0</v>
      </c>
      <c r="AJ274" s="221">
        <f t="shared" si="185"/>
        <v>0</v>
      </c>
      <c r="AK274" s="221">
        <f t="shared" si="185"/>
        <v>0</v>
      </c>
      <c r="AL274" s="221">
        <f t="shared" si="185"/>
        <v>0</v>
      </c>
      <c r="AM274" s="221">
        <f t="shared" si="185"/>
        <v>0</v>
      </c>
      <c r="AN274" s="221">
        <f t="shared" si="185"/>
        <v>0</v>
      </c>
      <c r="AO274" s="221">
        <f t="shared" si="185"/>
        <v>0</v>
      </c>
      <c r="AP274" s="221">
        <f t="shared" si="185"/>
        <v>0</v>
      </c>
      <c r="AQ274" s="221">
        <f t="shared" si="185"/>
        <v>0</v>
      </c>
      <c r="AR274" s="221">
        <f t="shared" si="185"/>
        <v>0</v>
      </c>
      <c r="AS274" s="221">
        <f t="shared" si="185"/>
        <v>0</v>
      </c>
      <c r="AT274" s="221">
        <f t="shared" si="185"/>
        <v>0</v>
      </c>
      <c r="AU274" s="221">
        <f t="shared" si="186" ref="AU274:BM274">-IF(AND($F274=3,AU$10=$H274),$L187,0)</f>
        <v>0</v>
      </c>
      <c r="AV274" s="221">
        <f t="shared" si="186"/>
        <v>0</v>
      </c>
      <c r="AW274" s="221">
        <f t="shared" si="186"/>
        <v>0</v>
      </c>
      <c r="AX274" s="221">
        <f t="shared" si="186"/>
        <v>0</v>
      </c>
      <c r="AY274" s="221">
        <f t="shared" si="186"/>
        <v>0</v>
      </c>
      <c r="AZ274" s="221">
        <f t="shared" si="186"/>
        <v>0</v>
      </c>
      <c r="BA274" s="221">
        <f t="shared" si="186"/>
        <v>0</v>
      </c>
      <c r="BB274" s="221">
        <f t="shared" si="186"/>
        <v>0</v>
      </c>
      <c r="BC274" s="221">
        <f t="shared" si="186"/>
        <v>0</v>
      </c>
      <c r="BD274" s="221">
        <f t="shared" si="186"/>
        <v>0</v>
      </c>
      <c r="BE274" s="221">
        <f t="shared" si="186"/>
        <v>0</v>
      </c>
      <c r="BF274" s="221">
        <f t="shared" si="186"/>
        <v>0</v>
      </c>
      <c r="BG274" s="221">
        <f t="shared" si="186"/>
        <v>0</v>
      </c>
      <c r="BH274" s="221">
        <f t="shared" si="186"/>
        <v>0</v>
      </c>
      <c r="BI274" s="221">
        <f t="shared" si="186"/>
        <v>0</v>
      </c>
      <c r="BJ274" s="221">
        <f t="shared" si="186"/>
        <v>0</v>
      </c>
      <c r="BK274" s="221">
        <f t="shared" si="186"/>
        <v>0</v>
      </c>
      <c r="BL274" s="221">
        <f t="shared" si="186"/>
        <v>0</v>
      </c>
      <c r="BM274" s="221">
        <f t="shared" si="186"/>
        <v>0</v>
      </c>
    </row>
    <row r="275" spans="3:65" ht="12.75">
      <c r="C275" s="220">
        <f t="shared" si="174"/>
        <v>6</v>
      </c>
      <c r="D275" s="198" t="str">
        <f t="shared" si="175"/>
        <v>…</v>
      </c>
      <c r="E275" s="245" t="str">
        <f t="shared" si="171"/>
        <v>Operating Expense</v>
      </c>
      <c r="F275" s="215">
        <f t="shared" si="171"/>
        <v>2</v>
      </c>
      <c r="G275" s="215"/>
      <c r="H275" s="306">
        <f t="shared" si="176"/>
        <v>2032</v>
      </c>
      <c r="K275" s="236">
        <f t="shared" si="177"/>
        <v>0</v>
      </c>
      <c r="L275" s="237">
        <f t="shared" si="178"/>
        <v>0</v>
      </c>
      <c r="O275" s="221">
        <f t="shared" si="187" ref="O275:AT275">-IF(AND($F275=3,O$10=$H275),$L188,0)</f>
        <v>0</v>
      </c>
      <c r="P275" s="221">
        <f t="shared" si="187"/>
        <v>0</v>
      </c>
      <c r="Q275" s="221">
        <f t="shared" si="187"/>
        <v>0</v>
      </c>
      <c r="R275" s="221">
        <f t="shared" si="187"/>
        <v>0</v>
      </c>
      <c r="S275" s="221">
        <f t="shared" si="187"/>
        <v>0</v>
      </c>
      <c r="T275" s="221">
        <f t="shared" si="187"/>
        <v>0</v>
      </c>
      <c r="U275" s="221">
        <f t="shared" si="187"/>
        <v>0</v>
      </c>
      <c r="V275" s="221">
        <f t="shared" si="187"/>
        <v>0</v>
      </c>
      <c r="W275" s="221">
        <f t="shared" si="187"/>
        <v>0</v>
      </c>
      <c r="X275" s="221">
        <f t="shared" si="187"/>
        <v>0</v>
      </c>
      <c r="Y275" s="221">
        <f t="shared" si="187"/>
        <v>0</v>
      </c>
      <c r="Z275" s="221">
        <f t="shared" si="187"/>
        <v>0</v>
      </c>
      <c r="AA275" s="221">
        <f t="shared" si="187"/>
        <v>0</v>
      </c>
      <c r="AB275" s="221">
        <f t="shared" si="187"/>
        <v>0</v>
      </c>
      <c r="AC275" s="221">
        <f t="shared" si="187"/>
        <v>0</v>
      </c>
      <c r="AD275" s="221">
        <f t="shared" si="187"/>
        <v>0</v>
      </c>
      <c r="AE275" s="221">
        <f t="shared" si="187"/>
        <v>0</v>
      </c>
      <c r="AF275" s="221">
        <f t="shared" si="187"/>
        <v>0</v>
      </c>
      <c r="AG275" s="221">
        <f t="shared" si="187"/>
        <v>0</v>
      </c>
      <c r="AH275" s="221">
        <f t="shared" si="187"/>
        <v>0</v>
      </c>
      <c r="AI275" s="221">
        <f t="shared" si="187"/>
        <v>0</v>
      </c>
      <c r="AJ275" s="221">
        <f t="shared" si="187"/>
        <v>0</v>
      </c>
      <c r="AK275" s="221">
        <f t="shared" si="187"/>
        <v>0</v>
      </c>
      <c r="AL275" s="221">
        <f t="shared" si="187"/>
        <v>0</v>
      </c>
      <c r="AM275" s="221">
        <f t="shared" si="187"/>
        <v>0</v>
      </c>
      <c r="AN275" s="221">
        <f t="shared" si="187"/>
        <v>0</v>
      </c>
      <c r="AO275" s="221">
        <f t="shared" si="187"/>
        <v>0</v>
      </c>
      <c r="AP275" s="221">
        <f t="shared" si="187"/>
        <v>0</v>
      </c>
      <c r="AQ275" s="221">
        <f t="shared" si="187"/>
        <v>0</v>
      </c>
      <c r="AR275" s="221">
        <f t="shared" si="187"/>
        <v>0</v>
      </c>
      <c r="AS275" s="221">
        <f t="shared" si="187"/>
        <v>0</v>
      </c>
      <c r="AT275" s="221">
        <f t="shared" si="187"/>
        <v>0</v>
      </c>
      <c r="AU275" s="221">
        <f t="shared" si="188" ref="AU275:BM275">-IF(AND($F275=3,AU$10=$H275),$L188,0)</f>
        <v>0</v>
      </c>
      <c r="AV275" s="221">
        <f t="shared" si="188"/>
        <v>0</v>
      </c>
      <c r="AW275" s="221">
        <f t="shared" si="188"/>
        <v>0</v>
      </c>
      <c r="AX275" s="221">
        <f t="shared" si="188"/>
        <v>0</v>
      </c>
      <c r="AY275" s="221">
        <f t="shared" si="188"/>
        <v>0</v>
      </c>
      <c r="AZ275" s="221">
        <f t="shared" si="188"/>
        <v>0</v>
      </c>
      <c r="BA275" s="221">
        <f t="shared" si="188"/>
        <v>0</v>
      </c>
      <c r="BB275" s="221">
        <f t="shared" si="188"/>
        <v>0</v>
      </c>
      <c r="BC275" s="221">
        <f t="shared" si="188"/>
        <v>0</v>
      </c>
      <c r="BD275" s="221">
        <f t="shared" si="188"/>
        <v>0</v>
      </c>
      <c r="BE275" s="221">
        <f t="shared" si="188"/>
        <v>0</v>
      </c>
      <c r="BF275" s="221">
        <f t="shared" si="188"/>
        <v>0</v>
      </c>
      <c r="BG275" s="221">
        <f t="shared" si="188"/>
        <v>0</v>
      </c>
      <c r="BH275" s="221">
        <f t="shared" si="188"/>
        <v>0</v>
      </c>
      <c r="BI275" s="221">
        <f t="shared" si="188"/>
        <v>0</v>
      </c>
      <c r="BJ275" s="221">
        <f t="shared" si="188"/>
        <v>0</v>
      </c>
      <c r="BK275" s="221">
        <f t="shared" si="188"/>
        <v>0</v>
      </c>
      <c r="BL275" s="221">
        <f t="shared" si="188"/>
        <v>0</v>
      </c>
      <c r="BM275" s="221">
        <f t="shared" si="188"/>
        <v>0</v>
      </c>
    </row>
    <row r="276" spans="3:65" ht="12.75">
      <c r="C276" s="220">
        <f t="shared" si="174"/>
        <v>7</v>
      </c>
      <c r="D276" s="198" t="str">
        <f t="shared" si="175"/>
        <v>…</v>
      </c>
      <c r="E276" s="245" t="str">
        <f t="shared" si="171"/>
        <v>Operating Expense</v>
      </c>
      <c r="F276" s="215">
        <f t="shared" si="171"/>
        <v>2</v>
      </c>
      <c r="G276" s="215"/>
      <c r="H276" s="306">
        <f t="shared" si="176"/>
        <v>2032</v>
      </c>
      <c r="K276" s="236">
        <f t="shared" si="177"/>
        <v>0</v>
      </c>
      <c r="L276" s="237">
        <f t="shared" si="178"/>
        <v>0</v>
      </c>
      <c r="O276" s="221">
        <f t="shared" si="189" ref="O276:AT276">-IF(AND($F276=3,O$10=$H276),$L189,0)</f>
        <v>0</v>
      </c>
      <c r="P276" s="221">
        <f t="shared" si="189"/>
        <v>0</v>
      </c>
      <c r="Q276" s="221">
        <f t="shared" si="189"/>
        <v>0</v>
      </c>
      <c r="R276" s="221">
        <f t="shared" si="189"/>
        <v>0</v>
      </c>
      <c r="S276" s="221">
        <f t="shared" si="189"/>
        <v>0</v>
      </c>
      <c r="T276" s="221">
        <f t="shared" si="189"/>
        <v>0</v>
      </c>
      <c r="U276" s="221">
        <f t="shared" si="189"/>
        <v>0</v>
      </c>
      <c r="V276" s="221">
        <f t="shared" si="189"/>
        <v>0</v>
      </c>
      <c r="W276" s="221">
        <f t="shared" si="189"/>
        <v>0</v>
      </c>
      <c r="X276" s="221">
        <f t="shared" si="189"/>
        <v>0</v>
      </c>
      <c r="Y276" s="221">
        <f t="shared" si="189"/>
        <v>0</v>
      </c>
      <c r="Z276" s="221">
        <f t="shared" si="189"/>
        <v>0</v>
      </c>
      <c r="AA276" s="221">
        <f t="shared" si="189"/>
        <v>0</v>
      </c>
      <c r="AB276" s="221">
        <f t="shared" si="189"/>
        <v>0</v>
      </c>
      <c r="AC276" s="221">
        <f t="shared" si="189"/>
        <v>0</v>
      </c>
      <c r="AD276" s="221">
        <f t="shared" si="189"/>
        <v>0</v>
      </c>
      <c r="AE276" s="221">
        <f t="shared" si="189"/>
        <v>0</v>
      </c>
      <c r="AF276" s="221">
        <f t="shared" si="189"/>
        <v>0</v>
      </c>
      <c r="AG276" s="221">
        <f t="shared" si="189"/>
        <v>0</v>
      </c>
      <c r="AH276" s="221">
        <f t="shared" si="189"/>
        <v>0</v>
      </c>
      <c r="AI276" s="221">
        <f t="shared" si="189"/>
        <v>0</v>
      </c>
      <c r="AJ276" s="221">
        <f t="shared" si="189"/>
        <v>0</v>
      </c>
      <c r="AK276" s="221">
        <f t="shared" si="189"/>
        <v>0</v>
      </c>
      <c r="AL276" s="221">
        <f t="shared" si="189"/>
        <v>0</v>
      </c>
      <c r="AM276" s="221">
        <f t="shared" si="189"/>
        <v>0</v>
      </c>
      <c r="AN276" s="221">
        <f t="shared" si="189"/>
        <v>0</v>
      </c>
      <c r="AO276" s="221">
        <f t="shared" si="189"/>
        <v>0</v>
      </c>
      <c r="AP276" s="221">
        <f t="shared" si="189"/>
        <v>0</v>
      </c>
      <c r="AQ276" s="221">
        <f t="shared" si="189"/>
        <v>0</v>
      </c>
      <c r="AR276" s="221">
        <f t="shared" si="189"/>
        <v>0</v>
      </c>
      <c r="AS276" s="221">
        <f t="shared" si="189"/>
        <v>0</v>
      </c>
      <c r="AT276" s="221">
        <f t="shared" si="189"/>
        <v>0</v>
      </c>
      <c r="AU276" s="221">
        <f t="shared" si="190" ref="AU276:BM276">-IF(AND($F276=3,AU$10=$H276),$L189,0)</f>
        <v>0</v>
      </c>
      <c r="AV276" s="221">
        <f t="shared" si="190"/>
        <v>0</v>
      </c>
      <c r="AW276" s="221">
        <f t="shared" si="190"/>
        <v>0</v>
      </c>
      <c r="AX276" s="221">
        <f t="shared" si="190"/>
        <v>0</v>
      </c>
      <c r="AY276" s="221">
        <f t="shared" si="190"/>
        <v>0</v>
      </c>
      <c r="AZ276" s="221">
        <f t="shared" si="190"/>
        <v>0</v>
      </c>
      <c r="BA276" s="221">
        <f t="shared" si="190"/>
        <v>0</v>
      </c>
      <c r="BB276" s="221">
        <f t="shared" si="190"/>
        <v>0</v>
      </c>
      <c r="BC276" s="221">
        <f t="shared" si="190"/>
        <v>0</v>
      </c>
      <c r="BD276" s="221">
        <f t="shared" si="190"/>
        <v>0</v>
      </c>
      <c r="BE276" s="221">
        <f t="shared" si="190"/>
        <v>0</v>
      </c>
      <c r="BF276" s="221">
        <f t="shared" si="190"/>
        <v>0</v>
      </c>
      <c r="BG276" s="221">
        <f t="shared" si="190"/>
        <v>0</v>
      </c>
      <c r="BH276" s="221">
        <f t="shared" si="190"/>
        <v>0</v>
      </c>
      <c r="BI276" s="221">
        <f t="shared" si="190"/>
        <v>0</v>
      </c>
      <c r="BJ276" s="221">
        <f t="shared" si="190"/>
        <v>0</v>
      </c>
      <c r="BK276" s="221">
        <f t="shared" si="190"/>
        <v>0</v>
      </c>
      <c r="BL276" s="221">
        <f t="shared" si="190"/>
        <v>0</v>
      </c>
      <c r="BM276" s="221">
        <f t="shared" si="190"/>
        <v>0</v>
      </c>
    </row>
    <row r="277" spans="3:65" ht="12.75">
      <c r="C277" s="220">
        <f t="shared" si="174"/>
        <v>8</v>
      </c>
      <c r="D277" s="198" t="str">
        <f t="shared" si="175"/>
        <v>…</v>
      </c>
      <c r="E277" s="245" t="str">
        <f t="shared" si="171"/>
        <v>Operating Expense</v>
      </c>
      <c r="F277" s="215">
        <f t="shared" si="171"/>
        <v>2</v>
      </c>
      <c r="G277" s="215"/>
      <c r="H277" s="306">
        <f t="shared" si="176"/>
        <v>2032</v>
      </c>
      <c r="K277" s="236">
        <f t="shared" si="177"/>
        <v>0</v>
      </c>
      <c r="L277" s="237">
        <f t="shared" si="178"/>
        <v>0</v>
      </c>
      <c r="O277" s="221">
        <f t="shared" si="191" ref="O277:AT277">-IF(AND($F277=3,O$10=$H277),$L190,0)</f>
        <v>0</v>
      </c>
      <c r="P277" s="221">
        <f t="shared" si="191"/>
        <v>0</v>
      </c>
      <c r="Q277" s="221">
        <f t="shared" si="191"/>
        <v>0</v>
      </c>
      <c r="R277" s="221">
        <f t="shared" si="191"/>
        <v>0</v>
      </c>
      <c r="S277" s="221">
        <f t="shared" si="191"/>
        <v>0</v>
      </c>
      <c r="T277" s="221">
        <f t="shared" si="191"/>
        <v>0</v>
      </c>
      <c r="U277" s="221">
        <f t="shared" si="191"/>
        <v>0</v>
      </c>
      <c r="V277" s="221">
        <f t="shared" si="191"/>
        <v>0</v>
      </c>
      <c r="W277" s="221">
        <f t="shared" si="191"/>
        <v>0</v>
      </c>
      <c r="X277" s="221">
        <f t="shared" si="191"/>
        <v>0</v>
      </c>
      <c r="Y277" s="221">
        <f t="shared" si="191"/>
        <v>0</v>
      </c>
      <c r="Z277" s="221">
        <f t="shared" si="191"/>
        <v>0</v>
      </c>
      <c r="AA277" s="221">
        <f t="shared" si="191"/>
        <v>0</v>
      </c>
      <c r="AB277" s="221">
        <f t="shared" si="191"/>
        <v>0</v>
      </c>
      <c r="AC277" s="221">
        <f t="shared" si="191"/>
        <v>0</v>
      </c>
      <c r="AD277" s="221">
        <f t="shared" si="191"/>
        <v>0</v>
      </c>
      <c r="AE277" s="221">
        <f t="shared" si="191"/>
        <v>0</v>
      </c>
      <c r="AF277" s="221">
        <f t="shared" si="191"/>
        <v>0</v>
      </c>
      <c r="AG277" s="221">
        <f t="shared" si="191"/>
        <v>0</v>
      </c>
      <c r="AH277" s="221">
        <f t="shared" si="191"/>
        <v>0</v>
      </c>
      <c r="AI277" s="221">
        <f t="shared" si="191"/>
        <v>0</v>
      </c>
      <c r="AJ277" s="221">
        <f t="shared" si="191"/>
        <v>0</v>
      </c>
      <c r="AK277" s="221">
        <f t="shared" si="191"/>
        <v>0</v>
      </c>
      <c r="AL277" s="221">
        <f t="shared" si="191"/>
        <v>0</v>
      </c>
      <c r="AM277" s="221">
        <f t="shared" si="191"/>
        <v>0</v>
      </c>
      <c r="AN277" s="221">
        <f t="shared" si="191"/>
        <v>0</v>
      </c>
      <c r="AO277" s="221">
        <f t="shared" si="191"/>
        <v>0</v>
      </c>
      <c r="AP277" s="221">
        <f t="shared" si="191"/>
        <v>0</v>
      </c>
      <c r="AQ277" s="221">
        <f t="shared" si="191"/>
        <v>0</v>
      </c>
      <c r="AR277" s="221">
        <f t="shared" si="191"/>
        <v>0</v>
      </c>
      <c r="AS277" s="221">
        <f t="shared" si="191"/>
        <v>0</v>
      </c>
      <c r="AT277" s="221">
        <f t="shared" si="191"/>
        <v>0</v>
      </c>
      <c r="AU277" s="221">
        <f t="shared" si="192" ref="AU277:BM277">-IF(AND($F277=3,AU$10=$H277),$L190,0)</f>
        <v>0</v>
      </c>
      <c r="AV277" s="221">
        <f t="shared" si="192"/>
        <v>0</v>
      </c>
      <c r="AW277" s="221">
        <f t="shared" si="192"/>
        <v>0</v>
      </c>
      <c r="AX277" s="221">
        <f t="shared" si="192"/>
        <v>0</v>
      </c>
      <c r="AY277" s="221">
        <f t="shared" si="192"/>
        <v>0</v>
      </c>
      <c r="AZ277" s="221">
        <f t="shared" si="192"/>
        <v>0</v>
      </c>
      <c r="BA277" s="221">
        <f t="shared" si="192"/>
        <v>0</v>
      </c>
      <c r="BB277" s="221">
        <f t="shared" si="192"/>
        <v>0</v>
      </c>
      <c r="BC277" s="221">
        <f t="shared" si="192"/>
        <v>0</v>
      </c>
      <c r="BD277" s="221">
        <f t="shared" si="192"/>
        <v>0</v>
      </c>
      <c r="BE277" s="221">
        <f t="shared" si="192"/>
        <v>0</v>
      </c>
      <c r="BF277" s="221">
        <f t="shared" si="192"/>
        <v>0</v>
      </c>
      <c r="BG277" s="221">
        <f t="shared" si="192"/>
        <v>0</v>
      </c>
      <c r="BH277" s="221">
        <f t="shared" si="192"/>
        <v>0</v>
      </c>
      <c r="BI277" s="221">
        <f t="shared" si="192"/>
        <v>0</v>
      </c>
      <c r="BJ277" s="221">
        <f t="shared" si="192"/>
        <v>0</v>
      </c>
      <c r="BK277" s="221">
        <f t="shared" si="192"/>
        <v>0</v>
      </c>
      <c r="BL277" s="221">
        <f t="shared" si="192"/>
        <v>0</v>
      </c>
      <c r="BM277" s="221">
        <f t="shared" si="192"/>
        <v>0</v>
      </c>
    </row>
    <row r="278" spans="3:65" ht="12.75">
      <c r="C278" s="220">
        <f t="shared" si="174"/>
        <v>9</v>
      </c>
      <c r="D278" s="198" t="str">
        <f t="shared" si="175"/>
        <v>…</v>
      </c>
      <c r="E278" s="245" t="str">
        <f t="shared" si="171"/>
        <v>Operating Expense</v>
      </c>
      <c r="F278" s="215">
        <f t="shared" si="171"/>
        <v>2</v>
      </c>
      <c r="G278" s="215"/>
      <c r="H278" s="306">
        <f t="shared" si="176"/>
        <v>2032</v>
      </c>
      <c r="K278" s="236">
        <f t="shared" si="177"/>
        <v>0</v>
      </c>
      <c r="L278" s="237">
        <f t="shared" si="178"/>
        <v>0</v>
      </c>
      <c r="O278" s="221">
        <f t="shared" si="193" ref="O278:AT278">-IF(AND($F278=3,O$10=$H278),$L191,0)</f>
        <v>0</v>
      </c>
      <c r="P278" s="221">
        <f t="shared" si="193"/>
        <v>0</v>
      </c>
      <c r="Q278" s="221">
        <f t="shared" si="193"/>
        <v>0</v>
      </c>
      <c r="R278" s="221">
        <f t="shared" si="193"/>
        <v>0</v>
      </c>
      <c r="S278" s="221">
        <f t="shared" si="193"/>
        <v>0</v>
      </c>
      <c r="T278" s="221">
        <f t="shared" si="193"/>
        <v>0</v>
      </c>
      <c r="U278" s="221">
        <f t="shared" si="193"/>
        <v>0</v>
      </c>
      <c r="V278" s="221">
        <f t="shared" si="193"/>
        <v>0</v>
      </c>
      <c r="W278" s="221">
        <f t="shared" si="193"/>
        <v>0</v>
      </c>
      <c r="X278" s="221">
        <f t="shared" si="193"/>
        <v>0</v>
      </c>
      <c r="Y278" s="221">
        <f t="shared" si="193"/>
        <v>0</v>
      </c>
      <c r="Z278" s="221">
        <f t="shared" si="193"/>
        <v>0</v>
      </c>
      <c r="AA278" s="221">
        <f t="shared" si="193"/>
        <v>0</v>
      </c>
      <c r="AB278" s="221">
        <f t="shared" si="193"/>
        <v>0</v>
      </c>
      <c r="AC278" s="221">
        <f t="shared" si="193"/>
        <v>0</v>
      </c>
      <c r="AD278" s="221">
        <f t="shared" si="193"/>
        <v>0</v>
      </c>
      <c r="AE278" s="221">
        <f t="shared" si="193"/>
        <v>0</v>
      </c>
      <c r="AF278" s="221">
        <f t="shared" si="193"/>
        <v>0</v>
      </c>
      <c r="AG278" s="221">
        <f t="shared" si="193"/>
        <v>0</v>
      </c>
      <c r="AH278" s="221">
        <f t="shared" si="193"/>
        <v>0</v>
      </c>
      <c r="AI278" s="221">
        <f t="shared" si="193"/>
        <v>0</v>
      </c>
      <c r="AJ278" s="221">
        <f t="shared" si="193"/>
        <v>0</v>
      </c>
      <c r="AK278" s="221">
        <f t="shared" si="193"/>
        <v>0</v>
      </c>
      <c r="AL278" s="221">
        <f t="shared" si="193"/>
        <v>0</v>
      </c>
      <c r="AM278" s="221">
        <f t="shared" si="193"/>
        <v>0</v>
      </c>
      <c r="AN278" s="221">
        <f t="shared" si="193"/>
        <v>0</v>
      </c>
      <c r="AO278" s="221">
        <f t="shared" si="193"/>
        <v>0</v>
      </c>
      <c r="AP278" s="221">
        <f t="shared" si="193"/>
        <v>0</v>
      </c>
      <c r="AQ278" s="221">
        <f t="shared" si="193"/>
        <v>0</v>
      </c>
      <c r="AR278" s="221">
        <f t="shared" si="193"/>
        <v>0</v>
      </c>
      <c r="AS278" s="221">
        <f t="shared" si="193"/>
        <v>0</v>
      </c>
      <c r="AT278" s="221">
        <f t="shared" si="193"/>
        <v>0</v>
      </c>
      <c r="AU278" s="221">
        <f t="shared" si="194" ref="AU278:BM278">-IF(AND($F278=3,AU$10=$H278),$L191,0)</f>
        <v>0</v>
      </c>
      <c r="AV278" s="221">
        <f t="shared" si="194"/>
        <v>0</v>
      </c>
      <c r="AW278" s="221">
        <f t="shared" si="194"/>
        <v>0</v>
      </c>
      <c r="AX278" s="221">
        <f t="shared" si="194"/>
        <v>0</v>
      </c>
      <c r="AY278" s="221">
        <f t="shared" si="194"/>
        <v>0</v>
      </c>
      <c r="AZ278" s="221">
        <f t="shared" si="194"/>
        <v>0</v>
      </c>
      <c r="BA278" s="221">
        <f t="shared" si="194"/>
        <v>0</v>
      </c>
      <c r="BB278" s="221">
        <f t="shared" si="194"/>
        <v>0</v>
      </c>
      <c r="BC278" s="221">
        <f t="shared" si="194"/>
        <v>0</v>
      </c>
      <c r="BD278" s="221">
        <f t="shared" si="194"/>
        <v>0</v>
      </c>
      <c r="BE278" s="221">
        <f t="shared" si="194"/>
        <v>0</v>
      </c>
      <c r="BF278" s="221">
        <f t="shared" si="194"/>
        <v>0</v>
      </c>
      <c r="BG278" s="221">
        <f t="shared" si="194"/>
        <v>0</v>
      </c>
      <c r="BH278" s="221">
        <f t="shared" si="194"/>
        <v>0</v>
      </c>
      <c r="BI278" s="221">
        <f t="shared" si="194"/>
        <v>0</v>
      </c>
      <c r="BJ278" s="221">
        <f t="shared" si="194"/>
        <v>0</v>
      </c>
      <c r="BK278" s="221">
        <f t="shared" si="194"/>
        <v>0</v>
      </c>
      <c r="BL278" s="221">
        <f t="shared" si="194"/>
        <v>0</v>
      </c>
      <c r="BM278" s="221">
        <f t="shared" si="194"/>
        <v>0</v>
      </c>
    </row>
    <row r="279" spans="3:65" ht="12.75">
      <c r="C279" s="220">
        <f t="shared" si="174"/>
        <v>10</v>
      </c>
      <c r="D279" s="198" t="str">
        <f t="shared" si="175"/>
        <v>…</v>
      </c>
      <c r="E279" s="245" t="str">
        <f t="shared" si="171"/>
        <v>Operating Expense</v>
      </c>
      <c r="F279" s="215">
        <f t="shared" si="171"/>
        <v>2</v>
      </c>
      <c r="G279" s="215"/>
      <c r="H279" s="306">
        <f t="shared" si="176"/>
        <v>2032</v>
      </c>
      <c r="K279" s="236">
        <f t="shared" si="177"/>
        <v>0</v>
      </c>
      <c r="L279" s="237">
        <f t="shared" si="178"/>
        <v>0</v>
      </c>
      <c r="O279" s="221">
        <f t="shared" si="195" ref="O279:AT279">-IF(AND($F279=3,O$10=$H279),$L192,0)</f>
        <v>0</v>
      </c>
      <c r="P279" s="221">
        <f t="shared" si="195"/>
        <v>0</v>
      </c>
      <c r="Q279" s="221">
        <f t="shared" si="195"/>
        <v>0</v>
      </c>
      <c r="R279" s="221">
        <f t="shared" si="195"/>
        <v>0</v>
      </c>
      <c r="S279" s="221">
        <f t="shared" si="195"/>
        <v>0</v>
      </c>
      <c r="T279" s="221">
        <f t="shared" si="195"/>
        <v>0</v>
      </c>
      <c r="U279" s="221">
        <f t="shared" si="195"/>
        <v>0</v>
      </c>
      <c r="V279" s="221">
        <f t="shared" si="195"/>
        <v>0</v>
      </c>
      <c r="W279" s="221">
        <f t="shared" si="195"/>
        <v>0</v>
      </c>
      <c r="X279" s="221">
        <f t="shared" si="195"/>
        <v>0</v>
      </c>
      <c r="Y279" s="221">
        <f t="shared" si="195"/>
        <v>0</v>
      </c>
      <c r="Z279" s="221">
        <f t="shared" si="195"/>
        <v>0</v>
      </c>
      <c r="AA279" s="221">
        <f t="shared" si="195"/>
        <v>0</v>
      </c>
      <c r="AB279" s="221">
        <f t="shared" si="195"/>
        <v>0</v>
      </c>
      <c r="AC279" s="221">
        <f t="shared" si="195"/>
        <v>0</v>
      </c>
      <c r="AD279" s="221">
        <f t="shared" si="195"/>
        <v>0</v>
      </c>
      <c r="AE279" s="221">
        <f t="shared" si="195"/>
        <v>0</v>
      </c>
      <c r="AF279" s="221">
        <f t="shared" si="195"/>
        <v>0</v>
      </c>
      <c r="AG279" s="221">
        <f t="shared" si="195"/>
        <v>0</v>
      </c>
      <c r="AH279" s="221">
        <f t="shared" si="195"/>
        <v>0</v>
      </c>
      <c r="AI279" s="221">
        <f t="shared" si="195"/>
        <v>0</v>
      </c>
      <c r="AJ279" s="221">
        <f t="shared" si="195"/>
        <v>0</v>
      </c>
      <c r="AK279" s="221">
        <f t="shared" si="195"/>
        <v>0</v>
      </c>
      <c r="AL279" s="221">
        <f t="shared" si="195"/>
        <v>0</v>
      </c>
      <c r="AM279" s="221">
        <f t="shared" si="195"/>
        <v>0</v>
      </c>
      <c r="AN279" s="221">
        <f t="shared" si="195"/>
        <v>0</v>
      </c>
      <c r="AO279" s="221">
        <f t="shared" si="195"/>
        <v>0</v>
      </c>
      <c r="AP279" s="221">
        <f t="shared" si="195"/>
        <v>0</v>
      </c>
      <c r="AQ279" s="221">
        <f t="shared" si="195"/>
        <v>0</v>
      </c>
      <c r="AR279" s="221">
        <f t="shared" si="195"/>
        <v>0</v>
      </c>
      <c r="AS279" s="221">
        <f t="shared" si="195"/>
        <v>0</v>
      </c>
      <c r="AT279" s="221">
        <f t="shared" si="195"/>
        <v>0</v>
      </c>
      <c r="AU279" s="221">
        <f t="shared" si="196" ref="AU279:BM279">-IF(AND($F279=3,AU$10=$H279),$L192,0)</f>
        <v>0</v>
      </c>
      <c r="AV279" s="221">
        <f t="shared" si="196"/>
        <v>0</v>
      </c>
      <c r="AW279" s="221">
        <f t="shared" si="196"/>
        <v>0</v>
      </c>
      <c r="AX279" s="221">
        <f t="shared" si="196"/>
        <v>0</v>
      </c>
      <c r="AY279" s="221">
        <f t="shared" si="196"/>
        <v>0</v>
      </c>
      <c r="AZ279" s="221">
        <f t="shared" si="196"/>
        <v>0</v>
      </c>
      <c r="BA279" s="221">
        <f t="shared" si="196"/>
        <v>0</v>
      </c>
      <c r="BB279" s="221">
        <f t="shared" si="196"/>
        <v>0</v>
      </c>
      <c r="BC279" s="221">
        <f t="shared" si="196"/>
        <v>0</v>
      </c>
      <c r="BD279" s="221">
        <f t="shared" si="196"/>
        <v>0</v>
      </c>
      <c r="BE279" s="221">
        <f t="shared" si="196"/>
        <v>0</v>
      </c>
      <c r="BF279" s="221">
        <f t="shared" si="196"/>
        <v>0</v>
      </c>
      <c r="BG279" s="221">
        <f t="shared" si="196"/>
        <v>0</v>
      </c>
      <c r="BH279" s="221">
        <f t="shared" si="196"/>
        <v>0</v>
      </c>
      <c r="BI279" s="221">
        <f t="shared" si="196"/>
        <v>0</v>
      </c>
      <c r="BJ279" s="221">
        <f t="shared" si="196"/>
        <v>0</v>
      </c>
      <c r="BK279" s="221">
        <f t="shared" si="196"/>
        <v>0</v>
      </c>
      <c r="BL279" s="221">
        <f t="shared" si="196"/>
        <v>0</v>
      </c>
      <c r="BM279" s="221">
        <f t="shared" si="196"/>
        <v>0</v>
      </c>
    </row>
    <row r="280" spans="3:65" ht="12.75">
      <c r="C280" s="220">
        <f t="shared" si="174"/>
        <v>11</v>
      </c>
      <c r="D280" s="198" t="str">
        <f t="shared" si="175"/>
        <v>…</v>
      </c>
      <c r="E280" s="245" t="str">
        <f t="shared" si="171"/>
        <v>Operating Expense</v>
      </c>
      <c r="F280" s="215">
        <f t="shared" si="171"/>
        <v>2</v>
      </c>
      <c r="G280" s="215"/>
      <c r="H280" s="306">
        <f t="shared" si="176"/>
        <v>2032</v>
      </c>
      <c r="K280" s="236">
        <f t="shared" si="177"/>
        <v>0</v>
      </c>
      <c r="L280" s="237">
        <f t="shared" si="178"/>
        <v>0</v>
      </c>
      <c r="O280" s="221">
        <f t="shared" si="197" ref="O280:AT280">-IF(AND($F280=3,O$10=$H280),$L193,0)</f>
        <v>0</v>
      </c>
      <c r="P280" s="221">
        <f t="shared" si="197"/>
        <v>0</v>
      </c>
      <c r="Q280" s="221">
        <f t="shared" si="197"/>
        <v>0</v>
      </c>
      <c r="R280" s="221">
        <f t="shared" si="197"/>
        <v>0</v>
      </c>
      <c r="S280" s="221">
        <f t="shared" si="197"/>
        <v>0</v>
      </c>
      <c r="T280" s="221">
        <f t="shared" si="197"/>
        <v>0</v>
      </c>
      <c r="U280" s="221">
        <f t="shared" si="197"/>
        <v>0</v>
      </c>
      <c r="V280" s="221">
        <f t="shared" si="197"/>
        <v>0</v>
      </c>
      <c r="W280" s="221">
        <f t="shared" si="197"/>
        <v>0</v>
      </c>
      <c r="X280" s="221">
        <f t="shared" si="197"/>
        <v>0</v>
      </c>
      <c r="Y280" s="221">
        <f t="shared" si="197"/>
        <v>0</v>
      </c>
      <c r="Z280" s="221">
        <f t="shared" si="197"/>
        <v>0</v>
      </c>
      <c r="AA280" s="221">
        <f t="shared" si="197"/>
        <v>0</v>
      </c>
      <c r="AB280" s="221">
        <f t="shared" si="197"/>
        <v>0</v>
      </c>
      <c r="AC280" s="221">
        <f t="shared" si="197"/>
        <v>0</v>
      </c>
      <c r="AD280" s="221">
        <f t="shared" si="197"/>
        <v>0</v>
      </c>
      <c r="AE280" s="221">
        <f t="shared" si="197"/>
        <v>0</v>
      </c>
      <c r="AF280" s="221">
        <f t="shared" si="197"/>
        <v>0</v>
      </c>
      <c r="AG280" s="221">
        <f t="shared" si="197"/>
        <v>0</v>
      </c>
      <c r="AH280" s="221">
        <f t="shared" si="197"/>
        <v>0</v>
      </c>
      <c r="AI280" s="221">
        <f t="shared" si="197"/>
        <v>0</v>
      </c>
      <c r="AJ280" s="221">
        <f t="shared" si="197"/>
        <v>0</v>
      </c>
      <c r="AK280" s="221">
        <f t="shared" si="197"/>
        <v>0</v>
      </c>
      <c r="AL280" s="221">
        <f t="shared" si="197"/>
        <v>0</v>
      </c>
      <c r="AM280" s="221">
        <f t="shared" si="197"/>
        <v>0</v>
      </c>
      <c r="AN280" s="221">
        <f t="shared" si="197"/>
        <v>0</v>
      </c>
      <c r="AO280" s="221">
        <f t="shared" si="197"/>
        <v>0</v>
      </c>
      <c r="AP280" s="221">
        <f t="shared" si="197"/>
        <v>0</v>
      </c>
      <c r="AQ280" s="221">
        <f t="shared" si="197"/>
        <v>0</v>
      </c>
      <c r="AR280" s="221">
        <f t="shared" si="197"/>
        <v>0</v>
      </c>
      <c r="AS280" s="221">
        <f t="shared" si="197"/>
        <v>0</v>
      </c>
      <c r="AT280" s="221">
        <f t="shared" si="197"/>
        <v>0</v>
      </c>
      <c r="AU280" s="221">
        <f t="shared" si="198" ref="AU280:BM280">-IF(AND($F280=3,AU$10=$H280),$L193,0)</f>
        <v>0</v>
      </c>
      <c r="AV280" s="221">
        <f t="shared" si="198"/>
        <v>0</v>
      </c>
      <c r="AW280" s="221">
        <f t="shared" si="198"/>
        <v>0</v>
      </c>
      <c r="AX280" s="221">
        <f t="shared" si="198"/>
        <v>0</v>
      </c>
      <c r="AY280" s="221">
        <f t="shared" si="198"/>
        <v>0</v>
      </c>
      <c r="AZ280" s="221">
        <f t="shared" si="198"/>
        <v>0</v>
      </c>
      <c r="BA280" s="221">
        <f t="shared" si="198"/>
        <v>0</v>
      </c>
      <c r="BB280" s="221">
        <f t="shared" si="198"/>
        <v>0</v>
      </c>
      <c r="BC280" s="221">
        <f t="shared" si="198"/>
        <v>0</v>
      </c>
      <c r="BD280" s="221">
        <f t="shared" si="198"/>
        <v>0</v>
      </c>
      <c r="BE280" s="221">
        <f t="shared" si="198"/>
        <v>0</v>
      </c>
      <c r="BF280" s="221">
        <f t="shared" si="198"/>
        <v>0</v>
      </c>
      <c r="BG280" s="221">
        <f t="shared" si="198"/>
        <v>0</v>
      </c>
      <c r="BH280" s="221">
        <f t="shared" si="198"/>
        <v>0</v>
      </c>
      <c r="BI280" s="221">
        <f t="shared" si="198"/>
        <v>0</v>
      </c>
      <c r="BJ280" s="221">
        <f t="shared" si="198"/>
        <v>0</v>
      </c>
      <c r="BK280" s="221">
        <f t="shared" si="198"/>
        <v>0</v>
      </c>
      <c r="BL280" s="221">
        <f t="shared" si="198"/>
        <v>0</v>
      </c>
      <c r="BM280" s="221">
        <f t="shared" si="198"/>
        <v>0</v>
      </c>
    </row>
    <row r="281" spans="3:65" ht="12.75">
      <c r="C281" s="220">
        <f t="shared" si="174"/>
        <v>12</v>
      </c>
      <c r="D281" s="198" t="str">
        <f t="shared" si="175"/>
        <v>…</v>
      </c>
      <c r="E281" s="245" t="str">
        <f t="shared" si="171"/>
        <v>Operating Expense</v>
      </c>
      <c r="F281" s="215">
        <f t="shared" si="171"/>
        <v>2</v>
      </c>
      <c r="G281" s="215"/>
      <c r="H281" s="306">
        <f t="shared" si="176"/>
        <v>2032</v>
      </c>
      <c r="K281" s="236">
        <f t="shared" si="177"/>
        <v>0</v>
      </c>
      <c r="L281" s="237">
        <f t="shared" si="178"/>
        <v>0</v>
      </c>
      <c r="O281" s="221">
        <f t="shared" si="199" ref="O281:AT281">-IF(AND($F281=3,O$10=$H281),$L194,0)</f>
        <v>0</v>
      </c>
      <c r="P281" s="221">
        <f t="shared" si="199"/>
        <v>0</v>
      </c>
      <c r="Q281" s="221">
        <f t="shared" si="199"/>
        <v>0</v>
      </c>
      <c r="R281" s="221">
        <f t="shared" si="199"/>
        <v>0</v>
      </c>
      <c r="S281" s="221">
        <f t="shared" si="199"/>
        <v>0</v>
      </c>
      <c r="T281" s="221">
        <f t="shared" si="199"/>
        <v>0</v>
      </c>
      <c r="U281" s="221">
        <f t="shared" si="199"/>
        <v>0</v>
      </c>
      <c r="V281" s="221">
        <f t="shared" si="199"/>
        <v>0</v>
      </c>
      <c r="W281" s="221">
        <f t="shared" si="199"/>
        <v>0</v>
      </c>
      <c r="X281" s="221">
        <f t="shared" si="199"/>
        <v>0</v>
      </c>
      <c r="Y281" s="221">
        <f t="shared" si="199"/>
        <v>0</v>
      </c>
      <c r="Z281" s="221">
        <f t="shared" si="199"/>
        <v>0</v>
      </c>
      <c r="AA281" s="221">
        <f t="shared" si="199"/>
        <v>0</v>
      </c>
      <c r="AB281" s="221">
        <f t="shared" si="199"/>
        <v>0</v>
      </c>
      <c r="AC281" s="221">
        <f t="shared" si="199"/>
        <v>0</v>
      </c>
      <c r="AD281" s="221">
        <f t="shared" si="199"/>
        <v>0</v>
      </c>
      <c r="AE281" s="221">
        <f t="shared" si="199"/>
        <v>0</v>
      </c>
      <c r="AF281" s="221">
        <f t="shared" si="199"/>
        <v>0</v>
      </c>
      <c r="AG281" s="221">
        <f t="shared" si="199"/>
        <v>0</v>
      </c>
      <c r="AH281" s="221">
        <f t="shared" si="199"/>
        <v>0</v>
      </c>
      <c r="AI281" s="221">
        <f t="shared" si="199"/>
        <v>0</v>
      </c>
      <c r="AJ281" s="221">
        <f t="shared" si="199"/>
        <v>0</v>
      </c>
      <c r="AK281" s="221">
        <f t="shared" si="199"/>
        <v>0</v>
      </c>
      <c r="AL281" s="221">
        <f t="shared" si="199"/>
        <v>0</v>
      </c>
      <c r="AM281" s="221">
        <f t="shared" si="199"/>
        <v>0</v>
      </c>
      <c r="AN281" s="221">
        <f t="shared" si="199"/>
        <v>0</v>
      </c>
      <c r="AO281" s="221">
        <f t="shared" si="199"/>
        <v>0</v>
      </c>
      <c r="AP281" s="221">
        <f t="shared" si="199"/>
        <v>0</v>
      </c>
      <c r="AQ281" s="221">
        <f t="shared" si="199"/>
        <v>0</v>
      </c>
      <c r="AR281" s="221">
        <f t="shared" si="199"/>
        <v>0</v>
      </c>
      <c r="AS281" s="221">
        <f t="shared" si="199"/>
        <v>0</v>
      </c>
      <c r="AT281" s="221">
        <f t="shared" si="199"/>
        <v>0</v>
      </c>
      <c r="AU281" s="221">
        <f t="shared" si="200" ref="AU281:BM281">-IF(AND($F281=3,AU$10=$H281),$L194,0)</f>
        <v>0</v>
      </c>
      <c r="AV281" s="221">
        <f t="shared" si="200"/>
        <v>0</v>
      </c>
      <c r="AW281" s="221">
        <f t="shared" si="200"/>
        <v>0</v>
      </c>
      <c r="AX281" s="221">
        <f t="shared" si="200"/>
        <v>0</v>
      </c>
      <c r="AY281" s="221">
        <f t="shared" si="200"/>
        <v>0</v>
      </c>
      <c r="AZ281" s="221">
        <f t="shared" si="200"/>
        <v>0</v>
      </c>
      <c r="BA281" s="221">
        <f t="shared" si="200"/>
        <v>0</v>
      </c>
      <c r="BB281" s="221">
        <f t="shared" si="200"/>
        <v>0</v>
      </c>
      <c r="BC281" s="221">
        <f t="shared" si="200"/>
        <v>0</v>
      </c>
      <c r="BD281" s="221">
        <f t="shared" si="200"/>
        <v>0</v>
      </c>
      <c r="BE281" s="221">
        <f t="shared" si="200"/>
        <v>0</v>
      </c>
      <c r="BF281" s="221">
        <f t="shared" si="200"/>
        <v>0</v>
      </c>
      <c r="BG281" s="221">
        <f t="shared" si="200"/>
        <v>0</v>
      </c>
      <c r="BH281" s="221">
        <f t="shared" si="200"/>
        <v>0</v>
      </c>
      <c r="BI281" s="221">
        <f t="shared" si="200"/>
        <v>0</v>
      </c>
      <c r="BJ281" s="221">
        <f t="shared" si="200"/>
        <v>0</v>
      </c>
      <c r="BK281" s="221">
        <f t="shared" si="200"/>
        <v>0</v>
      </c>
      <c r="BL281" s="221">
        <f t="shared" si="200"/>
        <v>0</v>
      </c>
      <c r="BM281" s="221">
        <f t="shared" si="200"/>
        <v>0</v>
      </c>
    </row>
    <row r="282" spans="3:65" ht="12.75">
      <c r="C282" s="220">
        <f t="shared" si="174"/>
        <v>13</v>
      </c>
      <c r="D282" s="198" t="str">
        <f t="shared" si="175"/>
        <v>…</v>
      </c>
      <c r="E282" s="245" t="str">
        <f t="shared" si="171"/>
        <v>Operating Expense</v>
      </c>
      <c r="F282" s="215">
        <f t="shared" si="171"/>
        <v>2</v>
      </c>
      <c r="G282" s="215"/>
      <c r="H282" s="306">
        <f t="shared" si="176"/>
        <v>2032</v>
      </c>
      <c r="K282" s="236">
        <f t="shared" si="177"/>
        <v>0</v>
      </c>
      <c r="L282" s="237">
        <f t="shared" si="178"/>
        <v>0</v>
      </c>
      <c r="O282" s="221">
        <f t="shared" si="201" ref="O282:AT282">-IF(AND($F282=3,O$10=$H282),$L195,0)</f>
        <v>0</v>
      </c>
      <c r="P282" s="221">
        <f t="shared" si="201"/>
        <v>0</v>
      </c>
      <c r="Q282" s="221">
        <f t="shared" si="201"/>
        <v>0</v>
      </c>
      <c r="R282" s="221">
        <f t="shared" si="201"/>
        <v>0</v>
      </c>
      <c r="S282" s="221">
        <f t="shared" si="201"/>
        <v>0</v>
      </c>
      <c r="T282" s="221">
        <f t="shared" si="201"/>
        <v>0</v>
      </c>
      <c r="U282" s="221">
        <f t="shared" si="201"/>
        <v>0</v>
      </c>
      <c r="V282" s="221">
        <f t="shared" si="201"/>
        <v>0</v>
      </c>
      <c r="W282" s="221">
        <f t="shared" si="201"/>
        <v>0</v>
      </c>
      <c r="X282" s="221">
        <f t="shared" si="201"/>
        <v>0</v>
      </c>
      <c r="Y282" s="221">
        <f t="shared" si="201"/>
        <v>0</v>
      </c>
      <c r="Z282" s="221">
        <f t="shared" si="201"/>
        <v>0</v>
      </c>
      <c r="AA282" s="221">
        <f t="shared" si="201"/>
        <v>0</v>
      </c>
      <c r="AB282" s="221">
        <f t="shared" si="201"/>
        <v>0</v>
      </c>
      <c r="AC282" s="221">
        <f t="shared" si="201"/>
        <v>0</v>
      </c>
      <c r="AD282" s="221">
        <f t="shared" si="201"/>
        <v>0</v>
      </c>
      <c r="AE282" s="221">
        <f t="shared" si="201"/>
        <v>0</v>
      </c>
      <c r="AF282" s="221">
        <f t="shared" si="201"/>
        <v>0</v>
      </c>
      <c r="AG282" s="221">
        <f t="shared" si="201"/>
        <v>0</v>
      </c>
      <c r="AH282" s="221">
        <f t="shared" si="201"/>
        <v>0</v>
      </c>
      <c r="AI282" s="221">
        <f t="shared" si="201"/>
        <v>0</v>
      </c>
      <c r="AJ282" s="221">
        <f t="shared" si="201"/>
        <v>0</v>
      </c>
      <c r="AK282" s="221">
        <f t="shared" si="201"/>
        <v>0</v>
      </c>
      <c r="AL282" s="221">
        <f t="shared" si="201"/>
        <v>0</v>
      </c>
      <c r="AM282" s="221">
        <f t="shared" si="201"/>
        <v>0</v>
      </c>
      <c r="AN282" s="221">
        <f t="shared" si="201"/>
        <v>0</v>
      </c>
      <c r="AO282" s="221">
        <f t="shared" si="201"/>
        <v>0</v>
      </c>
      <c r="AP282" s="221">
        <f t="shared" si="201"/>
        <v>0</v>
      </c>
      <c r="AQ282" s="221">
        <f t="shared" si="201"/>
        <v>0</v>
      </c>
      <c r="AR282" s="221">
        <f t="shared" si="201"/>
        <v>0</v>
      </c>
      <c r="AS282" s="221">
        <f t="shared" si="201"/>
        <v>0</v>
      </c>
      <c r="AT282" s="221">
        <f t="shared" si="201"/>
        <v>0</v>
      </c>
      <c r="AU282" s="221">
        <f t="shared" si="202" ref="AU282:BM282">-IF(AND($F282=3,AU$10=$H282),$L195,0)</f>
        <v>0</v>
      </c>
      <c r="AV282" s="221">
        <f t="shared" si="202"/>
        <v>0</v>
      </c>
      <c r="AW282" s="221">
        <f t="shared" si="202"/>
        <v>0</v>
      </c>
      <c r="AX282" s="221">
        <f t="shared" si="202"/>
        <v>0</v>
      </c>
      <c r="AY282" s="221">
        <f t="shared" si="202"/>
        <v>0</v>
      </c>
      <c r="AZ282" s="221">
        <f t="shared" si="202"/>
        <v>0</v>
      </c>
      <c r="BA282" s="221">
        <f t="shared" si="202"/>
        <v>0</v>
      </c>
      <c r="BB282" s="221">
        <f t="shared" si="202"/>
        <v>0</v>
      </c>
      <c r="BC282" s="221">
        <f t="shared" si="202"/>
        <v>0</v>
      </c>
      <c r="BD282" s="221">
        <f t="shared" si="202"/>
        <v>0</v>
      </c>
      <c r="BE282" s="221">
        <f t="shared" si="202"/>
        <v>0</v>
      </c>
      <c r="BF282" s="221">
        <f t="shared" si="202"/>
        <v>0</v>
      </c>
      <c r="BG282" s="221">
        <f t="shared" si="202"/>
        <v>0</v>
      </c>
      <c r="BH282" s="221">
        <f t="shared" si="202"/>
        <v>0</v>
      </c>
      <c r="BI282" s="221">
        <f t="shared" si="202"/>
        <v>0</v>
      </c>
      <c r="BJ282" s="221">
        <f t="shared" si="202"/>
        <v>0</v>
      </c>
      <c r="BK282" s="221">
        <f t="shared" si="202"/>
        <v>0</v>
      </c>
      <c r="BL282" s="221">
        <f t="shared" si="202"/>
        <v>0</v>
      </c>
      <c r="BM282" s="221">
        <f t="shared" si="202"/>
        <v>0</v>
      </c>
    </row>
    <row r="283" spans="3:65" ht="12.75">
      <c r="C283" s="220">
        <f t="shared" si="174"/>
        <v>14</v>
      </c>
      <c r="D283" s="198" t="str">
        <f t="shared" si="175"/>
        <v>…</v>
      </c>
      <c r="E283" s="245" t="str">
        <f t="shared" si="171"/>
        <v>Operating Expense</v>
      </c>
      <c r="F283" s="215">
        <f t="shared" si="171"/>
        <v>2</v>
      </c>
      <c r="G283" s="215"/>
      <c r="H283" s="306">
        <f t="shared" si="176"/>
        <v>2032</v>
      </c>
      <c r="K283" s="236">
        <f t="shared" si="177"/>
        <v>0</v>
      </c>
      <c r="L283" s="237">
        <f t="shared" si="178"/>
        <v>0</v>
      </c>
      <c r="O283" s="221">
        <f t="shared" si="203" ref="O283:AT283">-IF(AND($F283=3,O$10=$H283),$L196,0)</f>
        <v>0</v>
      </c>
      <c r="P283" s="221">
        <f t="shared" si="203"/>
        <v>0</v>
      </c>
      <c r="Q283" s="221">
        <f t="shared" si="203"/>
        <v>0</v>
      </c>
      <c r="R283" s="221">
        <f t="shared" si="203"/>
        <v>0</v>
      </c>
      <c r="S283" s="221">
        <f t="shared" si="203"/>
        <v>0</v>
      </c>
      <c r="T283" s="221">
        <f t="shared" si="203"/>
        <v>0</v>
      </c>
      <c r="U283" s="221">
        <f t="shared" si="203"/>
        <v>0</v>
      </c>
      <c r="V283" s="221">
        <f t="shared" si="203"/>
        <v>0</v>
      </c>
      <c r="W283" s="221">
        <f t="shared" si="203"/>
        <v>0</v>
      </c>
      <c r="X283" s="221">
        <f t="shared" si="203"/>
        <v>0</v>
      </c>
      <c r="Y283" s="221">
        <f t="shared" si="203"/>
        <v>0</v>
      </c>
      <c r="Z283" s="221">
        <f t="shared" si="203"/>
        <v>0</v>
      </c>
      <c r="AA283" s="221">
        <f t="shared" si="203"/>
        <v>0</v>
      </c>
      <c r="AB283" s="221">
        <f t="shared" si="203"/>
        <v>0</v>
      </c>
      <c r="AC283" s="221">
        <f t="shared" si="203"/>
        <v>0</v>
      </c>
      <c r="AD283" s="221">
        <f t="shared" si="203"/>
        <v>0</v>
      </c>
      <c r="AE283" s="221">
        <f t="shared" si="203"/>
        <v>0</v>
      </c>
      <c r="AF283" s="221">
        <f t="shared" si="203"/>
        <v>0</v>
      </c>
      <c r="AG283" s="221">
        <f t="shared" si="203"/>
        <v>0</v>
      </c>
      <c r="AH283" s="221">
        <f t="shared" si="203"/>
        <v>0</v>
      </c>
      <c r="AI283" s="221">
        <f t="shared" si="203"/>
        <v>0</v>
      </c>
      <c r="AJ283" s="221">
        <f t="shared" si="203"/>
        <v>0</v>
      </c>
      <c r="AK283" s="221">
        <f t="shared" si="203"/>
        <v>0</v>
      </c>
      <c r="AL283" s="221">
        <f t="shared" si="203"/>
        <v>0</v>
      </c>
      <c r="AM283" s="221">
        <f t="shared" si="203"/>
        <v>0</v>
      </c>
      <c r="AN283" s="221">
        <f t="shared" si="203"/>
        <v>0</v>
      </c>
      <c r="AO283" s="221">
        <f t="shared" si="203"/>
        <v>0</v>
      </c>
      <c r="AP283" s="221">
        <f t="shared" si="203"/>
        <v>0</v>
      </c>
      <c r="AQ283" s="221">
        <f t="shared" si="203"/>
        <v>0</v>
      </c>
      <c r="AR283" s="221">
        <f t="shared" si="203"/>
        <v>0</v>
      </c>
      <c r="AS283" s="221">
        <f t="shared" si="203"/>
        <v>0</v>
      </c>
      <c r="AT283" s="221">
        <f t="shared" si="203"/>
        <v>0</v>
      </c>
      <c r="AU283" s="221">
        <f t="shared" si="204" ref="AU283:BM283">-IF(AND($F283=3,AU$10=$H283),$L196,0)</f>
        <v>0</v>
      </c>
      <c r="AV283" s="221">
        <f t="shared" si="204"/>
        <v>0</v>
      </c>
      <c r="AW283" s="221">
        <f t="shared" si="204"/>
        <v>0</v>
      </c>
      <c r="AX283" s="221">
        <f t="shared" si="204"/>
        <v>0</v>
      </c>
      <c r="AY283" s="221">
        <f t="shared" si="204"/>
        <v>0</v>
      </c>
      <c r="AZ283" s="221">
        <f t="shared" si="204"/>
        <v>0</v>
      </c>
      <c r="BA283" s="221">
        <f t="shared" si="204"/>
        <v>0</v>
      </c>
      <c r="BB283" s="221">
        <f t="shared" si="204"/>
        <v>0</v>
      </c>
      <c r="BC283" s="221">
        <f t="shared" si="204"/>
        <v>0</v>
      </c>
      <c r="BD283" s="221">
        <f t="shared" si="204"/>
        <v>0</v>
      </c>
      <c r="BE283" s="221">
        <f t="shared" si="204"/>
        <v>0</v>
      </c>
      <c r="BF283" s="221">
        <f t="shared" si="204"/>
        <v>0</v>
      </c>
      <c r="BG283" s="221">
        <f t="shared" si="204"/>
        <v>0</v>
      </c>
      <c r="BH283" s="221">
        <f t="shared" si="204"/>
        <v>0</v>
      </c>
      <c r="BI283" s="221">
        <f t="shared" si="204"/>
        <v>0</v>
      </c>
      <c r="BJ283" s="221">
        <f t="shared" si="204"/>
        <v>0</v>
      </c>
      <c r="BK283" s="221">
        <f t="shared" si="204"/>
        <v>0</v>
      </c>
      <c r="BL283" s="221">
        <f t="shared" si="204"/>
        <v>0</v>
      </c>
      <c r="BM283" s="221">
        <f t="shared" si="204"/>
        <v>0</v>
      </c>
    </row>
    <row r="284" spans="3:65" ht="12.75">
      <c r="C284" s="220">
        <f t="shared" si="174"/>
        <v>15</v>
      </c>
      <c r="D284" s="198" t="str">
        <f t="shared" si="175"/>
        <v>…</v>
      </c>
      <c r="E284" s="245" t="str">
        <f t="shared" si="171"/>
        <v>Operating Expense</v>
      </c>
      <c r="F284" s="215">
        <f t="shared" si="171"/>
        <v>2</v>
      </c>
      <c r="G284" s="215"/>
      <c r="H284" s="306">
        <f t="shared" si="176"/>
        <v>2032</v>
      </c>
      <c r="K284" s="236">
        <f t="shared" si="177"/>
        <v>0</v>
      </c>
      <c r="L284" s="237">
        <f t="shared" si="178"/>
        <v>0</v>
      </c>
      <c r="O284" s="221">
        <f t="shared" si="205" ref="O284:AT284">-IF(AND($F284=3,O$10=$H284),$L197,0)</f>
        <v>0</v>
      </c>
      <c r="P284" s="221">
        <f t="shared" si="205"/>
        <v>0</v>
      </c>
      <c r="Q284" s="221">
        <f t="shared" si="205"/>
        <v>0</v>
      </c>
      <c r="R284" s="221">
        <f t="shared" si="205"/>
        <v>0</v>
      </c>
      <c r="S284" s="221">
        <f t="shared" si="205"/>
        <v>0</v>
      </c>
      <c r="T284" s="221">
        <f t="shared" si="205"/>
        <v>0</v>
      </c>
      <c r="U284" s="221">
        <f t="shared" si="205"/>
        <v>0</v>
      </c>
      <c r="V284" s="221">
        <f t="shared" si="205"/>
        <v>0</v>
      </c>
      <c r="W284" s="221">
        <f t="shared" si="205"/>
        <v>0</v>
      </c>
      <c r="X284" s="221">
        <f t="shared" si="205"/>
        <v>0</v>
      </c>
      <c r="Y284" s="221">
        <f t="shared" si="205"/>
        <v>0</v>
      </c>
      <c r="Z284" s="221">
        <f t="shared" si="205"/>
        <v>0</v>
      </c>
      <c r="AA284" s="221">
        <f t="shared" si="205"/>
        <v>0</v>
      </c>
      <c r="AB284" s="221">
        <f t="shared" si="205"/>
        <v>0</v>
      </c>
      <c r="AC284" s="221">
        <f t="shared" si="205"/>
        <v>0</v>
      </c>
      <c r="AD284" s="221">
        <f t="shared" si="205"/>
        <v>0</v>
      </c>
      <c r="AE284" s="221">
        <f t="shared" si="205"/>
        <v>0</v>
      </c>
      <c r="AF284" s="221">
        <f t="shared" si="205"/>
        <v>0</v>
      </c>
      <c r="AG284" s="221">
        <f t="shared" si="205"/>
        <v>0</v>
      </c>
      <c r="AH284" s="221">
        <f t="shared" si="205"/>
        <v>0</v>
      </c>
      <c r="AI284" s="221">
        <f t="shared" si="205"/>
        <v>0</v>
      </c>
      <c r="AJ284" s="221">
        <f t="shared" si="205"/>
        <v>0</v>
      </c>
      <c r="AK284" s="221">
        <f t="shared" si="205"/>
        <v>0</v>
      </c>
      <c r="AL284" s="221">
        <f t="shared" si="205"/>
        <v>0</v>
      </c>
      <c r="AM284" s="221">
        <f t="shared" si="205"/>
        <v>0</v>
      </c>
      <c r="AN284" s="221">
        <f t="shared" si="205"/>
        <v>0</v>
      </c>
      <c r="AO284" s="221">
        <f t="shared" si="205"/>
        <v>0</v>
      </c>
      <c r="AP284" s="221">
        <f t="shared" si="205"/>
        <v>0</v>
      </c>
      <c r="AQ284" s="221">
        <f t="shared" si="205"/>
        <v>0</v>
      </c>
      <c r="AR284" s="221">
        <f t="shared" si="205"/>
        <v>0</v>
      </c>
      <c r="AS284" s="221">
        <f t="shared" si="205"/>
        <v>0</v>
      </c>
      <c r="AT284" s="221">
        <f t="shared" si="205"/>
        <v>0</v>
      </c>
      <c r="AU284" s="221">
        <f t="shared" si="206" ref="AU284:BM284">-IF(AND($F284=3,AU$10=$H284),$L197,0)</f>
        <v>0</v>
      </c>
      <c r="AV284" s="221">
        <f t="shared" si="206"/>
        <v>0</v>
      </c>
      <c r="AW284" s="221">
        <f t="shared" si="206"/>
        <v>0</v>
      </c>
      <c r="AX284" s="221">
        <f t="shared" si="206"/>
        <v>0</v>
      </c>
      <c r="AY284" s="221">
        <f t="shared" si="206"/>
        <v>0</v>
      </c>
      <c r="AZ284" s="221">
        <f t="shared" si="206"/>
        <v>0</v>
      </c>
      <c r="BA284" s="221">
        <f t="shared" si="206"/>
        <v>0</v>
      </c>
      <c r="BB284" s="221">
        <f t="shared" si="206"/>
        <v>0</v>
      </c>
      <c r="BC284" s="221">
        <f t="shared" si="206"/>
        <v>0</v>
      </c>
      <c r="BD284" s="221">
        <f t="shared" si="206"/>
        <v>0</v>
      </c>
      <c r="BE284" s="221">
        <f t="shared" si="206"/>
        <v>0</v>
      </c>
      <c r="BF284" s="221">
        <f t="shared" si="206"/>
        <v>0</v>
      </c>
      <c r="BG284" s="221">
        <f t="shared" si="206"/>
        <v>0</v>
      </c>
      <c r="BH284" s="221">
        <f t="shared" si="206"/>
        <v>0</v>
      </c>
      <c r="BI284" s="221">
        <f t="shared" si="206"/>
        <v>0</v>
      </c>
      <c r="BJ284" s="221">
        <f t="shared" si="206"/>
        <v>0</v>
      </c>
      <c r="BK284" s="221">
        <f t="shared" si="206"/>
        <v>0</v>
      </c>
      <c r="BL284" s="221">
        <f t="shared" si="206"/>
        <v>0</v>
      </c>
      <c r="BM284" s="221">
        <f t="shared" si="206"/>
        <v>0</v>
      </c>
    </row>
    <row r="285" spans="3:65" ht="12.75">
      <c r="C285" s="220">
        <f t="shared" si="174"/>
        <v>16</v>
      </c>
      <c r="D285" s="198" t="str">
        <f t="shared" si="175"/>
        <v>…</v>
      </c>
      <c r="E285" s="245" t="str">
        <f t="shared" si="171"/>
        <v>Operating Expense</v>
      </c>
      <c r="F285" s="215">
        <f t="shared" si="171"/>
        <v>2</v>
      </c>
      <c r="G285" s="215"/>
      <c r="H285" s="306">
        <f t="shared" si="176"/>
        <v>2032</v>
      </c>
      <c r="K285" s="236">
        <f t="shared" si="177"/>
        <v>0</v>
      </c>
      <c r="L285" s="237">
        <f t="shared" si="178"/>
        <v>0</v>
      </c>
      <c r="O285" s="221">
        <f t="shared" si="207" ref="O285:AT285">-IF(AND($F285=3,O$10=$H285),$L198,0)</f>
        <v>0</v>
      </c>
      <c r="P285" s="221">
        <f t="shared" si="207"/>
        <v>0</v>
      </c>
      <c r="Q285" s="221">
        <f t="shared" si="207"/>
        <v>0</v>
      </c>
      <c r="R285" s="221">
        <f t="shared" si="207"/>
        <v>0</v>
      </c>
      <c r="S285" s="221">
        <f t="shared" si="207"/>
        <v>0</v>
      </c>
      <c r="T285" s="221">
        <f t="shared" si="207"/>
        <v>0</v>
      </c>
      <c r="U285" s="221">
        <f t="shared" si="207"/>
        <v>0</v>
      </c>
      <c r="V285" s="221">
        <f t="shared" si="207"/>
        <v>0</v>
      </c>
      <c r="W285" s="221">
        <f t="shared" si="207"/>
        <v>0</v>
      </c>
      <c r="X285" s="221">
        <f t="shared" si="207"/>
        <v>0</v>
      </c>
      <c r="Y285" s="221">
        <f t="shared" si="207"/>
        <v>0</v>
      </c>
      <c r="Z285" s="221">
        <f t="shared" si="207"/>
        <v>0</v>
      </c>
      <c r="AA285" s="221">
        <f t="shared" si="207"/>
        <v>0</v>
      </c>
      <c r="AB285" s="221">
        <f t="shared" si="207"/>
        <v>0</v>
      </c>
      <c r="AC285" s="221">
        <f t="shared" si="207"/>
        <v>0</v>
      </c>
      <c r="AD285" s="221">
        <f t="shared" si="207"/>
        <v>0</v>
      </c>
      <c r="AE285" s="221">
        <f t="shared" si="207"/>
        <v>0</v>
      </c>
      <c r="AF285" s="221">
        <f t="shared" si="207"/>
        <v>0</v>
      </c>
      <c r="AG285" s="221">
        <f t="shared" si="207"/>
        <v>0</v>
      </c>
      <c r="AH285" s="221">
        <f t="shared" si="207"/>
        <v>0</v>
      </c>
      <c r="AI285" s="221">
        <f t="shared" si="207"/>
        <v>0</v>
      </c>
      <c r="AJ285" s="221">
        <f t="shared" si="207"/>
        <v>0</v>
      </c>
      <c r="AK285" s="221">
        <f t="shared" si="207"/>
        <v>0</v>
      </c>
      <c r="AL285" s="221">
        <f t="shared" si="207"/>
        <v>0</v>
      </c>
      <c r="AM285" s="221">
        <f t="shared" si="207"/>
        <v>0</v>
      </c>
      <c r="AN285" s="221">
        <f t="shared" si="207"/>
        <v>0</v>
      </c>
      <c r="AO285" s="221">
        <f t="shared" si="207"/>
        <v>0</v>
      </c>
      <c r="AP285" s="221">
        <f t="shared" si="207"/>
        <v>0</v>
      </c>
      <c r="AQ285" s="221">
        <f t="shared" si="207"/>
        <v>0</v>
      </c>
      <c r="AR285" s="221">
        <f t="shared" si="207"/>
        <v>0</v>
      </c>
      <c r="AS285" s="221">
        <f t="shared" si="207"/>
        <v>0</v>
      </c>
      <c r="AT285" s="221">
        <f t="shared" si="207"/>
        <v>0</v>
      </c>
      <c r="AU285" s="221">
        <f t="shared" si="208" ref="AU285:BM285">-IF(AND($F285=3,AU$10=$H285),$L198,0)</f>
        <v>0</v>
      </c>
      <c r="AV285" s="221">
        <f t="shared" si="208"/>
        <v>0</v>
      </c>
      <c r="AW285" s="221">
        <f t="shared" si="208"/>
        <v>0</v>
      </c>
      <c r="AX285" s="221">
        <f t="shared" si="208"/>
        <v>0</v>
      </c>
      <c r="AY285" s="221">
        <f t="shared" si="208"/>
        <v>0</v>
      </c>
      <c r="AZ285" s="221">
        <f t="shared" si="208"/>
        <v>0</v>
      </c>
      <c r="BA285" s="221">
        <f t="shared" si="208"/>
        <v>0</v>
      </c>
      <c r="BB285" s="221">
        <f t="shared" si="208"/>
        <v>0</v>
      </c>
      <c r="BC285" s="221">
        <f t="shared" si="208"/>
        <v>0</v>
      </c>
      <c r="BD285" s="221">
        <f t="shared" si="208"/>
        <v>0</v>
      </c>
      <c r="BE285" s="221">
        <f t="shared" si="208"/>
        <v>0</v>
      </c>
      <c r="BF285" s="221">
        <f t="shared" si="208"/>
        <v>0</v>
      </c>
      <c r="BG285" s="221">
        <f t="shared" si="208"/>
        <v>0</v>
      </c>
      <c r="BH285" s="221">
        <f t="shared" si="208"/>
        <v>0</v>
      </c>
      <c r="BI285" s="221">
        <f t="shared" si="208"/>
        <v>0</v>
      </c>
      <c r="BJ285" s="221">
        <f t="shared" si="208"/>
        <v>0</v>
      </c>
      <c r="BK285" s="221">
        <f t="shared" si="208"/>
        <v>0</v>
      </c>
      <c r="BL285" s="221">
        <f t="shared" si="208"/>
        <v>0</v>
      </c>
      <c r="BM285" s="221">
        <f t="shared" si="208"/>
        <v>0</v>
      </c>
    </row>
    <row r="286" spans="3:65" ht="12.75">
      <c r="C286" s="220">
        <f t="shared" si="174"/>
        <v>17</v>
      </c>
      <c r="D286" s="198" t="str">
        <f t="shared" si="175"/>
        <v>…</v>
      </c>
      <c r="E286" s="245" t="str">
        <f t="shared" si="171"/>
        <v>Operating Expense</v>
      </c>
      <c r="F286" s="215">
        <f t="shared" si="171"/>
        <v>2</v>
      </c>
      <c r="G286" s="215"/>
      <c r="H286" s="306">
        <f t="shared" si="176"/>
        <v>2032</v>
      </c>
      <c r="K286" s="236">
        <f t="shared" si="177"/>
        <v>0</v>
      </c>
      <c r="L286" s="237">
        <f t="shared" si="178"/>
        <v>0</v>
      </c>
      <c r="O286" s="221">
        <f t="shared" si="209" ref="O286:AT286">-IF(AND($F286=3,O$10=$H286),$L199,0)</f>
        <v>0</v>
      </c>
      <c r="P286" s="221">
        <f t="shared" si="209"/>
        <v>0</v>
      </c>
      <c r="Q286" s="221">
        <f t="shared" si="209"/>
        <v>0</v>
      </c>
      <c r="R286" s="221">
        <f t="shared" si="209"/>
        <v>0</v>
      </c>
      <c r="S286" s="221">
        <f t="shared" si="209"/>
        <v>0</v>
      </c>
      <c r="T286" s="221">
        <f t="shared" si="209"/>
        <v>0</v>
      </c>
      <c r="U286" s="221">
        <f t="shared" si="209"/>
        <v>0</v>
      </c>
      <c r="V286" s="221">
        <f t="shared" si="209"/>
        <v>0</v>
      </c>
      <c r="W286" s="221">
        <f t="shared" si="209"/>
        <v>0</v>
      </c>
      <c r="X286" s="221">
        <f t="shared" si="209"/>
        <v>0</v>
      </c>
      <c r="Y286" s="221">
        <f t="shared" si="209"/>
        <v>0</v>
      </c>
      <c r="Z286" s="221">
        <f t="shared" si="209"/>
        <v>0</v>
      </c>
      <c r="AA286" s="221">
        <f t="shared" si="209"/>
        <v>0</v>
      </c>
      <c r="AB286" s="221">
        <f t="shared" si="209"/>
        <v>0</v>
      </c>
      <c r="AC286" s="221">
        <f t="shared" si="209"/>
        <v>0</v>
      </c>
      <c r="AD286" s="221">
        <f t="shared" si="209"/>
        <v>0</v>
      </c>
      <c r="AE286" s="221">
        <f t="shared" si="209"/>
        <v>0</v>
      </c>
      <c r="AF286" s="221">
        <f t="shared" si="209"/>
        <v>0</v>
      </c>
      <c r="AG286" s="221">
        <f t="shared" si="209"/>
        <v>0</v>
      </c>
      <c r="AH286" s="221">
        <f t="shared" si="209"/>
        <v>0</v>
      </c>
      <c r="AI286" s="221">
        <f t="shared" si="209"/>
        <v>0</v>
      </c>
      <c r="AJ286" s="221">
        <f t="shared" si="209"/>
        <v>0</v>
      </c>
      <c r="AK286" s="221">
        <f t="shared" si="209"/>
        <v>0</v>
      </c>
      <c r="AL286" s="221">
        <f t="shared" si="209"/>
        <v>0</v>
      </c>
      <c r="AM286" s="221">
        <f t="shared" si="209"/>
        <v>0</v>
      </c>
      <c r="AN286" s="221">
        <f t="shared" si="209"/>
        <v>0</v>
      </c>
      <c r="AO286" s="221">
        <f t="shared" si="209"/>
        <v>0</v>
      </c>
      <c r="AP286" s="221">
        <f t="shared" si="209"/>
        <v>0</v>
      </c>
      <c r="AQ286" s="221">
        <f t="shared" si="209"/>
        <v>0</v>
      </c>
      <c r="AR286" s="221">
        <f t="shared" si="209"/>
        <v>0</v>
      </c>
      <c r="AS286" s="221">
        <f t="shared" si="209"/>
        <v>0</v>
      </c>
      <c r="AT286" s="221">
        <f t="shared" si="209"/>
        <v>0</v>
      </c>
      <c r="AU286" s="221">
        <f t="shared" si="210" ref="AU286:BM286">-IF(AND($F286=3,AU$10=$H286),$L199,0)</f>
        <v>0</v>
      </c>
      <c r="AV286" s="221">
        <f t="shared" si="210"/>
        <v>0</v>
      </c>
      <c r="AW286" s="221">
        <f t="shared" si="210"/>
        <v>0</v>
      </c>
      <c r="AX286" s="221">
        <f t="shared" si="210"/>
        <v>0</v>
      </c>
      <c r="AY286" s="221">
        <f t="shared" si="210"/>
        <v>0</v>
      </c>
      <c r="AZ286" s="221">
        <f t="shared" si="210"/>
        <v>0</v>
      </c>
      <c r="BA286" s="221">
        <f t="shared" si="210"/>
        <v>0</v>
      </c>
      <c r="BB286" s="221">
        <f t="shared" si="210"/>
        <v>0</v>
      </c>
      <c r="BC286" s="221">
        <f t="shared" si="210"/>
        <v>0</v>
      </c>
      <c r="BD286" s="221">
        <f t="shared" si="210"/>
        <v>0</v>
      </c>
      <c r="BE286" s="221">
        <f t="shared" si="210"/>
        <v>0</v>
      </c>
      <c r="BF286" s="221">
        <f t="shared" si="210"/>
        <v>0</v>
      </c>
      <c r="BG286" s="221">
        <f t="shared" si="210"/>
        <v>0</v>
      </c>
      <c r="BH286" s="221">
        <f t="shared" si="210"/>
        <v>0</v>
      </c>
      <c r="BI286" s="221">
        <f t="shared" si="210"/>
        <v>0</v>
      </c>
      <c r="BJ286" s="221">
        <f t="shared" si="210"/>
        <v>0</v>
      </c>
      <c r="BK286" s="221">
        <f t="shared" si="210"/>
        <v>0</v>
      </c>
      <c r="BL286" s="221">
        <f t="shared" si="210"/>
        <v>0</v>
      </c>
      <c r="BM286" s="221">
        <f t="shared" si="210"/>
        <v>0</v>
      </c>
    </row>
    <row r="287" spans="3:65" ht="12.75">
      <c r="C287" s="220">
        <f t="shared" si="174"/>
        <v>18</v>
      </c>
      <c r="D287" s="198" t="str">
        <f t="shared" si="175"/>
        <v>…</v>
      </c>
      <c r="E287" s="245" t="str">
        <f t="shared" si="171"/>
        <v>Operating Expense</v>
      </c>
      <c r="F287" s="215">
        <f t="shared" si="171"/>
        <v>2</v>
      </c>
      <c r="G287" s="215"/>
      <c r="H287" s="306">
        <f t="shared" si="176"/>
        <v>2032</v>
      </c>
      <c r="K287" s="236">
        <f t="shared" si="177"/>
        <v>0</v>
      </c>
      <c r="L287" s="237">
        <f t="shared" si="178"/>
        <v>0</v>
      </c>
      <c r="O287" s="221">
        <f t="shared" si="211" ref="O287:AT287">-IF(AND($F287=3,O$10=$H287),$L200,0)</f>
        <v>0</v>
      </c>
      <c r="P287" s="221">
        <f t="shared" si="211"/>
        <v>0</v>
      </c>
      <c r="Q287" s="221">
        <f t="shared" si="211"/>
        <v>0</v>
      </c>
      <c r="R287" s="221">
        <f t="shared" si="211"/>
        <v>0</v>
      </c>
      <c r="S287" s="221">
        <f t="shared" si="211"/>
        <v>0</v>
      </c>
      <c r="T287" s="221">
        <f t="shared" si="211"/>
        <v>0</v>
      </c>
      <c r="U287" s="221">
        <f t="shared" si="211"/>
        <v>0</v>
      </c>
      <c r="V287" s="221">
        <f t="shared" si="211"/>
        <v>0</v>
      </c>
      <c r="W287" s="221">
        <f t="shared" si="211"/>
        <v>0</v>
      </c>
      <c r="X287" s="221">
        <f t="shared" si="211"/>
        <v>0</v>
      </c>
      <c r="Y287" s="221">
        <f t="shared" si="211"/>
        <v>0</v>
      </c>
      <c r="Z287" s="221">
        <f t="shared" si="211"/>
        <v>0</v>
      </c>
      <c r="AA287" s="221">
        <f t="shared" si="211"/>
        <v>0</v>
      </c>
      <c r="AB287" s="221">
        <f t="shared" si="211"/>
        <v>0</v>
      </c>
      <c r="AC287" s="221">
        <f t="shared" si="211"/>
        <v>0</v>
      </c>
      <c r="AD287" s="221">
        <f t="shared" si="211"/>
        <v>0</v>
      </c>
      <c r="AE287" s="221">
        <f t="shared" si="211"/>
        <v>0</v>
      </c>
      <c r="AF287" s="221">
        <f t="shared" si="211"/>
        <v>0</v>
      </c>
      <c r="AG287" s="221">
        <f t="shared" si="211"/>
        <v>0</v>
      </c>
      <c r="AH287" s="221">
        <f t="shared" si="211"/>
        <v>0</v>
      </c>
      <c r="AI287" s="221">
        <f t="shared" si="211"/>
        <v>0</v>
      </c>
      <c r="AJ287" s="221">
        <f t="shared" si="211"/>
        <v>0</v>
      </c>
      <c r="AK287" s="221">
        <f t="shared" si="211"/>
        <v>0</v>
      </c>
      <c r="AL287" s="221">
        <f t="shared" si="211"/>
        <v>0</v>
      </c>
      <c r="AM287" s="221">
        <f t="shared" si="211"/>
        <v>0</v>
      </c>
      <c r="AN287" s="221">
        <f t="shared" si="211"/>
        <v>0</v>
      </c>
      <c r="AO287" s="221">
        <f t="shared" si="211"/>
        <v>0</v>
      </c>
      <c r="AP287" s="221">
        <f t="shared" si="211"/>
        <v>0</v>
      </c>
      <c r="AQ287" s="221">
        <f t="shared" si="211"/>
        <v>0</v>
      </c>
      <c r="AR287" s="221">
        <f t="shared" si="211"/>
        <v>0</v>
      </c>
      <c r="AS287" s="221">
        <f t="shared" si="211"/>
        <v>0</v>
      </c>
      <c r="AT287" s="221">
        <f t="shared" si="211"/>
        <v>0</v>
      </c>
      <c r="AU287" s="221">
        <f t="shared" si="212" ref="AU287:BM287">-IF(AND($F287=3,AU$10=$H287),$L200,0)</f>
        <v>0</v>
      </c>
      <c r="AV287" s="221">
        <f t="shared" si="212"/>
        <v>0</v>
      </c>
      <c r="AW287" s="221">
        <f t="shared" si="212"/>
        <v>0</v>
      </c>
      <c r="AX287" s="221">
        <f t="shared" si="212"/>
        <v>0</v>
      </c>
      <c r="AY287" s="221">
        <f t="shared" si="212"/>
        <v>0</v>
      </c>
      <c r="AZ287" s="221">
        <f t="shared" si="212"/>
        <v>0</v>
      </c>
      <c r="BA287" s="221">
        <f t="shared" si="212"/>
        <v>0</v>
      </c>
      <c r="BB287" s="221">
        <f t="shared" si="212"/>
        <v>0</v>
      </c>
      <c r="BC287" s="221">
        <f t="shared" si="212"/>
        <v>0</v>
      </c>
      <c r="BD287" s="221">
        <f t="shared" si="212"/>
        <v>0</v>
      </c>
      <c r="BE287" s="221">
        <f t="shared" si="212"/>
        <v>0</v>
      </c>
      <c r="BF287" s="221">
        <f t="shared" si="212"/>
        <v>0</v>
      </c>
      <c r="BG287" s="221">
        <f t="shared" si="212"/>
        <v>0</v>
      </c>
      <c r="BH287" s="221">
        <f t="shared" si="212"/>
        <v>0</v>
      </c>
      <c r="BI287" s="221">
        <f t="shared" si="212"/>
        <v>0</v>
      </c>
      <c r="BJ287" s="221">
        <f t="shared" si="212"/>
        <v>0</v>
      </c>
      <c r="BK287" s="221">
        <f t="shared" si="212"/>
        <v>0</v>
      </c>
      <c r="BL287" s="221">
        <f t="shared" si="212"/>
        <v>0</v>
      </c>
      <c r="BM287" s="221">
        <f t="shared" si="212"/>
        <v>0</v>
      </c>
    </row>
    <row r="288" spans="3:65" ht="12.75">
      <c r="C288" s="220">
        <f t="shared" si="174"/>
        <v>19</v>
      </c>
      <c r="D288" s="198" t="str">
        <f t="shared" si="175"/>
        <v>…</v>
      </c>
      <c r="E288" s="245" t="str">
        <f t="shared" si="171"/>
        <v>Operating Expense</v>
      </c>
      <c r="F288" s="215">
        <f t="shared" si="171"/>
        <v>2</v>
      </c>
      <c r="G288" s="215"/>
      <c r="H288" s="306">
        <f t="shared" si="176"/>
        <v>2032</v>
      </c>
      <c r="K288" s="236">
        <f t="shared" si="177"/>
        <v>0</v>
      </c>
      <c r="L288" s="237">
        <f t="shared" si="178"/>
        <v>0</v>
      </c>
      <c r="O288" s="221">
        <f t="shared" si="213" ref="O288:AT288">-IF(AND($F288=3,O$10=$H288),$L201,0)</f>
        <v>0</v>
      </c>
      <c r="P288" s="221">
        <f t="shared" si="213"/>
        <v>0</v>
      </c>
      <c r="Q288" s="221">
        <f t="shared" si="213"/>
        <v>0</v>
      </c>
      <c r="R288" s="221">
        <f t="shared" si="213"/>
        <v>0</v>
      </c>
      <c r="S288" s="221">
        <f t="shared" si="213"/>
        <v>0</v>
      </c>
      <c r="T288" s="221">
        <f t="shared" si="213"/>
        <v>0</v>
      </c>
      <c r="U288" s="221">
        <f t="shared" si="213"/>
        <v>0</v>
      </c>
      <c r="V288" s="221">
        <f t="shared" si="213"/>
        <v>0</v>
      </c>
      <c r="W288" s="221">
        <f t="shared" si="213"/>
        <v>0</v>
      </c>
      <c r="X288" s="221">
        <f t="shared" si="213"/>
        <v>0</v>
      </c>
      <c r="Y288" s="221">
        <f t="shared" si="213"/>
        <v>0</v>
      </c>
      <c r="Z288" s="221">
        <f t="shared" si="213"/>
        <v>0</v>
      </c>
      <c r="AA288" s="221">
        <f t="shared" si="213"/>
        <v>0</v>
      </c>
      <c r="AB288" s="221">
        <f t="shared" si="213"/>
        <v>0</v>
      </c>
      <c r="AC288" s="221">
        <f t="shared" si="213"/>
        <v>0</v>
      </c>
      <c r="AD288" s="221">
        <f t="shared" si="213"/>
        <v>0</v>
      </c>
      <c r="AE288" s="221">
        <f t="shared" si="213"/>
        <v>0</v>
      </c>
      <c r="AF288" s="221">
        <f t="shared" si="213"/>
        <v>0</v>
      </c>
      <c r="AG288" s="221">
        <f t="shared" si="213"/>
        <v>0</v>
      </c>
      <c r="AH288" s="221">
        <f t="shared" si="213"/>
        <v>0</v>
      </c>
      <c r="AI288" s="221">
        <f t="shared" si="213"/>
        <v>0</v>
      </c>
      <c r="AJ288" s="221">
        <f t="shared" si="213"/>
        <v>0</v>
      </c>
      <c r="AK288" s="221">
        <f t="shared" si="213"/>
        <v>0</v>
      </c>
      <c r="AL288" s="221">
        <f t="shared" si="213"/>
        <v>0</v>
      </c>
      <c r="AM288" s="221">
        <f t="shared" si="213"/>
        <v>0</v>
      </c>
      <c r="AN288" s="221">
        <f t="shared" si="213"/>
        <v>0</v>
      </c>
      <c r="AO288" s="221">
        <f t="shared" si="213"/>
        <v>0</v>
      </c>
      <c r="AP288" s="221">
        <f t="shared" si="213"/>
        <v>0</v>
      </c>
      <c r="AQ288" s="221">
        <f t="shared" si="213"/>
        <v>0</v>
      </c>
      <c r="AR288" s="221">
        <f t="shared" si="213"/>
        <v>0</v>
      </c>
      <c r="AS288" s="221">
        <f t="shared" si="213"/>
        <v>0</v>
      </c>
      <c r="AT288" s="221">
        <f t="shared" si="213"/>
        <v>0</v>
      </c>
      <c r="AU288" s="221">
        <f t="shared" si="214" ref="AU288:BM288">-IF(AND($F288=3,AU$10=$H288),$L201,0)</f>
        <v>0</v>
      </c>
      <c r="AV288" s="221">
        <f t="shared" si="214"/>
        <v>0</v>
      </c>
      <c r="AW288" s="221">
        <f t="shared" si="214"/>
        <v>0</v>
      </c>
      <c r="AX288" s="221">
        <f t="shared" si="214"/>
        <v>0</v>
      </c>
      <c r="AY288" s="221">
        <f t="shared" si="214"/>
        <v>0</v>
      </c>
      <c r="AZ288" s="221">
        <f t="shared" si="214"/>
        <v>0</v>
      </c>
      <c r="BA288" s="221">
        <f t="shared" si="214"/>
        <v>0</v>
      </c>
      <c r="BB288" s="221">
        <f t="shared" si="214"/>
        <v>0</v>
      </c>
      <c r="BC288" s="221">
        <f t="shared" si="214"/>
        <v>0</v>
      </c>
      <c r="BD288" s="221">
        <f t="shared" si="214"/>
        <v>0</v>
      </c>
      <c r="BE288" s="221">
        <f t="shared" si="214"/>
        <v>0</v>
      </c>
      <c r="BF288" s="221">
        <f t="shared" si="214"/>
        <v>0</v>
      </c>
      <c r="BG288" s="221">
        <f t="shared" si="214"/>
        <v>0</v>
      </c>
      <c r="BH288" s="221">
        <f t="shared" si="214"/>
        <v>0</v>
      </c>
      <c r="BI288" s="221">
        <f t="shared" si="214"/>
        <v>0</v>
      </c>
      <c r="BJ288" s="221">
        <f t="shared" si="214"/>
        <v>0</v>
      </c>
      <c r="BK288" s="221">
        <f t="shared" si="214"/>
        <v>0</v>
      </c>
      <c r="BL288" s="221">
        <f t="shared" si="214"/>
        <v>0</v>
      </c>
      <c r="BM288" s="221">
        <f t="shared" si="214"/>
        <v>0</v>
      </c>
    </row>
    <row r="289" spans="3:65" ht="12.75">
      <c r="C289" s="220">
        <f t="shared" si="174"/>
        <v>20</v>
      </c>
      <c r="D289" s="198" t="str">
        <f t="shared" si="175"/>
        <v>…</v>
      </c>
      <c r="E289" s="245" t="str">
        <f t="shared" si="171"/>
        <v>Operating Expense</v>
      </c>
      <c r="F289" s="215">
        <f t="shared" si="171"/>
        <v>2</v>
      </c>
      <c r="G289" s="215"/>
      <c r="H289" s="306">
        <f t="shared" si="176"/>
        <v>2032</v>
      </c>
      <c r="K289" s="236">
        <f t="shared" si="177"/>
        <v>0</v>
      </c>
      <c r="L289" s="237">
        <f t="shared" si="178"/>
        <v>0</v>
      </c>
      <c r="O289" s="221">
        <f t="shared" si="215" ref="O289:AT289">-IF(AND($F289=3,O$10=$H289),$L202,0)</f>
        <v>0</v>
      </c>
      <c r="P289" s="221">
        <f t="shared" si="215"/>
        <v>0</v>
      </c>
      <c r="Q289" s="221">
        <f t="shared" si="215"/>
        <v>0</v>
      </c>
      <c r="R289" s="221">
        <f t="shared" si="215"/>
        <v>0</v>
      </c>
      <c r="S289" s="221">
        <f t="shared" si="215"/>
        <v>0</v>
      </c>
      <c r="T289" s="221">
        <f t="shared" si="215"/>
        <v>0</v>
      </c>
      <c r="U289" s="221">
        <f t="shared" si="215"/>
        <v>0</v>
      </c>
      <c r="V289" s="221">
        <f t="shared" si="215"/>
        <v>0</v>
      </c>
      <c r="W289" s="221">
        <f t="shared" si="215"/>
        <v>0</v>
      </c>
      <c r="X289" s="221">
        <f t="shared" si="215"/>
        <v>0</v>
      </c>
      <c r="Y289" s="221">
        <f t="shared" si="215"/>
        <v>0</v>
      </c>
      <c r="Z289" s="221">
        <f t="shared" si="215"/>
        <v>0</v>
      </c>
      <c r="AA289" s="221">
        <f t="shared" si="215"/>
        <v>0</v>
      </c>
      <c r="AB289" s="221">
        <f t="shared" si="215"/>
        <v>0</v>
      </c>
      <c r="AC289" s="221">
        <f t="shared" si="215"/>
        <v>0</v>
      </c>
      <c r="AD289" s="221">
        <f t="shared" si="215"/>
        <v>0</v>
      </c>
      <c r="AE289" s="221">
        <f t="shared" si="215"/>
        <v>0</v>
      </c>
      <c r="AF289" s="221">
        <f t="shared" si="215"/>
        <v>0</v>
      </c>
      <c r="AG289" s="221">
        <f t="shared" si="215"/>
        <v>0</v>
      </c>
      <c r="AH289" s="221">
        <f t="shared" si="215"/>
        <v>0</v>
      </c>
      <c r="AI289" s="221">
        <f t="shared" si="215"/>
        <v>0</v>
      </c>
      <c r="AJ289" s="221">
        <f t="shared" si="215"/>
        <v>0</v>
      </c>
      <c r="AK289" s="221">
        <f t="shared" si="215"/>
        <v>0</v>
      </c>
      <c r="AL289" s="221">
        <f t="shared" si="215"/>
        <v>0</v>
      </c>
      <c r="AM289" s="221">
        <f t="shared" si="215"/>
        <v>0</v>
      </c>
      <c r="AN289" s="221">
        <f t="shared" si="215"/>
        <v>0</v>
      </c>
      <c r="AO289" s="221">
        <f t="shared" si="215"/>
        <v>0</v>
      </c>
      <c r="AP289" s="221">
        <f t="shared" si="215"/>
        <v>0</v>
      </c>
      <c r="AQ289" s="221">
        <f t="shared" si="215"/>
        <v>0</v>
      </c>
      <c r="AR289" s="221">
        <f t="shared" si="215"/>
        <v>0</v>
      </c>
      <c r="AS289" s="221">
        <f t="shared" si="215"/>
        <v>0</v>
      </c>
      <c r="AT289" s="221">
        <f t="shared" si="215"/>
        <v>0</v>
      </c>
      <c r="AU289" s="221">
        <f t="shared" si="216" ref="AU289:BM289">-IF(AND($F289=3,AU$10=$H289),$L202,0)</f>
        <v>0</v>
      </c>
      <c r="AV289" s="221">
        <f t="shared" si="216"/>
        <v>0</v>
      </c>
      <c r="AW289" s="221">
        <f t="shared" si="216"/>
        <v>0</v>
      </c>
      <c r="AX289" s="221">
        <f t="shared" si="216"/>
        <v>0</v>
      </c>
      <c r="AY289" s="221">
        <f t="shared" si="216"/>
        <v>0</v>
      </c>
      <c r="AZ289" s="221">
        <f t="shared" si="216"/>
        <v>0</v>
      </c>
      <c r="BA289" s="221">
        <f t="shared" si="216"/>
        <v>0</v>
      </c>
      <c r="BB289" s="221">
        <f t="shared" si="216"/>
        <v>0</v>
      </c>
      <c r="BC289" s="221">
        <f t="shared" si="216"/>
        <v>0</v>
      </c>
      <c r="BD289" s="221">
        <f t="shared" si="216"/>
        <v>0</v>
      </c>
      <c r="BE289" s="221">
        <f t="shared" si="216"/>
        <v>0</v>
      </c>
      <c r="BF289" s="221">
        <f t="shared" si="216"/>
        <v>0</v>
      </c>
      <c r="BG289" s="221">
        <f t="shared" si="216"/>
        <v>0</v>
      </c>
      <c r="BH289" s="221">
        <f t="shared" si="216"/>
        <v>0</v>
      </c>
      <c r="BI289" s="221">
        <f t="shared" si="216"/>
        <v>0</v>
      </c>
      <c r="BJ289" s="221">
        <f t="shared" si="216"/>
        <v>0</v>
      </c>
      <c r="BK289" s="221">
        <f t="shared" si="216"/>
        <v>0</v>
      </c>
      <c r="BL289" s="221">
        <f t="shared" si="216"/>
        <v>0</v>
      </c>
      <c r="BM289" s="221">
        <f t="shared" si="216"/>
        <v>0</v>
      </c>
    </row>
    <row r="290" spans="3:65" ht="12.75">
      <c r="C290" s="220">
        <f t="shared" si="174"/>
        <v>21</v>
      </c>
      <c r="D290" s="198" t="str">
        <f t="shared" si="175"/>
        <v>…</v>
      </c>
      <c r="E290" s="245" t="str">
        <f t="shared" si="171"/>
        <v>Operating Expense</v>
      </c>
      <c r="F290" s="215">
        <f t="shared" si="171"/>
        <v>2</v>
      </c>
      <c r="G290" s="215"/>
      <c r="H290" s="306">
        <f t="shared" si="176"/>
        <v>2032</v>
      </c>
      <c r="K290" s="236">
        <f t="shared" si="177"/>
        <v>0</v>
      </c>
      <c r="L290" s="237">
        <f t="shared" si="178"/>
        <v>0</v>
      </c>
      <c r="O290" s="221">
        <f t="shared" si="217" ref="O290:AT290">-IF(AND($F290=3,O$10=$H290),$L203,0)</f>
        <v>0</v>
      </c>
      <c r="P290" s="221">
        <f t="shared" si="217"/>
        <v>0</v>
      </c>
      <c r="Q290" s="221">
        <f t="shared" si="217"/>
        <v>0</v>
      </c>
      <c r="R290" s="221">
        <f t="shared" si="217"/>
        <v>0</v>
      </c>
      <c r="S290" s="221">
        <f t="shared" si="217"/>
        <v>0</v>
      </c>
      <c r="T290" s="221">
        <f t="shared" si="217"/>
        <v>0</v>
      </c>
      <c r="U290" s="221">
        <f t="shared" si="217"/>
        <v>0</v>
      </c>
      <c r="V290" s="221">
        <f t="shared" si="217"/>
        <v>0</v>
      </c>
      <c r="W290" s="221">
        <f t="shared" si="217"/>
        <v>0</v>
      </c>
      <c r="X290" s="221">
        <f t="shared" si="217"/>
        <v>0</v>
      </c>
      <c r="Y290" s="221">
        <f t="shared" si="217"/>
        <v>0</v>
      </c>
      <c r="Z290" s="221">
        <f t="shared" si="217"/>
        <v>0</v>
      </c>
      <c r="AA290" s="221">
        <f t="shared" si="217"/>
        <v>0</v>
      </c>
      <c r="AB290" s="221">
        <f t="shared" si="217"/>
        <v>0</v>
      </c>
      <c r="AC290" s="221">
        <f t="shared" si="217"/>
        <v>0</v>
      </c>
      <c r="AD290" s="221">
        <f t="shared" si="217"/>
        <v>0</v>
      </c>
      <c r="AE290" s="221">
        <f t="shared" si="217"/>
        <v>0</v>
      </c>
      <c r="AF290" s="221">
        <f t="shared" si="217"/>
        <v>0</v>
      </c>
      <c r="AG290" s="221">
        <f t="shared" si="217"/>
        <v>0</v>
      </c>
      <c r="AH290" s="221">
        <f t="shared" si="217"/>
        <v>0</v>
      </c>
      <c r="AI290" s="221">
        <f t="shared" si="217"/>
        <v>0</v>
      </c>
      <c r="AJ290" s="221">
        <f t="shared" si="217"/>
        <v>0</v>
      </c>
      <c r="AK290" s="221">
        <f t="shared" si="217"/>
        <v>0</v>
      </c>
      <c r="AL290" s="221">
        <f t="shared" si="217"/>
        <v>0</v>
      </c>
      <c r="AM290" s="221">
        <f t="shared" si="217"/>
        <v>0</v>
      </c>
      <c r="AN290" s="221">
        <f t="shared" si="217"/>
        <v>0</v>
      </c>
      <c r="AO290" s="221">
        <f t="shared" si="217"/>
        <v>0</v>
      </c>
      <c r="AP290" s="221">
        <f t="shared" si="217"/>
        <v>0</v>
      </c>
      <c r="AQ290" s="221">
        <f t="shared" si="217"/>
        <v>0</v>
      </c>
      <c r="AR290" s="221">
        <f t="shared" si="217"/>
        <v>0</v>
      </c>
      <c r="AS290" s="221">
        <f t="shared" si="217"/>
        <v>0</v>
      </c>
      <c r="AT290" s="221">
        <f t="shared" si="217"/>
        <v>0</v>
      </c>
      <c r="AU290" s="221">
        <f t="shared" si="218" ref="AU290:BM290">-IF(AND($F290=3,AU$10=$H290),$L203,0)</f>
        <v>0</v>
      </c>
      <c r="AV290" s="221">
        <f t="shared" si="218"/>
        <v>0</v>
      </c>
      <c r="AW290" s="221">
        <f t="shared" si="218"/>
        <v>0</v>
      </c>
      <c r="AX290" s="221">
        <f t="shared" si="218"/>
        <v>0</v>
      </c>
      <c r="AY290" s="221">
        <f t="shared" si="218"/>
        <v>0</v>
      </c>
      <c r="AZ290" s="221">
        <f t="shared" si="218"/>
        <v>0</v>
      </c>
      <c r="BA290" s="221">
        <f t="shared" si="218"/>
        <v>0</v>
      </c>
      <c r="BB290" s="221">
        <f t="shared" si="218"/>
        <v>0</v>
      </c>
      <c r="BC290" s="221">
        <f t="shared" si="218"/>
        <v>0</v>
      </c>
      <c r="BD290" s="221">
        <f t="shared" si="218"/>
        <v>0</v>
      </c>
      <c r="BE290" s="221">
        <f t="shared" si="218"/>
        <v>0</v>
      </c>
      <c r="BF290" s="221">
        <f t="shared" si="218"/>
        <v>0</v>
      </c>
      <c r="BG290" s="221">
        <f t="shared" si="218"/>
        <v>0</v>
      </c>
      <c r="BH290" s="221">
        <f t="shared" si="218"/>
        <v>0</v>
      </c>
      <c r="BI290" s="221">
        <f t="shared" si="218"/>
        <v>0</v>
      </c>
      <c r="BJ290" s="221">
        <f t="shared" si="218"/>
        <v>0</v>
      </c>
      <c r="BK290" s="221">
        <f t="shared" si="218"/>
        <v>0</v>
      </c>
      <c r="BL290" s="221">
        <f t="shared" si="218"/>
        <v>0</v>
      </c>
      <c r="BM290" s="221">
        <f t="shared" si="218"/>
        <v>0</v>
      </c>
    </row>
    <row r="291" spans="3:65" ht="12.75">
      <c r="C291" s="220">
        <f t="shared" si="174"/>
        <v>22</v>
      </c>
      <c r="D291" s="198" t="str">
        <f t="shared" si="175"/>
        <v>…</v>
      </c>
      <c r="E291" s="245" t="str">
        <f t="shared" si="171"/>
        <v>Operating Expense</v>
      </c>
      <c r="F291" s="215">
        <f t="shared" si="171"/>
        <v>2</v>
      </c>
      <c r="G291" s="215"/>
      <c r="H291" s="306">
        <f t="shared" si="176"/>
        <v>2032</v>
      </c>
      <c r="K291" s="236">
        <f t="shared" si="177"/>
        <v>0</v>
      </c>
      <c r="L291" s="237">
        <f t="shared" si="178"/>
        <v>0</v>
      </c>
      <c r="O291" s="221">
        <f t="shared" si="219" ref="O291:AT291">-IF(AND($F291=3,O$10=$H291),$L204,0)</f>
        <v>0</v>
      </c>
      <c r="P291" s="221">
        <f t="shared" si="219"/>
        <v>0</v>
      </c>
      <c r="Q291" s="221">
        <f t="shared" si="219"/>
        <v>0</v>
      </c>
      <c r="R291" s="221">
        <f t="shared" si="219"/>
        <v>0</v>
      </c>
      <c r="S291" s="221">
        <f t="shared" si="219"/>
        <v>0</v>
      </c>
      <c r="T291" s="221">
        <f t="shared" si="219"/>
        <v>0</v>
      </c>
      <c r="U291" s="221">
        <f t="shared" si="219"/>
        <v>0</v>
      </c>
      <c r="V291" s="221">
        <f t="shared" si="219"/>
        <v>0</v>
      </c>
      <c r="W291" s="221">
        <f t="shared" si="219"/>
        <v>0</v>
      </c>
      <c r="X291" s="221">
        <f t="shared" si="219"/>
        <v>0</v>
      </c>
      <c r="Y291" s="221">
        <f t="shared" si="219"/>
        <v>0</v>
      </c>
      <c r="Z291" s="221">
        <f t="shared" si="219"/>
        <v>0</v>
      </c>
      <c r="AA291" s="221">
        <f t="shared" si="219"/>
        <v>0</v>
      </c>
      <c r="AB291" s="221">
        <f t="shared" si="219"/>
        <v>0</v>
      </c>
      <c r="AC291" s="221">
        <f t="shared" si="219"/>
        <v>0</v>
      </c>
      <c r="AD291" s="221">
        <f t="shared" si="219"/>
        <v>0</v>
      </c>
      <c r="AE291" s="221">
        <f t="shared" si="219"/>
        <v>0</v>
      </c>
      <c r="AF291" s="221">
        <f t="shared" si="219"/>
        <v>0</v>
      </c>
      <c r="AG291" s="221">
        <f t="shared" si="219"/>
        <v>0</v>
      </c>
      <c r="AH291" s="221">
        <f t="shared" si="219"/>
        <v>0</v>
      </c>
      <c r="AI291" s="221">
        <f t="shared" si="219"/>
        <v>0</v>
      </c>
      <c r="AJ291" s="221">
        <f t="shared" si="219"/>
        <v>0</v>
      </c>
      <c r="AK291" s="221">
        <f t="shared" si="219"/>
        <v>0</v>
      </c>
      <c r="AL291" s="221">
        <f t="shared" si="219"/>
        <v>0</v>
      </c>
      <c r="AM291" s="221">
        <f t="shared" si="219"/>
        <v>0</v>
      </c>
      <c r="AN291" s="221">
        <f t="shared" si="219"/>
        <v>0</v>
      </c>
      <c r="AO291" s="221">
        <f t="shared" si="219"/>
        <v>0</v>
      </c>
      <c r="AP291" s="221">
        <f t="shared" si="219"/>
        <v>0</v>
      </c>
      <c r="AQ291" s="221">
        <f t="shared" si="219"/>
        <v>0</v>
      </c>
      <c r="AR291" s="221">
        <f t="shared" si="219"/>
        <v>0</v>
      </c>
      <c r="AS291" s="221">
        <f t="shared" si="219"/>
        <v>0</v>
      </c>
      <c r="AT291" s="221">
        <f t="shared" si="219"/>
        <v>0</v>
      </c>
      <c r="AU291" s="221">
        <f t="shared" si="220" ref="AU291:BM291">-IF(AND($F291=3,AU$10=$H291),$L204,0)</f>
        <v>0</v>
      </c>
      <c r="AV291" s="221">
        <f t="shared" si="220"/>
        <v>0</v>
      </c>
      <c r="AW291" s="221">
        <f t="shared" si="220"/>
        <v>0</v>
      </c>
      <c r="AX291" s="221">
        <f t="shared" si="220"/>
        <v>0</v>
      </c>
      <c r="AY291" s="221">
        <f t="shared" si="220"/>
        <v>0</v>
      </c>
      <c r="AZ291" s="221">
        <f t="shared" si="220"/>
        <v>0</v>
      </c>
      <c r="BA291" s="221">
        <f t="shared" si="220"/>
        <v>0</v>
      </c>
      <c r="BB291" s="221">
        <f t="shared" si="220"/>
        <v>0</v>
      </c>
      <c r="BC291" s="221">
        <f t="shared" si="220"/>
        <v>0</v>
      </c>
      <c r="BD291" s="221">
        <f t="shared" si="220"/>
        <v>0</v>
      </c>
      <c r="BE291" s="221">
        <f t="shared" si="220"/>
        <v>0</v>
      </c>
      <c r="BF291" s="221">
        <f t="shared" si="220"/>
        <v>0</v>
      </c>
      <c r="BG291" s="221">
        <f t="shared" si="220"/>
        <v>0</v>
      </c>
      <c r="BH291" s="221">
        <f t="shared" si="220"/>
        <v>0</v>
      </c>
      <c r="BI291" s="221">
        <f t="shared" si="220"/>
        <v>0</v>
      </c>
      <c r="BJ291" s="221">
        <f t="shared" si="220"/>
        <v>0</v>
      </c>
      <c r="BK291" s="221">
        <f t="shared" si="220"/>
        <v>0</v>
      </c>
      <c r="BL291" s="221">
        <f t="shared" si="220"/>
        <v>0</v>
      </c>
      <c r="BM291" s="221">
        <f t="shared" si="220"/>
        <v>0</v>
      </c>
    </row>
    <row r="292" spans="3:65" ht="12.75">
      <c r="C292" s="220">
        <f t="shared" si="174"/>
        <v>23</v>
      </c>
      <c r="D292" s="198" t="str">
        <f t="shared" si="175"/>
        <v>…</v>
      </c>
      <c r="E292" s="245" t="str">
        <f t="shared" si="171"/>
        <v>Operating Expense</v>
      </c>
      <c r="F292" s="215">
        <f t="shared" si="171"/>
        <v>2</v>
      </c>
      <c r="G292" s="215"/>
      <c r="H292" s="306">
        <f t="shared" si="176"/>
        <v>2032</v>
      </c>
      <c r="K292" s="236">
        <f t="shared" si="177"/>
        <v>0</v>
      </c>
      <c r="L292" s="237">
        <f t="shared" si="178"/>
        <v>0</v>
      </c>
      <c r="O292" s="221">
        <f t="shared" si="221" ref="O292:AT292">-IF(AND($F292=3,O$10=$H292),$L205,0)</f>
        <v>0</v>
      </c>
      <c r="P292" s="221">
        <f t="shared" si="221"/>
        <v>0</v>
      </c>
      <c r="Q292" s="221">
        <f t="shared" si="221"/>
        <v>0</v>
      </c>
      <c r="R292" s="221">
        <f t="shared" si="221"/>
        <v>0</v>
      </c>
      <c r="S292" s="221">
        <f t="shared" si="221"/>
        <v>0</v>
      </c>
      <c r="T292" s="221">
        <f t="shared" si="221"/>
        <v>0</v>
      </c>
      <c r="U292" s="221">
        <f t="shared" si="221"/>
        <v>0</v>
      </c>
      <c r="V292" s="221">
        <f t="shared" si="221"/>
        <v>0</v>
      </c>
      <c r="W292" s="221">
        <f t="shared" si="221"/>
        <v>0</v>
      </c>
      <c r="X292" s="221">
        <f t="shared" si="221"/>
        <v>0</v>
      </c>
      <c r="Y292" s="221">
        <f t="shared" si="221"/>
        <v>0</v>
      </c>
      <c r="Z292" s="221">
        <f t="shared" si="221"/>
        <v>0</v>
      </c>
      <c r="AA292" s="221">
        <f t="shared" si="221"/>
        <v>0</v>
      </c>
      <c r="AB292" s="221">
        <f t="shared" si="221"/>
        <v>0</v>
      </c>
      <c r="AC292" s="221">
        <f t="shared" si="221"/>
        <v>0</v>
      </c>
      <c r="AD292" s="221">
        <f t="shared" si="221"/>
        <v>0</v>
      </c>
      <c r="AE292" s="221">
        <f t="shared" si="221"/>
        <v>0</v>
      </c>
      <c r="AF292" s="221">
        <f t="shared" si="221"/>
        <v>0</v>
      </c>
      <c r="AG292" s="221">
        <f t="shared" si="221"/>
        <v>0</v>
      </c>
      <c r="AH292" s="221">
        <f t="shared" si="221"/>
        <v>0</v>
      </c>
      <c r="AI292" s="221">
        <f t="shared" si="221"/>
        <v>0</v>
      </c>
      <c r="AJ292" s="221">
        <f t="shared" si="221"/>
        <v>0</v>
      </c>
      <c r="AK292" s="221">
        <f t="shared" si="221"/>
        <v>0</v>
      </c>
      <c r="AL292" s="221">
        <f t="shared" si="221"/>
        <v>0</v>
      </c>
      <c r="AM292" s="221">
        <f t="shared" si="221"/>
        <v>0</v>
      </c>
      <c r="AN292" s="221">
        <f t="shared" si="221"/>
        <v>0</v>
      </c>
      <c r="AO292" s="221">
        <f t="shared" si="221"/>
        <v>0</v>
      </c>
      <c r="AP292" s="221">
        <f t="shared" si="221"/>
        <v>0</v>
      </c>
      <c r="AQ292" s="221">
        <f t="shared" si="221"/>
        <v>0</v>
      </c>
      <c r="AR292" s="221">
        <f t="shared" si="221"/>
        <v>0</v>
      </c>
      <c r="AS292" s="221">
        <f t="shared" si="221"/>
        <v>0</v>
      </c>
      <c r="AT292" s="221">
        <f t="shared" si="221"/>
        <v>0</v>
      </c>
      <c r="AU292" s="221">
        <f t="shared" si="222" ref="AU292:BM292">-IF(AND($F292=3,AU$10=$H292),$L205,0)</f>
        <v>0</v>
      </c>
      <c r="AV292" s="221">
        <f t="shared" si="222"/>
        <v>0</v>
      </c>
      <c r="AW292" s="221">
        <f t="shared" si="222"/>
        <v>0</v>
      </c>
      <c r="AX292" s="221">
        <f t="shared" si="222"/>
        <v>0</v>
      </c>
      <c r="AY292" s="221">
        <f t="shared" si="222"/>
        <v>0</v>
      </c>
      <c r="AZ292" s="221">
        <f t="shared" si="222"/>
        <v>0</v>
      </c>
      <c r="BA292" s="221">
        <f t="shared" si="222"/>
        <v>0</v>
      </c>
      <c r="BB292" s="221">
        <f t="shared" si="222"/>
        <v>0</v>
      </c>
      <c r="BC292" s="221">
        <f t="shared" si="222"/>
        <v>0</v>
      </c>
      <c r="BD292" s="221">
        <f t="shared" si="222"/>
        <v>0</v>
      </c>
      <c r="BE292" s="221">
        <f t="shared" si="222"/>
        <v>0</v>
      </c>
      <c r="BF292" s="221">
        <f t="shared" si="222"/>
        <v>0</v>
      </c>
      <c r="BG292" s="221">
        <f t="shared" si="222"/>
        <v>0</v>
      </c>
      <c r="BH292" s="221">
        <f t="shared" si="222"/>
        <v>0</v>
      </c>
      <c r="BI292" s="221">
        <f t="shared" si="222"/>
        <v>0</v>
      </c>
      <c r="BJ292" s="221">
        <f t="shared" si="222"/>
        <v>0</v>
      </c>
      <c r="BK292" s="221">
        <f t="shared" si="222"/>
        <v>0</v>
      </c>
      <c r="BL292" s="221">
        <f t="shared" si="222"/>
        <v>0</v>
      </c>
      <c r="BM292" s="221">
        <f t="shared" si="222"/>
        <v>0</v>
      </c>
    </row>
    <row r="293" spans="3:65" ht="12.75">
      <c r="C293" s="220">
        <f t="shared" si="174"/>
        <v>24</v>
      </c>
      <c r="D293" s="198" t="str">
        <f t="shared" si="175"/>
        <v>…</v>
      </c>
      <c r="E293" s="245" t="str">
        <f t="shared" si="171"/>
        <v>Operating Expense</v>
      </c>
      <c r="F293" s="215">
        <f t="shared" si="171"/>
        <v>2</v>
      </c>
      <c r="G293" s="215"/>
      <c r="H293" s="306">
        <f t="shared" si="176"/>
        <v>2032</v>
      </c>
      <c r="K293" s="236">
        <f t="shared" si="177"/>
        <v>0</v>
      </c>
      <c r="L293" s="237">
        <f t="shared" si="178"/>
        <v>0</v>
      </c>
      <c r="O293" s="221">
        <f t="shared" si="223" ref="O293:AT293">-IF(AND($F293=3,O$10=$H293),$L206,0)</f>
        <v>0</v>
      </c>
      <c r="P293" s="221">
        <f t="shared" si="223"/>
        <v>0</v>
      </c>
      <c r="Q293" s="221">
        <f t="shared" si="223"/>
        <v>0</v>
      </c>
      <c r="R293" s="221">
        <f t="shared" si="223"/>
        <v>0</v>
      </c>
      <c r="S293" s="221">
        <f t="shared" si="223"/>
        <v>0</v>
      </c>
      <c r="T293" s="221">
        <f t="shared" si="223"/>
        <v>0</v>
      </c>
      <c r="U293" s="221">
        <f t="shared" si="223"/>
        <v>0</v>
      </c>
      <c r="V293" s="221">
        <f t="shared" si="223"/>
        <v>0</v>
      </c>
      <c r="W293" s="221">
        <f t="shared" si="223"/>
        <v>0</v>
      </c>
      <c r="X293" s="221">
        <f t="shared" si="223"/>
        <v>0</v>
      </c>
      <c r="Y293" s="221">
        <f t="shared" si="223"/>
        <v>0</v>
      </c>
      <c r="Z293" s="221">
        <f t="shared" si="223"/>
        <v>0</v>
      </c>
      <c r="AA293" s="221">
        <f t="shared" si="223"/>
        <v>0</v>
      </c>
      <c r="AB293" s="221">
        <f t="shared" si="223"/>
        <v>0</v>
      </c>
      <c r="AC293" s="221">
        <f t="shared" si="223"/>
        <v>0</v>
      </c>
      <c r="AD293" s="221">
        <f t="shared" si="223"/>
        <v>0</v>
      </c>
      <c r="AE293" s="221">
        <f t="shared" si="223"/>
        <v>0</v>
      </c>
      <c r="AF293" s="221">
        <f t="shared" si="223"/>
        <v>0</v>
      </c>
      <c r="AG293" s="221">
        <f t="shared" si="223"/>
        <v>0</v>
      </c>
      <c r="AH293" s="221">
        <f t="shared" si="223"/>
        <v>0</v>
      </c>
      <c r="AI293" s="221">
        <f t="shared" si="223"/>
        <v>0</v>
      </c>
      <c r="AJ293" s="221">
        <f t="shared" si="223"/>
        <v>0</v>
      </c>
      <c r="AK293" s="221">
        <f t="shared" si="223"/>
        <v>0</v>
      </c>
      <c r="AL293" s="221">
        <f t="shared" si="223"/>
        <v>0</v>
      </c>
      <c r="AM293" s="221">
        <f t="shared" si="223"/>
        <v>0</v>
      </c>
      <c r="AN293" s="221">
        <f t="shared" si="223"/>
        <v>0</v>
      </c>
      <c r="AO293" s="221">
        <f t="shared" si="223"/>
        <v>0</v>
      </c>
      <c r="AP293" s="221">
        <f t="shared" si="223"/>
        <v>0</v>
      </c>
      <c r="AQ293" s="221">
        <f t="shared" si="223"/>
        <v>0</v>
      </c>
      <c r="AR293" s="221">
        <f t="shared" si="223"/>
        <v>0</v>
      </c>
      <c r="AS293" s="221">
        <f t="shared" si="223"/>
        <v>0</v>
      </c>
      <c r="AT293" s="221">
        <f t="shared" si="223"/>
        <v>0</v>
      </c>
      <c r="AU293" s="221">
        <f t="shared" si="224" ref="AU293:BM293">-IF(AND($F293=3,AU$10=$H293),$L206,0)</f>
        <v>0</v>
      </c>
      <c r="AV293" s="221">
        <f t="shared" si="224"/>
        <v>0</v>
      </c>
      <c r="AW293" s="221">
        <f t="shared" si="224"/>
        <v>0</v>
      </c>
      <c r="AX293" s="221">
        <f t="shared" si="224"/>
        <v>0</v>
      </c>
      <c r="AY293" s="221">
        <f t="shared" si="224"/>
        <v>0</v>
      </c>
      <c r="AZ293" s="221">
        <f t="shared" si="224"/>
        <v>0</v>
      </c>
      <c r="BA293" s="221">
        <f t="shared" si="224"/>
        <v>0</v>
      </c>
      <c r="BB293" s="221">
        <f t="shared" si="224"/>
        <v>0</v>
      </c>
      <c r="BC293" s="221">
        <f t="shared" si="224"/>
        <v>0</v>
      </c>
      <c r="BD293" s="221">
        <f t="shared" si="224"/>
        <v>0</v>
      </c>
      <c r="BE293" s="221">
        <f t="shared" si="224"/>
        <v>0</v>
      </c>
      <c r="BF293" s="221">
        <f t="shared" si="224"/>
        <v>0</v>
      </c>
      <c r="BG293" s="221">
        <f t="shared" si="224"/>
        <v>0</v>
      </c>
      <c r="BH293" s="221">
        <f t="shared" si="224"/>
        <v>0</v>
      </c>
      <c r="BI293" s="221">
        <f t="shared" si="224"/>
        <v>0</v>
      </c>
      <c r="BJ293" s="221">
        <f t="shared" si="224"/>
        <v>0</v>
      </c>
      <c r="BK293" s="221">
        <f t="shared" si="224"/>
        <v>0</v>
      </c>
      <c r="BL293" s="221">
        <f t="shared" si="224"/>
        <v>0</v>
      </c>
      <c r="BM293" s="221">
        <f t="shared" si="224"/>
        <v>0</v>
      </c>
    </row>
    <row r="294" spans="3:65" ht="12.75">
      <c r="C294" s="220">
        <f t="shared" si="174"/>
        <v>25</v>
      </c>
      <c r="D294" s="198" t="str">
        <f t="shared" si="175"/>
        <v>…</v>
      </c>
      <c r="E294" s="245" t="str">
        <f t="shared" si="171"/>
        <v>Operating Expense</v>
      </c>
      <c r="F294" s="215">
        <f t="shared" si="171"/>
        <v>2</v>
      </c>
      <c r="G294" s="215"/>
      <c r="H294" s="306">
        <f t="shared" si="176"/>
        <v>2032</v>
      </c>
      <c r="K294" s="239">
        <f t="shared" si="177"/>
        <v>0</v>
      </c>
      <c r="L294" s="240">
        <f t="shared" si="178"/>
        <v>0</v>
      </c>
      <c r="O294" s="221">
        <f t="shared" si="225" ref="O294:AT294">-IF(AND($F294=3,O$10=$H294),$L207,0)</f>
        <v>0</v>
      </c>
      <c r="P294" s="221">
        <f t="shared" si="225"/>
        <v>0</v>
      </c>
      <c r="Q294" s="221">
        <f t="shared" si="225"/>
        <v>0</v>
      </c>
      <c r="R294" s="221">
        <f t="shared" si="225"/>
        <v>0</v>
      </c>
      <c r="S294" s="221">
        <f t="shared" si="225"/>
        <v>0</v>
      </c>
      <c r="T294" s="221">
        <f t="shared" si="225"/>
        <v>0</v>
      </c>
      <c r="U294" s="221">
        <f t="shared" si="225"/>
        <v>0</v>
      </c>
      <c r="V294" s="221">
        <f t="shared" si="225"/>
        <v>0</v>
      </c>
      <c r="W294" s="221">
        <f t="shared" si="225"/>
        <v>0</v>
      </c>
      <c r="X294" s="221">
        <f t="shared" si="225"/>
        <v>0</v>
      </c>
      <c r="Y294" s="221">
        <f t="shared" si="225"/>
        <v>0</v>
      </c>
      <c r="Z294" s="221">
        <f t="shared" si="225"/>
        <v>0</v>
      </c>
      <c r="AA294" s="221">
        <f t="shared" si="225"/>
        <v>0</v>
      </c>
      <c r="AB294" s="221">
        <f t="shared" si="225"/>
        <v>0</v>
      </c>
      <c r="AC294" s="221">
        <f t="shared" si="225"/>
        <v>0</v>
      </c>
      <c r="AD294" s="221">
        <f t="shared" si="225"/>
        <v>0</v>
      </c>
      <c r="AE294" s="221">
        <f t="shared" si="225"/>
        <v>0</v>
      </c>
      <c r="AF294" s="221">
        <f t="shared" si="225"/>
        <v>0</v>
      </c>
      <c r="AG294" s="221">
        <f t="shared" si="225"/>
        <v>0</v>
      </c>
      <c r="AH294" s="221">
        <f t="shared" si="225"/>
        <v>0</v>
      </c>
      <c r="AI294" s="221">
        <f t="shared" si="225"/>
        <v>0</v>
      </c>
      <c r="AJ294" s="221">
        <f t="shared" si="225"/>
        <v>0</v>
      </c>
      <c r="AK294" s="221">
        <f t="shared" si="225"/>
        <v>0</v>
      </c>
      <c r="AL294" s="221">
        <f t="shared" si="225"/>
        <v>0</v>
      </c>
      <c r="AM294" s="221">
        <f t="shared" si="225"/>
        <v>0</v>
      </c>
      <c r="AN294" s="221">
        <f t="shared" si="225"/>
        <v>0</v>
      </c>
      <c r="AO294" s="221">
        <f t="shared" si="225"/>
        <v>0</v>
      </c>
      <c r="AP294" s="221">
        <f t="shared" si="225"/>
        <v>0</v>
      </c>
      <c r="AQ294" s="221">
        <f t="shared" si="225"/>
        <v>0</v>
      </c>
      <c r="AR294" s="221">
        <f t="shared" si="225"/>
        <v>0</v>
      </c>
      <c r="AS294" s="221">
        <f t="shared" si="225"/>
        <v>0</v>
      </c>
      <c r="AT294" s="221">
        <f t="shared" si="225"/>
        <v>0</v>
      </c>
      <c r="AU294" s="221">
        <f t="shared" si="226" ref="AU294:BM294">-IF(AND($F294=3,AU$10=$H294),$L207,0)</f>
        <v>0</v>
      </c>
      <c r="AV294" s="221">
        <f t="shared" si="226"/>
        <v>0</v>
      </c>
      <c r="AW294" s="221">
        <f t="shared" si="226"/>
        <v>0</v>
      </c>
      <c r="AX294" s="221">
        <f t="shared" si="226"/>
        <v>0</v>
      </c>
      <c r="AY294" s="221">
        <f t="shared" si="226"/>
        <v>0</v>
      </c>
      <c r="AZ294" s="221">
        <f t="shared" si="226"/>
        <v>0</v>
      </c>
      <c r="BA294" s="221">
        <f t="shared" si="226"/>
        <v>0</v>
      </c>
      <c r="BB294" s="221">
        <f t="shared" si="226"/>
        <v>0</v>
      </c>
      <c r="BC294" s="221">
        <f t="shared" si="226"/>
        <v>0</v>
      </c>
      <c r="BD294" s="221">
        <f t="shared" si="226"/>
        <v>0</v>
      </c>
      <c r="BE294" s="221">
        <f t="shared" si="226"/>
        <v>0</v>
      </c>
      <c r="BF294" s="221">
        <f t="shared" si="226"/>
        <v>0</v>
      </c>
      <c r="BG294" s="221">
        <f t="shared" si="226"/>
        <v>0</v>
      </c>
      <c r="BH294" s="221">
        <f t="shared" si="226"/>
        <v>0</v>
      </c>
      <c r="BI294" s="221">
        <f t="shared" si="226"/>
        <v>0</v>
      </c>
      <c r="BJ294" s="221">
        <f t="shared" si="226"/>
        <v>0</v>
      </c>
      <c r="BK294" s="221">
        <f t="shared" si="226"/>
        <v>0</v>
      </c>
      <c r="BL294" s="221">
        <f t="shared" si="226"/>
        <v>0</v>
      </c>
      <c r="BM294" s="221">
        <f t="shared" si="226"/>
        <v>0</v>
      </c>
    </row>
    <row r="295" spans="4:65" ht="12.75">
      <c r="D295" s="226" t="str">
        <f>"Total "&amp;D269</f>
        <v>Total Land Sale or Reassignment</v>
      </c>
      <c r="K295" s="241">
        <f t="shared" si="177"/>
        <v>0</v>
      </c>
      <c r="L295" s="242">
        <f t="shared" si="178"/>
        <v>0</v>
      </c>
      <c r="O295" s="243">
        <f t="shared" si="227" ref="O295:AT295">SUM(O270:O294)</f>
        <v>0</v>
      </c>
      <c r="P295" s="243">
        <f t="shared" si="227"/>
        <v>0</v>
      </c>
      <c r="Q295" s="243">
        <f t="shared" si="227"/>
        <v>0</v>
      </c>
      <c r="R295" s="243">
        <f t="shared" si="227"/>
        <v>0</v>
      </c>
      <c r="S295" s="243">
        <f t="shared" si="227"/>
        <v>0</v>
      </c>
      <c r="T295" s="243">
        <f t="shared" si="227"/>
        <v>0</v>
      </c>
      <c r="U295" s="243">
        <f t="shared" si="227"/>
        <v>0</v>
      </c>
      <c r="V295" s="243">
        <f t="shared" si="227"/>
        <v>0</v>
      </c>
      <c r="W295" s="243">
        <f t="shared" si="227"/>
        <v>0</v>
      </c>
      <c r="X295" s="243">
        <f t="shared" si="227"/>
        <v>0</v>
      </c>
      <c r="Y295" s="243">
        <f t="shared" si="227"/>
        <v>0</v>
      </c>
      <c r="Z295" s="243">
        <f t="shared" si="227"/>
        <v>0</v>
      </c>
      <c r="AA295" s="243">
        <f t="shared" si="227"/>
        <v>0</v>
      </c>
      <c r="AB295" s="243">
        <f t="shared" si="227"/>
        <v>0</v>
      </c>
      <c r="AC295" s="243">
        <f t="shared" si="227"/>
        <v>0</v>
      </c>
      <c r="AD295" s="243">
        <f t="shared" si="227"/>
        <v>0</v>
      </c>
      <c r="AE295" s="243">
        <f t="shared" si="227"/>
        <v>0</v>
      </c>
      <c r="AF295" s="243">
        <f t="shared" si="227"/>
        <v>0</v>
      </c>
      <c r="AG295" s="243">
        <f t="shared" si="227"/>
        <v>0</v>
      </c>
      <c r="AH295" s="243">
        <f t="shared" si="227"/>
        <v>0</v>
      </c>
      <c r="AI295" s="243">
        <f t="shared" si="227"/>
        <v>0</v>
      </c>
      <c r="AJ295" s="243">
        <f t="shared" si="227"/>
        <v>0</v>
      </c>
      <c r="AK295" s="243">
        <f t="shared" si="227"/>
        <v>0</v>
      </c>
      <c r="AL295" s="243">
        <f t="shared" si="227"/>
        <v>0</v>
      </c>
      <c r="AM295" s="243">
        <f t="shared" si="227"/>
        <v>0</v>
      </c>
      <c r="AN295" s="243">
        <f t="shared" si="227"/>
        <v>0</v>
      </c>
      <c r="AO295" s="243">
        <f t="shared" si="227"/>
        <v>0</v>
      </c>
      <c r="AP295" s="243">
        <f t="shared" si="227"/>
        <v>0</v>
      </c>
      <c r="AQ295" s="243">
        <f t="shared" si="227"/>
        <v>0</v>
      </c>
      <c r="AR295" s="243">
        <f t="shared" si="227"/>
        <v>0</v>
      </c>
      <c r="AS295" s="243">
        <f t="shared" si="227"/>
        <v>0</v>
      </c>
      <c r="AT295" s="243">
        <f t="shared" si="227"/>
        <v>0</v>
      </c>
      <c r="AU295" s="243">
        <f t="shared" si="228" ref="AU295:BM295">SUM(AU270:AU294)</f>
        <v>0</v>
      </c>
      <c r="AV295" s="243">
        <f t="shared" si="228"/>
        <v>0</v>
      </c>
      <c r="AW295" s="243">
        <f t="shared" si="228"/>
        <v>0</v>
      </c>
      <c r="AX295" s="243">
        <f t="shared" si="228"/>
        <v>0</v>
      </c>
      <c r="AY295" s="243">
        <f t="shared" si="228"/>
        <v>0</v>
      </c>
      <c r="AZ295" s="243">
        <f t="shared" si="228"/>
        <v>0</v>
      </c>
      <c r="BA295" s="243">
        <f t="shared" si="228"/>
        <v>0</v>
      </c>
      <c r="BB295" s="243">
        <f t="shared" si="228"/>
        <v>0</v>
      </c>
      <c r="BC295" s="243">
        <f t="shared" si="228"/>
        <v>0</v>
      </c>
      <c r="BD295" s="243">
        <f t="shared" si="228"/>
        <v>0</v>
      </c>
      <c r="BE295" s="243">
        <f t="shared" si="228"/>
        <v>0</v>
      </c>
      <c r="BF295" s="243">
        <f t="shared" si="228"/>
        <v>0</v>
      </c>
      <c r="BG295" s="243">
        <f t="shared" si="228"/>
        <v>0</v>
      </c>
      <c r="BH295" s="243">
        <f t="shared" si="228"/>
        <v>0</v>
      </c>
      <c r="BI295" s="243">
        <f t="shared" si="228"/>
        <v>0</v>
      </c>
      <c r="BJ295" s="243">
        <f t="shared" si="228"/>
        <v>0</v>
      </c>
      <c r="BK295" s="243">
        <f t="shared" si="228"/>
        <v>0</v>
      </c>
      <c r="BL295" s="243">
        <f t="shared" si="228"/>
        <v>0</v>
      </c>
      <c r="BM295" s="243">
        <f t="shared" si="228"/>
        <v>0</v>
      </c>
    </row>
    <row r="296" spans="4:7" s="221" customFormat="1" ht="12.75">
      <c r="D296" s="229"/>
      <c r="F296" s="230"/>
      <c r="G296" s="230"/>
    </row>
    <row r="297" spans="4:7" s="221" customFormat="1" ht="12.75">
      <c r="D297" s="229"/>
      <c r="F297" s="230"/>
      <c r="G297" s="230"/>
    </row>
    <row r="298" spans="4:65" ht="12.75">
      <c r="D298" s="218" t="s">
        <v>22</v>
      </c>
      <c r="E298" s="213"/>
      <c r="F298" s="186"/>
      <c r="G298" s="186"/>
      <c r="K298" s="216"/>
      <c r="L298" s="216"/>
      <c r="M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6"/>
      <c r="Z298" s="216"/>
      <c r="AA298" s="216"/>
      <c r="AB298" s="216"/>
      <c r="AC298" s="216"/>
      <c r="AD298" s="216"/>
      <c r="AE298" s="216"/>
      <c r="AF298" s="216"/>
      <c r="AG298" s="216"/>
      <c r="AH298" s="216"/>
      <c r="AI298" s="216"/>
      <c r="AJ298" s="216"/>
      <c r="AK298" s="216"/>
      <c r="AL298" s="216"/>
      <c r="AM298" s="216"/>
      <c r="AN298" s="216"/>
      <c r="AO298" s="216"/>
      <c r="AP298" s="216"/>
      <c r="AQ298" s="216"/>
      <c r="AR298" s="216"/>
      <c r="AS298" s="216"/>
      <c r="AT298" s="216"/>
      <c r="AU298" s="216"/>
      <c r="AV298" s="216"/>
      <c r="AW298" s="216"/>
      <c r="AX298" s="216"/>
      <c r="AY298" s="216"/>
      <c r="AZ298" s="216"/>
      <c r="BA298" s="216"/>
      <c r="BB298" s="216"/>
      <c r="BC298" s="216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</row>
    <row r="299" spans="3:65" ht="12.75">
      <c r="C299" s="220">
        <f>C298+1</f>
        <v>1</v>
      </c>
      <c r="D299" s="198" t="str">
        <f>INDEX(D$64:D$88,$C299,1)</f>
        <v>Capital Costs</v>
      </c>
      <c r="E299" s="245" t="str">
        <f t="shared" si="229" ref="E299:F323">INDEX(E$64:E$88,$C299,1)</f>
        <v>Capital</v>
      </c>
      <c r="F299" s="215">
        <f t="shared" si="229"/>
        <v>4</v>
      </c>
      <c r="G299" s="215"/>
      <c r="H299" s="249"/>
      <c r="O299" s="221">
        <f>SUM($O183:O183)-SUM($O241:O241)+SUM($O270:O270)</f>
        <v>900000</v>
      </c>
      <c r="P299" s="221">
        <f>SUM($O183:P183)-SUM($O241:P241)+SUM($O270:P270)</f>
        <v>800000</v>
      </c>
      <c r="Q299" s="221">
        <f>SUM($O183:Q183)-SUM($O241:Q241)+SUM($O270:Q270)</f>
        <v>700000</v>
      </c>
      <c r="R299" s="221">
        <f>SUM($O183:R183)-SUM($O241:R241)+SUM($O270:R270)</f>
        <v>600000</v>
      </c>
      <c r="S299" s="221">
        <f>SUM($O183:S183)-SUM($O241:S241)+SUM($O270:S270)</f>
        <v>500000</v>
      </c>
      <c r="T299" s="221">
        <f>SUM($O183:T183)-SUM($O241:T241)+SUM($O270:T270)</f>
        <v>400000</v>
      </c>
      <c r="U299" s="221">
        <f>SUM($O183:U183)-SUM($O241:U241)+SUM($O270:U270)</f>
        <v>300000</v>
      </c>
      <c r="V299" s="221">
        <f>SUM($O183:V183)-SUM($O241:V241)+SUM($O270:V270)</f>
        <v>200000</v>
      </c>
      <c r="W299" s="221">
        <f>SUM($O183:W183)-SUM($O241:W241)+SUM($O270:W270)</f>
        <v>100000</v>
      </c>
      <c r="X299" s="221">
        <f>SUM($O183:X183)-SUM($O241:X241)+SUM($O270:X270)</f>
        <v>0</v>
      </c>
      <c r="Y299" s="221">
        <f>SUM($O183:Y183)-SUM($O241:Y241)+SUM($O270:Y270)</f>
        <v>-1.16415321826935E-10</v>
      </c>
      <c r="Z299" s="221">
        <f>SUM($O183:Z183)-SUM($O241:Z241)+SUM($O270:Z270)</f>
        <v>-1.16415321826935E-10</v>
      </c>
      <c r="AA299" s="221">
        <f>SUM($O183:AA183)-SUM($O241:AA241)+SUM($O270:AA270)</f>
        <v>-1.16415321826935E-10</v>
      </c>
      <c r="AB299" s="221">
        <f>SUM($O183:AB183)-SUM($O241:AB241)+SUM($O270:AB270)</f>
        <v>-1.16415321826935E-10</v>
      </c>
      <c r="AC299" s="221">
        <f>SUM($O183:AC183)-SUM($O241:AC241)+SUM($O270:AC270)</f>
        <v>-1.16415321826935E-10</v>
      </c>
      <c r="AD299" s="221">
        <f>SUM($O183:AD183)-SUM($O241:AD241)+SUM($O270:AD270)</f>
        <v>-1.16415321826935E-10</v>
      </c>
      <c r="AE299" s="221">
        <f>SUM($O183:AE183)-SUM($O241:AE241)+SUM($O270:AE270)</f>
        <v>-1.16415321826935E-10</v>
      </c>
      <c r="AF299" s="221">
        <f>SUM($O183:AF183)-SUM($O241:AF241)+SUM($O270:AF270)</f>
        <v>-1.16415321826935E-10</v>
      </c>
      <c r="AG299" s="221">
        <f>SUM($O183:AG183)-SUM($O241:AG241)+SUM($O270:AG270)</f>
        <v>-1.16415321826935E-10</v>
      </c>
      <c r="AH299" s="221">
        <f>SUM($O183:AH183)-SUM($O241:AH241)+SUM($O270:AH270)</f>
        <v>-1.16415321826935E-10</v>
      </c>
      <c r="AI299" s="221">
        <f>SUM($O183:AI183)-SUM($O241:AI241)+SUM($O270:AI270)</f>
        <v>-1.16415321826935E-10</v>
      </c>
      <c r="AJ299" s="221">
        <f>SUM($O183:AJ183)-SUM($O241:AJ241)+SUM($O270:AJ270)</f>
        <v>-1.16415321826935E-10</v>
      </c>
      <c r="AK299" s="221">
        <f>SUM($O183:AK183)-SUM($O241:AK241)+SUM($O270:AK270)</f>
        <v>-1.16415321826935E-10</v>
      </c>
      <c r="AL299" s="221">
        <f>SUM($O183:AL183)-SUM($O241:AL241)+SUM($O270:AL270)</f>
        <v>-1.16415321826935E-10</v>
      </c>
      <c r="AM299" s="221">
        <f>SUM($O183:AM183)-SUM($O241:AM241)+SUM($O270:AM270)</f>
        <v>-1.16415321826935E-10</v>
      </c>
      <c r="AN299" s="221">
        <f>SUM($O183:AN183)-SUM($O241:AN241)+SUM($O270:AN270)</f>
        <v>-1.16415321826935E-10</v>
      </c>
      <c r="AO299" s="221">
        <f>SUM($O183:AO183)-SUM($O241:AO241)+SUM($O270:AO270)</f>
        <v>-1.16415321826935E-10</v>
      </c>
      <c r="AP299" s="221">
        <f>SUM($O183:AP183)-SUM($O241:AP241)+SUM($O270:AP270)</f>
        <v>-1.16415321826935E-10</v>
      </c>
      <c r="AQ299" s="221">
        <f>SUM($O183:AQ183)-SUM($O241:AQ241)+SUM($O270:AQ270)</f>
        <v>-1.16415321826935E-10</v>
      </c>
      <c r="AR299" s="221">
        <f>SUM($O183:AR183)-SUM($O241:AR241)+SUM($O270:AR270)</f>
        <v>-1.16415321826935E-10</v>
      </c>
      <c r="AS299" s="221">
        <f>SUM($O183:AS183)-SUM($O241:AS241)+SUM($O270:AS270)</f>
        <v>-1.16415321826935E-10</v>
      </c>
      <c r="AT299" s="221">
        <f>SUM($O183:AT183)-SUM($O241:AT241)+SUM($O270:AT270)</f>
        <v>-1.16415321826935E-10</v>
      </c>
      <c r="AU299" s="221">
        <f>SUM($O183:AU183)-SUM($O241:AU241)+SUM($O270:AU270)</f>
        <v>-1.16415321826935E-10</v>
      </c>
      <c r="AV299" s="221">
        <f>SUM($O183:AV183)-SUM($O241:AV241)+SUM($O270:AV270)</f>
        <v>-1.16415321826935E-10</v>
      </c>
      <c r="AW299" s="221">
        <f>SUM($O183:AW183)-SUM($O241:AW241)+SUM($O270:AW270)</f>
        <v>-1.16415321826935E-10</v>
      </c>
      <c r="AX299" s="221">
        <f>SUM($O183:AX183)-SUM($O241:AX241)+SUM($O270:AX270)</f>
        <v>-1.16415321826935E-10</v>
      </c>
      <c r="AY299" s="221">
        <f>SUM($O183:AY183)-SUM($O241:AY241)+SUM($O270:AY270)</f>
        <v>-1.16415321826935E-10</v>
      </c>
      <c r="AZ299" s="221">
        <f>SUM($O183:AZ183)-SUM($O241:AZ241)+SUM($O270:AZ270)</f>
        <v>-1.16415321826935E-10</v>
      </c>
      <c r="BA299" s="221">
        <f>SUM($O183:BA183)-SUM($O241:BA241)+SUM($O270:BA270)</f>
        <v>-1.16415321826935E-10</v>
      </c>
      <c r="BB299" s="221">
        <f>SUM($O183:BB183)-SUM($O241:BB241)+SUM($O270:BB270)</f>
        <v>-1.16415321826935E-10</v>
      </c>
      <c r="BC299" s="221">
        <f>SUM($O183:BC183)-SUM($O241:BC241)+SUM($O270:BC270)</f>
        <v>-1.16415321826935E-10</v>
      </c>
      <c r="BD299" s="221">
        <f>SUM($O183:BD183)-SUM($O241:BD241)+SUM($O270:BD270)</f>
        <v>-1.16415321826935E-10</v>
      </c>
      <c r="BE299" s="221">
        <f>SUM($O183:BE183)-SUM($O241:BE241)+SUM($O270:BE270)</f>
        <v>-1.16415321826935E-10</v>
      </c>
      <c r="BF299" s="221">
        <f>SUM($O183:BF183)-SUM($O241:BF241)+SUM($O270:BF270)</f>
        <v>-1.16415321826935E-10</v>
      </c>
      <c r="BG299" s="221">
        <f>SUM($O183:BG183)-SUM($O241:BG241)+SUM($O270:BG270)</f>
        <v>-1.16415321826935E-10</v>
      </c>
      <c r="BH299" s="221">
        <f>SUM($O183:BH183)-SUM($O241:BH241)+SUM($O270:BH270)</f>
        <v>-1.16415321826935E-10</v>
      </c>
      <c r="BI299" s="221">
        <f>SUM($O183:BI183)-SUM($O241:BI241)+SUM($O270:BI270)</f>
        <v>-1.16415321826935E-10</v>
      </c>
      <c r="BJ299" s="221">
        <f>SUM($O183:BJ183)-SUM($O241:BJ241)+SUM($O270:BJ270)</f>
        <v>-1.16415321826935E-10</v>
      </c>
      <c r="BK299" s="221">
        <f>SUM($O183:BK183)-SUM($O241:BK241)+SUM($O270:BK270)</f>
        <v>-1.16415321826935E-10</v>
      </c>
      <c r="BL299" s="221">
        <f>SUM($O183:BL183)-SUM($O241:BL241)+SUM($O270:BL270)</f>
        <v>-1.16415321826935E-10</v>
      </c>
      <c r="BM299" s="221">
        <f>SUM($O183:BM183)-SUM($O241:BM241)+SUM($O270:BM270)</f>
        <v>-1.16415321826935E-10</v>
      </c>
    </row>
    <row r="300" spans="3:65" ht="12.75">
      <c r="C300" s="220">
        <f t="shared" si="230" ref="C300:C323">C299+1</f>
        <v>2</v>
      </c>
      <c r="D300" s="198" t="str">
        <f t="shared" si="231" ref="D300:D323">INDEX(D$64:D$88,$C300,1)</f>
        <v>O&amp;M</v>
      </c>
      <c r="E300" s="245" t="str">
        <f t="shared" si="229"/>
        <v>Operating Expense</v>
      </c>
      <c r="F300" s="215">
        <f t="shared" si="229"/>
        <v>2</v>
      </c>
      <c r="G300" s="215"/>
      <c r="H300" s="249"/>
      <c r="O300" s="221">
        <f>SUM($O184:O184)-SUM($O242:O242)+SUM($O271:O271)</f>
        <v>0</v>
      </c>
      <c r="P300" s="221">
        <f>SUM($O184:P184)-SUM($O242:P242)+SUM($O271:P271)</f>
        <v>0</v>
      </c>
      <c r="Q300" s="221">
        <f>SUM($O184:Q184)-SUM($O242:Q242)+SUM($O271:Q271)</f>
        <v>0</v>
      </c>
      <c r="R300" s="221">
        <f>SUM($O184:R184)-SUM($O242:R242)+SUM($O271:R271)</f>
        <v>0</v>
      </c>
      <c r="S300" s="221">
        <f>SUM($O184:S184)-SUM($O242:S242)+SUM($O271:S271)</f>
        <v>0</v>
      </c>
      <c r="T300" s="221">
        <f>SUM($O184:T184)-SUM($O242:T242)+SUM($O271:T271)</f>
        <v>0</v>
      </c>
      <c r="U300" s="221">
        <f>SUM($O184:U184)-SUM($O242:U242)+SUM($O271:U271)</f>
        <v>0</v>
      </c>
      <c r="V300" s="221">
        <f>SUM($O184:V184)-SUM($O242:V242)+SUM($O271:V271)</f>
        <v>0</v>
      </c>
      <c r="W300" s="221">
        <f>SUM($O184:W184)-SUM($O242:W242)+SUM($O271:W271)</f>
        <v>0</v>
      </c>
      <c r="X300" s="221">
        <f>SUM($O184:X184)-SUM($O242:X242)+SUM($O271:X271)</f>
        <v>0</v>
      </c>
      <c r="Y300" s="221">
        <f>SUM($O184:Y184)-SUM($O242:Y242)+SUM($O271:Y271)</f>
        <v>0</v>
      </c>
      <c r="Z300" s="221">
        <f>SUM($O184:Z184)-SUM($O242:Z242)+SUM($O271:Z271)</f>
        <v>0</v>
      </c>
      <c r="AA300" s="221">
        <f>SUM($O184:AA184)-SUM($O242:AA242)+SUM($O271:AA271)</f>
        <v>0</v>
      </c>
      <c r="AB300" s="221">
        <f>SUM($O184:AB184)-SUM($O242:AB242)+SUM($O271:AB271)</f>
        <v>0</v>
      </c>
      <c r="AC300" s="221">
        <f>SUM($O184:AC184)-SUM($O242:AC242)+SUM($O271:AC271)</f>
        <v>0</v>
      </c>
      <c r="AD300" s="221">
        <f>SUM($O184:AD184)-SUM($O242:AD242)+SUM($O271:AD271)</f>
        <v>0</v>
      </c>
      <c r="AE300" s="221">
        <f>SUM($O184:AE184)-SUM($O242:AE242)+SUM($O271:AE271)</f>
        <v>0</v>
      </c>
      <c r="AF300" s="221">
        <f>SUM($O184:AF184)-SUM($O242:AF242)+SUM($O271:AF271)</f>
        <v>0</v>
      </c>
      <c r="AG300" s="221">
        <f>SUM($O184:AG184)-SUM($O242:AG242)+SUM($O271:AG271)</f>
        <v>0</v>
      </c>
      <c r="AH300" s="221">
        <f>SUM($O184:AH184)-SUM($O242:AH242)+SUM($O271:AH271)</f>
        <v>0</v>
      </c>
      <c r="AI300" s="221">
        <f>SUM($O184:AI184)-SUM($O242:AI242)+SUM($O271:AI271)</f>
        <v>0</v>
      </c>
      <c r="AJ300" s="221">
        <f>SUM($O184:AJ184)-SUM($O242:AJ242)+SUM($O271:AJ271)</f>
        <v>0</v>
      </c>
      <c r="AK300" s="221">
        <f>SUM($O184:AK184)-SUM($O242:AK242)+SUM($O271:AK271)</f>
        <v>0</v>
      </c>
      <c r="AL300" s="221">
        <f>SUM($O184:AL184)-SUM($O242:AL242)+SUM($O271:AL271)</f>
        <v>0</v>
      </c>
      <c r="AM300" s="221">
        <f>SUM($O184:AM184)-SUM($O242:AM242)+SUM($O271:AM271)</f>
        <v>0</v>
      </c>
      <c r="AN300" s="221">
        <f>SUM($O184:AN184)-SUM($O242:AN242)+SUM($O271:AN271)</f>
        <v>0</v>
      </c>
      <c r="AO300" s="221">
        <f>SUM($O184:AO184)-SUM($O242:AO242)+SUM($O271:AO271)</f>
        <v>0</v>
      </c>
      <c r="AP300" s="221">
        <f>SUM($O184:AP184)-SUM($O242:AP242)+SUM($O271:AP271)</f>
        <v>0</v>
      </c>
      <c r="AQ300" s="221">
        <f>SUM($O184:AQ184)-SUM($O242:AQ242)+SUM($O271:AQ271)</f>
        <v>0</v>
      </c>
      <c r="AR300" s="221">
        <f>SUM($O184:AR184)-SUM($O242:AR242)+SUM($O271:AR271)</f>
        <v>0</v>
      </c>
      <c r="AS300" s="221">
        <f>SUM($O184:AS184)-SUM($O242:AS242)+SUM($O271:AS271)</f>
        <v>0</v>
      </c>
      <c r="AT300" s="221">
        <f>SUM($O184:AT184)-SUM($O242:AT242)+SUM($O271:AT271)</f>
        <v>0</v>
      </c>
      <c r="AU300" s="221">
        <f>SUM($O184:AU184)-SUM($O242:AU242)+SUM($O271:AU271)</f>
        <v>0</v>
      </c>
      <c r="AV300" s="221">
        <f>SUM($O184:AV184)-SUM($O242:AV242)+SUM($O271:AV271)</f>
        <v>0</v>
      </c>
      <c r="AW300" s="221">
        <f>SUM($O184:AW184)-SUM($O242:AW242)+SUM($O271:AW271)</f>
        <v>0</v>
      </c>
      <c r="AX300" s="221">
        <f>SUM($O184:AX184)-SUM($O242:AX242)+SUM($O271:AX271)</f>
        <v>0</v>
      </c>
      <c r="AY300" s="221">
        <f>SUM($O184:AY184)-SUM($O242:AY242)+SUM($O271:AY271)</f>
        <v>0</v>
      </c>
      <c r="AZ300" s="221">
        <f>SUM($O184:AZ184)-SUM($O242:AZ242)+SUM($O271:AZ271)</f>
        <v>0</v>
      </c>
      <c r="BA300" s="221">
        <f>SUM($O184:BA184)-SUM($O242:BA242)+SUM($O271:BA271)</f>
        <v>0</v>
      </c>
      <c r="BB300" s="221">
        <f>SUM($O184:BB184)-SUM($O242:BB242)+SUM($O271:BB271)</f>
        <v>0</v>
      </c>
      <c r="BC300" s="221">
        <f>SUM($O184:BC184)-SUM($O242:BC242)+SUM($O271:BC271)</f>
        <v>0</v>
      </c>
      <c r="BD300" s="221">
        <f>SUM($O184:BD184)-SUM($O242:BD242)+SUM($O271:BD271)</f>
        <v>0</v>
      </c>
      <c r="BE300" s="221">
        <f>SUM($O184:BE184)-SUM($O242:BE242)+SUM($O271:BE271)</f>
        <v>0</v>
      </c>
      <c r="BF300" s="221">
        <f>SUM($O184:BF184)-SUM($O242:BF242)+SUM($O271:BF271)</f>
        <v>0</v>
      </c>
      <c r="BG300" s="221">
        <f>SUM($O184:BG184)-SUM($O242:BG242)+SUM($O271:BG271)</f>
        <v>0</v>
      </c>
      <c r="BH300" s="221">
        <f>SUM($O184:BH184)-SUM($O242:BH242)+SUM($O271:BH271)</f>
        <v>0</v>
      </c>
      <c r="BI300" s="221">
        <f>SUM($O184:BI184)-SUM($O242:BI242)+SUM($O271:BI271)</f>
        <v>0</v>
      </c>
      <c r="BJ300" s="221">
        <f>SUM($O184:BJ184)-SUM($O242:BJ242)+SUM($O271:BJ271)</f>
        <v>0</v>
      </c>
      <c r="BK300" s="221">
        <f>SUM($O184:BK184)-SUM($O242:BK242)+SUM($O271:BK271)</f>
        <v>0</v>
      </c>
      <c r="BL300" s="221">
        <f>SUM($O184:BL184)-SUM($O242:BL242)+SUM($O271:BL271)</f>
        <v>0</v>
      </c>
      <c r="BM300" s="221">
        <f>SUM($O184:BM184)-SUM($O242:BM242)+SUM($O271:BM271)</f>
        <v>0</v>
      </c>
    </row>
    <row r="301" spans="3:65" ht="12.75">
      <c r="C301" s="220">
        <f t="shared" si="230"/>
        <v>3</v>
      </c>
      <c r="D301" s="198" t="str">
        <f t="shared" si="231"/>
        <v>…</v>
      </c>
      <c r="E301" s="245" t="str">
        <f t="shared" si="229"/>
        <v>Operating Expense</v>
      </c>
      <c r="F301" s="215">
        <f t="shared" si="229"/>
        <v>2</v>
      </c>
      <c r="G301" s="215"/>
      <c r="H301" s="249"/>
      <c r="O301" s="221">
        <f>SUM($O185:O185)-SUM($O243:O243)+SUM($O272:O272)</f>
        <v>0</v>
      </c>
      <c r="P301" s="221">
        <f>SUM($O185:P185)-SUM($O243:P243)+SUM($O272:P272)</f>
        <v>0</v>
      </c>
      <c r="Q301" s="221">
        <f>SUM($O185:Q185)-SUM($O243:Q243)+SUM($O272:Q272)</f>
        <v>0</v>
      </c>
      <c r="R301" s="221">
        <f>SUM($O185:R185)-SUM($O243:R243)+SUM($O272:R272)</f>
        <v>0</v>
      </c>
      <c r="S301" s="221">
        <f>SUM($O185:S185)-SUM($O243:S243)+SUM($O272:S272)</f>
        <v>0</v>
      </c>
      <c r="T301" s="221">
        <f>SUM($O185:T185)-SUM($O243:T243)+SUM($O272:T272)</f>
        <v>0</v>
      </c>
      <c r="U301" s="221">
        <f>SUM($O185:U185)-SUM($O243:U243)+SUM($O272:U272)</f>
        <v>0</v>
      </c>
      <c r="V301" s="221">
        <f>SUM($O185:V185)-SUM($O243:V243)+SUM($O272:V272)</f>
        <v>0</v>
      </c>
      <c r="W301" s="221">
        <f>SUM($O185:W185)-SUM($O243:W243)+SUM($O272:W272)</f>
        <v>0</v>
      </c>
      <c r="X301" s="221">
        <f>SUM($O185:X185)-SUM($O243:X243)+SUM($O272:X272)</f>
        <v>0</v>
      </c>
      <c r="Y301" s="221">
        <f>SUM($O185:Y185)-SUM($O243:Y243)+SUM($O272:Y272)</f>
        <v>0</v>
      </c>
      <c r="Z301" s="221">
        <f>SUM($O185:Z185)-SUM($O243:Z243)+SUM($O272:Z272)</f>
        <v>0</v>
      </c>
      <c r="AA301" s="221">
        <f>SUM($O185:AA185)-SUM($O243:AA243)+SUM($O272:AA272)</f>
        <v>0</v>
      </c>
      <c r="AB301" s="221">
        <f>SUM($O185:AB185)-SUM($O243:AB243)+SUM($O272:AB272)</f>
        <v>0</v>
      </c>
      <c r="AC301" s="221">
        <f>SUM($O185:AC185)-SUM($O243:AC243)+SUM($O272:AC272)</f>
        <v>0</v>
      </c>
      <c r="AD301" s="221">
        <f>SUM($O185:AD185)-SUM($O243:AD243)+SUM($O272:AD272)</f>
        <v>0</v>
      </c>
      <c r="AE301" s="221">
        <f>SUM($O185:AE185)-SUM($O243:AE243)+SUM($O272:AE272)</f>
        <v>0</v>
      </c>
      <c r="AF301" s="221">
        <f>SUM($O185:AF185)-SUM($O243:AF243)+SUM($O272:AF272)</f>
        <v>0</v>
      </c>
      <c r="AG301" s="221">
        <f>SUM($O185:AG185)-SUM($O243:AG243)+SUM($O272:AG272)</f>
        <v>0</v>
      </c>
      <c r="AH301" s="221">
        <f>SUM($O185:AH185)-SUM($O243:AH243)+SUM($O272:AH272)</f>
        <v>0</v>
      </c>
      <c r="AI301" s="221">
        <f>SUM($O185:AI185)-SUM($O243:AI243)+SUM($O272:AI272)</f>
        <v>0</v>
      </c>
      <c r="AJ301" s="221">
        <f>SUM($O185:AJ185)-SUM($O243:AJ243)+SUM($O272:AJ272)</f>
        <v>0</v>
      </c>
      <c r="AK301" s="221">
        <f>SUM($O185:AK185)-SUM($O243:AK243)+SUM($O272:AK272)</f>
        <v>0</v>
      </c>
      <c r="AL301" s="221">
        <f>SUM($O185:AL185)-SUM($O243:AL243)+SUM($O272:AL272)</f>
        <v>0</v>
      </c>
      <c r="AM301" s="221">
        <f>SUM($O185:AM185)-SUM($O243:AM243)+SUM($O272:AM272)</f>
        <v>0</v>
      </c>
      <c r="AN301" s="221">
        <f>SUM($O185:AN185)-SUM($O243:AN243)+SUM($O272:AN272)</f>
        <v>0</v>
      </c>
      <c r="AO301" s="221">
        <f>SUM($O185:AO185)-SUM($O243:AO243)+SUM($O272:AO272)</f>
        <v>0</v>
      </c>
      <c r="AP301" s="221">
        <f>SUM($O185:AP185)-SUM($O243:AP243)+SUM($O272:AP272)</f>
        <v>0</v>
      </c>
      <c r="AQ301" s="221">
        <f>SUM($O185:AQ185)-SUM($O243:AQ243)+SUM($O272:AQ272)</f>
        <v>0</v>
      </c>
      <c r="AR301" s="221">
        <f>SUM($O185:AR185)-SUM($O243:AR243)+SUM($O272:AR272)</f>
        <v>0</v>
      </c>
      <c r="AS301" s="221">
        <f>SUM($O185:AS185)-SUM($O243:AS243)+SUM($O272:AS272)</f>
        <v>0</v>
      </c>
      <c r="AT301" s="221">
        <f>SUM($O185:AT185)-SUM($O243:AT243)+SUM($O272:AT272)</f>
        <v>0</v>
      </c>
      <c r="AU301" s="221">
        <f>SUM($O185:AU185)-SUM($O243:AU243)+SUM($O272:AU272)</f>
        <v>0</v>
      </c>
      <c r="AV301" s="221">
        <f>SUM($O185:AV185)-SUM($O243:AV243)+SUM($O272:AV272)</f>
        <v>0</v>
      </c>
      <c r="AW301" s="221">
        <f>SUM($O185:AW185)-SUM($O243:AW243)+SUM($O272:AW272)</f>
        <v>0</v>
      </c>
      <c r="AX301" s="221">
        <f>SUM($O185:AX185)-SUM($O243:AX243)+SUM($O272:AX272)</f>
        <v>0</v>
      </c>
      <c r="AY301" s="221">
        <f>SUM($O185:AY185)-SUM($O243:AY243)+SUM($O272:AY272)</f>
        <v>0</v>
      </c>
      <c r="AZ301" s="221">
        <f>SUM($O185:AZ185)-SUM($O243:AZ243)+SUM($O272:AZ272)</f>
        <v>0</v>
      </c>
      <c r="BA301" s="221">
        <f>SUM($O185:BA185)-SUM($O243:BA243)+SUM($O272:BA272)</f>
        <v>0</v>
      </c>
      <c r="BB301" s="221">
        <f>SUM($O185:BB185)-SUM($O243:BB243)+SUM($O272:BB272)</f>
        <v>0</v>
      </c>
      <c r="BC301" s="221">
        <f>SUM($O185:BC185)-SUM($O243:BC243)+SUM($O272:BC272)</f>
        <v>0</v>
      </c>
      <c r="BD301" s="221">
        <f>SUM($O185:BD185)-SUM($O243:BD243)+SUM($O272:BD272)</f>
        <v>0</v>
      </c>
      <c r="BE301" s="221">
        <f>SUM($O185:BE185)-SUM($O243:BE243)+SUM($O272:BE272)</f>
        <v>0</v>
      </c>
      <c r="BF301" s="221">
        <f>SUM($O185:BF185)-SUM($O243:BF243)+SUM($O272:BF272)</f>
        <v>0</v>
      </c>
      <c r="BG301" s="221">
        <f>SUM($O185:BG185)-SUM($O243:BG243)+SUM($O272:BG272)</f>
        <v>0</v>
      </c>
      <c r="BH301" s="221">
        <f>SUM($O185:BH185)-SUM($O243:BH243)+SUM($O272:BH272)</f>
        <v>0</v>
      </c>
      <c r="BI301" s="221">
        <f>SUM($O185:BI185)-SUM($O243:BI243)+SUM($O272:BI272)</f>
        <v>0</v>
      </c>
      <c r="BJ301" s="221">
        <f>SUM($O185:BJ185)-SUM($O243:BJ243)+SUM($O272:BJ272)</f>
        <v>0</v>
      </c>
      <c r="BK301" s="221">
        <f>SUM($O185:BK185)-SUM($O243:BK243)+SUM($O272:BK272)</f>
        <v>0</v>
      </c>
      <c r="BL301" s="221">
        <f>SUM($O185:BL185)-SUM($O243:BL243)+SUM($O272:BL272)</f>
        <v>0</v>
      </c>
      <c r="BM301" s="221">
        <f>SUM($O185:BM185)-SUM($O243:BM243)+SUM($O272:BM272)</f>
        <v>0</v>
      </c>
    </row>
    <row r="302" spans="3:65" ht="12.75">
      <c r="C302" s="220">
        <f t="shared" si="230"/>
        <v>4</v>
      </c>
      <c r="D302" s="198" t="str">
        <f t="shared" si="231"/>
        <v>…</v>
      </c>
      <c r="E302" s="245" t="str">
        <f t="shared" si="229"/>
        <v>Operating Savings</v>
      </c>
      <c r="F302" s="215">
        <f t="shared" si="229"/>
        <v>1</v>
      </c>
      <c r="G302" s="215"/>
      <c r="H302" s="249"/>
      <c r="O302" s="221">
        <f>SUM($O186:O186)-SUM($O244:O244)+SUM($O273:O273)</f>
        <v>0</v>
      </c>
      <c r="P302" s="221">
        <f>SUM($O186:P186)-SUM($O244:P244)+SUM($O273:P273)</f>
        <v>0</v>
      </c>
      <c r="Q302" s="221">
        <f>SUM($O186:Q186)-SUM($O244:Q244)+SUM($O273:Q273)</f>
        <v>0</v>
      </c>
      <c r="R302" s="221">
        <f>SUM($O186:R186)-SUM($O244:R244)+SUM($O273:R273)</f>
        <v>0</v>
      </c>
      <c r="S302" s="221">
        <f>SUM($O186:S186)-SUM($O244:S244)+SUM($O273:S273)</f>
        <v>0</v>
      </c>
      <c r="T302" s="221">
        <f>SUM($O186:T186)-SUM($O244:T244)+SUM($O273:T273)</f>
        <v>0</v>
      </c>
      <c r="U302" s="221">
        <f>SUM($O186:U186)-SUM($O244:U244)+SUM($O273:U273)</f>
        <v>0</v>
      </c>
      <c r="V302" s="221">
        <f>SUM($O186:V186)-SUM($O244:V244)+SUM($O273:V273)</f>
        <v>0</v>
      </c>
      <c r="W302" s="221">
        <f>SUM($O186:W186)-SUM($O244:W244)+SUM($O273:W273)</f>
        <v>0</v>
      </c>
      <c r="X302" s="221">
        <f>SUM($O186:X186)-SUM($O244:X244)+SUM($O273:X273)</f>
        <v>0</v>
      </c>
      <c r="Y302" s="221">
        <f>SUM($O186:Y186)-SUM($O244:Y244)+SUM($O273:Y273)</f>
        <v>0</v>
      </c>
      <c r="Z302" s="221">
        <f>SUM($O186:Z186)-SUM($O244:Z244)+SUM($O273:Z273)</f>
        <v>0</v>
      </c>
      <c r="AA302" s="221">
        <f>SUM($O186:AA186)-SUM($O244:AA244)+SUM($O273:AA273)</f>
        <v>0</v>
      </c>
      <c r="AB302" s="221">
        <f>SUM($O186:AB186)-SUM($O244:AB244)+SUM($O273:AB273)</f>
        <v>0</v>
      </c>
      <c r="AC302" s="221">
        <f>SUM($O186:AC186)-SUM($O244:AC244)+SUM($O273:AC273)</f>
        <v>0</v>
      </c>
      <c r="AD302" s="221">
        <f>SUM($O186:AD186)-SUM($O244:AD244)+SUM($O273:AD273)</f>
        <v>0</v>
      </c>
      <c r="AE302" s="221">
        <f>SUM($O186:AE186)-SUM($O244:AE244)+SUM($O273:AE273)</f>
        <v>0</v>
      </c>
      <c r="AF302" s="221">
        <f>SUM($O186:AF186)-SUM($O244:AF244)+SUM($O273:AF273)</f>
        <v>0</v>
      </c>
      <c r="AG302" s="221">
        <f>SUM($O186:AG186)-SUM($O244:AG244)+SUM($O273:AG273)</f>
        <v>0</v>
      </c>
      <c r="AH302" s="221">
        <f>SUM($O186:AH186)-SUM($O244:AH244)+SUM($O273:AH273)</f>
        <v>0</v>
      </c>
      <c r="AI302" s="221">
        <f>SUM($O186:AI186)-SUM($O244:AI244)+SUM($O273:AI273)</f>
        <v>0</v>
      </c>
      <c r="AJ302" s="221">
        <f>SUM($O186:AJ186)-SUM($O244:AJ244)+SUM($O273:AJ273)</f>
        <v>0</v>
      </c>
      <c r="AK302" s="221">
        <f>SUM($O186:AK186)-SUM($O244:AK244)+SUM($O273:AK273)</f>
        <v>0</v>
      </c>
      <c r="AL302" s="221">
        <f>SUM($O186:AL186)-SUM($O244:AL244)+SUM($O273:AL273)</f>
        <v>0</v>
      </c>
      <c r="AM302" s="221">
        <f>SUM($O186:AM186)-SUM($O244:AM244)+SUM($O273:AM273)</f>
        <v>0</v>
      </c>
      <c r="AN302" s="221">
        <f>SUM($O186:AN186)-SUM($O244:AN244)+SUM($O273:AN273)</f>
        <v>0</v>
      </c>
      <c r="AO302" s="221">
        <f>SUM($O186:AO186)-SUM($O244:AO244)+SUM($O273:AO273)</f>
        <v>0</v>
      </c>
      <c r="AP302" s="221">
        <f>SUM($O186:AP186)-SUM($O244:AP244)+SUM($O273:AP273)</f>
        <v>0</v>
      </c>
      <c r="AQ302" s="221">
        <f>SUM($O186:AQ186)-SUM($O244:AQ244)+SUM($O273:AQ273)</f>
        <v>0</v>
      </c>
      <c r="AR302" s="221">
        <f>SUM($O186:AR186)-SUM($O244:AR244)+SUM($O273:AR273)</f>
        <v>0</v>
      </c>
      <c r="AS302" s="221">
        <f>SUM($O186:AS186)-SUM($O244:AS244)+SUM($O273:AS273)</f>
        <v>0</v>
      </c>
      <c r="AT302" s="221">
        <f>SUM($O186:AT186)-SUM($O244:AT244)+SUM($O273:AT273)</f>
        <v>0</v>
      </c>
      <c r="AU302" s="221">
        <f>SUM($O186:AU186)-SUM($O244:AU244)+SUM($O273:AU273)</f>
        <v>0</v>
      </c>
      <c r="AV302" s="221">
        <f>SUM($O186:AV186)-SUM($O244:AV244)+SUM($O273:AV273)</f>
        <v>0</v>
      </c>
      <c r="AW302" s="221">
        <f>SUM($O186:AW186)-SUM($O244:AW244)+SUM($O273:AW273)</f>
        <v>0</v>
      </c>
      <c r="AX302" s="221">
        <f>SUM($O186:AX186)-SUM($O244:AX244)+SUM($O273:AX273)</f>
        <v>0</v>
      </c>
      <c r="AY302" s="221">
        <f>SUM($O186:AY186)-SUM($O244:AY244)+SUM($O273:AY273)</f>
        <v>0</v>
      </c>
      <c r="AZ302" s="221">
        <f>SUM($O186:AZ186)-SUM($O244:AZ244)+SUM($O273:AZ273)</f>
        <v>0</v>
      </c>
      <c r="BA302" s="221">
        <f>SUM($O186:BA186)-SUM($O244:BA244)+SUM($O273:BA273)</f>
        <v>0</v>
      </c>
      <c r="BB302" s="221">
        <f>SUM($O186:BB186)-SUM($O244:BB244)+SUM($O273:BB273)</f>
        <v>0</v>
      </c>
      <c r="BC302" s="221">
        <f>SUM($O186:BC186)-SUM($O244:BC244)+SUM($O273:BC273)</f>
        <v>0</v>
      </c>
      <c r="BD302" s="221">
        <f>SUM($O186:BD186)-SUM($O244:BD244)+SUM($O273:BD273)</f>
        <v>0</v>
      </c>
      <c r="BE302" s="221">
        <f>SUM($O186:BE186)-SUM($O244:BE244)+SUM($O273:BE273)</f>
        <v>0</v>
      </c>
      <c r="BF302" s="221">
        <f>SUM($O186:BF186)-SUM($O244:BF244)+SUM($O273:BF273)</f>
        <v>0</v>
      </c>
      <c r="BG302" s="221">
        <f>SUM($O186:BG186)-SUM($O244:BG244)+SUM($O273:BG273)</f>
        <v>0</v>
      </c>
      <c r="BH302" s="221">
        <f>SUM($O186:BH186)-SUM($O244:BH244)+SUM($O273:BH273)</f>
        <v>0</v>
      </c>
      <c r="BI302" s="221">
        <f>SUM($O186:BI186)-SUM($O244:BI244)+SUM($O273:BI273)</f>
        <v>0</v>
      </c>
      <c r="BJ302" s="221">
        <f>SUM($O186:BJ186)-SUM($O244:BJ244)+SUM($O273:BJ273)</f>
        <v>0</v>
      </c>
      <c r="BK302" s="221">
        <f>SUM($O186:BK186)-SUM($O244:BK244)+SUM($O273:BK273)</f>
        <v>0</v>
      </c>
      <c r="BL302" s="221">
        <f>SUM($O186:BL186)-SUM($O244:BL244)+SUM($O273:BL273)</f>
        <v>0</v>
      </c>
      <c r="BM302" s="221">
        <f>SUM($O186:BM186)-SUM($O244:BM244)+SUM($O273:BM273)</f>
        <v>0</v>
      </c>
    </row>
    <row r="303" spans="3:65" ht="12.75">
      <c r="C303" s="220">
        <f t="shared" si="230"/>
        <v>5</v>
      </c>
      <c r="D303" s="198" t="str">
        <f t="shared" si="231"/>
        <v>…</v>
      </c>
      <c r="E303" s="245" t="str">
        <f t="shared" si="229"/>
        <v>Operating Expense</v>
      </c>
      <c r="F303" s="215">
        <f t="shared" si="229"/>
        <v>2</v>
      </c>
      <c r="G303" s="215"/>
      <c r="H303" s="249"/>
      <c r="O303" s="221">
        <f>SUM($O187:O187)-SUM($O245:O245)+SUM($O274:O274)</f>
        <v>0</v>
      </c>
      <c r="P303" s="221">
        <f>SUM($O187:P187)-SUM($O245:P245)+SUM($O274:P274)</f>
        <v>0</v>
      </c>
      <c r="Q303" s="221">
        <f>SUM($O187:Q187)-SUM($O245:Q245)+SUM($O274:Q274)</f>
        <v>0</v>
      </c>
      <c r="R303" s="221">
        <f>SUM($O187:R187)-SUM($O245:R245)+SUM($O274:R274)</f>
        <v>0</v>
      </c>
      <c r="S303" s="221">
        <f>SUM($O187:S187)-SUM($O245:S245)+SUM($O274:S274)</f>
        <v>0</v>
      </c>
      <c r="T303" s="221">
        <f>SUM($O187:T187)-SUM($O245:T245)+SUM($O274:T274)</f>
        <v>0</v>
      </c>
      <c r="U303" s="221">
        <f>SUM($O187:U187)-SUM($O245:U245)+SUM($O274:U274)</f>
        <v>0</v>
      </c>
      <c r="V303" s="221">
        <f>SUM($O187:V187)-SUM($O245:V245)+SUM($O274:V274)</f>
        <v>0</v>
      </c>
      <c r="W303" s="221">
        <f>SUM($O187:W187)-SUM($O245:W245)+SUM($O274:W274)</f>
        <v>0</v>
      </c>
      <c r="X303" s="221">
        <f>SUM($O187:X187)-SUM($O245:X245)+SUM($O274:X274)</f>
        <v>0</v>
      </c>
      <c r="Y303" s="221">
        <f>SUM($O187:Y187)-SUM($O245:Y245)+SUM($O274:Y274)</f>
        <v>0</v>
      </c>
      <c r="Z303" s="221">
        <f>SUM($O187:Z187)-SUM($O245:Z245)+SUM($O274:Z274)</f>
        <v>0</v>
      </c>
      <c r="AA303" s="221">
        <f>SUM($O187:AA187)-SUM($O245:AA245)+SUM($O274:AA274)</f>
        <v>0</v>
      </c>
      <c r="AB303" s="221">
        <f>SUM($O187:AB187)-SUM($O245:AB245)+SUM($O274:AB274)</f>
        <v>0</v>
      </c>
      <c r="AC303" s="221">
        <f>SUM($O187:AC187)-SUM($O245:AC245)+SUM($O274:AC274)</f>
        <v>0</v>
      </c>
      <c r="AD303" s="221">
        <f>SUM($O187:AD187)-SUM($O245:AD245)+SUM($O274:AD274)</f>
        <v>0</v>
      </c>
      <c r="AE303" s="221">
        <f>SUM($O187:AE187)-SUM($O245:AE245)+SUM($O274:AE274)</f>
        <v>0</v>
      </c>
      <c r="AF303" s="221">
        <f>SUM($O187:AF187)-SUM($O245:AF245)+SUM($O274:AF274)</f>
        <v>0</v>
      </c>
      <c r="AG303" s="221">
        <f>SUM($O187:AG187)-SUM($O245:AG245)+SUM($O274:AG274)</f>
        <v>0</v>
      </c>
      <c r="AH303" s="221">
        <f>SUM($O187:AH187)-SUM($O245:AH245)+SUM($O274:AH274)</f>
        <v>0</v>
      </c>
      <c r="AI303" s="221">
        <f>SUM($O187:AI187)-SUM($O245:AI245)+SUM($O274:AI274)</f>
        <v>0</v>
      </c>
      <c r="AJ303" s="221">
        <f>SUM($O187:AJ187)-SUM($O245:AJ245)+SUM($O274:AJ274)</f>
        <v>0</v>
      </c>
      <c r="AK303" s="221">
        <f>SUM($O187:AK187)-SUM($O245:AK245)+SUM($O274:AK274)</f>
        <v>0</v>
      </c>
      <c r="AL303" s="221">
        <f>SUM($O187:AL187)-SUM($O245:AL245)+SUM($O274:AL274)</f>
        <v>0</v>
      </c>
      <c r="AM303" s="221">
        <f>SUM($O187:AM187)-SUM($O245:AM245)+SUM($O274:AM274)</f>
        <v>0</v>
      </c>
      <c r="AN303" s="221">
        <f>SUM($O187:AN187)-SUM($O245:AN245)+SUM($O274:AN274)</f>
        <v>0</v>
      </c>
      <c r="AO303" s="221">
        <f>SUM($O187:AO187)-SUM($O245:AO245)+SUM($O274:AO274)</f>
        <v>0</v>
      </c>
      <c r="AP303" s="221">
        <f>SUM($O187:AP187)-SUM($O245:AP245)+SUM($O274:AP274)</f>
        <v>0</v>
      </c>
      <c r="AQ303" s="221">
        <f>SUM($O187:AQ187)-SUM($O245:AQ245)+SUM($O274:AQ274)</f>
        <v>0</v>
      </c>
      <c r="AR303" s="221">
        <f>SUM($O187:AR187)-SUM($O245:AR245)+SUM($O274:AR274)</f>
        <v>0</v>
      </c>
      <c r="AS303" s="221">
        <f>SUM($O187:AS187)-SUM($O245:AS245)+SUM($O274:AS274)</f>
        <v>0</v>
      </c>
      <c r="AT303" s="221">
        <f>SUM($O187:AT187)-SUM($O245:AT245)+SUM($O274:AT274)</f>
        <v>0</v>
      </c>
      <c r="AU303" s="221">
        <f>SUM($O187:AU187)-SUM($O245:AU245)+SUM($O274:AU274)</f>
        <v>0</v>
      </c>
      <c r="AV303" s="221">
        <f>SUM($O187:AV187)-SUM($O245:AV245)+SUM($O274:AV274)</f>
        <v>0</v>
      </c>
      <c r="AW303" s="221">
        <f>SUM($O187:AW187)-SUM($O245:AW245)+SUM($O274:AW274)</f>
        <v>0</v>
      </c>
      <c r="AX303" s="221">
        <f>SUM($O187:AX187)-SUM($O245:AX245)+SUM($O274:AX274)</f>
        <v>0</v>
      </c>
      <c r="AY303" s="221">
        <f>SUM($O187:AY187)-SUM($O245:AY245)+SUM($O274:AY274)</f>
        <v>0</v>
      </c>
      <c r="AZ303" s="221">
        <f>SUM($O187:AZ187)-SUM($O245:AZ245)+SUM($O274:AZ274)</f>
        <v>0</v>
      </c>
      <c r="BA303" s="221">
        <f>SUM($O187:BA187)-SUM($O245:BA245)+SUM($O274:BA274)</f>
        <v>0</v>
      </c>
      <c r="BB303" s="221">
        <f>SUM($O187:BB187)-SUM($O245:BB245)+SUM($O274:BB274)</f>
        <v>0</v>
      </c>
      <c r="BC303" s="221">
        <f>SUM($O187:BC187)-SUM($O245:BC245)+SUM($O274:BC274)</f>
        <v>0</v>
      </c>
      <c r="BD303" s="221">
        <f>SUM($O187:BD187)-SUM($O245:BD245)+SUM($O274:BD274)</f>
        <v>0</v>
      </c>
      <c r="BE303" s="221">
        <f>SUM($O187:BE187)-SUM($O245:BE245)+SUM($O274:BE274)</f>
        <v>0</v>
      </c>
      <c r="BF303" s="221">
        <f>SUM($O187:BF187)-SUM($O245:BF245)+SUM($O274:BF274)</f>
        <v>0</v>
      </c>
      <c r="BG303" s="221">
        <f>SUM($O187:BG187)-SUM($O245:BG245)+SUM($O274:BG274)</f>
        <v>0</v>
      </c>
      <c r="BH303" s="221">
        <f>SUM($O187:BH187)-SUM($O245:BH245)+SUM($O274:BH274)</f>
        <v>0</v>
      </c>
      <c r="BI303" s="221">
        <f>SUM($O187:BI187)-SUM($O245:BI245)+SUM($O274:BI274)</f>
        <v>0</v>
      </c>
      <c r="BJ303" s="221">
        <f>SUM($O187:BJ187)-SUM($O245:BJ245)+SUM($O274:BJ274)</f>
        <v>0</v>
      </c>
      <c r="BK303" s="221">
        <f>SUM($O187:BK187)-SUM($O245:BK245)+SUM($O274:BK274)</f>
        <v>0</v>
      </c>
      <c r="BL303" s="221">
        <f>SUM($O187:BL187)-SUM($O245:BL245)+SUM($O274:BL274)</f>
        <v>0</v>
      </c>
      <c r="BM303" s="221">
        <f>SUM($O187:BM187)-SUM($O245:BM245)+SUM($O274:BM274)</f>
        <v>0</v>
      </c>
    </row>
    <row r="304" spans="3:65" ht="12.75">
      <c r="C304" s="220">
        <f t="shared" si="230"/>
        <v>6</v>
      </c>
      <c r="D304" s="198" t="str">
        <f t="shared" si="231"/>
        <v>…</v>
      </c>
      <c r="E304" s="245" t="str">
        <f t="shared" si="229"/>
        <v>Operating Expense</v>
      </c>
      <c r="F304" s="215">
        <f t="shared" si="229"/>
        <v>2</v>
      </c>
      <c r="G304" s="215"/>
      <c r="H304" s="249"/>
      <c r="O304" s="221">
        <f>SUM($O188:O188)-SUM($O246:O246)+SUM($O275:O275)</f>
        <v>0</v>
      </c>
      <c r="P304" s="221">
        <f>SUM($O188:P188)-SUM($O246:P246)+SUM($O275:P275)</f>
        <v>0</v>
      </c>
      <c r="Q304" s="221">
        <f>SUM($O188:Q188)-SUM($O246:Q246)+SUM($O275:Q275)</f>
        <v>0</v>
      </c>
      <c r="R304" s="221">
        <f>SUM($O188:R188)-SUM($O246:R246)+SUM($O275:R275)</f>
        <v>0</v>
      </c>
      <c r="S304" s="221">
        <f>SUM($O188:S188)-SUM($O246:S246)+SUM($O275:S275)</f>
        <v>0</v>
      </c>
      <c r="T304" s="221">
        <f>SUM($O188:T188)-SUM($O246:T246)+SUM($O275:T275)</f>
        <v>0</v>
      </c>
      <c r="U304" s="221">
        <f>SUM($O188:U188)-SUM($O246:U246)+SUM($O275:U275)</f>
        <v>0</v>
      </c>
      <c r="V304" s="221">
        <f>SUM($O188:V188)-SUM($O246:V246)+SUM($O275:V275)</f>
        <v>0</v>
      </c>
      <c r="W304" s="221">
        <f>SUM($O188:W188)-SUM($O246:W246)+SUM($O275:W275)</f>
        <v>0</v>
      </c>
      <c r="X304" s="221">
        <f>SUM($O188:X188)-SUM($O246:X246)+SUM($O275:X275)</f>
        <v>0</v>
      </c>
      <c r="Y304" s="221">
        <f>SUM($O188:Y188)-SUM($O246:Y246)+SUM($O275:Y275)</f>
        <v>0</v>
      </c>
      <c r="Z304" s="221">
        <f>SUM($O188:Z188)-SUM($O246:Z246)+SUM($O275:Z275)</f>
        <v>0</v>
      </c>
      <c r="AA304" s="221">
        <f>SUM($O188:AA188)-SUM($O246:AA246)+SUM($O275:AA275)</f>
        <v>0</v>
      </c>
      <c r="AB304" s="221">
        <f>SUM($O188:AB188)-SUM($O246:AB246)+SUM($O275:AB275)</f>
        <v>0</v>
      </c>
      <c r="AC304" s="221">
        <f>SUM($O188:AC188)-SUM($O246:AC246)+SUM($O275:AC275)</f>
        <v>0</v>
      </c>
      <c r="AD304" s="221">
        <f>SUM($O188:AD188)-SUM($O246:AD246)+SUM($O275:AD275)</f>
        <v>0</v>
      </c>
      <c r="AE304" s="221">
        <f>SUM($O188:AE188)-SUM($O246:AE246)+SUM($O275:AE275)</f>
        <v>0</v>
      </c>
      <c r="AF304" s="221">
        <f>SUM($O188:AF188)-SUM($O246:AF246)+SUM($O275:AF275)</f>
        <v>0</v>
      </c>
      <c r="AG304" s="221">
        <f>SUM($O188:AG188)-SUM($O246:AG246)+SUM($O275:AG275)</f>
        <v>0</v>
      </c>
      <c r="AH304" s="221">
        <f>SUM($O188:AH188)-SUM($O246:AH246)+SUM($O275:AH275)</f>
        <v>0</v>
      </c>
      <c r="AI304" s="221">
        <f>SUM($O188:AI188)-SUM($O246:AI246)+SUM($O275:AI275)</f>
        <v>0</v>
      </c>
      <c r="AJ304" s="221">
        <f>SUM($O188:AJ188)-SUM($O246:AJ246)+SUM($O275:AJ275)</f>
        <v>0</v>
      </c>
      <c r="AK304" s="221">
        <f>SUM($O188:AK188)-SUM($O246:AK246)+SUM($O275:AK275)</f>
        <v>0</v>
      </c>
      <c r="AL304" s="221">
        <f>SUM($O188:AL188)-SUM($O246:AL246)+SUM($O275:AL275)</f>
        <v>0</v>
      </c>
      <c r="AM304" s="221">
        <f>SUM($O188:AM188)-SUM($O246:AM246)+SUM($O275:AM275)</f>
        <v>0</v>
      </c>
      <c r="AN304" s="221">
        <f>SUM($O188:AN188)-SUM($O246:AN246)+SUM($O275:AN275)</f>
        <v>0</v>
      </c>
      <c r="AO304" s="221">
        <f>SUM($O188:AO188)-SUM($O246:AO246)+SUM($O275:AO275)</f>
        <v>0</v>
      </c>
      <c r="AP304" s="221">
        <f>SUM($O188:AP188)-SUM($O246:AP246)+SUM($O275:AP275)</f>
        <v>0</v>
      </c>
      <c r="AQ304" s="221">
        <f>SUM($O188:AQ188)-SUM($O246:AQ246)+SUM($O275:AQ275)</f>
        <v>0</v>
      </c>
      <c r="AR304" s="221">
        <f>SUM($O188:AR188)-SUM($O246:AR246)+SUM($O275:AR275)</f>
        <v>0</v>
      </c>
      <c r="AS304" s="221">
        <f>SUM($O188:AS188)-SUM($O246:AS246)+SUM($O275:AS275)</f>
        <v>0</v>
      </c>
      <c r="AT304" s="221">
        <f>SUM($O188:AT188)-SUM($O246:AT246)+SUM($O275:AT275)</f>
        <v>0</v>
      </c>
      <c r="AU304" s="221">
        <f>SUM($O188:AU188)-SUM($O246:AU246)+SUM($O275:AU275)</f>
        <v>0</v>
      </c>
      <c r="AV304" s="221">
        <f>SUM($O188:AV188)-SUM($O246:AV246)+SUM($O275:AV275)</f>
        <v>0</v>
      </c>
      <c r="AW304" s="221">
        <f>SUM($O188:AW188)-SUM($O246:AW246)+SUM($O275:AW275)</f>
        <v>0</v>
      </c>
      <c r="AX304" s="221">
        <f>SUM($O188:AX188)-SUM($O246:AX246)+SUM($O275:AX275)</f>
        <v>0</v>
      </c>
      <c r="AY304" s="221">
        <f>SUM($O188:AY188)-SUM($O246:AY246)+SUM($O275:AY275)</f>
        <v>0</v>
      </c>
      <c r="AZ304" s="221">
        <f>SUM($O188:AZ188)-SUM($O246:AZ246)+SUM($O275:AZ275)</f>
        <v>0</v>
      </c>
      <c r="BA304" s="221">
        <f>SUM($O188:BA188)-SUM($O246:BA246)+SUM($O275:BA275)</f>
        <v>0</v>
      </c>
      <c r="BB304" s="221">
        <f>SUM($O188:BB188)-SUM($O246:BB246)+SUM($O275:BB275)</f>
        <v>0</v>
      </c>
      <c r="BC304" s="221">
        <f>SUM($O188:BC188)-SUM($O246:BC246)+SUM($O275:BC275)</f>
        <v>0</v>
      </c>
      <c r="BD304" s="221">
        <f>SUM($O188:BD188)-SUM($O246:BD246)+SUM($O275:BD275)</f>
        <v>0</v>
      </c>
      <c r="BE304" s="221">
        <f>SUM($O188:BE188)-SUM($O246:BE246)+SUM($O275:BE275)</f>
        <v>0</v>
      </c>
      <c r="BF304" s="221">
        <f>SUM($O188:BF188)-SUM($O246:BF246)+SUM($O275:BF275)</f>
        <v>0</v>
      </c>
      <c r="BG304" s="221">
        <f>SUM($O188:BG188)-SUM($O246:BG246)+SUM($O275:BG275)</f>
        <v>0</v>
      </c>
      <c r="BH304" s="221">
        <f>SUM($O188:BH188)-SUM($O246:BH246)+SUM($O275:BH275)</f>
        <v>0</v>
      </c>
      <c r="BI304" s="221">
        <f>SUM($O188:BI188)-SUM($O246:BI246)+SUM($O275:BI275)</f>
        <v>0</v>
      </c>
      <c r="BJ304" s="221">
        <f>SUM($O188:BJ188)-SUM($O246:BJ246)+SUM($O275:BJ275)</f>
        <v>0</v>
      </c>
      <c r="BK304" s="221">
        <f>SUM($O188:BK188)-SUM($O246:BK246)+SUM($O275:BK275)</f>
        <v>0</v>
      </c>
      <c r="BL304" s="221">
        <f>SUM($O188:BL188)-SUM($O246:BL246)+SUM($O275:BL275)</f>
        <v>0</v>
      </c>
      <c r="BM304" s="221">
        <f>SUM($O188:BM188)-SUM($O246:BM246)+SUM($O275:BM275)</f>
        <v>0</v>
      </c>
    </row>
    <row r="305" spans="3:65" ht="12.75">
      <c r="C305" s="220">
        <f t="shared" si="230"/>
        <v>7</v>
      </c>
      <c r="D305" s="198" t="str">
        <f t="shared" si="231"/>
        <v>…</v>
      </c>
      <c r="E305" s="245" t="str">
        <f t="shared" si="229"/>
        <v>Operating Expense</v>
      </c>
      <c r="F305" s="215">
        <f t="shared" si="229"/>
        <v>2</v>
      </c>
      <c r="G305" s="215"/>
      <c r="H305" s="249"/>
      <c r="O305" s="221">
        <f>SUM($O189:O189)-SUM($O247:O247)+SUM($O276:O276)</f>
        <v>0</v>
      </c>
      <c r="P305" s="221">
        <f>SUM($O189:P189)-SUM($O247:P247)+SUM($O276:P276)</f>
        <v>0</v>
      </c>
      <c r="Q305" s="221">
        <f>SUM($O189:Q189)-SUM($O247:Q247)+SUM($O276:Q276)</f>
        <v>0</v>
      </c>
      <c r="R305" s="221">
        <f>SUM($O189:R189)-SUM($O247:R247)+SUM($O276:R276)</f>
        <v>0</v>
      </c>
      <c r="S305" s="221">
        <f>SUM($O189:S189)-SUM($O247:S247)+SUM($O276:S276)</f>
        <v>0</v>
      </c>
      <c r="T305" s="221">
        <f>SUM($O189:T189)-SUM($O247:T247)+SUM($O276:T276)</f>
        <v>0</v>
      </c>
      <c r="U305" s="221">
        <f>SUM($O189:U189)-SUM($O247:U247)+SUM($O276:U276)</f>
        <v>0</v>
      </c>
      <c r="V305" s="221">
        <f>SUM($O189:V189)-SUM($O247:V247)+SUM($O276:V276)</f>
        <v>0</v>
      </c>
      <c r="W305" s="221">
        <f>SUM($O189:W189)-SUM($O247:W247)+SUM($O276:W276)</f>
        <v>0</v>
      </c>
      <c r="X305" s="221">
        <f>SUM($O189:X189)-SUM($O247:X247)+SUM($O276:X276)</f>
        <v>0</v>
      </c>
      <c r="Y305" s="221">
        <f>SUM($O189:Y189)-SUM($O247:Y247)+SUM($O276:Y276)</f>
        <v>0</v>
      </c>
      <c r="Z305" s="221">
        <f>SUM($O189:Z189)-SUM($O247:Z247)+SUM($O276:Z276)</f>
        <v>0</v>
      </c>
      <c r="AA305" s="221">
        <f>SUM($O189:AA189)-SUM($O247:AA247)+SUM($O276:AA276)</f>
        <v>0</v>
      </c>
      <c r="AB305" s="221">
        <f>SUM($O189:AB189)-SUM($O247:AB247)+SUM($O276:AB276)</f>
        <v>0</v>
      </c>
      <c r="AC305" s="221">
        <f>SUM($O189:AC189)-SUM($O247:AC247)+SUM($O276:AC276)</f>
        <v>0</v>
      </c>
      <c r="AD305" s="221">
        <f>SUM($O189:AD189)-SUM($O247:AD247)+SUM($O276:AD276)</f>
        <v>0</v>
      </c>
      <c r="AE305" s="221">
        <f>SUM($O189:AE189)-SUM($O247:AE247)+SUM($O276:AE276)</f>
        <v>0</v>
      </c>
      <c r="AF305" s="221">
        <f>SUM($O189:AF189)-SUM($O247:AF247)+SUM($O276:AF276)</f>
        <v>0</v>
      </c>
      <c r="AG305" s="221">
        <f>SUM($O189:AG189)-SUM($O247:AG247)+SUM($O276:AG276)</f>
        <v>0</v>
      </c>
      <c r="AH305" s="221">
        <f>SUM($O189:AH189)-SUM($O247:AH247)+SUM($O276:AH276)</f>
        <v>0</v>
      </c>
      <c r="AI305" s="221">
        <f>SUM($O189:AI189)-SUM($O247:AI247)+SUM($O276:AI276)</f>
        <v>0</v>
      </c>
      <c r="AJ305" s="221">
        <f>SUM($O189:AJ189)-SUM($O247:AJ247)+SUM($O276:AJ276)</f>
        <v>0</v>
      </c>
      <c r="AK305" s="221">
        <f>SUM($O189:AK189)-SUM($O247:AK247)+SUM($O276:AK276)</f>
        <v>0</v>
      </c>
      <c r="AL305" s="221">
        <f>SUM($O189:AL189)-SUM($O247:AL247)+SUM($O276:AL276)</f>
        <v>0</v>
      </c>
      <c r="AM305" s="221">
        <f>SUM($O189:AM189)-SUM($O247:AM247)+SUM($O276:AM276)</f>
        <v>0</v>
      </c>
      <c r="AN305" s="221">
        <f>SUM($O189:AN189)-SUM($O247:AN247)+SUM($O276:AN276)</f>
        <v>0</v>
      </c>
      <c r="AO305" s="221">
        <f>SUM($O189:AO189)-SUM($O247:AO247)+SUM($O276:AO276)</f>
        <v>0</v>
      </c>
      <c r="AP305" s="221">
        <f>SUM($O189:AP189)-SUM($O247:AP247)+SUM($O276:AP276)</f>
        <v>0</v>
      </c>
      <c r="AQ305" s="221">
        <f>SUM($O189:AQ189)-SUM($O247:AQ247)+SUM($O276:AQ276)</f>
        <v>0</v>
      </c>
      <c r="AR305" s="221">
        <f>SUM($O189:AR189)-SUM($O247:AR247)+SUM($O276:AR276)</f>
        <v>0</v>
      </c>
      <c r="AS305" s="221">
        <f>SUM($O189:AS189)-SUM($O247:AS247)+SUM($O276:AS276)</f>
        <v>0</v>
      </c>
      <c r="AT305" s="221">
        <f>SUM($O189:AT189)-SUM($O247:AT247)+SUM($O276:AT276)</f>
        <v>0</v>
      </c>
      <c r="AU305" s="221">
        <f>SUM($O189:AU189)-SUM($O247:AU247)+SUM($O276:AU276)</f>
        <v>0</v>
      </c>
      <c r="AV305" s="221">
        <f>SUM($O189:AV189)-SUM($O247:AV247)+SUM($O276:AV276)</f>
        <v>0</v>
      </c>
      <c r="AW305" s="221">
        <f>SUM($O189:AW189)-SUM($O247:AW247)+SUM($O276:AW276)</f>
        <v>0</v>
      </c>
      <c r="AX305" s="221">
        <f>SUM($O189:AX189)-SUM($O247:AX247)+SUM($O276:AX276)</f>
        <v>0</v>
      </c>
      <c r="AY305" s="221">
        <f>SUM($O189:AY189)-SUM($O247:AY247)+SUM($O276:AY276)</f>
        <v>0</v>
      </c>
      <c r="AZ305" s="221">
        <f>SUM($O189:AZ189)-SUM($O247:AZ247)+SUM($O276:AZ276)</f>
        <v>0</v>
      </c>
      <c r="BA305" s="221">
        <f>SUM($O189:BA189)-SUM($O247:BA247)+SUM($O276:BA276)</f>
        <v>0</v>
      </c>
      <c r="BB305" s="221">
        <f>SUM($O189:BB189)-SUM($O247:BB247)+SUM($O276:BB276)</f>
        <v>0</v>
      </c>
      <c r="BC305" s="221">
        <f>SUM($O189:BC189)-SUM($O247:BC247)+SUM($O276:BC276)</f>
        <v>0</v>
      </c>
      <c r="BD305" s="221">
        <f>SUM($O189:BD189)-SUM($O247:BD247)+SUM($O276:BD276)</f>
        <v>0</v>
      </c>
      <c r="BE305" s="221">
        <f>SUM($O189:BE189)-SUM($O247:BE247)+SUM($O276:BE276)</f>
        <v>0</v>
      </c>
      <c r="BF305" s="221">
        <f>SUM($O189:BF189)-SUM($O247:BF247)+SUM($O276:BF276)</f>
        <v>0</v>
      </c>
      <c r="BG305" s="221">
        <f>SUM($O189:BG189)-SUM($O247:BG247)+SUM($O276:BG276)</f>
        <v>0</v>
      </c>
      <c r="BH305" s="221">
        <f>SUM($O189:BH189)-SUM($O247:BH247)+SUM($O276:BH276)</f>
        <v>0</v>
      </c>
      <c r="BI305" s="221">
        <f>SUM($O189:BI189)-SUM($O247:BI247)+SUM($O276:BI276)</f>
        <v>0</v>
      </c>
      <c r="BJ305" s="221">
        <f>SUM($O189:BJ189)-SUM($O247:BJ247)+SUM($O276:BJ276)</f>
        <v>0</v>
      </c>
      <c r="BK305" s="221">
        <f>SUM($O189:BK189)-SUM($O247:BK247)+SUM($O276:BK276)</f>
        <v>0</v>
      </c>
      <c r="BL305" s="221">
        <f>SUM($O189:BL189)-SUM($O247:BL247)+SUM($O276:BL276)</f>
        <v>0</v>
      </c>
      <c r="BM305" s="221">
        <f>SUM($O189:BM189)-SUM($O247:BM247)+SUM($O276:BM276)</f>
        <v>0</v>
      </c>
    </row>
    <row r="306" spans="3:65" ht="12.75">
      <c r="C306" s="220">
        <f t="shared" si="230"/>
        <v>8</v>
      </c>
      <c r="D306" s="198" t="str">
        <f t="shared" si="231"/>
        <v>…</v>
      </c>
      <c r="E306" s="245" t="str">
        <f t="shared" si="229"/>
        <v>Operating Expense</v>
      </c>
      <c r="F306" s="215">
        <f t="shared" si="229"/>
        <v>2</v>
      </c>
      <c r="G306" s="215"/>
      <c r="H306" s="249"/>
      <c r="O306" s="221">
        <f>SUM($O190:O190)-SUM($O248:O248)+SUM($O277:O277)</f>
        <v>0</v>
      </c>
      <c r="P306" s="221">
        <f>SUM($O190:P190)-SUM($O248:P248)+SUM($O277:P277)</f>
        <v>0</v>
      </c>
      <c r="Q306" s="221">
        <f>SUM($O190:Q190)-SUM($O248:Q248)+SUM($O277:Q277)</f>
        <v>0</v>
      </c>
      <c r="R306" s="221">
        <f>SUM($O190:R190)-SUM($O248:R248)+SUM($O277:R277)</f>
        <v>0</v>
      </c>
      <c r="S306" s="221">
        <f>SUM($O190:S190)-SUM($O248:S248)+SUM($O277:S277)</f>
        <v>0</v>
      </c>
      <c r="T306" s="221">
        <f>SUM($O190:T190)-SUM($O248:T248)+SUM($O277:T277)</f>
        <v>0</v>
      </c>
      <c r="U306" s="221">
        <f>SUM($O190:U190)-SUM($O248:U248)+SUM($O277:U277)</f>
        <v>0</v>
      </c>
      <c r="V306" s="221">
        <f>SUM($O190:V190)-SUM($O248:V248)+SUM($O277:V277)</f>
        <v>0</v>
      </c>
      <c r="W306" s="221">
        <f>SUM($O190:W190)-SUM($O248:W248)+SUM($O277:W277)</f>
        <v>0</v>
      </c>
      <c r="X306" s="221">
        <f>SUM($O190:X190)-SUM($O248:X248)+SUM($O277:X277)</f>
        <v>0</v>
      </c>
      <c r="Y306" s="221">
        <f>SUM($O190:Y190)-SUM($O248:Y248)+SUM($O277:Y277)</f>
        <v>0</v>
      </c>
      <c r="Z306" s="221">
        <f>SUM($O190:Z190)-SUM($O248:Z248)+SUM($O277:Z277)</f>
        <v>0</v>
      </c>
      <c r="AA306" s="221">
        <f>SUM($O190:AA190)-SUM($O248:AA248)+SUM($O277:AA277)</f>
        <v>0</v>
      </c>
      <c r="AB306" s="221">
        <f>SUM($O190:AB190)-SUM($O248:AB248)+SUM($O277:AB277)</f>
        <v>0</v>
      </c>
      <c r="AC306" s="221">
        <f>SUM($O190:AC190)-SUM($O248:AC248)+SUM($O277:AC277)</f>
        <v>0</v>
      </c>
      <c r="AD306" s="221">
        <f>SUM($O190:AD190)-SUM($O248:AD248)+SUM($O277:AD277)</f>
        <v>0</v>
      </c>
      <c r="AE306" s="221">
        <f>SUM($O190:AE190)-SUM($O248:AE248)+SUM($O277:AE277)</f>
        <v>0</v>
      </c>
      <c r="AF306" s="221">
        <f>SUM($O190:AF190)-SUM($O248:AF248)+SUM($O277:AF277)</f>
        <v>0</v>
      </c>
      <c r="AG306" s="221">
        <f>SUM($O190:AG190)-SUM($O248:AG248)+SUM($O277:AG277)</f>
        <v>0</v>
      </c>
      <c r="AH306" s="221">
        <f>SUM($O190:AH190)-SUM($O248:AH248)+SUM($O277:AH277)</f>
        <v>0</v>
      </c>
      <c r="AI306" s="221">
        <f>SUM($O190:AI190)-SUM($O248:AI248)+SUM($O277:AI277)</f>
        <v>0</v>
      </c>
      <c r="AJ306" s="221">
        <f>SUM($O190:AJ190)-SUM($O248:AJ248)+SUM($O277:AJ277)</f>
        <v>0</v>
      </c>
      <c r="AK306" s="221">
        <f>SUM($O190:AK190)-SUM($O248:AK248)+SUM($O277:AK277)</f>
        <v>0</v>
      </c>
      <c r="AL306" s="221">
        <f>SUM($O190:AL190)-SUM($O248:AL248)+SUM($O277:AL277)</f>
        <v>0</v>
      </c>
      <c r="AM306" s="221">
        <f>SUM($O190:AM190)-SUM($O248:AM248)+SUM($O277:AM277)</f>
        <v>0</v>
      </c>
      <c r="AN306" s="221">
        <f>SUM($O190:AN190)-SUM($O248:AN248)+SUM($O277:AN277)</f>
        <v>0</v>
      </c>
      <c r="AO306" s="221">
        <f>SUM($O190:AO190)-SUM($O248:AO248)+SUM($O277:AO277)</f>
        <v>0</v>
      </c>
      <c r="AP306" s="221">
        <f>SUM($O190:AP190)-SUM($O248:AP248)+SUM($O277:AP277)</f>
        <v>0</v>
      </c>
      <c r="AQ306" s="221">
        <f>SUM($O190:AQ190)-SUM($O248:AQ248)+SUM($O277:AQ277)</f>
        <v>0</v>
      </c>
      <c r="AR306" s="221">
        <f>SUM($O190:AR190)-SUM($O248:AR248)+SUM($O277:AR277)</f>
        <v>0</v>
      </c>
      <c r="AS306" s="221">
        <f>SUM($O190:AS190)-SUM($O248:AS248)+SUM($O277:AS277)</f>
        <v>0</v>
      </c>
      <c r="AT306" s="221">
        <f>SUM($O190:AT190)-SUM($O248:AT248)+SUM($O277:AT277)</f>
        <v>0</v>
      </c>
      <c r="AU306" s="221">
        <f>SUM($O190:AU190)-SUM($O248:AU248)+SUM($O277:AU277)</f>
        <v>0</v>
      </c>
      <c r="AV306" s="221">
        <f>SUM($O190:AV190)-SUM($O248:AV248)+SUM($O277:AV277)</f>
        <v>0</v>
      </c>
      <c r="AW306" s="221">
        <f>SUM($O190:AW190)-SUM($O248:AW248)+SUM($O277:AW277)</f>
        <v>0</v>
      </c>
      <c r="AX306" s="221">
        <f>SUM($O190:AX190)-SUM($O248:AX248)+SUM($O277:AX277)</f>
        <v>0</v>
      </c>
      <c r="AY306" s="221">
        <f>SUM($O190:AY190)-SUM($O248:AY248)+SUM($O277:AY277)</f>
        <v>0</v>
      </c>
      <c r="AZ306" s="221">
        <f>SUM($O190:AZ190)-SUM($O248:AZ248)+SUM($O277:AZ277)</f>
        <v>0</v>
      </c>
      <c r="BA306" s="221">
        <f>SUM($O190:BA190)-SUM($O248:BA248)+SUM($O277:BA277)</f>
        <v>0</v>
      </c>
      <c r="BB306" s="221">
        <f>SUM($O190:BB190)-SUM($O248:BB248)+SUM($O277:BB277)</f>
        <v>0</v>
      </c>
      <c r="BC306" s="221">
        <f>SUM($O190:BC190)-SUM($O248:BC248)+SUM($O277:BC277)</f>
        <v>0</v>
      </c>
      <c r="BD306" s="221">
        <f>SUM($O190:BD190)-SUM($O248:BD248)+SUM($O277:BD277)</f>
        <v>0</v>
      </c>
      <c r="BE306" s="221">
        <f>SUM($O190:BE190)-SUM($O248:BE248)+SUM($O277:BE277)</f>
        <v>0</v>
      </c>
      <c r="BF306" s="221">
        <f>SUM($O190:BF190)-SUM($O248:BF248)+SUM($O277:BF277)</f>
        <v>0</v>
      </c>
      <c r="BG306" s="221">
        <f>SUM($O190:BG190)-SUM($O248:BG248)+SUM($O277:BG277)</f>
        <v>0</v>
      </c>
      <c r="BH306" s="221">
        <f>SUM($O190:BH190)-SUM($O248:BH248)+SUM($O277:BH277)</f>
        <v>0</v>
      </c>
      <c r="BI306" s="221">
        <f>SUM($O190:BI190)-SUM($O248:BI248)+SUM($O277:BI277)</f>
        <v>0</v>
      </c>
      <c r="BJ306" s="221">
        <f>SUM($O190:BJ190)-SUM($O248:BJ248)+SUM($O277:BJ277)</f>
        <v>0</v>
      </c>
      <c r="BK306" s="221">
        <f>SUM($O190:BK190)-SUM($O248:BK248)+SUM($O277:BK277)</f>
        <v>0</v>
      </c>
      <c r="BL306" s="221">
        <f>SUM($O190:BL190)-SUM($O248:BL248)+SUM($O277:BL277)</f>
        <v>0</v>
      </c>
      <c r="BM306" s="221">
        <f>SUM($O190:BM190)-SUM($O248:BM248)+SUM($O277:BM277)</f>
        <v>0</v>
      </c>
    </row>
    <row r="307" spans="3:65" ht="12.75">
      <c r="C307" s="220">
        <f t="shared" si="230"/>
        <v>9</v>
      </c>
      <c r="D307" s="198" t="str">
        <f t="shared" si="231"/>
        <v>…</v>
      </c>
      <c r="E307" s="245" t="str">
        <f t="shared" si="229"/>
        <v>Operating Expense</v>
      </c>
      <c r="F307" s="215">
        <f t="shared" si="229"/>
        <v>2</v>
      </c>
      <c r="G307" s="215"/>
      <c r="H307" s="249"/>
      <c r="O307" s="221">
        <f>SUM($O191:O191)-SUM($O249:O249)+SUM($O278:O278)</f>
        <v>0</v>
      </c>
      <c r="P307" s="221">
        <f>SUM($O191:P191)-SUM($O249:P249)+SUM($O278:P278)</f>
        <v>0</v>
      </c>
      <c r="Q307" s="221">
        <f>SUM($O191:Q191)-SUM($O249:Q249)+SUM($O278:Q278)</f>
        <v>0</v>
      </c>
      <c r="R307" s="221">
        <f>SUM($O191:R191)-SUM($O249:R249)+SUM($O278:R278)</f>
        <v>0</v>
      </c>
      <c r="S307" s="221">
        <f>SUM($O191:S191)-SUM($O249:S249)+SUM($O278:S278)</f>
        <v>0</v>
      </c>
      <c r="T307" s="221">
        <f>SUM($O191:T191)-SUM($O249:T249)+SUM($O278:T278)</f>
        <v>0</v>
      </c>
      <c r="U307" s="221">
        <f>SUM($O191:U191)-SUM($O249:U249)+SUM($O278:U278)</f>
        <v>0</v>
      </c>
      <c r="V307" s="221">
        <f>SUM($O191:V191)-SUM($O249:V249)+SUM($O278:V278)</f>
        <v>0</v>
      </c>
      <c r="W307" s="221">
        <f>SUM($O191:W191)-SUM($O249:W249)+SUM($O278:W278)</f>
        <v>0</v>
      </c>
      <c r="X307" s="221">
        <f>SUM($O191:X191)-SUM($O249:X249)+SUM($O278:X278)</f>
        <v>0</v>
      </c>
      <c r="Y307" s="221">
        <f>SUM($O191:Y191)-SUM($O249:Y249)+SUM($O278:Y278)</f>
        <v>0</v>
      </c>
      <c r="Z307" s="221">
        <f>SUM($O191:Z191)-SUM($O249:Z249)+SUM($O278:Z278)</f>
        <v>0</v>
      </c>
      <c r="AA307" s="221">
        <f>SUM($O191:AA191)-SUM($O249:AA249)+SUM($O278:AA278)</f>
        <v>0</v>
      </c>
      <c r="AB307" s="221">
        <f>SUM($O191:AB191)-SUM($O249:AB249)+SUM($O278:AB278)</f>
        <v>0</v>
      </c>
      <c r="AC307" s="221">
        <f>SUM($O191:AC191)-SUM($O249:AC249)+SUM($O278:AC278)</f>
        <v>0</v>
      </c>
      <c r="AD307" s="221">
        <f>SUM($O191:AD191)-SUM($O249:AD249)+SUM($O278:AD278)</f>
        <v>0</v>
      </c>
      <c r="AE307" s="221">
        <f>SUM($O191:AE191)-SUM($O249:AE249)+SUM($O278:AE278)</f>
        <v>0</v>
      </c>
      <c r="AF307" s="221">
        <f>SUM($O191:AF191)-SUM($O249:AF249)+SUM($O278:AF278)</f>
        <v>0</v>
      </c>
      <c r="AG307" s="221">
        <f>SUM($O191:AG191)-SUM($O249:AG249)+SUM($O278:AG278)</f>
        <v>0</v>
      </c>
      <c r="AH307" s="221">
        <f>SUM($O191:AH191)-SUM($O249:AH249)+SUM($O278:AH278)</f>
        <v>0</v>
      </c>
      <c r="AI307" s="221">
        <f>SUM($O191:AI191)-SUM($O249:AI249)+SUM($O278:AI278)</f>
        <v>0</v>
      </c>
      <c r="AJ307" s="221">
        <f>SUM($O191:AJ191)-SUM($O249:AJ249)+SUM($O278:AJ278)</f>
        <v>0</v>
      </c>
      <c r="AK307" s="221">
        <f>SUM($O191:AK191)-SUM($O249:AK249)+SUM($O278:AK278)</f>
        <v>0</v>
      </c>
      <c r="AL307" s="221">
        <f>SUM($O191:AL191)-SUM($O249:AL249)+SUM($O278:AL278)</f>
        <v>0</v>
      </c>
      <c r="AM307" s="221">
        <f>SUM($O191:AM191)-SUM($O249:AM249)+SUM($O278:AM278)</f>
        <v>0</v>
      </c>
      <c r="AN307" s="221">
        <f>SUM($O191:AN191)-SUM($O249:AN249)+SUM($O278:AN278)</f>
        <v>0</v>
      </c>
      <c r="AO307" s="221">
        <f>SUM($O191:AO191)-SUM($O249:AO249)+SUM($O278:AO278)</f>
        <v>0</v>
      </c>
      <c r="AP307" s="221">
        <f>SUM($O191:AP191)-SUM($O249:AP249)+SUM($O278:AP278)</f>
        <v>0</v>
      </c>
      <c r="AQ307" s="221">
        <f>SUM($O191:AQ191)-SUM($O249:AQ249)+SUM($O278:AQ278)</f>
        <v>0</v>
      </c>
      <c r="AR307" s="221">
        <f>SUM($O191:AR191)-SUM($O249:AR249)+SUM($O278:AR278)</f>
        <v>0</v>
      </c>
      <c r="AS307" s="221">
        <f>SUM($O191:AS191)-SUM($O249:AS249)+SUM($O278:AS278)</f>
        <v>0</v>
      </c>
      <c r="AT307" s="221">
        <f>SUM($O191:AT191)-SUM($O249:AT249)+SUM($O278:AT278)</f>
        <v>0</v>
      </c>
      <c r="AU307" s="221">
        <f>SUM($O191:AU191)-SUM($O249:AU249)+SUM($O278:AU278)</f>
        <v>0</v>
      </c>
      <c r="AV307" s="221">
        <f>SUM($O191:AV191)-SUM($O249:AV249)+SUM($O278:AV278)</f>
        <v>0</v>
      </c>
      <c r="AW307" s="221">
        <f>SUM($O191:AW191)-SUM($O249:AW249)+SUM($O278:AW278)</f>
        <v>0</v>
      </c>
      <c r="AX307" s="221">
        <f>SUM($O191:AX191)-SUM($O249:AX249)+SUM($O278:AX278)</f>
        <v>0</v>
      </c>
      <c r="AY307" s="221">
        <f>SUM($O191:AY191)-SUM($O249:AY249)+SUM($O278:AY278)</f>
        <v>0</v>
      </c>
      <c r="AZ307" s="221">
        <f>SUM($O191:AZ191)-SUM($O249:AZ249)+SUM($O278:AZ278)</f>
        <v>0</v>
      </c>
      <c r="BA307" s="221">
        <f>SUM($O191:BA191)-SUM($O249:BA249)+SUM($O278:BA278)</f>
        <v>0</v>
      </c>
      <c r="BB307" s="221">
        <f>SUM($O191:BB191)-SUM($O249:BB249)+SUM($O278:BB278)</f>
        <v>0</v>
      </c>
      <c r="BC307" s="221">
        <f>SUM($O191:BC191)-SUM($O249:BC249)+SUM($O278:BC278)</f>
        <v>0</v>
      </c>
      <c r="BD307" s="221">
        <f>SUM($O191:BD191)-SUM($O249:BD249)+SUM($O278:BD278)</f>
        <v>0</v>
      </c>
      <c r="BE307" s="221">
        <f>SUM($O191:BE191)-SUM($O249:BE249)+SUM($O278:BE278)</f>
        <v>0</v>
      </c>
      <c r="BF307" s="221">
        <f>SUM($O191:BF191)-SUM($O249:BF249)+SUM($O278:BF278)</f>
        <v>0</v>
      </c>
      <c r="BG307" s="221">
        <f>SUM($O191:BG191)-SUM($O249:BG249)+SUM($O278:BG278)</f>
        <v>0</v>
      </c>
      <c r="BH307" s="221">
        <f>SUM($O191:BH191)-SUM($O249:BH249)+SUM($O278:BH278)</f>
        <v>0</v>
      </c>
      <c r="BI307" s="221">
        <f>SUM($O191:BI191)-SUM($O249:BI249)+SUM($O278:BI278)</f>
        <v>0</v>
      </c>
      <c r="BJ307" s="221">
        <f>SUM($O191:BJ191)-SUM($O249:BJ249)+SUM($O278:BJ278)</f>
        <v>0</v>
      </c>
      <c r="BK307" s="221">
        <f>SUM($O191:BK191)-SUM($O249:BK249)+SUM($O278:BK278)</f>
        <v>0</v>
      </c>
      <c r="BL307" s="221">
        <f>SUM($O191:BL191)-SUM($O249:BL249)+SUM($O278:BL278)</f>
        <v>0</v>
      </c>
      <c r="BM307" s="221">
        <f>SUM($O191:BM191)-SUM($O249:BM249)+SUM($O278:BM278)</f>
        <v>0</v>
      </c>
    </row>
    <row r="308" spans="3:65" ht="12.75">
      <c r="C308" s="220">
        <f t="shared" si="230"/>
        <v>10</v>
      </c>
      <c r="D308" s="198" t="str">
        <f t="shared" si="231"/>
        <v>…</v>
      </c>
      <c r="E308" s="245" t="str">
        <f t="shared" si="229"/>
        <v>Operating Expense</v>
      </c>
      <c r="F308" s="215">
        <f t="shared" si="229"/>
        <v>2</v>
      </c>
      <c r="G308" s="215"/>
      <c r="H308" s="249"/>
      <c r="O308" s="221">
        <f>SUM($O192:O192)-SUM($O250:O250)+SUM($O279:O279)</f>
        <v>0</v>
      </c>
      <c r="P308" s="221">
        <f>SUM($O192:P192)-SUM($O250:P250)+SUM($O279:P279)</f>
        <v>0</v>
      </c>
      <c r="Q308" s="221">
        <f>SUM($O192:Q192)-SUM($O250:Q250)+SUM($O279:Q279)</f>
        <v>0</v>
      </c>
      <c r="R308" s="221">
        <f>SUM($O192:R192)-SUM($O250:R250)+SUM($O279:R279)</f>
        <v>0</v>
      </c>
      <c r="S308" s="221">
        <f>SUM($O192:S192)-SUM($O250:S250)+SUM($O279:S279)</f>
        <v>0</v>
      </c>
      <c r="T308" s="221">
        <f>SUM($O192:T192)-SUM($O250:T250)+SUM($O279:T279)</f>
        <v>0</v>
      </c>
      <c r="U308" s="221">
        <f>SUM($O192:U192)-SUM($O250:U250)+SUM($O279:U279)</f>
        <v>0</v>
      </c>
      <c r="V308" s="221">
        <f>SUM($O192:V192)-SUM($O250:V250)+SUM($O279:V279)</f>
        <v>0</v>
      </c>
      <c r="W308" s="221">
        <f>SUM($O192:W192)-SUM($O250:W250)+SUM($O279:W279)</f>
        <v>0</v>
      </c>
      <c r="X308" s="221">
        <f>SUM($O192:X192)-SUM($O250:X250)+SUM($O279:X279)</f>
        <v>0</v>
      </c>
      <c r="Y308" s="221">
        <f>SUM($O192:Y192)-SUM($O250:Y250)+SUM($O279:Y279)</f>
        <v>0</v>
      </c>
      <c r="Z308" s="221">
        <f>SUM($O192:Z192)-SUM($O250:Z250)+SUM($O279:Z279)</f>
        <v>0</v>
      </c>
      <c r="AA308" s="221">
        <f>SUM($O192:AA192)-SUM($O250:AA250)+SUM($O279:AA279)</f>
        <v>0</v>
      </c>
      <c r="AB308" s="221">
        <f>SUM($O192:AB192)-SUM($O250:AB250)+SUM($O279:AB279)</f>
        <v>0</v>
      </c>
      <c r="AC308" s="221">
        <f>SUM($O192:AC192)-SUM($O250:AC250)+SUM($O279:AC279)</f>
        <v>0</v>
      </c>
      <c r="AD308" s="221">
        <f>SUM($O192:AD192)-SUM($O250:AD250)+SUM($O279:AD279)</f>
        <v>0</v>
      </c>
      <c r="AE308" s="221">
        <f>SUM($O192:AE192)-SUM($O250:AE250)+SUM($O279:AE279)</f>
        <v>0</v>
      </c>
      <c r="AF308" s="221">
        <f>SUM($O192:AF192)-SUM($O250:AF250)+SUM($O279:AF279)</f>
        <v>0</v>
      </c>
      <c r="AG308" s="221">
        <f>SUM($O192:AG192)-SUM($O250:AG250)+SUM($O279:AG279)</f>
        <v>0</v>
      </c>
      <c r="AH308" s="221">
        <f>SUM($O192:AH192)-SUM($O250:AH250)+SUM($O279:AH279)</f>
        <v>0</v>
      </c>
      <c r="AI308" s="221">
        <f>SUM($O192:AI192)-SUM($O250:AI250)+SUM($O279:AI279)</f>
        <v>0</v>
      </c>
      <c r="AJ308" s="221">
        <f>SUM($O192:AJ192)-SUM($O250:AJ250)+SUM($O279:AJ279)</f>
        <v>0</v>
      </c>
      <c r="AK308" s="221">
        <f>SUM($O192:AK192)-SUM($O250:AK250)+SUM($O279:AK279)</f>
        <v>0</v>
      </c>
      <c r="AL308" s="221">
        <f>SUM($O192:AL192)-SUM($O250:AL250)+SUM($O279:AL279)</f>
        <v>0</v>
      </c>
      <c r="AM308" s="221">
        <f>SUM($O192:AM192)-SUM($O250:AM250)+SUM($O279:AM279)</f>
        <v>0</v>
      </c>
      <c r="AN308" s="221">
        <f>SUM($O192:AN192)-SUM($O250:AN250)+SUM($O279:AN279)</f>
        <v>0</v>
      </c>
      <c r="AO308" s="221">
        <f>SUM($O192:AO192)-SUM($O250:AO250)+SUM($O279:AO279)</f>
        <v>0</v>
      </c>
      <c r="AP308" s="221">
        <f>SUM($O192:AP192)-SUM($O250:AP250)+SUM($O279:AP279)</f>
        <v>0</v>
      </c>
      <c r="AQ308" s="221">
        <f>SUM($O192:AQ192)-SUM($O250:AQ250)+SUM($O279:AQ279)</f>
        <v>0</v>
      </c>
      <c r="AR308" s="221">
        <f>SUM($O192:AR192)-SUM($O250:AR250)+SUM($O279:AR279)</f>
        <v>0</v>
      </c>
      <c r="AS308" s="221">
        <f>SUM($O192:AS192)-SUM($O250:AS250)+SUM($O279:AS279)</f>
        <v>0</v>
      </c>
      <c r="AT308" s="221">
        <f>SUM($O192:AT192)-SUM($O250:AT250)+SUM($O279:AT279)</f>
        <v>0</v>
      </c>
      <c r="AU308" s="221">
        <f>SUM($O192:AU192)-SUM($O250:AU250)+SUM($O279:AU279)</f>
        <v>0</v>
      </c>
      <c r="AV308" s="221">
        <f>SUM($O192:AV192)-SUM($O250:AV250)+SUM($O279:AV279)</f>
        <v>0</v>
      </c>
      <c r="AW308" s="221">
        <f>SUM($O192:AW192)-SUM($O250:AW250)+SUM($O279:AW279)</f>
        <v>0</v>
      </c>
      <c r="AX308" s="221">
        <f>SUM($O192:AX192)-SUM($O250:AX250)+SUM($O279:AX279)</f>
        <v>0</v>
      </c>
      <c r="AY308" s="221">
        <f>SUM($O192:AY192)-SUM($O250:AY250)+SUM($O279:AY279)</f>
        <v>0</v>
      </c>
      <c r="AZ308" s="221">
        <f>SUM($O192:AZ192)-SUM($O250:AZ250)+SUM($O279:AZ279)</f>
        <v>0</v>
      </c>
      <c r="BA308" s="221">
        <f>SUM($O192:BA192)-SUM($O250:BA250)+SUM($O279:BA279)</f>
        <v>0</v>
      </c>
      <c r="BB308" s="221">
        <f>SUM($O192:BB192)-SUM($O250:BB250)+SUM($O279:BB279)</f>
        <v>0</v>
      </c>
      <c r="BC308" s="221">
        <f>SUM($O192:BC192)-SUM($O250:BC250)+SUM($O279:BC279)</f>
        <v>0</v>
      </c>
      <c r="BD308" s="221">
        <f>SUM($O192:BD192)-SUM($O250:BD250)+SUM($O279:BD279)</f>
        <v>0</v>
      </c>
      <c r="BE308" s="221">
        <f>SUM($O192:BE192)-SUM($O250:BE250)+SUM($O279:BE279)</f>
        <v>0</v>
      </c>
      <c r="BF308" s="221">
        <f>SUM($O192:BF192)-SUM($O250:BF250)+SUM($O279:BF279)</f>
        <v>0</v>
      </c>
      <c r="BG308" s="221">
        <f>SUM($O192:BG192)-SUM($O250:BG250)+SUM($O279:BG279)</f>
        <v>0</v>
      </c>
      <c r="BH308" s="221">
        <f>SUM($O192:BH192)-SUM($O250:BH250)+SUM($O279:BH279)</f>
        <v>0</v>
      </c>
      <c r="BI308" s="221">
        <f>SUM($O192:BI192)-SUM($O250:BI250)+SUM($O279:BI279)</f>
        <v>0</v>
      </c>
      <c r="BJ308" s="221">
        <f>SUM($O192:BJ192)-SUM($O250:BJ250)+SUM($O279:BJ279)</f>
        <v>0</v>
      </c>
      <c r="BK308" s="221">
        <f>SUM($O192:BK192)-SUM($O250:BK250)+SUM($O279:BK279)</f>
        <v>0</v>
      </c>
      <c r="BL308" s="221">
        <f>SUM($O192:BL192)-SUM($O250:BL250)+SUM($O279:BL279)</f>
        <v>0</v>
      </c>
      <c r="BM308" s="221">
        <f>SUM($O192:BM192)-SUM($O250:BM250)+SUM($O279:BM279)</f>
        <v>0</v>
      </c>
    </row>
    <row r="309" spans="3:65" ht="12.75">
      <c r="C309" s="220">
        <f t="shared" si="230"/>
        <v>11</v>
      </c>
      <c r="D309" s="198" t="str">
        <f t="shared" si="231"/>
        <v>…</v>
      </c>
      <c r="E309" s="245" t="str">
        <f t="shared" si="229"/>
        <v>Operating Expense</v>
      </c>
      <c r="F309" s="215">
        <f t="shared" si="229"/>
        <v>2</v>
      </c>
      <c r="G309" s="215"/>
      <c r="H309" s="249"/>
      <c r="O309" s="221">
        <f>SUM($O193:O193)-SUM($O251:O251)+SUM($O280:O280)</f>
        <v>0</v>
      </c>
      <c r="P309" s="221">
        <f>SUM($O193:P193)-SUM($O251:P251)+SUM($O280:P280)</f>
        <v>0</v>
      </c>
      <c r="Q309" s="221">
        <f>SUM($O193:Q193)-SUM($O251:Q251)+SUM($O280:Q280)</f>
        <v>0</v>
      </c>
      <c r="R309" s="221">
        <f>SUM($O193:R193)-SUM($O251:R251)+SUM($O280:R280)</f>
        <v>0</v>
      </c>
      <c r="S309" s="221">
        <f>SUM($O193:S193)-SUM($O251:S251)+SUM($O280:S280)</f>
        <v>0</v>
      </c>
      <c r="T309" s="221">
        <f>SUM($O193:T193)-SUM($O251:T251)+SUM($O280:T280)</f>
        <v>0</v>
      </c>
      <c r="U309" s="221">
        <f>SUM($O193:U193)-SUM($O251:U251)+SUM($O280:U280)</f>
        <v>0</v>
      </c>
      <c r="V309" s="221">
        <f>SUM($O193:V193)-SUM($O251:V251)+SUM($O280:V280)</f>
        <v>0</v>
      </c>
      <c r="W309" s="221">
        <f>SUM($O193:W193)-SUM($O251:W251)+SUM($O280:W280)</f>
        <v>0</v>
      </c>
      <c r="X309" s="221">
        <f>SUM($O193:X193)-SUM($O251:X251)+SUM($O280:X280)</f>
        <v>0</v>
      </c>
      <c r="Y309" s="221">
        <f>SUM($O193:Y193)-SUM($O251:Y251)+SUM($O280:Y280)</f>
        <v>0</v>
      </c>
      <c r="Z309" s="221">
        <f>SUM($O193:Z193)-SUM($O251:Z251)+SUM($O280:Z280)</f>
        <v>0</v>
      </c>
      <c r="AA309" s="221">
        <f>SUM($O193:AA193)-SUM($O251:AA251)+SUM($O280:AA280)</f>
        <v>0</v>
      </c>
      <c r="AB309" s="221">
        <f>SUM($O193:AB193)-SUM($O251:AB251)+SUM($O280:AB280)</f>
        <v>0</v>
      </c>
      <c r="AC309" s="221">
        <f>SUM($O193:AC193)-SUM($O251:AC251)+SUM($O280:AC280)</f>
        <v>0</v>
      </c>
      <c r="AD309" s="221">
        <f>SUM($O193:AD193)-SUM($O251:AD251)+SUM($O280:AD280)</f>
        <v>0</v>
      </c>
      <c r="AE309" s="221">
        <f>SUM($O193:AE193)-SUM($O251:AE251)+SUM($O280:AE280)</f>
        <v>0</v>
      </c>
      <c r="AF309" s="221">
        <f>SUM($O193:AF193)-SUM($O251:AF251)+SUM($O280:AF280)</f>
        <v>0</v>
      </c>
      <c r="AG309" s="221">
        <f>SUM($O193:AG193)-SUM($O251:AG251)+SUM($O280:AG280)</f>
        <v>0</v>
      </c>
      <c r="AH309" s="221">
        <f>SUM($O193:AH193)-SUM($O251:AH251)+SUM($O280:AH280)</f>
        <v>0</v>
      </c>
      <c r="AI309" s="221">
        <f>SUM($O193:AI193)-SUM($O251:AI251)+SUM($O280:AI280)</f>
        <v>0</v>
      </c>
      <c r="AJ309" s="221">
        <f>SUM($O193:AJ193)-SUM($O251:AJ251)+SUM($O280:AJ280)</f>
        <v>0</v>
      </c>
      <c r="AK309" s="221">
        <f>SUM($O193:AK193)-SUM($O251:AK251)+SUM($O280:AK280)</f>
        <v>0</v>
      </c>
      <c r="AL309" s="221">
        <f>SUM($O193:AL193)-SUM($O251:AL251)+SUM($O280:AL280)</f>
        <v>0</v>
      </c>
      <c r="AM309" s="221">
        <f>SUM($O193:AM193)-SUM($O251:AM251)+SUM($O280:AM280)</f>
        <v>0</v>
      </c>
      <c r="AN309" s="221">
        <f>SUM($O193:AN193)-SUM($O251:AN251)+SUM($O280:AN280)</f>
        <v>0</v>
      </c>
      <c r="AO309" s="221">
        <f>SUM($O193:AO193)-SUM($O251:AO251)+SUM($O280:AO280)</f>
        <v>0</v>
      </c>
      <c r="AP309" s="221">
        <f>SUM($O193:AP193)-SUM($O251:AP251)+SUM($O280:AP280)</f>
        <v>0</v>
      </c>
      <c r="AQ309" s="221">
        <f>SUM($O193:AQ193)-SUM($O251:AQ251)+SUM($O280:AQ280)</f>
        <v>0</v>
      </c>
      <c r="AR309" s="221">
        <f>SUM($O193:AR193)-SUM($O251:AR251)+SUM($O280:AR280)</f>
        <v>0</v>
      </c>
      <c r="AS309" s="221">
        <f>SUM($O193:AS193)-SUM($O251:AS251)+SUM($O280:AS280)</f>
        <v>0</v>
      </c>
      <c r="AT309" s="221">
        <f>SUM($O193:AT193)-SUM($O251:AT251)+SUM($O280:AT280)</f>
        <v>0</v>
      </c>
      <c r="AU309" s="221">
        <f>SUM($O193:AU193)-SUM($O251:AU251)+SUM($O280:AU280)</f>
        <v>0</v>
      </c>
      <c r="AV309" s="221">
        <f>SUM($O193:AV193)-SUM($O251:AV251)+SUM($O280:AV280)</f>
        <v>0</v>
      </c>
      <c r="AW309" s="221">
        <f>SUM($O193:AW193)-SUM($O251:AW251)+SUM($O280:AW280)</f>
        <v>0</v>
      </c>
      <c r="AX309" s="221">
        <f>SUM($O193:AX193)-SUM($O251:AX251)+SUM($O280:AX280)</f>
        <v>0</v>
      </c>
      <c r="AY309" s="221">
        <f>SUM($O193:AY193)-SUM($O251:AY251)+SUM($O280:AY280)</f>
        <v>0</v>
      </c>
      <c r="AZ309" s="221">
        <f>SUM($O193:AZ193)-SUM($O251:AZ251)+SUM($O280:AZ280)</f>
        <v>0</v>
      </c>
      <c r="BA309" s="221">
        <f>SUM($O193:BA193)-SUM($O251:BA251)+SUM($O280:BA280)</f>
        <v>0</v>
      </c>
      <c r="BB309" s="221">
        <f>SUM($O193:BB193)-SUM($O251:BB251)+SUM($O280:BB280)</f>
        <v>0</v>
      </c>
      <c r="BC309" s="221">
        <f>SUM($O193:BC193)-SUM($O251:BC251)+SUM($O280:BC280)</f>
        <v>0</v>
      </c>
      <c r="BD309" s="221">
        <f>SUM($O193:BD193)-SUM($O251:BD251)+SUM($O280:BD280)</f>
        <v>0</v>
      </c>
      <c r="BE309" s="221">
        <f>SUM($O193:BE193)-SUM($O251:BE251)+SUM($O280:BE280)</f>
        <v>0</v>
      </c>
      <c r="BF309" s="221">
        <f>SUM($O193:BF193)-SUM($O251:BF251)+SUM($O280:BF280)</f>
        <v>0</v>
      </c>
      <c r="BG309" s="221">
        <f>SUM($O193:BG193)-SUM($O251:BG251)+SUM($O280:BG280)</f>
        <v>0</v>
      </c>
      <c r="BH309" s="221">
        <f>SUM($O193:BH193)-SUM($O251:BH251)+SUM($O280:BH280)</f>
        <v>0</v>
      </c>
      <c r="BI309" s="221">
        <f>SUM($O193:BI193)-SUM($O251:BI251)+SUM($O280:BI280)</f>
        <v>0</v>
      </c>
      <c r="BJ309" s="221">
        <f>SUM($O193:BJ193)-SUM($O251:BJ251)+SUM($O280:BJ280)</f>
        <v>0</v>
      </c>
      <c r="BK309" s="221">
        <f>SUM($O193:BK193)-SUM($O251:BK251)+SUM($O280:BK280)</f>
        <v>0</v>
      </c>
      <c r="BL309" s="221">
        <f>SUM($O193:BL193)-SUM($O251:BL251)+SUM($O280:BL280)</f>
        <v>0</v>
      </c>
      <c r="BM309" s="221">
        <f>SUM($O193:BM193)-SUM($O251:BM251)+SUM($O280:BM280)</f>
        <v>0</v>
      </c>
    </row>
    <row r="310" spans="3:65" ht="12.75">
      <c r="C310" s="220">
        <f t="shared" si="230"/>
        <v>12</v>
      </c>
      <c r="D310" s="198" t="str">
        <f t="shared" si="231"/>
        <v>…</v>
      </c>
      <c r="E310" s="245" t="str">
        <f t="shared" si="229"/>
        <v>Operating Expense</v>
      </c>
      <c r="F310" s="215">
        <f t="shared" si="229"/>
        <v>2</v>
      </c>
      <c r="G310" s="215"/>
      <c r="H310" s="249"/>
      <c r="O310" s="221">
        <f>SUM($O194:O194)-SUM($O252:O252)+SUM($O281:O281)</f>
        <v>0</v>
      </c>
      <c r="P310" s="221">
        <f>SUM($O194:P194)-SUM($O252:P252)+SUM($O281:P281)</f>
        <v>0</v>
      </c>
      <c r="Q310" s="221">
        <f>SUM($O194:Q194)-SUM($O252:Q252)+SUM($O281:Q281)</f>
        <v>0</v>
      </c>
      <c r="R310" s="221">
        <f>SUM($O194:R194)-SUM($O252:R252)+SUM($O281:R281)</f>
        <v>0</v>
      </c>
      <c r="S310" s="221">
        <f>SUM($O194:S194)-SUM($O252:S252)+SUM($O281:S281)</f>
        <v>0</v>
      </c>
      <c r="T310" s="221">
        <f>SUM($O194:T194)-SUM($O252:T252)+SUM($O281:T281)</f>
        <v>0</v>
      </c>
      <c r="U310" s="221">
        <f>SUM($O194:U194)-SUM($O252:U252)+SUM($O281:U281)</f>
        <v>0</v>
      </c>
      <c r="V310" s="221">
        <f>SUM($O194:V194)-SUM($O252:V252)+SUM($O281:V281)</f>
        <v>0</v>
      </c>
      <c r="W310" s="221">
        <f>SUM($O194:W194)-SUM($O252:W252)+SUM($O281:W281)</f>
        <v>0</v>
      </c>
      <c r="X310" s="221">
        <f>SUM($O194:X194)-SUM($O252:X252)+SUM($O281:X281)</f>
        <v>0</v>
      </c>
      <c r="Y310" s="221">
        <f>SUM($O194:Y194)-SUM($O252:Y252)+SUM($O281:Y281)</f>
        <v>0</v>
      </c>
      <c r="Z310" s="221">
        <f>SUM($O194:Z194)-SUM($O252:Z252)+SUM($O281:Z281)</f>
        <v>0</v>
      </c>
      <c r="AA310" s="221">
        <f>SUM($O194:AA194)-SUM($O252:AA252)+SUM($O281:AA281)</f>
        <v>0</v>
      </c>
      <c r="AB310" s="221">
        <f>SUM($O194:AB194)-SUM($O252:AB252)+SUM($O281:AB281)</f>
        <v>0</v>
      </c>
      <c r="AC310" s="221">
        <f>SUM($O194:AC194)-SUM($O252:AC252)+SUM($O281:AC281)</f>
        <v>0</v>
      </c>
      <c r="AD310" s="221">
        <f>SUM($O194:AD194)-SUM($O252:AD252)+SUM($O281:AD281)</f>
        <v>0</v>
      </c>
      <c r="AE310" s="221">
        <f>SUM($O194:AE194)-SUM($O252:AE252)+SUM($O281:AE281)</f>
        <v>0</v>
      </c>
      <c r="AF310" s="221">
        <f>SUM($O194:AF194)-SUM($O252:AF252)+SUM($O281:AF281)</f>
        <v>0</v>
      </c>
      <c r="AG310" s="221">
        <f>SUM($O194:AG194)-SUM($O252:AG252)+SUM($O281:AG281)</f>
        <v>0</v>
      </c>
      <c r="AH310" s="221">
        <f>SUM($O194:AH194)-SUM($O252:AH252)+SUM($O281:AH281)</f>
        <v>0</v>
      </c>
      <c r="AI310" s="221">
        <f>SUM($O194:AI194)-SUM($O252:AI252)+SUM($O281:AI281)</f>
        <v>0</v>
      </c>
      <c r="AJ310" s="221">
        <f>SUM($O194:AJ194)-SUM($O252:AJ252)+SUM($O281:AJ281)</f>
        <v>0</v>
      </c>
      <c r="AK310" s="221">
        <f>SUM($O194:AK194)-SUM($O252:AK252)+SUM($O281:AK281)</f>
        <v>0</v>
      </c>
      <c r="AL310" s="221">
        <f>SUM($O194:AL194)-SUM($O252:AL252)+SUM($O281:AL281)</f>
        <v>0</v>
      </c>
      <c r="AM310" s="221">
        <f>SUM($O194:AM194)-SUM($O252:AM252)+SUM($O281:AM281)</f>
        <v>0</v>
      </c>
      <c r="AN310" s="221">
        <f>SUM($O194:AN194)-SUM($O252:AN252)+SUM($O281:AN281)</f>
        <v>0</v>
      </c>
      <c r="AO310" s="221">
        <f>SUM($O194:AO194)-SUM($O252:AO252)+SUM($O281:AO281)</f>
        <v>0</v>
      </c>
      <c r="AP310" s="221">
        <f>SUM($O194:AP194)-SUM($O252:AP252)+SUM($O281:AP281)</f>
        <v>0</v>
      </c>
      <c r="AQ310" s="221">
        <f>SUM($O194:AQ194)-SUM($O252:AQ252)+SUM($O281:AQ281)</f>
        <v>0</v>
      </c>
      <c r="AR310" s="221">
        <f>SUM($O194:AR194)-SUM($O252:AR252)+SUM($O281:AR281)</f>
        <v>0</v>
      </c>
      <c r="AS310" s="221">
        <f>SUM($O194:AS194)-SUM($O252:AS252)+SUM($O281:AS281)</f>
        <v>0</v>
      </c>
      <c r="AT310" s="221">
        <f>SUM($O194:AT194)-SUM($O252:AT252)+SUM($O281:AT281)</f>
        <v>0</v>
      </c>
      <c r="AU310" s="221">
        <f>SUM($O194:AU194)-SUM($O252:AU252)+SUM($O281:AU281)</f>
        <v>0</v>
      </c>
      <c r="AV310" s="221">
        <f>SUM($O194:AV194)-SUM($O252:AV252)+SUM($O281:AV281)</f>
        <v>0</v>
      </c>
      <c r="AW310" s="221">
        <f>SUM($O194:AW194)-SUM($O252:AW252)+SUM($O281:AW281)</f>
        <v>0</v>
      </c>
      <c r="AX310" s="221">
        <f>SUM($O194:AX194)-SUM($O252:AX252)+SUM($O281:AX281)</f>
        <v>0</v>
      </c>
      <c r="AY310" s="221">
        <f>SUM($O194:AY194)-SUM($O252:AY252)+SUM($O281:AY281)</f>
        <v>0</v>
      </c>
      <c r="AZ310" s="221">
        <f>SUM($O194:AZ194)-SUM($O252:AZ252)+SUM($O281:AZ281)</f>
        <v>0</v>
      </c>
      <c r="BA310" s="221">
        <f>SUM($O194:BA194)-SUM($O252:BA252)+SUM($O281:BA281)</f>
        <v>0</v>
      </c>
      <c r="BB310" s="221">
        <f>SUM($O194:BB194)-SUM($O252:BB252)+SUM($O281:BB281)</f>
        <v>0</v>
      </c>
      <c r="BC310" s="221">
        <f>SUM($O194:BC194)-SUM($O252:BC252)+SUM($O281:BC281)</f>
        <v>0</v>
      </c>
      <c r="BD310" s="221">
        <f>SUM($O194:BD194)-SUM($O252:BD252)+SUM($O281:BD281)</f>
        <v>0</v>
      </c>
      <c r="BE310" s="221">
        <f>SUM($O194:BE194)-SUM($O252:BE252)+SUM($O281:BE281)</f>
        <v>0</v>
      </c>
      <c r="BF310" s="221">
        <f>SUM($O194:BF194)-SUM($O252:BF252)+SUM($O281:BF281)</f>
        <v>0</v>
      </c>
      <c r="BG310" s="221">
        <f>SUM($O194:BG194)-SUM($O252:BG252)+SUM($O281:BG281)</f>
        <v>0</v>
      </c>
      <c r="BH310" s="221">
        <f>SUM($O194:BH194)-SUM($O252:BH252)+SUM($O281:BH281)</f>
        <v>0</v>
      </c>
      <c r="BI310" s="221">
        <f>SUM($O194:BI194)-SUM($O252:BI252)+SUM($O281:BI281)</f>
        <v>0</v>
      </c>
      <c r="BJ310" s="221">
        <f>SUM($O194:BJ194)-SUM($O252:BJ252)+SUM($O281:BJ281)</f>
        <v>0</v>
      </c>
      <c r="BK310" s="221">
        <f>SUM($O194:BK194)-SUM($O252:BK252)+SUM($O281:BK281)</f>
        <v>0</v>
      </c>
      <c r="BL310" s="221">
        <f>SUM($O194:BL194)-SUM($O252:BL252)+SUM($O281:BL281)</f>
        <v>0</v>
      </c>
      <c r="BM310" s="221">
        <f>SUM($O194:BM194)-SUM($O252:BM252)+SUM($O281:BM281)</f>
        <v>0</v>
      </c>
    </row>
    <row r="311" spans="3:65" ht="12.75">
      <c r="C311" s="220">
        <f t="shared" si="230"/>
        <v>13</v>
      </c>
      <c r="D311" s="198" t="str">
        <f t="shared" si="231"/>
        <v>…</v>
      </c>
      <c r="E311" s="245" t="str">
        <f t="shared" si="229"/>
        <v>Operating Expense</v>
      </c>
      <c r="F311" s="215">
        <f t="shared" si="229"/>
        <v>2</v>
      </c>
      <c r="G311" s="215"/>
      <c r="H311" s="249"/>
      <c r="O311" s="221">
        <f>SUM($O195:O195)-SUM($O253:O253)+SUM($O282:O282)</f>
        <v>0</v>
      </c>
      <c r="P311" s="221">
        <f>SUM($O195:P195)-SUM($O253:P253)+SUM($O282:P282)</f>
        <v>0</v>
      </c>
      <c r="Q311" s="221">
        <f>SUM($O195:Q195)-SUM($O253:Q253)+SUM($O282:Q282)</f>
        <v>0</v>
      </c>
      <c r="R311" s="221">
        <f>SUM($O195:R195)-SUM($O253:R253)+SUM($O282:R282)</f>
        <v>0</v>
      </c>
      <c r="S311" s="221">
        <f>SUM($O195:S195)-SUM($O253:S253)+SUM($O282:S282)</f>
        <v>0</v>
      </c>
      <c r="T311" s="221">
        <f>SUM($O195:T195)-SUM($O253:T253)+SUM($O282:T282)</f>
        <v>0</v>
      </c>
      <c r="U311" s="221">
        <f>SUM($O195:U195)-SUM($O253:U253)+SUM($O282:U282)</f>
        <v>0</v>
      </c>
      <c r="V311" s="221">
        <f>SUM($O195:V195)-SUM($O253:V253)+SUM($O282:V282)</f>
        <v>0</v>
      </c>
      <c r="W311" s="221">
        <f>SUM($O195:W195)-SUM($O253:W253)+SUM($O282:W282)</f>
        <v>0</v>
      </c>
      <c r="X311" s="221">
        <f>SUM($O195:X195)-SUM($O253:X253)+SUM($O282:X282)</f>
        <v>0</v>
      </c>
      <c r="Y311" s="221">
        <f>SUM($O195:Y195)-SUM($O253:Y253)+SUM($O282:Y282)</f>
        <v>0</v>
      </c>
      <c r="Z311" s="221">
        <f>SUM($O195:Z195)-SUM($O253:Z253)+SUM($O282:Z282)</f>
        <v>0</v>
      </c>
      <c r="AA311" s="221">
        <f>SUM($O195:AA195)-SUM($O253:AA253)+SUM($O282:AA282)</f>
        <v>0</v>
      </c>
      <c r="AB311" s="221">
        <f>SUM($O195:AB195)-SUM($O253:AB253)+SUM($O282:AB282)</f>
        <v>0</v>
      </c>
      <c r="AC311" s="221">
        <f>SUM($O195:AC195)-SUM($O253:AC253)+SUM($O282:AC282)</f>
        <v>0</v>
      </c>
      <c r="AD311" s="221">
        <f>SUM($O195:AD195)-SUM($O253:AD253)+SUM($O282:AD282)</f>
        <v>0</v>
      </c>
      <c r="AE311" s="221">
        <f>SUM($O195:AE195)-SUM($O253:AE253)+SUM($O282:AE282)</f>
        <v>0</v>
      </c>
      <c r="AF311" s="221">
        <f>SUM($O195:AF195)-SUM($O253:AF253)+SUM($O282:AF282)</f>
        <v>0</v>
      </c>
      <c r="AG311" s="221">
        <f>SUM($O195:AG195)-SUM($O253:AG253)+SUM($O282:AG282)</f>
        <v>0</v>
      </c>
      <c r="AH311" s="221">
        <f>SUM($O195:AH195)-SUM($O253:AH253)+SUM($O282:AH282)</f>
        <v>0</v>
      </c>
      <c r="AI311" s="221">
        <f>SUM($O195:AI195)-SUM($O253:AI253)+SUM($O282:AI282)</f>
        <v>0</v>
      </c>
      <c r="AJ311" s="221">
        <f>SUM($O195:AJ195)-SUM($O253:AJ253)+SUM($O282:AJ282)</f>
        <v>0</v>
      </c>
      <c r="AK311" s="221">
        <f>SUM($O195:AK195)-SUM($O253:AK253)+SUM($O282:AK282)</f>
        <v>0</v>
      </c>
      <c r="AL311" s="221">
        <f>SUM($O195:AL195)-SUM($O253:AL253)+SUM($O282:AL282)</f>
        <v>0</v>
      </c>
      <c r="AM311" s="221">
        <f>SUM($O195:AM195)-SUM($O253:AM253)+SUM($O282:AM282)</f>
        <v>0</v>
      </c>
      <c r="AN311" s="221">
        <f>SUM($O195:AN195)-SUM($O253:AN253)+SUM($O282:AN282)</f>
        <v>0</v>
      </c>
      <c r="AO311" s="221">
        <f>SUM($O195:AO195)-SUM($O253:AO253)+SUM($O282:AO282)</f>
        <v>0</v>
      </c>
      <c r="AP311" s="221">
        <f>SUM($O195:AP195)-SUM($O253:AP253)+SUM($O282:AP282)</f>
        <v>0</v>
      </c>
      <c r="AQ311" s="221">
        <f>SUM($O195:AQ195)-SUM($O253:AQ253)+SUM($O282:AQ282)</f>
        <v>0</v>
      </c>
      <c r="AR311" s="221">
        <f>SUM($O195:AR195)-SUM($O253:AR253)+SUM($O282:AR282)</f>
        <v>0</v>
      </c>
      <c r="AS311" s="221">
        <f>SUM($O195:AS195)-SUM($O253:AS253)+SUM($O282:AS282)</f>
        <v>0</v>
      </c>
      <c r="AT311" s="221">
        <f>SUM($O195:AT195)-SUM($O253:AT253)+SUM($O282:AT282)</f>
        <v>0</v>
      </c>
      <c r="AU311" s="221">
        <f>SUM($O195:AU195)-SUM($O253:AU253)+SUM($O282:AU282)</f>
        <v>0</v>
      </c>
      <c r="AV311" s="221">
        <f>SUM($O195:AV195)-SUM($O253:AV253)+SUM($O282:AV282)</f>
        <v>0</v>
      </c>
      <c r="AW311" s="221">
        <f>SUM($O195:AW195)-SUM($O253:AW253)+SUM($O282:AW282)</f>
        <v>0</v>
      </c>
      <c r="AX311" s="221">
        <f>SUM($O195:AX195)-SUM($O253:AX253)+SUM($O282:AX282)</f>
        <v>0</v>
      </c>
      <c r="AY311" s="221">
        <f>SUM($O195:AY195)-SUM($O253:AY253)+SUM($O282:AY282)</f>
        <v>0</v>
      </c>
      <c r="AZ311" s="221">
        <f>SUM($O195:AZ195)-SUM($O253:AZ253)+SUM($O282:AZ282)</f>
        <v>0</v>
      </c>
      <c r="BA311" s="221">
        <f>SUM($O195:BA195)-SUM($O253:BA253)+SUM($O282:BA282)</f>
        <v>0</v>
      </c>
      <c r="BB311" s="221">
        <f>SUM($O195:BB195)-SUM($O253:BB253)+SUM($O282:BB282)</f>
        <v>0</v>
      </c>
      <c r="BC311" s="221">
        <f>SUM($O195:BC195)-SUM($O253:BC253)+SUM($O282:BC282)</f>
        <v>0</v>
      </c>
      <c r="BD311" s="221">
        <f>SUM($O195:BD195)-SUM($O253:BD253)+SUM($O282:BD282)</f>
        <v>0</v>
      </c>
      <c r="BE311" s="221">
        <f>SUM($O195:BE195)-SUM($O253:BE253)+SUM($O282:BE282)</f>
        <v>0</v>
      </c>
      <c r="BF311" s="221">
        <f>SUM($O195:BF195)-SUM($O253:BF253)+SUM($O282:BF282)</f>
        <v>0</v>
      </c>
      <c r="BG311" s="221">
        <f>SUM($O195:BG195)-SUM($O253:BG253)+SUM($O282:BG282)</f>
        <v>0</v>
      </c>
      <c r="BH311" s="221">
        <f>SUM($O195:BH195)-SUM($O253:BH253)+SUM($O282:BH282)</f>
        <v>0</v>
      </c>
      <c r="BI311" s="221">
        <f>SUM($O195:BI195)-SUM($O253:BI253)+SUM($O282:BI282)</f>
        <v>0</v>
      </c>
      <c r="BJ311" s="221">
        <f>SUM($O195:BJ195)-SUM($O253:BJ253)+SUM($O282:BJ282)</f>
        <v>0</v>
      </c>
      <c r="BK311" s="221">
        <f>SUM($O195:BK195)-SUM($O253:BK253)+SUM($O282:BK282)</f>
        <v>0</v>
      </c>
      <c r="BL311" s="221">
        <f>SUM($O195:BL195)-SUM($O253:BL253)+SUM($O282:BL282)</f>
        <v>0</v>
      </c>
      <c r="BM311" s="221">
        <f>SUM($O195:BM195)-SUM($O253:BM253)+SUM($O282:BM282)</f>
        <v>0</v>
      </c>
    </row>
    <row r="312" spans="3:65" ht="12.75">
      <c r="C312" s="220">
        <f t="shared" si="230"/>
        <v>14</v>
      </c>
      <c r="D312" s="198" t="str">
        <f t="shared" si="231"/>
        <v>…</v>
      </c>
      <c r="E312" s="245" t="str">
        <f t="shared" si="229"/>
        <v>Operating Expense</v>
      </c>
      <c r="F312" s="215">
        <f t="shared" si="229"/>
        <v>2</v>
      </c>
      <c r="G312" s="215"/>
      <c r="H312" s="249"/>
      <c r="O312" s="221">
        <f>SUM($O196:O196)-SUM($O254:O254)+SUM($O283:O283)</f>
        <v>0</v>
      </c>
      <c r="P312" s="221">
        <f>SUM($O196:P196)-SUM($O254:P254)+SUM($O283:P283)</f>
        <v>0</v>
      </c>
      <c r="Q312" s="221">
        <f>SUM($O196:Q196)-SUM($O254:Q254)+SUM($O283:Q283)</f>
        <v>0</v>
      </c>
      <c r="R312" s="221">
        <f>SUM($O196:R196)-SUM($O254:R254)+SUM($O283:R283)</f>
        <v>0</v>
      </c>
      <c r="S312" s="221">
        <f>SUM($O196:S196)-SUM($O254:S254)+SUM($O283:S283)</f>
        <v>0</v>
      </c>
      <c r="T312" s="221">
        <f>SUM($O196:T196)-SUM($O254:T254)+SUM($O283:T283)</f>
        <v>0</v>
      </c>
      <c r="U312" s="221">
        <f>SUM($O196:U196)-SUM($O254:U254)+SUM($O283:U283)</f>
        <v>0</v>
      </c>
      <c r="V312" s="221">
        <f>SUM($O196:V196)-SUM($O254:V254)+SUM($O283:V283)</f>
        <v>0</v>
      </c>
      <c r="W312" s="221">
        <f>SUM($O196:W196)-SUM($O254:W254)+SUM($O283:W283)</f>
        <v>0</v>
      </c>
      <c r="X312" s="221">
        <f>SUM($O196:X196)-SUM($O254:X254)+SUM($O283:X283)</f>
        <v>0</v>
      </c>
      <c r="Y312" s="221">
        <f>SUM($O196:Y196)-SUM($O254:Y254)+SUM($O283:Y283)</f>
        <v>0</v>
      </c>
      <c r="Z312" s="221">
        <f>SUM($O196:Z196)-SUM($O254:Z254)+SUM($O283:Z283)</f>
        <v>0</v>
      </c>
      <c r="AA312" s="221">
        <f>SUM($O196:AA196)-SUM($O254:AA254)+SUM($O283:AA283)</f>
        <v>0</v>
      </c>
      <c r="AB312" s="221">
        <f>SUM($O196:AB196)-SUM($O254:AB254)+SUM($O283:AB283)</f>
        <v>0</v>
      </c>
      <c r="AC312" s="221">
        <f>SUM($O196:AC196)-SUM($O254:AC254)+SUM($O283:AC283)</f>
        <v>0</v>
      </c>
      <c r="AD312" s="221">
        <f>SUM($O196:AD196)-SUM($O254:AD254)+SUM($O283:AD283)</f>
        <v>0</v>
      </c>
      <c r="AE312" s="221">
        <f>SUM($O196:AE196)-SUM($O254:AE254)+SUM($O283:AE283)</f>
        <v>0</v>
      </c>
      <c r="AF312" s="221">
        <f>SUM($O196:AF196)-SUM($O254:AF254)+SUM($O283:AF283)</f>
        <v>0</v>
      </c>
      <c r="AG312" s="221">
        <f>SUM($O196:AG196)-SUM($O254:AG254)+SUM($O283:AG283)</f>
        <v>0</v>
      </c>
      <c r="AH312" s="221">
        <f>SUM($O196:AH196)-SUM($O254:AH254)+SUM($O283:AH283)</f>
        <v>0</v>
      </c>
      <c r="AI312" s="221">
        <f>SUM($O196:AI196)-SUM($O254:AI254)+SUM($O283:AI283)</f>
        <v>0</v>
      </c>
      <c r="AJ312" s="221">
        <f>SUM($O196:AJ196)-SUM($O254:AJ254)+SUM($O283:AJ283)</f>
        <v>0</v>
      </c>
      <c r="AK312" s="221">
        <f>SUM($O196:AK196)-SUM($O254:AK254)+SUM($O283:AK283)</f>
        <v>0</v>
      </c>
      <c r="AL312" s="221">
        <f>SUM($O196:AL196)-SUM($O254:AL254)+SUM($O283:AL283)</f>
        <v>0</v>
      </c>
      <c r="AM312" s="221">
        <f>SUM($O196:AM196)-SUM($O254:AM254)+SUM($O283:AM283)</f>
        <v>0</v>
      </c>
      <c r="AN312" s="221">
        <f>SUM($O196:AN196)-SUM($O254:AN254)+SUM($O283:AN283)</f>
        <v>0</v>
      </c>
      <c r="AO312" s="221">
        <f>SUM($O196:AO196)-SUM($O254:AO254)+SUM($O283:AO283)</f>
        <v>0</v>
      </c>
      <c r="AP312" s="221">
        <f>SUM($O196:AP196)-SUM($O254:AP254)+SUM($O283:AP283)</f>
        <v>0</v>
      </c>
      <c r="AQ312" s="221">
        <f>SUM($O196:AQ196)-SUM($O254:AQ254)+SUM($O283:AQ283)</f>
        <v>0</v>
      </c>
      <c r="AR312" s="221">
        <f>SUM($O196:AR196)-SUM($O254:AR254)+SUM($O283:AR283)</f>
        <v>0</v>
      </c>
      <c r="AS312" s="221">
        <f>SUM($O196:AS196)-SUM($O254:AS254)+SUM($O283:AS283)</f>
        <v>0</v>
      </c>
      <c r="AT312" s="221">
        <f>SUM($O196:AT196)-SUM($O254:AT254)+SUM($O283:AT283)</f>
        <v>0</v>
      </c>
      <c r="AU312" s="221">
        <f>SUM($O196:AU196)-SUM($O254:AU254)+SUM($O283:AU283)</f>
        <v>0</v>
      </c>
      <c r="AV312" s="221">
        <f>SUM($O196:AV196)-SUM($O254:AV254)+SUM($O283:AV283)</f>
        <v>0</v>
      </c>
      <c r="AW312" s="221">
        <f>SUM($O196:AW196)-SUM($O254:AW254)+SUM($O283:AW283)</f>
        <v>0</v>
      </c>
      <c r="AX312" s="221">
        <f>SUM($O196:AX196)-SUM($O254:AX254)+SUM($O283:AX283)</f>
        <v>0</v>
      </c>
      <c r="AY312" s="221">
        <f>SUM($O196:AY196)-SUM($O254:AY254)+SUM($O283:AY283)</f>
        <v>0</v>
      </c>
      <c r="AZ312" s="221">
        <f>SUM($O196:AZ196)-SUM($O254:AZ254)+SUM($O283:AZ283)</f>
        <v>0</v>
      </c>
      <c r="BA312" s="221">
        <f>SUM($O196:BA196)-SUM($O254:BA254)+SUM($O283:BA283)</f>
        <v>0</v>
      </c>
      <c r="BB312" s="221">
        <f>SUM($O196:BB196)-SUM($O254:BB254)+SUM($O283:BB283)</f>
        <v>0</v>
      </c>
      <c r="BC312" s="221">
        <f>SUM($O196:BC196)-SUM($O254:BC254)+SUM($O283:BC283)</f>
        <v>0</v>
      </c>
      <c r="BD312" s="221">
        <f>SUM($O196:BD196)-SUM($O254:BD254)+SUM($O283:BD283)</f>
        <v>0</v>
      </c>
      <c r="BE312" s="221">
        <f>SUM($O196:BE196)-SUM($O254:BE254)+SUM($O283:BE283)</f>
        <v>0</v>
      </c>
      <c r="BF312" s="221">
        <f>SUM($O196:BF196)-SUM($O254:BF254)+SUM($O283:BF283)</f>
        <v>0</v>
      </c>
      <c r="BG312" s="221">
        <f>SUM($O196:BG196)-SUM($O254:BG254)+SUM($O283:BG283)</f>
        <v>0</v>
      </c>
      <c r="BH312" s="221">
        <f>SUM($O196:BH196)-SUM($O254:BH254)+SUM($O283:BH283)</f>
        <v>0</v>
      </c>
      <c r="BI312" s="221">
        <f>SUM($O196:BI196)-SUM($O254:BI254)+SUM($O283:BI283)</f>
        <v>0</v>
      </c>
      <c r="BJ312" s="221">
        <f>SUM($O196:BJ196)-SUM($O254:BJ254)+SUM($O283:BJ283)</f>
        <v>0</v>
      </c>
      <c r="BK312" s="221">
        <f>SUM($O196:BK196)-SUM($O254:BK254)+SUM($O283:BK283)</f>
        <v>0</v>
      </c>
      <c r="BL312" s="221">
        <f>SUM($O196:BL196)-SUM($O254:BL254)+SUM($O283:BL283)</f>
        <v>0</v>
      </c>
      <c r="BM312" s="221">
        <f>SUM($O196:BM196)-SUM($O254:BM254)+SUM($O283:BM283)</f>
        <v>0</v>
      </c>
    </row>
    <row r="313" spans="3:65" ht="12.75">
      <c r="C313" s="220">
        <f t="shared" si="230"/>
        <v>15</v>
      </c>
      <c r="D313" s="198" t="str">
        <f t="shared" si="231"/>
        <v>…</v>
      </c>
      <c r="E313" s="245" t="str">
        <f t="shared" si="229"/>
        <v>Operating Expense</v>
      </c>
      <c r="F313" s="215">
        <f t="shared" si="229"/>
        <v>2</v>
      </c>
      <c r="G313" s="215"/>
      <c r="H313" s="249"/>
      <c r="O313" s="221">
        <f>SUM($O197:O197)-SUM($O255:O255)+SUM($O284:O284)</f>
        <v>0</v>
      </c>
      <c r="P313" s="221">
        <f>SUM($O197:P197)-SUM($O255:P255)+SUM($O284:P284)</f>
        <v>0</v>
      </c>
      <c r="Q313" s="221">
        <f>SUM($O197:Q197)-SUM($O255:Q255)+SUM($O284:Q284)</f>
        <v>0</v>
      </c>
      <c r="R313" s="221">
        <f>SUM($O197:R197)-SUM($O255:R255)+SUM($O284:R284)</f>
        <v>0</v>
      </c>
      <c r="S313" s="221">
        <f>SUM($O197:S197)-SUM($O255:S255)+SUM($O284:S284)</f>
        <v>0</v>
      </c>
      <c r="T313" s="221">
        <f>SUM($O197:T197)-SUM($O255:T255)+SUM($O284:T284)</f>
        <v>0</v>
      </c>
      <c r="U313" s="221">
        <f>SUM($O197:U197)-SUM($O255:U255)+SUM($O284:U284)</f>
        <v>0</v>
      </c>
      <c r="V313" s="221">
        <f>SUM($O197:V197)-SUM($O255:V255)+SUM($O284:V284)</f>
        <v>0</v>
      </c>
      <c r="W313" s="221">
        <f>SUM($O197:W197)-SUM($O255:W255)+SUM($O284:W284)</f>
        <v>0</v>
      </c>
      <c r="X313" s="221">
        <f>SUM($O197:X197)-SUM($O255:X255)+SUM($O284:X284)</f>
        <v>0</v>
      </c>
      <c r="Y313" s="221">
        <f>SUM($O197:Y197)-SUM($O255:Y255)+SUM($O284:Y284)</f>
        <v>0</v>
      </c>
      <c r="Z313" s="221">
        <f>SUM($O197:Z197)-SUM($O255:Z255)+SUM($O284:Z284)</f>
        <v>0</v>
      </c>
      <c r="AA313" s="221">
        <f>SUM($O197:AA197)-SUM($O255:AA255)+SUM($O284:AA284)</f>
        <v>0</v>
      </c>
      <c r="AB313" s="221">
        <f>SUM($O197:AB197)-SUM($O255:AB255)+SUM($O284:AB284)</f>
        <v>0</v>
      </c>
      <c r="AC313" s="221">
        <f>SUM($O197:AC197)-SUM($O255:AC255)+SUM($O284:AC284)</f>
        <v>0</v>
      </c>
      <c r="AD313" s="221">
        <f>SUM($O197:AD197)-SUM($O255:AD255)+SUM($O284:AD284)</f>
        <v>0</v>
      </c>
      <c r="AE313" s="221">
        <f>SUM($O197:AE197)-SUM($O255:AE255)+SUM($O284:AE284)</f>
        <v>0</v>
      </c>
      <c r="AF313" s="221">
        <f>SUM($O197:AF197)-SUM($O255:AF255)+SUM($O284:AF284)</f>
        <v>0</v>
      </c>
      <c r="AG313" s="221">
        <f>SUM($O197:AG197)-SUM($O255:AG255)+SUM($O284:AG284)</f>
        <v>0</v>
      </c>
      <c r="AH313" s="221">
        <f>SUM($O197:AH197)-SUM($O255:AH255)+SUM($O284:AH284)</f>
        <v>0</v>
      </c>
      <c r="AI313" s="221">
        <f>SUM($O197:AI197)-SUM($O255:AI255)+SUM($O284:AI284)</f>
        <v>0</v>
      </c>
      <c r="AJ313" s="221">
        <f>SUM($O197:AJ197)-SUM($O255:AJ255)+SUM($O284:AJ284)</f>
        <v>0</v>
      </c>
      <c r="AK313" s="221">
        <f>SUM($O197:AK197)-SUM($O255:AK255)+SUM($O284:AK284)</f>
        <v>0</v>
      </c>
      <c r="AL313" s="221">
        <f>SUM($O197:AL197)-SUM($O255:AL255)+SUM($O284:AL284)</f>
        <v>0</v>
      </c>
      <c r="AM313" s="221">
        <f>SUM($O197:AM197)-SUM($O255:AM255)+SUM($O284:AM284)</f>
        <v>0</v>
      </c>
      <c r="AN313" s="221">
        <f>SUM($O197:AN197)-SUM($O255:AN255)+SUM($O284:AN284)</f>
        <v>0</v>
      </c>
      <c r="AO313" s="221">
        <f>SUM($O197:AO197)-SUM($O255:AO255)+SUM($O284:AO284)</f>
        <v>0</v>
      </c>
      <c r="AP313" s="221">
        <f>SUM($O197:AP197)-SUM($O255:AP255)+SUM($O284:AP284)</f>
        <v>0</v>
      </c>
      <c r="AQ313" s="221">
        <f>SUM($O197:AQ197)-SUM($O255:AQ255)+SUM($O284:AQ284)</f>
        <v>0</v>
      </c>
      <c r="AR313" s="221">
        <f>SUM($O197:AR197)-SUM($O255:AR255)+SUM($O284:AR284)</f>
        <v>0</v>
      </c>
      <c r="AS313" s="221">
        <f>SUM($O197:AS197)-SUM($O255:AS255)+SUM($O284:AS284)</f>
        <v>0</v>
      </c>
      <c r="AT313" s="221">
        <f>SUM($O197:AT197)-SUM($O255:AT255)+SUM($O284:AT284)</f>
        <v>0</v>
      </c>
      <c r="AU313" s="221">
        <f>SUM($O197:AU197)-SUM($O255:AU255)+SUM($O284:AU284)</f>
        <v>0</v>
      </c>
      <c r="AV313" s="221">
        <f>SUM($O197:AV197)-SUM($O255:AV255)+SUM($O284:AV284)</f>
        <v>0</v>
      </c>
      <c r="AW313" s="221">
        <f>SUM($O197:AW197)-SUM($O255:AW255)+SUM($O284:AW284)</f>
        <v>0</v>
      </c>
      <c r="AX313" s="221">
        <f>SUM($O197:AX197)-SUM($O255:AX255)+SUM($O284:AX284)</f>
        <v>0</v>
      </c>
      <c r="AY313" s="221">
        <f>SUM($O197:AY197)-SUM($O255:AY255)+SUM($O284:AY284)</f>
        <v>0</v>
      </c>
      <c r="AZ313" s="221">
        <f>SUM($O197:AZ197)-SUM($O255:AZ255)+SUM($O284:AZ284)</f>
        <v>0</v>
      </c>
      <c r="BA313" s="221">
        <f>SUM($O197:BA197)-SUM($O255:BA255)+SUM($O284:BA284)</f>
        <v>0</v>
      </c>
      <c r="BB313" s="221">
        <f>SUM($O197:BB197)-SUM($O255:BB255)+SUM($O284:BB284)</f>
        <v>0</v>
      </c>
      <c r="BC313" s="221">
        <f>SUM($O197:BC197)-SUM($O255:BC255)+SUM($O284:BC284)</f>
        <v>0</v>
      </c>
      <c r="BD313" s="221">
        <f>SUM($O197:BD197)-SUM($O255:BD255)+SUM($O284:BD284)</f>
        <v>0</v>
      </c>
      <c r="BE313" s="221">
        <f>SUM($O197:BE197)-SUM($O255:BE255)+SUM($O284:BE284)</f>
        <v>0</v>
      </c>
      <c r="BF313" s="221">
        <f>SUM($O197:BF197)-SUM($O255:BF255)+SUM($O284:BF284)</f>
        <v>0</v>
      </c>
      <c r="BG313" s="221">
        <f>SUM($O197:BG197)-SUM($O255:BG255)+SUM($O284:BG284)</f>
        <v>0</v>
      </c>
      <c r="BH313" s="221">
        <f>SUM($O197:BH197)-SUM($O255:BH255)+SUM($O284:BH284)</f>
        <v>0</v>
      </c>
      <c r="BI313" s="221">
        <f>SUM($O197:BI197)-SUM($O255:BI255)+SUM($O284:BI284)</f>
        <v>0</v>
      </c>
      <c r="BJ313" s="221">
        <f>SUM($O197:BJ197)-SUM($O255:BJ255)+SUM($O284:BJ284)</f>
        <v>0</v>
      </c>
      <c r="BK313" s="221">
        <f>SUM($O197:BK197)-SUM($O255:BK255)+SUM($O284:BK284)</f>
        <v>0</v>
      </c>
      <c r="BL313" s="221">
        <f>SUM($O197:BL197)-SUM($O255:BL255)+SUM($O284:BL284)</f>
        <v>0</v>
      </c>
      <c r="BM313" s="221">
        <f>SUM($O197:BM197)-SUM($O255:BM255)+SUM($O284:BM284)</f>
        <v>0</v>
      </c>
    </row>
    <row r="314" spans="3:65" ht="12.75">
      <c r="C314" s="220">
        <f t="shared" si="230"/>
        <v>16</v>
      </c>
      <c r="D314" s="198" t="str">
        <f t="shared" si="231"/>
        <v>…</v>
      </c>
      <c r="E314" s="245" t="str">
        <f t="shared" si="229"/>
        <v>Operating Expense</v>
      </c>
      <c r="F314" s="215">
        <f t="shared" si="229"/>
        <v>2</v>
      </c>
      <c r="G314" s="215"/>
      <c r="H314" s="249"/>
      <c r="O314" s="221">
        <f>SUM($O198:O198)-SUM($O256:O256)+SUM($O285:O285)</f>
        <v>0</v>
      </c>
      <c r="P314" s="221">
        <f>SUM($O198:P198)-SUM($O256:P256)+SUM($O285:P285)</f>
        <v>0</v>
      </c>
      <c r="Q314" s="221">
        <f>SUM($O198:Q198)-SUM($O256:Q256)+SUM($O285:Q285)</f>
        <v>0</v>
      </c>
      <c r="R314" s="221">
        <f>SUM($O198:R198)-SUM($O256:R256)+SUM($O285:R285)</f>
        <v>0</v>
      </c>
      <c r="S314" s="221">
        <f>SUM($O198:S198)-SUM($O256:S256)+SUM($O285:S285)</f>
        <v>0</v>
      </c>
      <c r="T314" s="221">
        <f>SUM($O198:T198)-SUM($O256:T256)+SUM($O285:T285)</f>
        <v>0</v>
      </c>
      <c r="U314" s="221">
        <f>SUM($O198:U198)-SUM($O256:U256)+SUM($O285:U285)</f>
        <v>0</v>
      </c>
      <c r="V314" s="221">
        <f>SUM($O198:V198)-SUM($O256:V256)+SUM($O285:V285)</f>
        <v>0</v>
      </c>
      <c r="W314" s="221">
        <f>SUM($O198:W198)-SUM($O256:W256)+SUM($O285:W285)</f>
        <v>0</v>
      </c>
      <c r="X314" s="221">
        <f>SUM($O198:X198)-SUM($O256:X256)+SUM($O285:X285)</f>
        <v>0</v>
      </c>
      <c r="Y314" s="221">
        <f>SUM($O198:Y198)-SUM($O256:Y256)+SUM($O285:Y285)</f>
        <v>0</v>
      </c>
      <c r="Z314" s="221">
        <f>SUM($O198:Z198)-SUM($O256:Z256)+SUM($O285:Z285)</f>
        <v>0</v>
      </c>
      <c r="AA314" s="221">
        <f>SUM($O198:AA198)-SUM($O256:AA256)+SUM($O285:AA285)</f>
        <v>0</v>
      </c>
      <c r="AB314" s="221">
        <f>SUM($O198:AB198)-SUM($O256:AB256)+SUM($O285:AB285)</f>
        <v>0</v>
      </c>
      <c r="AC314" s="221">
        <f>SUM($O198:AC198)-SUM($O256:AC256)+SUM($O285:AC285)</f>
        <v>0</v>
      </c>
      <c r="AD314" s="221">
        <f>SUM($O198:AD198)-SUM($O256:AD256)+SUM($O285:AD285)</f>
        <v>0</v>
      </c>
      <c r="AE314" s="221">
        <f>SUM($O198:AE198)-SUM($O256:AE256)+SUM($O285:AE285)</f>
        <v>0</v>
      </c>
      <c r="AF314" s="221">
        <f>SUM($O198:AF198)-SUM($O256:AF256)+SUM($O285:AF285)</f>
        <v>0</v>
      </c>
      <c r="AG314" s="221">
        <f>SUM($O198:AG198)-SUM($O256:AG256)+SUM($O285:AG285)</f>
        <v>0</v>
      </c>
      <c r="AH314" s="221">
        <f>SUM($O198:AH198)-SUM($O256:AH256)+SUM($O285:AH285)</f>
        <v>0</v>
      </c>
      <c r="AI314" s="221">
        <f>SUM($O198:AI198)-SUM($O256:AI256)+SUM($O285:AI285)</f>
        <v>0</v>
      </c>
      <c r="AJ314" s="221">
        <f>SUM($O198:AJ198)-SUM($O256:AJ256)+SUM($O285:AJ285)</f>
        <v>0</v>
      </c>
      <c r="AK314" s="221">
        <f>SUM($O198:AK198)-SUM($O256:AK256)+SUM($O285:AK285)</f>
        <v>0</v>
      </c>
      <c r="AL314" s="221">
        <f>SUM($O198:AL198)-SUM($O256:AL256)+SUM($O285:AL285)</f>
        <v>0</v>
      </c>
      <c r="AM314" s="221">
        <f>SUM($O198:AM198)-SUM($O256:AM256)+SUM($O285:AM285)</f>
        <v>0</v>
      </c>
      <c r="AN314" s="221">
        <f>SUM($O198:AN198)-SUM($O256:AN256)+SUM($O285:AN285)</f>
        <v>0</v>
      </c>
      <c r="AO314" s="221">
        <f>SUM($O198:AO198)-SUM($O256:AO256)+SUM($O285:AO285)</f>
        <v>0</v>
      </c>
      <c r="AP314" s="221">
        <f>SUM($O198:AP198)-SUM($O256:AP256)+SUM($O285:AP285)</f>
        <v>0</v>
      </c>
      <c r="AQ314" s="221">
        <f>SUM($O198:AQ198)-SUM($O256:AQ256)+SUM($O285:AQ285)</f>
        <v>0</v>
      </c>
      <c r="AR314" s="221">
        <f>SUM($O198:AR198)-SUM($O256:AR256)+SUM($O285:AR285)</f>
        <v>0</v>
      </c>
      <c r="AS314" s="221">
        <f>SUM($O198:AS198)-SUM($O256:AS256)+SUM($O285:AS285)</f>
        <v>0</v>
      </c>
      <c r="AT314" s="221">
        <f>SUM($O198:AT198)-SUM($O256:AT256)+SUM($O285:AT285)</f>
        <v>0</v>
      </c>
      <c r="AU314" s="221">
        <f>SUM($O198:AU198)-SUM($O256:AU256)+SUM($O285:AU285)</f>
        <v>0</v>
      </c>
      <c r="AV314" s="221">
        <f>SUM($O198:AV198)-SUM($O256:AV256)+SUM($O285:AV285)</f>
        <v>0</v>
      </c>
      <c r="AW314" s="221">
        <f>SUM($O198:AW198)-SUM($O256:AW256)+SUM($O285:AW285)</f>
        <v>0</v>
      </c>
      <c r="AX314" s="221">
        <f>SUM($O198:AX198)-SUM($O256:AX256)+SUM($O285:AX285)</f>
        <v>0</v>
      </c>
      <c r="AY314" s="221">
        <f>SUM($O198:AY198)-SUM($O256:AY256)+SUM($O285:AY285)</f>
        <v>0</v>
      </c>
      <c r="AZ314" s="221">
        <f>SUM($O198:AZ198)-SUM($O256:AZ256)+SUM($O285:AZ285)</f>
        <v>0</v>
      </c>
      <c r="BA314" s="221">
        <f>SUM($O198:BA198)-SUM($O256:BA256)+SUM($O285:BA285)</f>
        <v>0</v>
      </c>
      <c r="BB314" s="221">
        <f>SUM($O198:BB198)-SUM($O256:BB256)+SUM($O285:BB285)</f>
        <v>0</v>
      </c>
      <c r="BC314" s="221">
        <f>SUM($O198:BC198)-SUM($O256:BC256)+SUM($O285:BC285)</f>
        <v>0</v>
      </c>
      <c r="BD314" s="221">
        <f>SUM($O198:BD198)-SUM($O256:BD256)+SUM($O285:BD285)</f>
        <v>0</v>
      </c>
      <c r="BE314" s="221">
        <f>SUM($O198:BE198)-SUM($O256:BE256)+SUM($O285:BE285)</f>
        <v>0</v>
      </c>
      <c r="BF314" s="221">
        <f>SUM($O198:BF198)-SUM($O256:BF256)+SUM($O285:BF285)</f>
        <v>0</v>
      </c>
      <c r="BG314" s="221">
        <f>SUM($O198:BG198)-SUM($O256:BG256)+SUM($O285:BG285)</f>
        <v>0</v>
      </c>
      <c r="BH314" s="221">
        <f>SUM($O198:BH198)-SUM($O256:BH256)+SUM($O285:BH285)</f>
        <v>0</v>
      </c>
      <c r="BI314" s="221">
        <f>SUM($O198:BI198)-SUM($O256:BI256)+SUM($O285:BI285)</f>
        <v>0</v>
      </c>
      <c r="BJ314" s="221">
        <f>SUM($O198:BJ198)-SUM($O256:BJ256)+SUM($O285:BJ285)</f>
        <v>0</v>
      </c>
      <c r="BK314" s="221">
        <f>SUM($O198:BK198)-SUM($O256:BK256)+SUM($O285:BK285)</f>
        <v>0</v>
      </c>
      <c r="BL314" s="221">
        <f>SUM($O198:BL198)-SUM($O256:BL256)+SUM($O285:BL285)</f>
        <v>0</v>
      </c>
      <c r="BM314" s="221">
        <f>SUM($O198:BM198)-SUM($O256:BM256)+SUM($O285:BM285)</f>
        <v>0</v>
      </c>
    </row>
    <row r="315" spans="3:65" ht="12.75">
      <c r="C315" s="220">
        <f t="shared" si="230"/>
        <v>17</v>
      </c>
      <c r="D315" s="198" t="str">
        <f t="shared" si="231"/>
        <v>…</v>
      </c>
      <c r="E315" s="245" t="str">
        <f t="shared" si="229"/>
        <v>Operating Expense</v>
      </c>
      <c r="F315" s="215">
        <f t="shared" si="229"/>
        <v>2</v>
      </c>
      <c r="G315" s="215"/>
      <c r="H315" s="249"/>
      <c r="O315" s="221">
        <f>SUM($O199:O199)-SUM($O257:O257)+SUM($O286:O286)</f>
        <v>0</v>
      </c>
      <c r="P315" s="221">
        <f>SUM($O199:P199)-SUM($O257:P257)+SUM($O286:P286)</f>
        <v>0</v>
      </c>
      <c r="Q315" s="221">
        <f>SUM($O199:Q199)-SUM($O257:Q257)+SUM($O286:Q286)</f>
        <v>0</v>
      </c>
      <c r="R315" s="221">
        <f>SUM($O199:R199)-SUM($O257:R257)+SUM($O286:R286)</f>
        <v>0</v>
      </c>
      <c r="S315" s="221">
        <f>SUM($O199:S199)-SUM($O257:S257)+SUM($O286:S286)</f>
        <v>0</v>
      </c>
      <c r="T315" s="221">
        <f>SUM($O199:T199)-SUM($O257:T257)+SUM($O286:T286)</f>
        <v>0</v>
      </c>
      <c r="U315" s="221">
        <f>SUM($O199:U199)-SUM($O257:U257)+SUM($O286:U286)</f>
        <v>0</v>
      </c>
      <c r="V315" s="221">
        <f>SUM($O199:V199)-SUM($O257:V257)+SUM($O286:V286)</f>
        <v>0</v>
      </c>
      <c r="W315" s="221">
        <f>SUM($O199:W199)-SUM($O257:W257)+SUM($O286:W286)</f>
        <v>0</v>
      </c>
      <c r="X315" s="221">
        <f>SUM($O199:X199)-SUM($O257:X257)+SUM($O286:X286)</f>
        <v>0</v>
      </c>
      <c r="Y315" s="221">
        <f>SUM($O199:Y199)-SUM($O257:Y257)+SUM($O286:Y286)</f>
        <v>0</v>
      </c>
      <c r="Z315" s="221">
        <f>SUM($O199:Z199)-SUM($O257:Z257)+SUM($O286:Z286)</f>
        <v>0</v>
      </c>
      <c r="AA315" s="221">
        <f>SUM($O199:AA199)-SUM($O257:AA257)+SUM($O286:AA286)</f>
        <v>0</v>
      </c>
      <c r="AB315" s="221">
        <f>SUM($O199:AB199)-SUM($O257:AB257)+SUM($O286:AB286)</f>
        <v>0</v>
      </c>
      <c r="AC315" s="221">
        <f>SUM($O199:AC199)-SUM($O257:AC257)+SUM($O286:AC286)</f>
        <v>0</v>
      </c>
      <c r="AD315" s="221">
        <f>SUM($O199:AD199)-SUM($O257:AD257)+SUM($O286:AD286)</f>
        <v>0</v>
      </c>
      <c r="AE315" s="221">
        <f>SUM($O199:AE199)-SUM($O257:AE257)+SUM($O286:AE286)</f>
        <v>0</v>
      </c>
      <c r="AF315" s="221">
        <f>SUM($O199:AF199)-SUM($O257:AF257)+SUM($O286:AF286)</f>
        <v>0</v>
      </c>
      <c r="AG315" s="221">
        <f>SUM($O199:AG199)-SUM($O257:AG257)+SUM($O286:AG286)</f>
        <v>0</v>
      </c>
      <c r="AH315" s="221">
        <f>SUM($O199:AH199)-SUM($O257:AH257)+SUM($O286:AH286)</f>
        <v>0</v>
      </c>
      <c r="AI315" s="221">
        <f>SUM($O199:AI199)-SUM($O257:AI257)+SUM($O286:AI286)</f>
        <v>0</v>
      </c>
      <c r="AJ315" s="221">
        <f>SUM($O199:AJ199)-SUM($O257:AJ257)+SUM($O286:AJ286)</f>
        <v>0</v>
      </c>
      <c r="AK315" s="221">
        <f>SUM($O199:AK199)-SUM($O257:AK257)+SUM($O286:AK286)</f>
        <v>0</v>
      </c>
      <c r="AL315" s="221">
        <f>SUM($O199:AL199)-SUM($O257:AL257)+SUM($O286:AL286)</f>
        <v>0</v>
      </c>
      <c r="AM315" s="221">
        <f>SUM($O199:AM199)-SUM($O257:AM257)+SUM($O286:AM286)</f>
        <v>0</v>
      </c>
      <c r="AN315" s="221">
        <f>SUM($O199:AN199)-SUM($O257:AN257)+SUM($O286:AN286)</f>
        <v>0</v>
      </c>
      <c r="AO315" s="221">
        <f>SUM($O199:AO199)-SUM($O257:AO257)+SUM($O286:AO286)</f>
        <v>0</v>
      </c>
      <c r="AP315" s="221">
        <f>SUM($O199:AP199)-SUM($O257:AP257)+SUM($O286:AP286)</f>
        <v>0</v>
      </c>
      <c r="AQ315" s="221">
        <f>SUM($O199:AQ199)-SUM($O257:AQ257)+SUM($O286:AQ286)</f>
        <v>0</v>
      </c>
      <c r="AR315" s="221">
        <f>SUM($O199:AR199)-SUM($O257:AR257)+SUM($O286:AR286)</f>
        <v>0</v>
      </c>
      <c r="AS315" s="221">
        <f>SUM($O199:AS199)-SUM($O257:AS257)+SUM($O286:AS286)</f>
        <v>0</v>
      </c>
      <c r="AT315" s="221">
        <f>SUM($O199:AT199)-SUM($O257:AT257)+SUM($O286:AT286)</f>
        <v>0</v>
      </c>
      <c r="AU315" s="221">
        <f>SUM($O199:AU199)-SUM($O257:AU257)+SUM($O286:AU286)</f>
        <v>0</v>
      </c>
      <c r="AV315" s="221">
        <f>SUM($O199:AV199)-SUM($O257:AV257)+SUM($O286:AV286)</f>
        <v>0</v>
      </c>
      <c r="AW315" s="221">
        <f>SUM($O199:AW199)-SUM($O257:AW257)+SUM($O286:AW286)</f>
        <v>0</v>
      </c>
      <c r="AX315" s="221">
        <f>SUM($O199:AX199)-SUM($O257:AX257)+SUM($O286:AX286)</f>
        <v>0</v>
      </c>
      <c r="AY315" s="221">
        <f>SUM($O199:AY199)-SUM($O257:AY257)+SUM($O286:AY286)</f>
        <v>0</v>
      </c>
      <c r="AZ315" s="221">
        <f>SUM($O199:AZ199)-SUM($O257:AZ257)+SUM($O286:AZ286)</f>
        <v>0</v>
      </c>
      <c r="BA315" s="221">
        <f>SUM($O199:BA199)-SUM($O257:BA257)+SUM($O286:BA286)</f>
        <v>0</v>
      </c>
      <c r="BB315" s="221">
        <f>SUM($O199:BB199)-SUM($O257:BB257)+SUM($O286:BB286)</f>
        <v>0</v>
      </c>
      <c r="BC315" s="221">
        <f>SUM($O199:BC199)-SUM($O257:BC257)+SUM($O286:BC286)</f>
        <v>0</v>
      </c>
      <c r="BD315" s="221">
        <f>SUM($O199:BD199)-SUM($O257:BD257)+SUM($O286:BD286)</f>
        <v>0</v>
      </c>
      <c r="BE315" s="221">
        <f>SUM($O199:BE199)-SUM($O257:BE257)+SUM($O286:BE286)</f>
        <v>0</v>
      </c>
      <c r="BF315" s="221">
        <f>SUM($O199:BF199)-SUM($O257:BF257)+SUM($O286:BF286)</f>
        <v>0</v>
      </c>
      <c r="BG315" s="221">
        <f>SUM($O199:BG199)-SUM($O257:BG257)+SUM($O286:BG286)</f>
        <v>0</v>
      </c>
      <c r="BH315" s="221">
        <f>SUM($O199:BH199)-SUM($O257:BH257)+SUM($O286:BH286)</f>
        <v>0</v>
      </c>
      <c r="BI315" s="221">
        <f>SUM($O199:BI199)-SUM($O257:BI257)+SUM($O286:BI286)</f>
        <v>0</v>
      </c>
      <c r="BJ315" s="221">
        <f>SUM($O199:BJ199)-SUM($O257:BJ257)+SUM($O286:BJ286)</f>
        <v>0</v>
      </c>
      <c r="BK315" s="221">
        <f>SUM($O199:BK199)-SUM($O257:BK257)+SUM($O286:BK286)</f>
        <v>0</v>
      </c>
      <c r="BL315" s="221">
        <f>SUM($O199:BL199)-SUM($O257:BL257)+SUM($O286:BL286)</f>
        <v>0</v>
      </c>
      <c r="BM315" s="221">
        <f>SUM($O199:BM199)-SUM($O257:BM257)+SUM($O286:BM286)</f>
        <v>0</v>
      </c>
    </row>
    <row r="316" spans="3:65" ht="12.75">
      <c r="C316" s="220">
        <f t="shared" si="230"/>
        <v>18</v>
      </c>
      <c r="D316" s="198" t="str">
        <f t="shared" si="231"/>
        <v>…</v>
      </c>
      <c r="E316" s="245" t="str">
        <f t="shared" si="229"/>
        <v>Operating Expense</v>
      </c>
      <c r="F316" s="215">
        <f t="shared" si="229"/>
        <v>2</v>
      </c>
      <c r="G316" s="215"/>
      <c r="H316" s="249"/>
      <c r="O316" s="221">
        <f>SUM($O200:O200)-SUM($O258:O258)+SUM($O287:O287)</f>
        <v>0</v>
      </c>
      <c r="P316" s="221">
        <f>SUM($O200:P200)-SUM($O258:P258)+SUM($O287:P287)</f>
        <v>0</v>
      </c>
      <c r="Q316" s="221">
        <f>SUM($O200:Q200)-SUM($O258:Q258)+SUM($O287:Q287)</f>
        <v>0</v>
      </c>
      <c r="R316" s="221">
        <f>SUM($O200:R200)-SUM($O258:R258)+SUM($O287:R287)</f>
        <v>0</v>
      </c>
      <c r="S316" s="221">
        <f>SUM($O200:S200)-SUM($O258:S258)+SUM($O287:S287)</f>
        <v>0</v>
      </c>
      <c r="T316" s="221">
        <f>SUM($O200:T200)-SUM($O258:T258)+SUM($O287:T287)</f>
        <v>0</v>
      </c>
      <c r="U316" s="221">
        <f>SUM($O200:U200)-SUM($O258:U258)+SUM($O287:U287)</f>
        <v>0</v>
      </c>
      <c r="V316" s="221">
        <f>SUM($O200:V200)-SUM($O258:V258)+SUM($O287:V287)</f>
        <v>0</v>
      </c>
      <c r="W316" s="221">
        <f>SUM($O200:W200)-SUM($O258:W258)+SUM($O287:W287)</f>
        <v>0</v>
      </c>
      <c r="X316" s="221">
        <f>SUM($O200:X200)-SUM($O258:X258)+SUM($O287:X287)</f>
        <v>0</v>
      </c>
      <c r="Y316" s="221">
        <f>SUM($O200:Y200)-SUM($O258:Y258)+SUM($O287:Y287)</f>
        <v>0</v>
      </c>
      <c r="Z316" s="221">
        <f>SUM($O200:Z200)-SUM($O258:Z258)+SUM($O287:Z287)</f>
        <v>0</v>
      </c>
      <c r="AA316" s="221">
        <f>SUM($O200:AA200)-SUM($O258:AA258)+SUM($O287:AA287)</f>
        <v>0</v>
      </c>
      <c r="AB316" s="221">
        <f>SUM($O200:AB200)-SUM($O258:AB258)+SUM($O287:AB287)</f>
        <v>0</v>
      </c>
      <c r="AC316" s="221">
        <f>SUM($O200:AC200)-SUM($O258:AC258)+SUM($O287:AC287)</f>
        <v>0</v>
      </c>
      <c r="AD316" s="221">
        <f>SUM($O200:AD200)-SUM($O258:AD258)+SUM($O287:AD287)</f>
        <v>0</v>
      </c>
      <c r="AE316" s="221">
        <f>SUM($O200:AE200)-SUM($O258:AE258)+SUM($O287:AE287)</f>
        <v>0</v>
      </c>
      <c r="AF316" s="221">
        <f>SUM($O200:AF200)-SUM($O258:AF258)+SUM($O287:AF287)</f>
        <v>0</v>
      </c>
      <c r="AG316" s="221">
        <f>SUM($O200:AG200)-SUM($O258:AG258)+SUM($O287:AG287)</f>
        <v>0</v>
      </c>
      <c r="AH316" s="221">
        <f>SUM($O200:AH200)-SUM($O258:AH258)+SUM($O287:AH287)</f>
        <v>0</v>
      </c>
      <c r="AI316" s="221">
        <f>SUM($O200:AI200)-SUM($O258:AI258)+SUM($O287:AI287)</f>
        <v>0</v>
      </c>
      <c r="AJ316" s="221">
        <f>SUM($O200:AJ200)-SUM($O258:AJ258)+SUM($O287:AJ287)</f>
        <v>0</v>
      </c>
      <c r="AK316" s="221">
        <f>SUM($O200:AK200)-SUM($O258:AK258)+SUM($O287:AK287)</f>
        <v>0</v>
      </c>
      <c r="AL316" s="221">
        <f>SUM($O200:AL200)-SUM($O258:AL258)+SUM($O287:AL287)</f>
        <v>0</v>
      </c>
      <c r="AM316" s="221">
        <f>SUM($O200:AM200)-SUM($O258:AM258)+SUM($O287:AM287)</f>
        <v>0</v>
      </c>
      <c r="AN316" s="221">
        <f>SUM($O200:AN200)-SUM($O258:AN258)+SUM($O287:AN287)</f>
        <v>0</v>
      </c>
      <c r="AO316" s="221">
        <f>SUM($O200:AO200)-SUM($O258:AO258)+SUM($O287:AO287)</f>
        <v>0</v>
      </c>
      <c r="AP316" s="221">
        <f>SUM($O200:AP200)-SUM($O258:AP258)+SUM($O287:AP287)</f>
        <v>0</v>
      </c>
      <c r="AQ316" s="221">
        <f>SUM($O200:AQ200)-SUM($O258:AQ258)+SUM($O287:AQ287)</f>
        <v>0</v>
      </c>
      <c r="AR316" s="221">
        <f>SUM($O200:AR200)-SUM($O258:AR258)+SUM($O287:AR287)</f>
        <v>0</v>
      </c>
      <c r="AS316" s="221">
        <f>SUM($O200:AS200)-SUM($O258:AS258)+SUM($O287:AS287)</f>
        <v>0</v>
      </c>
      <c r="AT316" s="221">
        <f>SUM($O200:AT200)-SUM($O258:AT258)+SUM($O287:AT287)</f>
        <v>0</v>
      </c>
      <c r="AU316" s="221">
        <f>SUM($O200:AU200)-SUM($O258:AU258)+SUM($O287:AU287)</f>
        <v>0</v>
      </c>
      <c r="AV316" s="221">
        <f>SUM($O200:AV200)-SUM($O258:AV258)+SUM($O287:AV287)</f>
        <v>0</v>
      </c>
      <c r="AW316" s="221">
        <f>SUM($O200:AW200)-SUM($O258:AW258)+SUM($O287:AW287)</f>
        <v>0</v>
      </c>
      <c r="AX316" s="221">
        <f>SUM($O200:AX200)-SUM($O258:AX258)+SUM($O287:AX287)</f>
        <v>0</v>
      </c>
      <c r="AY316" s="221">
        <f>SUM($O200:AY200)-SUM($O258:AY258)+SUM($O287:AY287)</f>
        <v>0</v>
      </c>
      <c r="AZ316" s="221">
        <f>SUM($O200:AZ200)-SUM($O258:AZ258)+SUM($O287:AZ287)</f>
        <v>0</v>
      </c>
      <c r="BA316" s="221">
        <f>SUM($O200:BA200)-SUM($O258:BA258)+SUM($O287:BA287)</f>
        <v>0</v>
      </c>
      <c r="BB316" s="221">
        <f>SUM($O200:BB200)-SUM($O258:BB258)+SUM($O287:BB287)</f>
        <v>0</v>
      </c>
      <c r="BC316" s="221">
        <f>SUM($O200:BC200)-SUM($O258:BC258)+SUM($O287:BC287)</f>
        <v>0</v>
      </c>
      <c r="BD316" s="221">
        <f>SUM($O200:BD200)-SUM($O258:BD258)+SUM($O287:BD287)</f>
        <v>0</v>
      </c>
      <c r="BE316" s="221">
        <f>SUM($O200:BE200)-SUM($O258:BE258)+SUM($O287:BE287)</f>
        <v>0</v>
      </c>
      <c r="BF316" s="221">
        <f>SUM($O200:BF200)-SUM($O258:BF258)+SUM($O287:BF287)</f>
        <v>0</v>
      </c>
      <c r="BG316" s="221">
        <f>SUM($O200:BG200)-SUM($O258:BG258)+SUM($O287:BG287)</f>
        <v>0</v>
      </c>
      <c r="BH316" s="221">
        <f>SUM($O200:BH200)-SUM($O258:BH258)+SUM($O287:BH287)</f>
        <v>0</v>
      </c>
      <c r="BI316" s="221">
        <f>SUM($O200:BI200)-SUM($O258:BI258)+SUM($O287:BI287)</f>
        <v>0</v>
      </c>
      <c r="BJ316" s="221">
        <f>SUM($O200:BJ200)-SUM($O258:BJ258)+SUM($O287:BJ287)</f>
        <v>0</v>
      </c>
      <c r="BK316" s="221">
        <f>SUM($O200:BK200)-SUM($O258:BK258)+SUM($O287:BK287)</f>
        <v>0</v>
      </c>
      <c r="BL316" s="221">
        <f>SUM($O200:BL200)-SUM($O258:BL258)+SUM($O287:BL287)</f>
        <v>0</v>
      </c>
      <c r="BM316" s="221">
        <f>SUM($O200:BM200)-SUM($O258:BM258)+SUM($O287:BM287)</f>
        <v>0</v>
      </c>
    </row>
    <row r="317" spans="3:65" ht="12.75">
      <c r="C317" s="220">
        <f t="shared" si="230"/>
        <v>19</v>
      </c>
      <c r="D317" s="198" t="str">
        <f t="shared" si="231"/>
        <v>…</v>
      </c>
      <c r="E317" s="245" t="str">
        <f t="shared" si="229"/>
        <v>Operating Expense</v>
      </c>
      <c r="F317" s="215">
        <f t="shared" si="229"/>
        <v>2</v>
      </c>
      <c r="G317" s="215"/>
      <c r="H317" s="249"/>
      <c r="O317" s="221">
        <f>SUM($O201:O201)-SUM($O259:O259)+SUM($O288:O288)</f>
        <v>0</v>
      </c>
      <c r="P317" s="221">
        <f>SUM($O201:P201)-SUM($O259:P259)+SUM($O288:P288)</f>
        <v>0</v>
      </c>
      <c r="Q317" s="221">
        <f>SUM($O201:Q201)-SUM($O259:Q259)+SUM($O288:Q288)</f>
        <v>0</v>
      </c>
      <c r="R317" s="221">
        <f>SUM($O201:R201)-SUM($O259:R259)+SUM($O288:R288)</f>
        <v>0</v>
      </c>
      <c r="S317" s="221">
        <f>SUM($O201:S201)-SUM($O259:S259)+SUM($O288:S288)</f>
        <v>0</v>
      </c>
      <c r="T317" s="221">
        <f>SUM($O201:T201)-SUM($O259:T259)+SUM($O288:T288)</f>
        <v>0</v>
      </c>
      <c r="U317" s="221">
        <f>SUM($O201:U201)-SUM($O259:U259)+SUM($O288:U288)</f>
        <v>0</v>
      </c>
      <c r="V317" s="221">
        <f>SUM($O201:V201)-SUM($O259:V259)+SUM($O288:V288)</f>
        <v>0</v>
      </c>
      <c r="W317" s="221">
        <f>SUM($O201:W201)-SUM($O259:W259)+SUM($O288:W288)</f>
        <v>0</v>
      </c>
      <c r="X317" s="221">
        <f>SUM($O201:X201)-SUM($O259:X259)+SUM($O288:X288)</f>
        <v>0</v>
      </c>
      <c r="Y317" s="221">
        <f>SUM($O201:Y201)-SUM($O259:Y259)+SUM($O288:Y288)</f>
        <v>0</v>
      </c>
      <c r="Z317" s="221">
        <f>SUM($O201:Z201)-SUM($O259:Z259)+SUM($O288:Z288)</f>
        <v>0</v>
      </c>
      <c r="AA317" s="221">
        <f>SUM($O201:AA201)-SUM($O259:AA259)+SUM($O288:AA288)</f>
        <v>0</v>
      </c>
      <c r="AB317" s="221">
        <f>SUM($O201:AB201)-SUM($O259:AB259)+SUM($O288:AB288)</f>
        <v>0</v>
      </c>
      <c r="AC317" s="221">
        <f>SUM($O201:AC201)-SUM($O259:AC259)+SUM($O288:AC288)</f>
        <v>0</v>
      </c>
      <c r="AD317" s="221">
        <f>SUM($O201:AD201)-SUM($O259:AD259)+SUM($O288:AD288)</f>
        <v>0</v>
      </c>
      <c r="AE317" s="221">
        <f>SUM($O201:AE201)-SUM($O259:AE259)+SUM($O288:AE288)</f>
        <v>0</v>
      </c>
      <c r="AF317" s="221">
        <f>SUM($O201:AF201)-SUM($O259:AF259)+SUM($O288:AF288)</f>
        <v>0</v>
      </c>
      <c r="AG317" s="221">
        <f>SUM($O201:AG201)-SUM($O259:AG259)+SUM($O288:AG288)</f>
        <v>0</v>
      </c>
      <c r="AH317" s="221">
        <f>SUM($O201:AH201)-SUM($O259:AH259)+SUM($O288:AH288)</f>
        <v>0</v>
      </c>
      <c r="AI317" s="221">
        <f>SUM($O201:AI201)-SUM($O259:AI259)+SUM($O288:AI288)</f>
        <v>0</v>
      </c>
      <c r="AJ317" s="221">
        <f>SUM($O201:AJ201)-SUM($O259:AJ259)+SUM($O288:AJ288)</f>
        <v>0</v>
      </c>
      <c r="AK317" s="221">
        <f>SUM($O201:AK201)-SUM($O259:AK259)+SUM($O288:AK288)</f>
        <v>0</v>
      </c>
      <c r="AL317" s="221">
        <f>SUM($O201:AL201)-SUM($O259:AL259)+SUM($O288:AL288)</f>
        <v>0</v>
      </c>
      <c r="AM317" s="221">
        <f>SUM($O201:AM201)-SUM($O259:AM259)+SUM($O288:AM288)</f>
        <v>0</v>
      </c>
      <c r="AN317" s="221">
        <f>SUM($O201:AN201)-SUM($O259:AN259)+SUM($O288:AN288)</f>
        <v>0</v>
      </c>
      <c r="AO317" s="221">
        <f>SUM($O201:AO201)-SUM($O259:AO259)+SUM($O288:AO288)</f>
        <v>0</v>
      </c>
      <c r="AP317" s="221">
        <f>SUM($O201:AP201)-SUM($O259:AP259)+SUM($O288:AP288)</f>
        <v>0</v>
      </c>
      <c r="AQ317" s="221">
        <f>SUM($O201:AQ201)-SUM($O259:AQ259)+SUM($O288:AQ288)</f>
        <v>0</v>
      </c>
      <c r="AR317" s="221">
        <f>SUM($O201:AR201)-SUM($O259:AR259)+SUM($O288:AR288)</f>
        <v>0</v>
      </c>
      <c r="AS317" s="221">
        <f>SUM($O201:AS201)-SUM($O259:AS259)+SUM($O288:AS288)</f>
        <v>0</v>
      </c>
      <c r="AT317" s="221">
        <f>SUM($O201:AT201)-SUM($O259:AT259)+SUM($O288:AT288)</f>
        <v>0</v>
      </c>
      <c r="AU317" s="221">
        <f>SUM($O201:AU201)-SUM($O259:AU259)+SUM($O288:AU288)</f>
        <v>0</v>
      </c>
      <c r="AV317" s="221">
        <f>SUM($O201:AV201)-SUM($O259:AV259)+SUM($O288:AV288)</f>
        <v>0</v>
      </c>
      <c r="AW317" s="221">
        <f>SUM($O201:AW201)-SUM($O259:AW259)+SUM($O288:AW288)</f>
        <v>0</v>
      </c>
      <c r="AX317" s="221">
        <f>SUM($O201:AX201)-SUM($O259:AX259)+SUM($O288:AX288)</f>
        <v>0</v>
      </c>
      <c r="AY317" s="221">
        <f>SUM($O201:AY201)-SUM($O259:AY259)+SUM($O288:AY288)</f>
        <v>0</v>
      </c>
      <c r="AZ317" s="221">
        <f>SUM($O201:AZ201)-SUM($O259:AZ259)+SUM($O288:AZ288)</f>
        <v>0</v>
      </c>
      <c r="BA317" s="221">
        <f>SUM($O201:BA201)-SUM($O259:BA259)+SUM($O288:BA288)</f>
        <v>0</v>
      </c>
      <c r="BB317" s="221">
        <f>SUM($O201:BB201)-SUM($O259:BB259)+SUM($O288:BB288)</f>
        <v>0</v>
      </c>
      <c r="BC317" s="221">
        <f>SUM($O201:BC201)-SUM($O259:BC259)+SUM($O288:BC288)</f>
        <v>0</v>
      </c>
      <c r="BD317" s="221">
        <f>SUM($O201:BD201)-SUM($O259:BD259)+SUM($O288:BD288)</f>
        <v>0</v>
      </c>
      <c r="BE317" s="221">
        <f>SUM($O201:BE201)-SUM($O259:BE259)+SUM($O288:BE288)</f>
        <v>0</v>
      </c>
      <c r="BF317" s="221">
        <f>SUM($O201:BF201)-SUM($O259:BF259)+SUM($O288:BF288)</f>
        <v>0</v>
      </c>
      <c r="BG317" s="221">
        <f>SUM($O201:BG201)-SUM($O259:BG259)+SUM($O288:BG288)</f>
        <v>0</v>
      </c>
      <c r="BH317" s="221">
        <f>SUM($O201:BH201)-SUM($O259:BH259)+SUM($O288:BH288)</f>
        <v>0</v>
      </c>
      <c r="BI317" s="221">
        <f>SUM($O201:BI201)-SUM($O259:BI259)+SUM($O288:BI288)</f>
        <v>0</v>
      </c>
      <c r="BJ317" s="221">
        <f>SUM($O201:BJ201)-SUM($O259:BJ259)+SUM($O288:BJ288)</f>
        <v>0</v>
      </c>
      <c r="BK317" s="221">
        <f>SUM($O201:BK201)-SUM($O259:BK259)+SUM($O288:BK288)</f>
        <v>0</v>
      </c>
      <c r="BL317" s="221">
        <f>SUM($O201:BL201)-SUM($O259:BL259)+SUM($O288:BL288)</f>
        <v>0</v>
      </c>
      <c r="BM317" s="221">
        <f>SUM($O201:BM201)-SUM($O259:BM259)+SUM($O288:BM288)</f>
        <v>0</v>
      </c>
    </row>
    <row r="318" spans="3:65" ht="12.75">
      <c r="C318" s="220">
        <f t="shared" si="230"/>
        <v>20</v>
      </c>
      <c r="D318" s="198" t="str">
        <f t="shared" si="231"/>
        <v>…</v>
      </c>
      <c r="E318" s="245" t="str">
        <f t="shared" si="229"/>
        <v>Operating Expense</v>
      </c>
      <c r="F318" s="215">
        <f t="shared" si="229"/>
        <v>2</v>
      </c>
      <c r="G318" s="215"/>
      <c r="H318" s="249"/>
      <c r="O318" s="221">
        <f>SUM($O202:O202)-SUM($O260:O260)+SUM($O289:O289)</f>
        <v>0</v>
      </c>
      <c r="P318" s="221">
        <f>SUM($O202:P202)-SUM($O260:P260)+SUM($O289:P289)</f>
        <v>0</v>
      </c>
      <c r="Q318" s="221">
        <f>SUM($O202:Q202)-SUM($O260:Q260)+SUM($O289:Q289)</f>
        <v>0</v>
      </c>
      <c r="R318" s="221">
        <f>SUM($O202:R202)-SUM($O260:R260)+SUM($O289:R289)</f>
        <v>0</v>
      </c>
      <c r="S318" s="221">
        <f>SUM($O202:S202)-SUM($O260:S260)+SUM($O289:S289)</f>
        <v>0</v>
      </c>
      <c r="T318" s="221">
        <f>SUM($O202:T202)-SUM($O260:T260)+SUM($O289:T289)</f>
        <v>0</v>
      </c>
      <c r="U318" s="221">
        <f>SUM($O202:U202)-SUM($O260:U260)+SUM($O289:U289)</f>
        <v>0</v>
      </c>
      <c r="V318" s="221">
        <f>SUM($O202:V202)-SUM($O260:V260)+SUM($O289:V289)</f>
        <v>0</v>
      </c>
      <c r="W318" s="221">
        <f>SUM($O202:W202)-SUM($O260:W260)+SUM($O289:W289)</f>
        <v>0</v>
      </c>
      <c r="X318" s="221">
        <f>SUM($O202:X202)-SUM($O260:X260)+SUM($O289:X289)</f>
        <v>0</v>
      </c>
      <c r="Y318" s="221">
        <f>SUM($O202:Y202)-SUM($O260:Y260)+SUM($O289:Y289)</f>
        <v>0</v>
      </c>
      <c r="Z318" s="221">
        <f>SUM($O202:Z202)-SUM($O260:Z260)+SUM($O289:Z289)</f>
        <v>0</v>
      </c>
      <c r="AA318" s="221">
        <f>SUM($O202:AA202)-SUM($O260:AA260)+SUM($O289:AA289)</f>
        <v>0</v>
      </c>
      <c r="AB318" s="221">
        <f>SUM($O202:AB202)-SUM($O260:AB260)+SUM($O289:AB289)</f>
        <v>0</v>
      </c>
      <c r="AC318" s="221">
        <f>SUM($O202:AC202)-SUM($O260:AC260)+SUM($O289:AC289)</f>
        <v>0</v>
      </c>
      <c r="AD318" s="221">
        <f>SUM($O202:AD202)-SUM($O260:AD260)+SUM($O289:AD289)</f>
        <v>0</v>
      </c>
      <c r="AE318" s="221">
        <f>SUM($O202:AE202)-SUM($O260:AE260)+SUM($O289:AE289)</f>
        <v>0</v>
      </c>
      <c r="AF318" s="221">
        <f>SUM($O202:AF202)-SUM($O260:AF260)+SUM($O289:AF289)</f>
        <v>0</v>
      </c>
      <c r="AG318" s="221">
        <f>SUM($O202:AG202)-SUM($O260:AG260)+SUM($O289:AG289)</f>
        <v>0</v>
      </c>
      <c r="AH318" s="221">
        <f>SUM($O202:AH202)-SUM($O260:AH260)+SUM($O289:AH289)</f>
        <v>0</v>
      </c>
      <c r="AI318" s="221">
        <f>SUM($O202:AI202)-SUM($O260:AI260)+SUM($O289:AI289)</f>
        <v>0</v>
      </c>
      <c r="AJ318" s="221">
        <f>SUM($O202:AJ202)-SUM($O260:AJ260)+SUM($O289:AJ289)</f>
        <v>0</v>
      </c>
      <c r="AK318" s="221">
        <f>SUM($O202:AK202)-SUM($O260:AK260)+SUM($O289:AK289)</f>
        <v>0</v>
      </c>
      <c r="AL318" s="221">
        <f>SUM($O202:AL202)-SUM($O260:AL260)+SUM($O289:AL289)</f>
        <v>0</v>
      </c>
      <c r="AM318" s="221">
        <f>SUM($O202:AM202)-SUM($O260:AM260)+SUM($O289:AM289)</f>
        <v>0</v>
      </c>
      <c r="AN318" s="221">
        <f>SUM($O202:AN202)-SUM($O260:AN260)+SUM($O289:AN289)</f>
        <v>0</v>
      </c>
      <c r="AO318" s="221">
        <f>SUM($O202:AO202)-SUM($O260:AO260)+SUM($O289:AO289)</f>
        <v>0</v>
      </c>
      <c r="AP318" s="221">
        <f>SUM($O202:AP202)-SUM($O260:AP260)+SUM($O289:AP289)</f>
        <v>0</v>
      </c>
      <c r="AQ318" s="221">
        <f>SUM($O202:AQ202)-SUM($O260:AQ260)+SUM($O289:AQ289)</f>
        <v>0</v>
      </c>
      <c r="AR318" s="221">
        <f>SUM($O202:AR202)-SUM($O260:AR260)+SUM($O289:AR289)</f>
        <v>0</v>
      </c>
      <c r="AS318" s="221">
        <f>SUM($O202:AS202)-SUM($O260:AS260)+SUM($O289:AS289)</f>
        <v>0</v>
      </c>
      <c r="AT318" s="221">
        <f>SUM($O202:AT202)-SUM($O260:AT260)+SUM($O289:AT289)</f>
        <v>0</v>
      </c>
      <c r="AU318" s="221">
        <f>SUM($O202:AU202)-SUM($O260:AU260)+SUM($O289:AU289)</f>
        <v>0</v>
      </c>
      <c r="AV318" s="221">
        <f>SUM($O202:AV202)-SUM($O260:AV260)+SUM($O289:AV289)</f>
        <v>0</v>
      </c>
      <c r="AW318" s="221">
        <f>SUM($O202:AW202)-SUM($O260:AW260)+SUM($O289:AW289)</f>
        <v>0</v>
      </c>
      <c r="AX318" s="221">
        <f>SUM($O202:AX202)-SUM($O260:AX260)+SUM($O289:AX289)</f>
        <v>0</v>
      </c>
      <c r="AY318" s="221">
        <f>SUM($O202:AY202)-SUM($O260:AY260)+SUM($O289:AY289)</f>
        <v>0</v>
      </c>
      <c r="AZ318" s="221">
        <f>SUM($O202:AZ202)-SUM($O260:AZ260)+SUM($O289:AZ289)</f>
        <v>0</v>
      </c>
      <c r="BA318" s="221">
        <f>SUM($O202:BA202)-SUM($O260:BA260)+SUM($O289:BA289)</f>
        <v>0</v>
      </c>
      <c r="BB318" s="221">
        <f>SUM($O202:BB202)-SUM($O260:BB260)+SUM($O289:BB289)</f>
        <v>0</v>
      </c>
      <c r="BC318" s="221">
        <f>SUM($O202:BC202)-SUM($O260:BC260)+SUM($O289:BC289)</f>
        <v>0</v>
      </c>
      <c r="BD318" s="221">
        <f>SUM($O202:BD202)-SUM($O260:BD260)+SUM($O289:BD289)</f>
        <v>0</v>
      </c>
      <c r="BE318" s="221">
        <f>SUM($O202:BE202)-SUM($O260:BE260)+SUM($O289:BE289)</f>
        <v>0</v>
      </c>
      <c r="BF318" s="221">
        <f>SUM($O202:BF202)-SUM($O260:BF260)+SUM($O289:BF289)</f>
        <v>0</v>
      </c>
      <c r="BG318" s="221">
        <f>SUM($O202:BG202)-SUM($O260:BG260)+SUM($O289:BG289)</f>
        <v>0</v>
      </c>
      <c r="BH318" s="221">
        <f>SUM($O202:BH202)-SUM($O260:BH260)+SUM($O289:BH289)</f>
        <v>0</v>
      </c>
      <c r="BI318" s="221">
        <f>SUM($O202:BI202)-SUM($O260:BI260)+SUM($O289:BI289)</f>
        <v>0</v>
      </c>
      <c r="BJ318" s="221">
        <f>SUM($O202:BJ202)-SUM($O260:BJ260)+SUM($O289:BJ289)</f>
        <v>0</v>
      </c>
      <c r="BK318" s="221">
        <f>SUM($O202:BK202)-SUM($O260:BK260)+SUM($O289:BK289)</f>
        <v>0</v>
      </c>
      <c r="BL318" s="221">
        <f>SUM($O202:BL202)-SUM($O260:BL260)+SUM($O289:BL289)</f>
        <v>0</v>
      </c>
      <c r="BM318" s="221">
        <f>SUM($O202:BM202)-SUM($O260:BM260)+SUM($O289:BM289)</f>
        <v>0</v>
      </c>
    </row>
    <row r="319" spans="3:65" ht="12.75">
      <c r="C319" s="220">
        <f t="shared" si="230"/>
        <v>21</v>
      </c>
      <c r="D319" s="198" t="str">
        <f t="shared" si="231"/>
        <v>…</v>
      </c>
      <c r="E319" s="245" t="str">
        <f t="shared" si="229"/>
        <v>Operating Expense</v>
      </c>
      <c r="F319" s="215">
        <f t="shared" si="229"/>
        <v>2</v>
      </c>
      <c r="G319" s="215"/>
      <c r="H319" s="249"/>
      <c r="O319" s="221">
        <f>SUM($O203:O203)-SUM($O261:O261)+SUM($O290:O290)</f>
        <v>0</v>
      </c>
      <c r="P319" s="221">
        <f>SUM($O203:P203)-SUM($O261:P261)+SUM($O290:P290)</f>
        <v>0</v>
      </c>
      <c r="Q319" s="221">
        <f>SUM($O203:Q203)-SUM($O261:Q261)+SUM($O290:Q290)</f>
        <v>0</v>
      </c>
      <c r="R319" s="221">
        <f>SUM($O203:R203)-SUM($O261:R261)+SUM($O290:R290)</f>
        <v>0</v>
      </c>
      <c r="S319" s="221">
        <f>SUM($O203:S203)-SUM($O261:S261)+SUM($O290:S290)</f>
        <v>0</v>
      </c>
      <c r="T319" s="221">
        <f>SUM($O203:T203)-SUM($O261:T261)+SUM($O290:T290)</f>
        <v>0</v>
      </c>
      <c r="U319" s="221">
        <f>SUM($O203:U203)-SUM($O261:U261)+SUM($O290:U290)</f>
        <v>0</v>
      </c>
      <c r="V319" s="221">
        <f>SUM($O203:V203)-SUM($O261:V261)+SUM($O290:V290)</f>
        <v>0</v>
      </c>
      <c r="W319" s="221">
        <f>SUM($O203:W203)-SUM($O261:W261)+SUM($O290:W290)</f>
        <v>0</v>
      </c>
      <c r="X319" s="221">
        <f>SUM($O203:X203)-SUM($O261:X261)+SUM($O290:X290)</f>
        <v>0</v>
      </c>
      <c r="Y319" s="221">
        <f>SUM($O203:Y203)-SUM($O261:Y261)+SUM($O290:Y290)</f>
        <v>0</v>
      </c>
      <c r="Z319" s="221">
        <f>SUM($O203:Z203)-SUM($O261:Z261)+SUM($O290:Z290)</f>
        <v>0</v>
      </c>
      <c r="AA319" s="221">
        <f>SUM($O203:AA203)-SUM($O261:AA261)+SUM($O290:AA290)</f>
        <v>0</v>
      </c>
      <c r="AB319" s="221">
        <f>SUM($O203:AB203)-SUM($O261:AB261)+SUM($O290:AB290)</f>
        <v>0</v>
      </c>
      <c r="AC319" s="221">
        <f>SUM($O203:AC203)-SUM($O261:AC261)+SUM($O290:AC290)</f>
        <v>0</v>
      </c>
      <c r="AD319" s="221">
        <f>SUM($O203:AD203)-SUM($O261:AD261)+SUM($O290:AD290)</f>
        <v>0</v>
      </c>
      <c r="AE319" s="221">
        <f>SUM($O203:AE203)-SUM($O261:AE261)+SUM($O290:AE290)</f>
        <v>0</v>
      </c>
      <c r="AF319" s="221">
        <f>SUM($O203:AF203)-SUM($O261:AF261)+SUM($O290:AF290)</f>
        <v>0</v>
      </c>
      <c r="AG319" s="221">
        <f>SUM($O203:AG203)-SUM($O261:AG261)+SUM($O290:AG290)</f>
        <v>0</v>
      </c>
      <c r="AH319" s="221">
        <f>SUM($O203:AH203)-SUM($O261:AH261)+SUM($O290:AH290)</f>
        <v>0</v>
      </c>
      <c r="AI319" s="221">
        <f>SUM($O203:AI203)-SUM($O261:AI261)+SUM($O290:AI290)</f>
        <v>0</v>
      </c>
      <c r="AJ319" s="221">
        <f>SUM($O203:AJ203)-SUM($O261:AJ261)+SUM($O290:AJ290)</f>
        <v>0</v>
      </c>
      <c r="AK319" s="221">
        <f>SUM($O203:AK203)-SUM($O261:AK261)+SUM($O290:AK290)</f>
        <v>0</v>
      </c>
      <c r="AL319" s="221">
        <f>SUM($O203:AL203)-SUM($O261:AL261)+SUM($O290:AL290)</f>
        <v>0</v>
      </c>
      <c r="AM319" s="221">
        <f>SUM($O203:AM203)-SUM($O261:AM261)+SUM($O290:AM290)</f>
        <v>0</v>
      </c>
      <c r="AN319" s="221">
        <f>SUM($O203:AN203)-SUM($O261:AN261)+SUM($O290:AN290)</f>
        <v>0</v>
      </c>
      <c r="AO319" s="221">
        <f>SUM($O203:AO203)-SUM($O261:AO261)+SUM($O290:AO290)</f>
        <v>0</v>
      </c>
      <c r="AP319" s="221">
        <f>SUM($O203:AP203)-SUM($O261:AP261)+SUM($O290:AP290)</f>
        <v>0</v>
      </c>
      <c r="AQ319" s="221">
        <f>SUM($O203:AQ203)-SUM($O261:AQ261)+SUM($O290:AQ290)</f>
        <v>0</v>
      </c>
      <c r="AR319" s="221">
        <f>SUM($O203:AR203)-SUM($O261:AR261)+SUM($O290:AR290)</f>
        <v>0</v>
      </c>
      <c r="AS319" s="221">
        <f>SUM($O203:AS203)-SUM($O261:AS261)+SUM($O290:AS290)</f>
        <v>0</v>
      </c>
      <c r="AT319" s="221">
        <f>SUM($O203:AT203)-SUM($O261:AT261)+SUM($O290:AT290)</f>
        <v>0</v>
      </c>
      <c r="AU319" s="221">
        <f>SUM($O203:AU203)-SUM($O261:AU261)+SUM($O290:AU290)</f>
        <v>0</v>
      </c>
      <c r="AV319" s="221">
        <f>SUM($O203:AV203)-SUM($O261:AV261)+SUM($O290:AV290)</f>
        <v>0</v>
      </c>
      <c r="AW319" s="221">
        <f>SUM($O203:AW203)-SUM($O261:AW261)+SUM($O290:AW290)</f>
        <v>0</v>
      </c>
      <c r="AX319" s="221">
        <f>SUM($O203:AX203)-SUM($O261:AX261)+SUM($O290:AX290)</f>
        <v>0</v>
      </c>
      <c r="AY319" s="221">
        <f>SUM($O203:AY203)-SUM($O261:AY261)+SUM($O290:AY290)</f>
        <v>0</v>
      </c>
      <c r="AZ319" s="221">
        <f>SUM($O203:AZ203)-SUM($O261:AZ261)+SUM($O290:AZ290)</f>
        <v>0</v>
      </c>
      <c r="BA319" s="221">
        <f>SUM($O203:BA203)-SUM($O261:BA261)+SUM($O290:BA290)</f>
        <v>0</v>
      </c>
      <c r="BB319" s="221">
        <f>SUM($O203:BB203)-SUM($O261:BB261)+SUM($O290:BB290)</f>
        <v>0</v>
      </c>
      <c r="BC319" s="221">
        <f>SUM($O203:BC203)-SUM($O261:BC261)+SUM($O290:BC290)</f>
        <v>0</v>
      </c>
      <c r="BD319" s="221">
        <f>SUM($O203:BD203)-SUM($O261:BD261)+SUM($O290:BD290)</f>
        <v>0</v>
      </c>
      <c r="BE319" s="221">
        <f>SUM($O203:BE203)-SUM($O261:BE261)+SUM($O290:BE290)</f>
        <v>0</v>
      </c>
      <c r="BF319" s="221">
        <f>SUM($O203:BF203)-SUM($O261:BF261)+SUM($O290:BF290)</f>
        <v>0</v>
      </c>
      <c r="BG319" s="221">
        <f>SUM($O203:BG203)-SUM($O261:BG261)+SUM($O290:BG290)</f>
        <v>0</v>
      </c>
      <c r="BH319" s="221">
        <f>SUM($O203:BH203)-SUM($O261:BH261)+SUM($O290:BH290)</f>
        <v>0</v>
      </c>
      <c r="BI319" s="221">
        <f>SUM($O203:BI203)-SUM($O261:BI261)+SUM($O290:BI290)</f>
        <v>0</v>
      </c>
      <c r="BJ319" s="221">
        <f>SUM($O203:BJ203)-SUM($O261:BJ261)+SUM($O290:BJ290)</f>
        <v>0</v>
      </c>
      <c r="BK319" s="221">
        <f>SUM($O203:BK203)-SUM($O261:BK261)+SUM($O290:BK290)</f>
        <v>0</v>
      </c>
      <c r="BL319" s="221">
        <f>SUM($O203:BL203)-SUM($O261:BL261)+SUM($O290:BL290)</f>
        <v>0</v>
      </c>
      <c r="BM319" s="221">
        <f>SUM($O203:BM203)-SUM($O261:BM261)+SUM($O290:BM290)</f>
        <v>0</v>
      </c>
    </row>
    <row r="320" spans="3:65" ht="12.75">
      <c r="C320" s="220">
        <f t="shared" si="230"/>
        <v>22</v>
      </c>
      <c r="D320" s="198" t="str">
        <f t="shared" si="231"/>
        <v>…</v>
      </c>
      <c r="E320" s="245" t="str">
        <f t="shared" si="229"/>
        <v>Operating Expense</v>
      </c>
      <c r="F320" s="215">
        <f t="shared" si="229"/>
        <v>2</v>
      </c>
      <c r="G320" s="215"/>
      <c r="H320" s="249"/>
      <c r="O320" s="221">
        <f>SUM($O204:O204)-SUM($O262:O262)+SUM($O291:O291)</f>
        <v>0</v>
      </c>
      <c r="P320" s="221">
        <f>SUM($O204:P204)-SUM($O262:P262)+SUM($O291:P291)</f>
        <v>0</v>
      </c>
      <c r="Q320" s="221">
        <f>SUM($O204:Q204)-SUM($O262:Q262)+SUM($O291:Q291)</f>
        <v>0</v>
      </c>
      <c r="R320" s="221">
        <f>SUM($O204:R204)-SUM($O262:R262)+SUM($O291:R291)</f>
        <v>0</v>
      </c>
      <c r="S320" s="221">
        <f>SUM($O204:S204)-SUM($O262:S262)+SUM($O291:S291)</f>
        <v>0</v>
      </c>
      <c r="T320" s="221">
        <f>SUM($O204:T204)-SUM($O262:T262)+SUM($O291:T291)</f>
        <v>0</v>
      </c>
      <c r="U320" s="221">
        <f>SUM($O204:U204)-SUM($O262:U262)+SUM($O291:U291)</f>
        <v>0</v>
      </c>
      <c r="V320" s="221">
        <f>SUM($O204:V204)-SUM($O262:V262)+SUM($O291:V291)</f>
        <v>0</v>
      </c>
      <c r="W320" s="221">
        <f>SUM($O204:W204)-SUM($O262:W262)+SUM($O291:W291)</f>
        <v>0</v>
      </c>
      <c r="X320" s="221">
        <f>SUM($O204:X204)-SUM($O262:X262)+SUM($O291:X291)</f>
        <v>0</v>
      </c>
      <c r="Y320" s="221">
        <f>SUM($O204:Y204)-SUM($O262:Y262)+SUM($O291:Y291)</f>
        <v>0</v>
      </c>
      <c r="Z320" s="221">
        <f>SUM($O204:Z204)-SUM($O262:Z262)+SUM($O291:Z291)</f>
        <v>0</v>
      </c>
      <c r="AA320" s="221">
        <f>SUM($O204:AA204)-SUM($O262:AA262)+SUM($O291:AA291)</f>
        <v>0</v>
      </c>
      <c r="AB320" s="221">
        <f>SUM($O204:AB204)-SUM($O262:AB262)+SUM($O291:AB291)</f>
        <v>0</v>
      </c>
      <c r="AC320" s="221">
        <f>SUM($O204:AC204)-SUM($O262:AC262)+SUM($O291:AC291)</f>
        <v>0</v>
      </c>
      <c r="AD320" s="221">
        <f>SUM($O204:AD204)-SUM($O262:AD262)+SUM($O291:AD291)</f>
        <v>0</v>
      </c>
      <c r="AE320" s="221">
        <f>SUM($O204:AE204)-SUM($O262:AE262)+SUM($O291:AE291)</f>
        <v>0</v>
      </c>
      <c r="AF320" s="221">
        <f>SUM($O204:AF204)-SUM($O262:AF262)+SUM($O291:AF291)</f>
        <v>0</v>
      </c>
      <c r="AG320" s="221">
        <f>SUM($O204:AG204)-SUM($O262:AG262)+SUM($O291:AG291)</f>
        <v>0</v>
      </c>
      <c r="AH320" s="221">
        <f>SUM($O204:AH204)-SUM($O262:AH262)+SUM($O291:AH291)</f>
        <v>0</v>
      </c>
      <c r="AI320" s="221">
        <f>SUM($O204:AI204)-SUM($O262:AI262)+SUM($O291:AI291)</f>
        <v>0</v>
      </c>
      <c r="AJ320" s="221">
        <f>SUM($O204:AJ204)-SUM($O262:AJ262)+SUM($O291:AJ291)</f>
        <v>0</v>
      </c>
      <c r="AK320" s="221">
        <f>SUM($O204:AK204)-SUM($O262:AK262)+SUM($O291:AK291)</f>
        <v>0</v>
      </c>
      <c r="AL320" s="221">
        <f>SUM($O204:AL204)-SUM($O262:AL262)+SUM($O291:AL291)</f>
        <v>0</v>
      </c>
      <c r="AM320" s="221">
        <f>SUM($O204:AM204)-SUM($O262:AM262)+SUM($O291:AM291)</f>
        <v>0</v>
      </c>
      <c r="AN320" s="221">
        <f>SUM($O204:AN204)-SUM($O262:AN262)+SUM($O291:AN291)</f>
        <v>0</v>
      </c>
      <c r="AO320" s="221">
        <f>SUM($O204:AO204)-SUM($O262:AO262)+SUM($O291:AO291)</f>
        <v>0</v>
      </c>
      <c r="AP320" s="221">
        <f>SUM($O204:AP204)-SUM($O262:AP262)+SUM($O291:AP291)</f>
        <v>0</v>
      </c>
      <c r="AQ320" s="221">
        <f>SUM($O204:AQ204)-SUM($O262:AQ262)+SUM($O291:AQ291)</f>
        <v>0</v>
      </c>
      <c r="AR320" s="221">
        <f>SUM($O204:AR204)-SUM($O262:AR262)+SUM($O291:AR291)</f>
        <v>0</v>
      </c>
      <c r="AS320" s="221">
        <f>SUM($O204:AS204)-SUM($O262:AS262)+SUM($O291:AS291)</f>
        <v>0</v>
      </c>
      <c r="AT320" s="221">
        <f>SUM($O204:AT204)-SUM($O262:AT262)+SUM($O291:AT291)</f>
        <v>0</v>
      </c>
      <c r="AU320" s="221">
        <f>SUM($O204:AU204)-SUM($O262:AU262)+SUM($O291:AU291)</f>
        <v>0</v>
      </c>
      <c r="AV320" s="221">
        <f>SUM($O204:AV204)-SUM($O262:AV262)+SUM($O291:AV291)</f>
        <v>0</v>
      </c>
      <c r="AW320" s="221">
        <f>SUM($O204:AW204)-SUM($O262:AW262)+SUM($O291:AW291)</f>
        <v>0</v>
      </c>
      <c r="AX320" s="221">
        <f>SUM($O204:AX204)-SUM($O262:AX262)+SUM($O291:AX291)</f>
        <v>0</v>
      </c>
      <c r="AY320" s="221">
        <f>SUM($O204:AY204)-SUM($O262:AY262)+SUM($O291:AY291)</f>
        <v>0</v>
      </c>
      <c r="AZ320" s="221">
        <f>SUM($O204:AZ204)-SUM($O262:AZ262)+SUM($O291:AZ291)</f>
        <v>0</v>
      </c>
      <c r="BA320" s="221">
        <f>SUM($O204:BA204)-SUM($O262:BA262)+SUM($O291:BA291)</f>
        <v>0</v>
      </c>
      <c r="BB320" s="221">
        <f>SUM($O204:BB204)-SUM($O262:BB262)+SUM($O291:BB291)</f>
        <v>0</v>
      </c>
      <c r="BC320" s="221">
        <f>SUM($O204:BC204)-SUM($O262:BC262)+SUM($O291:BC291)</f>
        <v>0</v>
      </c>
      <c r="BD320" s="221">
        <f>SUM($O204:BD204)-SUM($O262:BD262)+SUM($O291:BD291)</f>
        <v>0</v>
      </c>
      <c r="BE320" s="221">
        <f>SUM($O204:BE204)-SUM($O262:BE262)+SUM($O291:BE291)</f>
        <v>0</v>
      </c>
      <c r="BF320" s="221">
        <f>SUM($O204:BF204)-SUM($O262:BF262)+SUM($O291:BF291)</f>
        <v>0</v>
      </c>
      <c r="BG320" s="221">
        <f>SUM($O204:BG204)-SUM($O262:BG262)+SUM($O291:BG291)</f>
        <v>0</v>
      </c>
      <c r="BH320" s="221">
        <f>SUM($O204:BH204)-SUM($O262:BH262)+SUM($O291:BH291)</f>
        <v>0</v>
      </c>
      <c r="BI320" s="221">
        <f>SUM($O204:BI204)-SUM($O262:BI262)+SUM($O291:BI291)</f>
        <v>0</v>
      </c>
      <c r="BJ320" s="221">
        <f>SUM($O204:BJ204)-SUM($O262:BJ262)+SUM($O291:BJ291)</f>
        <v>0</v>
      </c>
      <c r="BK320" s="221">
        <f>SUM($O204:BK204)-SUM($O262:BK262)+SUM($O291:BK291)</f>
        <v>0</v>
      </c>
      <c r="BL320" s="221">
        <f>SUM($O204:BL204)-SUM($O262:BL262)+SUM($O291:BL291)</f>
        <v>0</v>
      </c>
      <c r="BM320" s="221">
        <f>SUM($O204:BM204)-SUM($O262:BM262)+SUM($O291:BM291)</f>
        <v>0</v>
      </c>
    </row>
    <row r="321" spans="3:65" ht="12.75">
      <c r="C321" s="220">
        <f t="shared" si="230"/>
        <v>23</v>
      </c>
      <c r="D321" s="198" t="str">
        <f t="shared" si="231"/>
        <v>…</v>
      </c>
      <c r="E321" s="245" t="str">
        <f t="shared" si="229"/>
        <v>Operating Expense</v>
      </c>
      <c r="F321" s="215">
        <f t="shared" si="229"/>
        <v>2</v>
      </c>
      <c r="G321" s="215"/>
      <c r="H321" s="249"/>
      <c r="O321" s="221">
        <f>SUM($O205:O205)-SUM($O263:O263)+SUM($O292:O292)</f>
        <v>0</v>
      </c>
      <c r="P321" s="221">
        <f>SUM($O205:P205)-SUM($O263:P263)+SUM($O292:P292)</f>
        <v>0</v>
      </c>
      <c r="Q321" s="221">
        <f>SUM($O205:Q205)-SUM($O263:Q263)+SUM($O292:Q292)</f>
        <v>0</v>
      </c>
      <c r="R321" s="221">
        <f>SUM($O205:R205)-SUM($O263:R263)+SUM($O292:R292)</f>
        <v>0</v>
      </c>
      <c r="S321" s="221">
        <f>SUM($O205:S205)-SUM($O263:S263)+SUM($O292:S292)</f>
        <v>0</v>
      </c>
      <c r="T321" s="221">
        <f>SUM($O205:T205)-SUM($O263:T263)+SUM($O292:T292)</f>
        <v>0</v>
      </c>
      <c r="U321" s="221">
        <f>SUM($O205:U205)-SUM($O263:U263)+SUM($O292:U292)</f>
        <v>0</v>
      </c>
      <c r="V321" s="221">
        <f>SUM($O205:V205)-SUM($O263:V263)+SUM($O292:V292)</f>
        <v>0</v>
      </c>
      <c r="W321" s="221">
        <f>SUM($O205:W205)-SUM($O263:W263)+SUM($O292:W292)</f>
        <v>0</v>
      </c>
      <c r="X321" s="221">
        <f>SUM($O205:X205)-SUM($O263:X263)+SUM($O292:X292)</f>
        <v>0</v>
      </c>
      <c r="Y321" s="221">
        <f>SUM($O205:Y205)-SUM($O263:Y263)+SUM($O292:Y292)</f>
        <v>0</v>
      </c>
      <c r="Z321" s="221">
        <f>SUM($O205:Z205)-SUM($O263:Z263)+SUM($O292:Z292)</f>
        <v>0</v>
      </c>
      <c r="AA321" s="221">
        <f>SUM($O205:AA205)-SUM($O263:AA263)+SUM($O292:AA292)</f>
        <v>0</v>
      </c>
      <c r="AB321" s="221">
        <f>SUM($O205:AB205)-SUM($O263:AB263)+SUM($O292:AB292)</f>
        <v>0</v>
      </c>
      <c r="AC321" s="221">
        <f>SUM($O205:AC205)-SUM($O263:AC263)+SUM($O292:AC292)</f>
        <v>0</v>
      </c>
      <c r="AD321" s="221">
        <f>SUM($O205:AD205)-SUM($O263:AD263)+SUM($O292:AD292)</f>
        <v>0</v>
      </c>
      <c r="AE321" s="221">
        <f>SUM($O205:AE205)-SUM($O263:AE263)+SUM($O292:AE292)</f>
        <v>0</v>
      </c>
      <c r="AF321" s="221">
        <f>SUM($O205:AF205)-SUM($O263:AF263)+SUM($O292:AF292)</f>
        <v>0</v>
      </c>
      <c r="AG321" s="221">
        <f>SUM($O205:AG205)-SUM($O263:AG263)+SUM($O292:AG292)</f>
        <v>0</v>
      </c>
      <c r="AH321" s="221">
        <f>SUM($O205:AH205)-SUM($O263:AH263)+SUM($O292:AH292)</f>
        <v>0</v>
      </c>
      <c r="AI321" s="221">
        <f>SUM($O205:AI205)-SUM($O263:AI263)+SUM($O292:AI292)</f>
        <v>0</v>
      </c>
      <c r="AJ321" s="221">
        <f>SUM($O205:AJ205)-SUM($O263:AJ263)+SUM($O292:AJ292)</f>
        <v>0</v>
      </c>
      <c r="AK321" s="221">
        <f>SUM($O205:AK205)-SUM($O263:AK263)+SUM($O292:AK292)</f>
        <v>0</v>
      </c>
      <c r="AL321" s="221">
        <f>SUM($O205:AL205)-SUM($O263:AL263)+SUM($O292:AL292)</f>
        <v>0</v>
      </c>
      <c r="AM321" s="221">
        <f>SUM($O205:AM205)-SUM($O263:AM263)+SUM($O292:AM292)</f>
        <v>0</v>
      </c>
      <c r="AN321" s="221">
        <f>SUM($O205:AN205)-SUM($O263:AN263)+SUM($O292:AN292)</f>
        <v>0</v>
      </c>
      <c r="AO321" s="221">
        <f>SUM($O205:AO205)-SUM($O263:AO263)+SUM($O292:AO292)</f>
        <v>0</v>
      </c>
      <c r="AP321" s="221">
        <f>SUM($O205:AP205)-SUM($O263:AP263)+SUM($O292:AP292)</f>
        <v>0</v>
      </c>
      <c r="AQ321" s="221">
        <f>SUM($O205:AQ205)-SUM($O263:AQ263)+SUM($O292:AQ292)</f>
        <v>0</v>
      </c>
      <c r="AR321" s="221">
        <f>SUM($O205:AR205)-SUM($O263:AR263)+SUM($O292:AR292)</f>
        <v>0</v>
      </c>
      <c r="AS321" s="221">
        <f>SUM($O205:AS205)-SUM($O263:AS263)+SUM($O292:AS292)</f>
        <v>0</v>
      </c>
      <c r="AT321" s="221">
        <f>SUM($O205:AT205)-SUM($O263:AT263)+SUM($O292:AT292)</f>
        <v>0</v>
      </c>
      <c r="AU321" s="221">
        <f>SUM($O205:AU205)-SUM($O263:AU263)+SUM($O292:AU292)</f>
        <v>0</v>
      </c>
      <c r="AV321" s="221">
        <f>SUM($O205:AV205)-SUM($O263:AV263)+SUM($O292:AV292)</f>
        <v>0</v>
      </c>
      <c r="AW321" s="221">
        <f>SUM($O205:AW205)-SUM($O263:AW263)+SUM($O292:AW292)</f>
        <v>0</v>
      </c>
      <c r="AX321" s="221">
        <f>SUM($O205:AX205)-SUM($O263:AX263)+SUM($O292:AX292)</f>
        <v>0</v>
      </c>
      <c r="AY321" s="221">
        <f>SUM($O205:AY205)-SUM($O263:AY263)+SUM($O292:AY292)</f>
        <v>0</v>
      </c>
      <c r="AZ321" s="221">
        <f>SUM($O205:AZ205)-SUM($O263:AZ263)+SUM($O292:AZ292)</f>
        <v>0</v>
      </c>
      <c r="BA321" s="221">
        <f>SUM($O205:BA205)-SUM($O263:BA263)+SUM($O292:BA292)</f>
        <v>0</v>
      </c>
      <c r="BB321" s="221">
        <f>SUM($O205:BB205)-SUM($O263:BB263)+SUM($O292:BB292)</f>
        <v>0</v>
      </c>
      <c r="BC321" s="221">
        <f>SUM($O205:BC205)-SUM($O263:BC263)+SUM($O292:BC292)</f>
        <v>0</v>
      </c>
      <c r="BD321" s="221">
        <f>SUM($O205:BD205)-SUM($O263:BD263)+SUM($O292:BD292)</f>
        <v>0</v>
      </c>
      <c r="BE321" s="221">
        <f>SUM($O205:BE205)-SUM($O263:BE263)+SUM($O292:BE292)</f>
        <v>0</v>
      </c>
      <c r="BF321" s="221">
        <f>SUM($O205:BF205)-SUM($O263:BF263)+SUM($O292:BF292)</f>
        <v>0</v>
      </c>
      <c r="BG321" s="221">
        <f>SUM($O205:BG205)-SUM($O263:BG263)+SUM($O292:BG292)</f>
        <v>0</v>
      </c>
      <c r="BH321" s="221">
        <f>SUM($O205:BH205)-SUM($O263:BH263)+SUM($O292:BH292)</f>
        <v>0</v>
      </c>
      <c r="BI321" s="221">
        <f>SUM($O205:BI205)-SUM($O263:BI263)+SUM($O292:BI292)</f>
        <v>0</v>
      </c>
      <c r="BJ321" s="221">
        <f>SUM($O205:BJ205)-SUM($O263:BJ263)+SUM($O292:BJ292)</f>
        <v>0</v>
      </c>
      <c r="BK321" s="221">
        <f>SUM($O205:BK205)-SUM($O263:BK263)+SUM($O292:BK292)</f>
        <v>0</v>
      </c>
      <c r="BL321" s="221">
        <f>SUM($O205:BL205)-SUM($O263:BL263)+SUM($O292:BL292)</f>
        <v>0</v>
      </c>
      <c r="BM321" s="221">
        <f>SUM($O205:BM205)-SUM($O263:BM263)+SUM($O292:BM292)</f>
        <v>0</v>
      </c>
    </row>
    <row r="322" spans="3:65" ht="12.75">
      <c r="C322" s="220">
        <f t="shared" si="230"/>
        <v>24</v>
      </c>
      <c r="D322" s="198" t="str">
        <f t="shared" si="231"/>
        <v>…</v>
      </c>
      <c r="E322" s="245" t="str">
        <f t="shared" si="229"/>
        <v>Operating Expense</v>
      </c>
      <c r="F322" s="215">
        <f t="shared" si="229"/>
        <v>2</v>
      </c>
      <c r="G322" s="215"/>
      <c r="H322" s="249"/>
      <c r="O322" s="221">
        <f>SUM($O206:O206)-SUM($O264:O264)+SUM($O293:O293)</f>
        <v>0</v>
      </c>
      <c r="P322" s="221">
        <f>SUM($O206:P206)-SUM($O264:P264)+SUM($O293:P293)</f>
        <v>0</v>
      </c>
      <c r="Q322" s="221">
        <f>SUM($O206:Q206)-SUM($O264:Q264)+SUM($O293:Q293)</f>
        <v>0</v>
      </c>
      <c r="R322" s="221">
        <f>SUM($O206:R206)-SUM($O264:R264)+SUM($O293:R293)</f>
        <v>0</v>
      </c>
      <c r="S322" s="221">
        <f>SUM($O206:S206)-SUM($O264:S264)+SUM($O293:S293)</f>
        <v>0</v>
      </c>
      <c r="T322" s="221">
        <f>SUM($O206:T206)-SUM($O264:T264)+SUM($O293:T293)</f>
        <v>0</v>
      </c>
      <c r="U322" s="221">
        <f>SUM($O206:U206)-SUM($O264:U264)+SUM($O293:U293)</f>
        <v>0</v>
      </c>
      <c r="V322" s="221">
        <f>SUM($O206:V206)-SUM($O264:V264)+SUM($O293:V293)</f>
        <v>0</v>
      </c>
      <c r="W322" s="221">
        <f>SUM($O206:W206)-SUM($O264:W264)+SUM($O293:W293)</f>
        <v>0</v>
      </c>
      <c r="X322" s="221">
        <f>SUM($O206:X206)-SUM($O264:X264)+SUM($O293:X293)</f>
        <v>0</v>
      </c>
      <c r="Y322" s="221">
        <f>SUM($O206:Y206)-SUM($O264:Y264)+SUM($O293:Y293)</f>
        <v>0</v>
      </c>
      <c r="Z322" s="221">
        <f>SUM($O206:Z206)-SUM($O264:Z264)+SUM($O293:Z293)</f>
        <v>0</v>
      </c>
      <c r="AA322" s="221">
        <f>SUM($O206:AA206)-SUM($O264:AA264)+SUM($O293:AA293)</f>
        <v>0</v>
      </c>
      <c r="AB322" s="221">
        <f>SUM($O206:AB206)-SUM($O264:AB264)+SUM($O293:AB293)</f>
        <v>0</v>
      </c>
      <c r="AC322" s="221">
        <f>SUM($O206:AC206)-SUM($O264:AC264)+SUM($O293:AC293)</f>
        <v>0</v>
      </c>
      <c r="AD322" s="221">
        <f>SUM($O206:AD206)-SUM($O264:AD264)+SUM($O293:AD293)</f>
        <v>0</v>
      </c>
      <c r="AE322" s="221">
        <f>SUM($O206:AE206)-SUM($O264:AE264)+SUM($O293:AE293)</f>
        <v>0</v>
      </c>
      <c r="AF322" s="221">
        <f>SUM($O206:AF206)-SUM($O264:AF264)+SUM($O293:AF293)</f>
        <v>0</v>
      </c>
      <c r="AG322" s="221">
        <f>SUM($O206:AG206)-SUM($O264:AG264)+SUM($O293:AG293)</f>
        <v>0</v>
      </c>
      <c r="AH322" s="221">
        <f>SUM($O206:AH206)-SUM($O264:AH264)+SUM($O293:AH293)</f>
        <v>0</v>
      </c>
      <c r="AI322" s="221">
        <f>SUM($O206:AI206)-SUM($O264:AI264)+SUM($O293:AI293)</f>
        <v>0</v>
      </c>
      <c r="AJ322" s="221">
        <f>SUM($O206:AJ206)-SUM($O264:AJ264)+SUM($O293:AJ293)</f>
        <v>0</v>
      </c>
      <c r="AK322" s="221">
        <f>SUM($O206:AK206)-SUM($O264:AK264)+SUM($O293:AK293)</f>
        <v>0</v>
      </c>
      <c r="AL322" s="221">
        <f>SUM($O206:AL206)-SUM($O264:AL264)+SUM($O293:AL293)</f>
        <v>0</v>
      </c>
      <c r="AM322" s="221">
        <f>SUM($O206:AM206)-SUM($O264:AM264)+SUM($O293:AM293)</f>
        <v>0</v>
      </c>
      <c r="AN322" s="221">
        <f>SUM($O206:AN206)-SUM($O264:AN264)+SUM($O293:AN293)</f>
        <v>0</v>
      </c>
      <c r="AO322" s="221">
        <f>SUM($O206:AO206)-SUM($O264:AO264)+SUM($O293:AO293)</f>
        <v>0</v>
      </c>
      <c r="AP322" s="221">
        <f>SUM($O206:AP206)-SUM($O264:AP264)+SUM($O293:AP293)</f>
        <v>0</v>
      </c>
      <c r="AQ322" s="221">
        <f>SUM($O206:AQ206)-SUM($O264:AQ264)+SUM($O293:AQ293)</f>
        <v>0</v>
      </c>
      <c r="AR322" s="221">
        <f>SUM($O206:AR206)-SUM($O264:AR264)+SUM($O293:AR293)</f>
        <v>0</v>
      </c>
      <c r="AS322" s="221">
        <f>SUM($O206:AS206)-SUM($O264:AS264)+SUM($O293:AS293)</f>
        <v>0</v>
      </c>
      <c r="AT322" s="221">
        <f>SUM($O206:AT206)-SUM($O264:AT264)+SUM($O293:AT293)</f>
        <v>0</v>
      </c>
      <c r="AU322" s="221">
        <f>SUM($O206:AU206)-SUM($O264:AU264)+SUM($O293:AU293)</f>
        <v>0</v>
      </c>
      <c r="AV322" s="221">
        <f>SUM($O206:AV206)-SUM($O264:AV264)+SUM($O293:AV293)</f>
        <v>0</v>
      </c>
      <c r="AW322" s="221">
        <f>SUM($O206:AW206)-SUM($O264:AW264)+SUM($O293:AW293)</f>
        <v>0</v>
      </c>
      <c r="AX322" s="221">
        <f>SUM($O206:AX206)-SUM($O264:AX264)+SUM($O293:AX293)</f>
        <v>0</v>
      </c>
      <c r="AY322" s="221">
        <f>SUM($O206:AY206)-SUM($O264:AY264)+SUM($O293:AY293)</f>
        <v>0</v>
      </c>
      <c r="AZ322" s="221">
        <f>SUM($O206:AZ206)-SUM($O264:AZ264)+SUM($O293:AZ293)</f>
        <v>0</v>
      </c>
      <c r="BA322" s="221">
        <f>SUM($O206:BA206)-SUM($O264:BA264)+SUM($O293:BA293)</f>
        <v>0</v>
      </c>
      <c r="BB322" s="221">
        <f>SUM($O206:BB206)-SUM($O264:BB264)+SUM($O293:BB293)</f>
        <v>0</v>
      </c>
      <c r="BC322" s="221">
        <f>SUM($O206:BC206)-SUM($O264:BC264)+SUM($O293:BC293)</f>
        <v>0</v>
      </c>
      <c r="BD322" s="221">
        <f>SUM($O206:BD206)-SUM($O264:BD264)+SUM($O293:BD293)</f>
        <v>0</v>
      </c>
      <c r="BE322" s="221">
        <f>SUM($O206:BE206)-SUM($O264:BE264)+SUM($O293:BE293)</f>
        <v>0</v>
      </c>
      <c r="BF322" s="221">
        <f>SUM($O206:BF206)-SUM($O264:BF264)+SUM($O293:BF293)</f>
        <v>0</v>
      </c>
      <c r="BG322" s="221">
        <f>SUM($O206:BG206)-SUM($O264:BG264)+SUM($O293:BG293)</f>
        <v>0</v>
      </c>
      <c r="BH322" s="221">
        <f>SUM($O206:BH206)-SUM($O264:BH264)+SUM($O293:BH293)</f>
        <v>0</v>
      </c>
      <c r="BI322" s="221">
        <f>SUM($O206:BI206)-SUM($O264:BI264)+SUM($O293:BI293)</f>
        <v>0</v>
      </c>
      <c r="BJ322" s="221">
        <f>SUM($O206:BJ206)-SUM($O264:BJ264)+SUM($O293:BJ293)</f>
        <v>0</v>
      </c>
      <c r="BK322" s="221">
        <f>SUM($O206:BK206)-SUM($O264:BK264)+SUM($O293:BK293)</f>
        <v>0</v>
      </c>
      <c r="BL322" s="221">
        <f>SUM($O206:BL206)-SUM($O264:BL264)+SUM($O293:BL293)</f>
        <v>0</v>
      </c>
      <c r="BM322" s="221">
        <f>SUM($O206:BM206)-SUM($O264:BM264)+SUM($O293:BM293)</f>
        <v>0</v>
      </c>
    </row>
    <row r="323" spans="3:65" ht="12.75">
      <c r="C323" s="220">
        <f t="shared" si="230"/>
        <v>25</v>
      </c>
      <c r="D323" s="198" t="str">
        <f t="shared" si="231"/>
        <v>…</v>
      </c>
      <c r="E323" s="245" t="str">
        <f t="shared" si="229"/>
        <v>Operating Expense</v>
      </c>
      <c r="F323" s="215">
        <f t="shared" si="229"/>
        <v>2</v>
      </c>
      <c r="G323" s="215"/>
      <c r="H323" s="249"/>
      <c r="O323" s="221">
        <f>SUM($O207:O207)-SUM($O265:O265)+SUM($O294:O294)</f>
        <v>0</v>
      </c>
      <c r="P323" s="221">
        <f>SUM($O207:P207)-SUM($O265:P265)+SUM($O294:P294)</f>
        <v>0</v>
      </c>
      <c r="Q323" s="221">
        <f>SUM($O207:Q207)-SUM($O265:Q265)+SUM($O294:Q294)</f>
        <v>0</v>
      </c>
      <c r="R323" s="221">
        <f>SUM($O207:R207)-SUM($O265:R265)+SUM($O294:R294)</f>
        <v>0</v>
      </c>
      <c r="S323" s="221">
        <f>SUM($O207:S207)-SUM($O265:S265)+SUM($O294:S294)</f>
        <v>0</v>
      </c>
      <c r="T323" s="221">
        <f>SUM($O207:T207)-SUM($O265:T265)+SUM($O294:T294)</f>
        <v>0</v>
      </c>
      <c r="U323" s="221">
        <f>SUM($O207:U207)-SUM($O265:U265)+SUM($O294:U294)</f>
        <v>0</v>
      </c>
      <c r="V323" s="221">
        <f>SUM($O207:V207)-SUM($O265:V265)+SUM($O294:V294)</f>
        <v>0</v>
      </c>
      <c r="W323" s="221">
        <f>SUM($O207:W207)-SUM($O265:W265)+SUM($O294:W294)</f>
        <v>0</v>
      </c>
      <c r="X323" s="221">
        <f>SUM($O207:X207)-SUM($O265:X265)+SUM($O294:X294)</f>
        <v>0</v>
      </c>
      <c r="Y323" s="221">
        <f>SUM($O207:Y207)-SUM($O265:Y265)+SUM($O294:Y294)</f>
        <v>0</v>
      </c>
      <c r="Z323" s="221">
        <f>SUM($O207:Z207)-SUM($O265:Z265)+SUM($O294:Z294)</f>
        <v>0</v>
      </c>
      <c r="AA323" s="221">
        <f>SUM($O207:AA207)-SUM($O265:AA265)+SUM($O294:AA294)</f>
        <v>0</v>
      </c>
      <c r="AB323" s="221">
        <f>SUM($O207:AB207)-SUM($O265:AB265)+SUM($O294:AB294)</f>
        <v>0</v>
      </c>
      <c r="AC323" s="221">
        <f>SUM($O207:AC207)-SUM($O265:AC265)+SUM($O294:AC294)</f>
        <v>0</v>
      </c>
      <c r="AD323" s="221">
        <f>SUM($O207:AD207)-SUM($O265:AD265)+SUM($O294:AD294)</f>
        <v>0</v>
      </c>
      <c r="AE323" s="221">
        <f>SUM($O207:AE207)-SUM($O265:AE265)+SUM($O294:AE294)</f>
        <v>0</v>
      </c>
      <c r="AF323" s="221">
        <f>SUM($O207:AF207)-SUM($O265:AF265)+SUM($O294:AF294)</f>
        <v>0</v>
      </c>
      <c r="AG323" s="221">
        <f>SUM($O207:AG207)-SUM($O265:AG265)+SUM($O294:AG294)</f>
        <v>0</v>
      </c>
      <c r="AH323" s="221">
        <f>SUM($O207:AH207)-SUM($O265:AH265)+SUM($O294:AH294)</f>
        <v>0</v>
      </c>
      <c r="AI323" s="221">
        <f>SUM($O207:AI207)-SUM($O265:AI265)+SUM($O294:AI294)</f>
        <v>0</v>
      </c>
      <c r="AJ323" s="221">
        <f>SUM($O207:AJ207)-SUM($O265:AJ265)+SUM($O294:AJ294)</f>
        <v>0</v>
      </c>
      <c r="AK323" s="221">
        <f>SUM($O207:AK207)-SUM($O265:AK265)+SUM($O294:AK294)</f>
        <v>0</v>
      </c>
      <c r="AL323" s="221">
        <f>SUM($O207:AL207)-SUM($O265:AL265)+SUM($O294:AL294)</f>
        <v>0</v>
      </c>
      <c r="AM323" s="221">
        <f>SUM($O207:AM207)-SUM($O265:AM265)+SUM($O294:AM294)</f>
        <v>0</v>
      </c>
      <c r="AN323" s="221">
        <f>SUM($O207:AN207)-SUM($O265:AN265)+SUM($O294:AN294)</f>
        <v>0</v>
      </c>
      <c r="AO323" s="221">
        <f>SUM($O207:AO207)-SUM($O265:AO265)+SUM($O294:AO294)</f>
        <v>0</v>
      </c>
      <c r="AP323" s="221">
        <f>SUM($O207:AP207)-SUM($O265:AP265)+SUM($O294:AP294)</f>
        <v>0</v>
      </c>
      <c r="AQ323" s="221">
        <f>SUM($O207:AQ207)-SUM($O265:AQ265)+SUM($O294:AQ294)</f>
        <v>0</v>
      </c>
      <c r="AR323" s="221">
        <f>SUM($O207:AR207)-SUM($O265:AR265)+SUM($O294:AR294)</f>
        <v>0</v>
      </c>
      <c r="AS323" s="221">
        <f>SUM($O207:AS207)-SUM($O265:AS265)+SUM($O294:AS294)</f>
        <v>0</v>
      </c>
      <c r="AT323" s="221">
        <f>SUM($O207:AT207)-SUM($O265:AT265)+SUM($O294:AT294)</f>
        <v>0</v>
      </c>
      <c r="AU323" s="221">
        <f>SUM($O207:AU207)-SUM($O265:AU265)+SUM($O294:AU294)</f>
        <v>0</v>
      </c>
      <c r="AV323" s="221">
        <f>SUM($O207:AV207)-SUM($O265:AV265)+SUM($O294:AV294)</f>
        <v>0</v>
      </c>
      <c r="AW323" s="221">
        <f>SUM($O207:AW207)-SUM($O265:AW265)+SUM($O294:AW294)</f>
        <v>0</v>
      </c>
      <c r="AX323" s="221">
        <f>SUM($O207:AX207)-SUM($O265:AX265)+SUM($O294:AX294)</f>
        <v>0</v>
      </c>
      <c r="AY323" s="221">
        <f>SUM($O207:AY207)-SUM($O265:AY265)+SUM($O294:AY294)</f>
        <v>0</v>
      </c>
      <c r="AZ323" s="221">
        <f>SUM($O207:AZ207)-SUM($O265:AZ265)+SUM($O294:AZ294)</f>
        <v>0</v>
      </c>
      <c r="BA323" s="221">
        <f>SUM($O207:BA207)-SUM($O265:BA265)+SUM($O294:BA294)</f>
        <v>0</v>
      </c>
      <c r="BB323" s="221">
        <f>SUM($O207:BB207)-SUM($O265:BB265)+SUM($O294:BB294)</f>
        <v>0</v>
      </c>
      <c r="BC323" s="221">
        <f>SUM($O207:BC207)-SUM($O265:BC265)+SUM($O294:BC294)</f>
        <v>0</v>
      </c>
      <c r="BD323" s="221">
        <f>SUM($O207:BD207)-SUM($O265:BD265)+SUM($O294:BD294)</f>
        <v>0</v>
      </c>
      <c r="BE323" s="221">
        <f>SUM($O207:BE207)-SUM($O265:BE265)+SUM($O294:BE294)</f>
        <v>0</v>
      </c>
      <c r="BF323" s="221">
        <f>SUM($O207:BF207)-SUM($O265:BF265)+SUM($O294:BF294)</f>
        <v>0</v>
      </c>
      <c r="BG323" s="221">
        <f>SUM($O207:BG207)-SUM($O265:BG265)+SUM($O294:BG294)</f>
        <v>0</v>
      </c>
      <c r="BH323" s="221">
        <f>SUM($O207:BH207)-SUM($O265:BH265)+SUM($O294:BH294)</f>
        <v>0</v>
      </c>
      <c r="BI323" s="221">
        <f>SUM($O207:BI207)-SUM($O265:BI265)+SUM($O294:BI294)</f>
        <v>0</v>
      </c>
      <c r="BJ323" s="221">
        <f>SUM($O207:BJ207)-SUM($O265:BJ265)+SUM($O294:BJ294)</f>
        <v>0</v>
      </c>
      <c r="BK323" s="221">
        <f>SUM($O207:BK207)-SUM($O265:BK265)+SUM($O294:BK294)</f>
        <v>0</v>
      </c>
      <c r="BL323" s="221">
        <f>SUM($O207:BL207)-SUM($O265:BL265)+SUM($O294:BL294)</f>
        <v>0</v>
      </c>
      <c r="BM323" s="221">
        <f>SUM($O207:BM207)-SUM($O265:BM265)+SUM($O294:BM294)</f>
        <v>0</v>
      </c>
    </row>
    <row r="324" spans="4:65" ht="12.75">
      <c r="D324" s="226" t="str">
        <f>"Total "&amp;D298</f>
        <v>Total Net Book Value</v>
      </c>
      <c r="O324" s="243">
        <f t="shared" si="232" ref="O324:AT324">SUM(O299:O323)</f>
        <v>900000</v>
      </c>
      <c r="P324" s="243">
        <f t="shared" si="232"/>
        <v>800000</v>
      </c>
      <c r="Q324" s="243">
        <f t="shared" si="232"/>
        <v>700000</v>
      </c>
      <c r="R324" s="243">
        <f t="shared" si="232"/>
        <v>600000</v>
      </c>
      <c r="S324" s="243">
        <f t="shared" si="232"/>
        <v>500000</v>
      </c>
      <c r="T324" s="243">
        <f t="shared" si="232"/>
        <v>400000</v>
      </c>
      <c r="U324" s="243">
        <f t="shared" si="232"/>
        <v>300000</v>
      </c>
      <c r="V324" s="243">
        <f t="shared" si="232"/>
        <v>200000</v>
      </c>
      <c r="W324" s="243">
        <f t="shared" si="232"/>
        <v>100000</v>
      </c>
      <c r="X324" s="243">
        <f t="shared" si="232"/>
        <v>0</v>
      </c>
      <c r="Y324" s="243">
        <f t="shared" si="232"/>
        <v>-1.16415321826935E-10</v>
      </c>
      <c r="Z324" s="243">
        <f t="shared" si="232"/>
        <v>-1.16415321826935E-10</v>
      </c>
      <c r="AA324" s="243">
        <f t="shared" si="232"/>
        <v>-1.16415321826935E-10</v>
      </c>
      <c r="AB324" s="243">
        <f t="shared" si="232"/>
        <v>-1.16415321826935E-10</v>
      </c>
      <c r="AC324" s="243">
        <f t="shared" si="232"/>
        <v>-1.16415321826935E-10</v>
      </c>
      <c r="AD324" s="243">
        <f t="shared" si="232"/>
        <v>-1.16415321826935E-10</v>
      </c>
      <c r="AE324" s="243">
        <f t="shared" si="232"/>
        <v>-1.16415321826935E-10</v>
      </c>
      <c r="AF324" s="243">
        <f t="shared" si="232"/>
        <v>-1.16415321826935E-10</v>
      </c>
      <c r="AG324" s="243">
        <f t="shared" si="232"/>
        <v>-1.16415321826935E-10</v>
      </c>
      <c r="AH324" s="243">
        <f t="shared" si="232"/>
        <v>-1.16415321826935E-10</v>
      </c>
      <c r="AI324" s="243">
        <f t="shared" si="232"/>
        <v>-1.16415321826935E-10</v>
      </c>
      <c r="AJ324" s="243">
        <f t="shared" si="232"/>
        <v>-1.16415321826935E-10</v>
      </c>
      <c r="AK324" s="243">
        <f t="shared" si="232"/>
        <v>-1.16415321826935E-10</v>
      </c>
      <c r="AL324" s="243">
        <f t="shared" si="232"/>
        <v>-1.16415321826935E-10</v>
      </c>
      <c r="AM324" s="243">
        <f t="shared" si="232"/>
        <v>-1.16415321826935E-10</v>
      </c>
      <c r="AN324" s="243">
        <f t="shared" si="232"/>
        <v>-1.16415321826935E-10</v>
      </c>
      <c r="AO324" s="243">
        <f t="shared" si="232"/>
        <v>-1.16415321826935E-10</v>
      </c>
      <c r="AP324" s="243">
        <f t="shared" si="232"/>
        <v>-1.16415321826935E-10</v>
      </c>
      <c r="AQ324" s="243">
        <f t="shared" si="232"/>
        <v>-1.16415321826935E-10</v>
      </c>
      <c r="AR324" s="243">
        <f t="shared" si="232"/>
        <v>-1.16415321826935E-10</v>
      </c>
      <c r="AS324" s="243">
        <f t="shared" si="232"/>
        <v>-1.16415321826935E-10</v>
      </c>
      <c r="AT324" s="243">
        <f t="shared" si="232"/>
        <v>-1.16415321826935E-10</v>
      </c>
      <c r="AU324" s="243">
        <f t="shared" si="233" ref="AU324:BM324">SUM(AU299:AU323)</f>
        <v>-1.16415321826935E-10</v>
      </c>
      <c r="AV324" s="243">
        <f t="shared" si="233"/>
        <v>-1.16415321826935E-10</v>
      </c>
      <c r="AW324" s="243">
        <f t="shared" si="233"/>
        <v>-1.16415321826935E-10</v>
      </c>
      <c r="AX324" s="243">
        <f t="shared" si="233"/>
        <v>-1.16415321826935E-10</v>
      </c>
      <c r="AY324" s="243">
        <f t="shared" si="233"/>
        <v>-1.16415321826935E-10</v>
      </c>
      <c r="AZ324" s="243">
        <f t="shared" si="233"/>
        <v>-1.16415321826935E-10</v>
      </c>
      <c r="BA324" s="243">
        <f t="shared" si="233"/>
        <v>-1.16415321826935E-10</v>
      </c>
      <c r="BB324" s="243">
        <f t="shared" si="233"/>
        <v>-1.16415321826935E-10</v>
      </c>
      <c r="BC324" s="243">
        <f t="shared" si="233"/>
        <v>-1.16415321826935E-10</v>
      </c>
      <c r="BD324" s="243">
        <f t="shared" si="233"/>
        <v>-1.16415321826935E-10</v>
      </c>
      <c r="BE324" s="243">
        <f t="shared" si="233"/>
        <v>-1.16415321826935E-10</v>
      </c>
      <c r="BF324" s="243">
        <f t="shared" si="233"/>
        <v>-1.16415321826935E-10</v>
      </c>
      <c r="BG324" s="243">
        <f t="shared" si="233"/>
        <v>-1.16415321826935E-10</v>
      </c>
      <c r="BH324" s="243">
        <f t="shared" si="233"/>
        <v>-1.16415321826935E-10</v>
      </c>
      <c r="BI324" s="243">
        <f t="shared" si="233"/>
        <v>-1.16415321826935E-10</v>
      </c>
      <c r="BJ324" s="243">
        <f t="shared" si="233"/>
        <v>-1.16415321826935E-10</v>
      </c>
      <c r="BK324" s="243">
        <f t="shared" si="233"/>
        <v>-1.16415321826935E-10</v>
      </c>
      <c r="BL324" s="243">
        <f t="shared" si="233"/>
        <v>-1.16415321826935E-10</v>
      </c>
      <c r="BM324" s="243">
        <f t="shared" si="233"/>
        <v>-1.16415321826935E-10</v>
      </c>
    </row>
    <row r="325" spans="4:7" s="221" customFormat="1" ht="12.75">
      <c r="D325" s="229"/>
      <c r="F325" s="230"/>
      <c r="G325" s="230"/>
    </row>
    <row r="326" spans="4:7" s="221" customFormat="1" ht="12.75">
      <c r="D326" s="229"/>
      <c r="F326" s="230"/>
      <c r="G326" s="230"/>
    </row>
    <row r="327" spans="4:65" ht="25.5">
      <c r="D327" s="218" t="s">
        <v>23</v>
      </c>
      <c r="E327" s="213"/>
      <c r="F327" s="186"/>
      <c r="G327" s="186"/>
      <c r="I327" s="303" t="s">
        <v>212</v>
      </c>
      <c r="K327" s="216"/>
      <c r="L327" s="216"/>
      <c r="M327" s="216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  <c r="AA327" s="216"/>
      <c r="AB327" s="216"/>
      <c r="AC327" s="216"/>
      <c r="AD327" s="216"/>
      <c r="AE327" s="216"/>
      <c r="AF327" s="216"/>
      <c r="AG327" s="216"/>
      <c r="AH327" s="216"/>
      <c r="AI327" s="216"/>
      <c r="AJ327" s="216"/>
      <c r="AK327" s="216"/>
      <c r="AL327" s="216"/>
      <c r="AM327" s="216"/>
      <c r="AN327" s="216"/>
      <c r="AO327" s="216"/>
      <c r="AP327" s="216"/>
      <c r="AQ327" s="216"/>
      <c r="AR327" s="216"/>
      <c r="AS327" s="216"/>
      <c r="AT327" s="216"/>
      <c r="AU327" s="216"/>
      <c r="AV327" s="216"/>
      <c r="AW327" s="216"/>
      <c r="AX327" s="216"/>
      <c r="AY327" s="216"/>
      <c r="AZ327" s="216"/>
      <c r="BA327" s="216"/>
      <c r="BB327" s="216"/>
      <c r="BC327" s="216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</row>
    <row r="328" spans="3:65" ht="12.75" customHeight="1">
      <c r="C328" s="220">
        <f>C327+1</f>
        <v>1</v>
      </c>
      <c r="D328" s="198" t="str">
        <f>INDEX(D$64:D$88,$C328,1)</f>
        <v>Capital Costs</v>
      </c>
      <c r="E328" s="245" t="str">
        <f t="shared" si="234" ref="E328:F352">INDEX(E$64:E$88,$C328,1)</f>
        <v>Capital</v>
      </c>
      <c r="F328" s="215">
        <f t="shared" si="234"/>
        <v>4</v>
      </c>
      <c r="G328" s="215"/>
      <c r="H328" s="257">
        <f t="shared" si="235" ref="H328:H352">Tax_Rate</f>
        <v>0.25345000000000001</v>
      </c>
      <c r="I328" s="225">
        <f t="shared" si="236" ref="I328:I352">L1088-L1030</f>
        <v>0</v>
      </c>
      <c r="O328" s="221">
        <f t="shared" si="237" ref="O328:AT328">N328+(O241-O1146-O685+$I328*(O$10=YEAR($I972)))*$H328-O1295</f>
        <v>-25345</v>
      </c>
      <c r="P328" s="221">
        <f t="shared" si="237"/>
        <v>-81104</v>
      </c>
      <c r="Q328" s="221">
        <f t="shared" si="237"/>
        <v>-104421.40</v>
      </c>
      <c r="R328" s="221">
        <f t="shared" si="237"/>
        <v>-108273.84</v>
      </c>
      <c r="S328" s="221">
        <f t="shared" si="237"/>
        <v>-112126.28</v>
      </c>
      <c r="T328" s="221">
        <f t="shared" si="237"/>
        <v>-101380.00000000003</v>
      </c>
      <c r="U328" s="221">
        <f t="shared" si="237"/>
        <v>-76035.000000000029</v>
      </c>
      <c r="V328" s="221">
        <f t="shared" si="237"/>
        <v>-50690.000000000029</v>
      </c>
      <c r="W328" s="221">
        <f t="shared" si="237"/>
        <v>-25345.000000000029</v>
      </c>
      <c r="X328" s="221">
        <f t="shared" si="237"/>
        <v>-2.91038304567337E-11</v>
      </c>
      <c r="Y328" s="221">
        <f t="shared" si="237"/>
        <v>-9.65227897609111E-13</v>
      </c>
      <c r="Z328" s="221">
        <f t="shared" si="237"/>
        <v>-9.65227897609111E-13</v>
      </c>
      <c r="AA328" s="221">
        <f t="shared" si="237"/>
        <v>-9.65227897609111E-13</v>
      </c>
      <c r="AB328" s="221">
        <f t="shared" si="237"/>
        <v>-9.65227897609111E-13</v>
      </c>
      <c r="AC328" s="221">
        <f t="shared" si="237"/>
        <v>-9.65227897609111E-13</v>
      </c>
      <c r="AD328" s="221">
        <f t="shared" si="237"/>
        <v>-9.65227897609111E-13</v>
      </c>
      <c r="AE328" s="221">
        <f t="shared" si="237"/>
        <v>-9.65227897609111E-13</v>
      </c>
      <c r="AF328" s="221">
        <f t="shared" si="237"/>
        <v>-9.65227897609111E-13</v>
      </c>
      <c r="AG328" s="221">
        <f t="shared" si="237"/>
        <v>-9.65227897609111E-13</v>
      </c>
      <c r="AH328" s="221">
        <f t="shared" si="237"/>
        <v>-9.65227897609111E-13</v>
      </c>
      <c r="AI328" s="221">
        <f t="shared" si="237"/>
        <v>-9.65227897609111E-13</v>
      </c>
      <c r="AJ328" s="221">
        <f t="shared" si="237"/>
        <v>-9.65227897609111E-13</v>
      </c>
      <c r="AK328" s="221">
        <f t="shared" si="237"/>
        <v>-9.65227897609111E-13</v>
      </c>
      <c r="AL328" s="221">
        <f t="shared" si="237"/>
        <v>-9.65227897609111E-13</v>
      </c>
      <c r="AM328" s="221">
        <f t="shared" si="237"/>
        <v>-9.65227897609111E-13</v>
      </c>
      <c r="AN328" s="221">
        <f t="shared" si="237"/>
        <v>-9.65227897609111E-13</v>
      </c>
      <c r="AO328" s="221">
        <f t="shared" si="237"/>
        <v>-9.65227897609111E-13</v>
      </c>
      <c r="AP328" s="221">
        <f t="shared" si="237"/>
        <v>-9.65227897609111E-13</v>
      </c>
      <c r="AQ328" s="221">
        <f t="shared" si="237"/>
        <v>-9.65227897609111E-13</v>
      </c>
      <c r="AR328" s="221">
        <f t="shared" si="237"/>
        <v>-9.65227897609111E-13</v>
      </c>
      <c r="AS328" s="221">
        <f t="shared" si="237"/>
        <v>-9.65227897609111E-13</v>
      </c>
      <c r="AT328" s="221">
        <f t="shared" si="237"/>
        <v>-9.65227897609111E-13</v>
      </c>
      <c r="AU328" s="221">
        <f t="shared" si="238" ref="AU328:BM328">AT328+(AU241-AU1146-AU685+$I328*(AU$10=YEAR($I972)))*$H328-AU1295</f>
        <v>-9.65227897609111E-13</v>
      </c>
      <c r="AV328" s="221">
        <f t="shared" si="238"/>
        <v>-9.65227897609111E-13</v>
      </c>
      <c r="AW328" s="221">
        <f t="shared" si="238"/>
        <v>-9.65227897609111E-13</v>
      </c>
      <c r="AX328" s="221">
        <f t="shared" si="238"/>
        <v>-9.65227897609111E-13</v>
      </c>
      <c r="AY328" s="221">
        <f t="shared" si="238"/>
        <v>-9.65227897609111E-13</v>
      </c>
      <c r="AZ328" s="221">
        <f t="shared" si="238"/>
        <v>-9.65227897609111E-13</v>
      </c>
      <c r="BA328" s="221">
        <f t="shared" si="238"/>
        <v>-9.65227897609111E-13</v>
      </c>
      <c r="BB328" s="221">
        <f t="shared" si="238"/>
        <v>-9.65227897609111E-13</v>
      </c>
      <c r="BC328" s="221">
        <f t="shared" si="238"/>
        <v>-9.65227897609111E-13</v>
      </c>
      <c r="BD328" s="221">
        <f t="shared" si="238"/>
        <v>-9.65227897609111E-13</v>
      </c>
      <c r="BE328" s="221">
        <f t="shared" si="238"/>
        <v>-9.65227897609111E-13</v>
      </c>
      <c r="BF328" s="221">
        <f t="shared" si="238"/>
        <v>-9.65227897609111E-13</v>
      </c>
      <c r="BG328" s="221">
        <f t="shared" si="238"/>
        <v>-9.65227897609111E-13</v>
      </c>
      <c r="BH328" s="221">
        <f t="shared" si="238"/>
        <v>-9.65227897609111E-13</v>
      </c>
      <c r="BI328" s="221">
        <f t="shared" si="238"/>
        <v>-9.65227897609111E-13</v>
      </c>
      <c r="BJ328" s="221">
        <f t="shared" si="238"/>
        <v>-9.65227897609111E-13</v>
      </c>
      <c r="BK328" s="221">
        <f t="shared" si="238"/>
        <v>-9.65227897609111E-13</v>
      </c>
      <c r="BL328" s="221">
        <f t="shared" si="238"/>
        <v>-9.65227897609111E-13</v>
      </c>
      <c r="BM328" s="221">
        <f t="shared" si="238"/>
        <v>-9.65227897609111E-13</v>
      </c>
    </row>
    <row r="329" spans="3:65" ht="12.75">
      <c r="C329" s="220">
        <f t="shared" si="239" ref="C329:C352">C328+1</f>
        <v>2</v>
      </c>
      <c r="D329" s="198" t="str">
        <f t="shared" si="240" ref="D329:D352">INDEX(D$64:D$88,$C329,1)</f>
        <v>O&amp;M</v>
      </c>
      <c r="E329" s="245" t="str">
        <f t="shared" si="234"/>
        <v>Operating Expense</v>
      </c>
      <c r="F329" s="215">
        <f t="shared" si="234"/>
        <v>2</v>
      </c>
      <c r="G329" s="215"/>
      <c r="H329" s="257">
        <f t="shared" si="235"/>
        <v>0.25345000000000001</v>
      </c>
      <c r="I329" s="225">
        <f t="shared" si="236"/>
        <v>0</v>
      </c>
      <c r="O329" s="221">
        <f t="shared" si="241" ref="O329:AT329">N329+(O242-O1147-O686+$I329*(O$10=YEAR($I973)))*$H329-O1296</f>
        <v>0</v>
      </c>
      <c r="P329" s="221">
        <f t="shared" si="241"/>
        <v>0</v>
      </c>
      <c r="Q329" s="221">
        <f t="shared" si="241"/>
        <v>0</v>
      </c>
      <c r="R329" s="221">
        <f t="shared" si="241"/>
        <v>0</v>
      </c>
      <c r="S329" s="221">
        <f t="shared" si="241"/>
        <v>0</v>
      </c>
      <c r="T329" s="221">
        <f t="shared" si="241"/>
        <v>0</v>
      </c>
      <c r="U329" s="221">
        <f t="shared" si="241"/>
        <v>0</v>
      </c>
      <c r="V329" s="221">
        <f t="shared" si="241"/>
        <v>0</v>
      </c>
      <c r="W329" s="221">
        <f t="shared" si="241"/>
        <v>0</v>
      </c>
      <c r="X329" s="221">
        <f t="shared" si="241"/>
        <v>0</v>
      </c>
      <c r="Y329" s="221">
        <f t="shared" si="241"/>
        <v>0</v>
      </c>
      <c r="Z329" s="221">
        <f t="shared" si="241"/>
        <v>0</v>
      </c>
      <c r="AA329" s="221">
        <f t="shared" si="241"/>
        <v>0</v>
      </c>
      <c r="AB329" s="221">
        <f t="shared" si="241"/>
        <v>0</v>
      </c>
      <c r="AC329" s="221">
        <f t="shared" si="241"/>
        <v>0</v>
      </c>
      <c r="AD329" s="221">
        <f t="shared" si="241"/>
        <v>0</v>
      </c>
      <c r="AE329" s="221">
        <f t="shared" si="241"/>
        <v>0</v>
      </c>
      <c r="AF329" s="221">
        <f t="shared" si="241"/>
        <v>0</v>
      </c>
      <c r="AG329" s="221">
        <f t="shared" si="241"/>
        <v>0</v>
      </c>
      <c r="AH329" s="221">
        <f t="shared" si="241"/>
        <v>0</v>
      </c>
      <c r="AI329" s="221">
        <f t="shared" si="241"/>
        <v>0</v>
      </c>
      <c r="AJ329" s="221">
        <f t="shared" si="241"/>
        <v>0</v>
      </c>
      <c r="AK329" s="221">
        <f t="shared" si="241"/>
        <v>0</v>
      </c>
      <c r="AL329" s="221">
        <f t="shared" si="241"/>
        <v>0</v>
      </c>
      <c r="AM329" s="221">
        <f t="shared" si="241"/>
        <v>0</v>
      </c>
      <c r="AN329" s="221">
        <f t="shared" si="241"/>
        <v>0</v>
      </c>
      <c r="AO329" s="221">
        <f t="shared" si="241"/>
        <v>0</v>
      </c>
      <c r="AP329" s="221">
        <f t="shared" si="241"/>
        <v>0</v>
      </c>
      <c r="AQ329" s="221">
        <f t="shared" si="241"/>
        <v>0</v>
      </c>
      <c r="AR329" s="221">
        <f t="shared" si="241"/>
        <v>0</v>
      </c>
      <c r="AS329" s="221">
        <f t="shared" si="241"/>
        <v>0</v>
      </c>
      <c r="AT329" s="221">
        <f t="shared" si="241"/>
        <v>0</v>
      </c>
      <c r="AU329" s="221">
        <f t="shared" si="242" ref="AU329:BM329">AT329+(AU242-AU1147-AU686+$I329*(AU$10=YEAR($I973)))*$H329-AU1296</f>
        <v>0</v>
      </c>
      <c r="AV329" s="221">
        <f t="shared" si="242"/>
        <v>0</v>
      </c>
      <c r="AW329" s="221">
        <f t="shared" si="242"/>
        <v>0</v>
      </c>
      <c r="AX329" s="221">
        <f t="shared" si="242"/>
        <v>0</v>
      </c>
      <c r="AY329" s="221">
        <f t="shared" si="242"/>
        <v>0</v>
      </c>
      <c r="AZ329" s="221">
        <f t="shared" si="242"/>
        <v>0</v>
      </c>
      <c r="BA329" s="221">
        <f t="shared" si="242"/>
        <v>0</v>
      </c>
      <c r="BB329" s="221">
        <f t="shared" si="242"/>
        <v>0</v>
      </c>
      <c r="BC329" s="221">
        <f t="shared" si="242"/>
        <v>0</v>
      </c>
      <c r="BD329" s="221">
        <f t="shared" si="242"/>
        <v>0</v>
      </c>
      <c r="BE329" s="221">
        <f t="shared" si="242"/>
        <v>0</v>
      </c>
      <c r="BF329" s="221">
        <f t="shared" si="242"/>
        <v>0</v>
      </c>
      <c r="BG329" s="221">
        <f t="shared" si="242"/>
        <v>0</v>
      </c>
      <c r="BH329" s="221">
        <f t="shared" si="242"/>
        <v>0</v>
      </c>
      <c r="BI329" s="221">
        <f t="shared" si="242"/>
        <v>0</v>
      </c>
      <c r="BJ329" s="221">
        <f t="shared" si="242"/>
        <v>0</v>
      </c>
      <c r="BK329" s="221">
        <f t="shared" si="242"/>
        <v>0</v>
      </c>
      <c r="BL329" s="221">
        <f t="shared" si="242"/>
        <v>0</v>
      </c>
      <c r="BM329" s="221">
        <f t="shared" si="242"/>
        <v>0</v>
      </c>
    </row>
    <row r="330" spans="3:65" ht="12.75">
      <c r="C330" s="220">
        <f t="shared" si="239"/>
        <v>3</v>
      </c>
      <c r="D330" s="198" t="str">
        <f t="shared" si="240"/>
        <v>…</v>
      </c>
      <c r="E330" s="245" t="str">
        <f t="shared" si="234"/>
        <v>Operating Expense</v>
      </c>
      <c r="F330" s="215">
        <f t="shared" si="234"/>
        <v>2</v>
      </c>
      <c r="G330" s="215"/>
      <c r="H330" s="257">
        <f t="shared" si="235"/>
        <v>0.25345000000000001</v>
      </c>
      <c r="I330" s="225">
        <f t="shared" si="236"/>
        <v>0</v>
      </c>
      <c r="O330" s="221">
        <f t="shared" si="243" ref="O330:AT330">N330+(O243-O1148-O687+$I330*(O$10=YEAR($I974)))*$H330-O1297</f>
        <v>0</v>
      </c>
      <c r="P330" s="221">
        <f t="shared" si="243"/>
        <v>0</v>
      </c>
      <c r="Q330" s="221">
        <f t="shared" si="243"/>
        <v>0</v>
      </c>
      <c r="R330" s="221">
        <f t="shared" si="243"/>
        <v>0</v>
      </c>
      <c r="S330" s="221">
        <f t="shared" si="243"/>
        <v>0</v>
      </c>
      <c r="T330" s="221">
        <f t="shared" si="243"/>
        <v>0</v>
      </c>
      <c r="U330" s="221">
        <f t="shared" si="243"/>
        <v>0</v>
      </c>
      <c r="V330" s="221">
        <f t="shared" si="243"/>
        <v>0</v>
      </c>
      <c r="W330" s="221">
        <f t="shared" si="243"/>
        <v>0</v>
      </c>
      <c r="X330" s="221">
        <f t="shared" si="243"/>
        <v>0</v>
      </c>
      <c r="Y330" s="221">
        <f t="shared" si="243"/>
        <v>0</v>
      </c>
      <c r="Z330" s="221">
        <f t="shared" si="243"/>
        <v>0</v>
      </c>
      <c r="AA330" s="221">
        <f t="shared" si="243"/>
        <v>0</v>
      </c>
      <c r="AB330" s="221">
        <f t="shared" si="243"/>
        <v>0</v>
      </c>
      <c r="AC330" s="221">
        <f t="shared" si="243"/>
        <v>0</v>
      </c>
      <c r="AD330" s="221">
        <f t="shared" si="243"/>
        <v>0</v>
      </c>
      <c r="AE330" s="221">
        <f t="shared" si="243"/>
        <v>0</v>
      </c>
      <c r="AF330" s="221">
        <f t="shared" si="243"/>
        <v>0</v>
      </c>
      <c r="AG330" s="221">
        <f t="shared" si="243"/>
        <v>0</v>
      </c>
      <c r="AH330" s="221">
        <f t="shared" si="243"/>
        <v>0</v>
      </c>
      <c r="AI330" s="221">
        <f t="shared" si="243"/>
        <v>0</v>
      </c>
      <c r="AJ330" s="221">
        <f t="shared" si="243"/>
        <v>0</v>
      </c>
      <c r="AK330" s="221">
        <f t="shared" si="243"/>
        <v>0</v>
      </c>
      <c r="AL330" s="221">
        <f t="shared" si="243"/>
        <v>0</v>
      </c>
      <c r="AM330" s="221">
        <f t="shared" si="243"/>
        <v>0</v>
      </c>
      <c r="AN330" s="221">
        <f t="shared" si="243"/>
        <v>0</v>
      </c>
      <c r="AO330" s="221">
        <f t="shared" si="243"/>
        <v>0</v>
      </c>
      <c r="AP330" s="221">
        <f t="shared" si="243"/>
        <v>0</v>
      </c>
      <c r="AQ330" s="221">
        <f t="shared" si="243"/>
        <v>0</v>
      </c>
      <c r="AR330" s="221">
        <f t="shared" si="243"/>
        <v>0</v>
      </c>
      <c r="AS330" s="221">
        <f t="shared" si="243"/>
        <v>0</v>
      </c>
      <c r="AT330" s="221">
        <f t="shared" si="243"/>
        <v>0</v>
      </c>
      <c r="AU330" s="221">
        <f t="shared" si="244" ref="AU330:BM330">AT330+(AU243-AU1148-AU687+$I330*(AU$10=YEAR($I974)))*$H330-AU1297</f>
        <v>0</v>
      </c>
      <c r="AV330" s="221">
        <f t="shared" si="244"/>
        <v>0</v>
      </c>
      <c r="AW330" s="221">
        <f t="shared" si="244"/>
        <v>0</v>
      </c>
      <c r="AX330" s="221">
        <f t="shared" si="244"/>
        <v>0</v>
      </c>
      <c r="AY330" s="221">
        <f t="shared" si="244"/>
        <v>0</v>
      </c>
      <c r="AZ330" s="221">
        <f t="shared" si="244"/>
        <v>0</v>
      </c>
      <c r="BA330" s="221">
        <f t="shared" si="244"/>
        <v>0</v>
      </c>
      <c r="BB330" s="221">
        <f t="shared" si="244"/>
        <v>0</v>
      </c>
      <c r="BC330" s="221">
        <f t="shared" si="244"/>
        <v>0</v>
      </c>
      <c r="BD330" s="221">
        <f t="shared" si="244"/>
        <v>0</v>
      </c>
      <c r="BE330" s="221">
        <f t="shared" si="244"/>
        <v>0</v>
      </c>
      <c r="BF330" s="221">
        <f t="shared" si="244"/>
        <v>0</v>
      </c>
      <c r="BG330" s="221">
        <f t="shared" si="244"/>
        <v>0</v>
      </c>
      <c r="BH330" s="221">
        <f t="shared" si="244"/>
        <v>0</v>
      </c>
      <c r="BI330" s="221">
        <f t="shared" si="244"/>
        <v>0</v>
      </c>
      <c r="BJ330" s="221">
        <f t="shared" si="244"/>
        <v>0</v>
      </c>
      <c r="BK330" s="221">
        <f t="shared" si="244"/>
        <v>0</v>
      </c>
      <c r="BL330" s="221">
        <f t="shared" si="244"/>
        <v>0</v>
      </c>
      <c r="BM330" s="221">
        <f t="shared" si="244"/>
        <v>0</v>
      </c>
    </row>
    <row r="331" spans="3:65" ht="12.75">
      <c r="C331" s="220">
        <f t="shared" si="239"/>
        <v>4</v>
      </c>
      <c r="D331" s="198" t="str">
        <f t="shared" si="240"/>
        <v>…</v>
      </c>
      <c r="E331" s="245" t="str">
        <f t="shared" si="234"/>
        <v>Operating Savings</v>
      </c>
      <c r="F331" s="215">
        <f t="shared" si="234"/>
        <v>1</v>
      </c>
      <c r="G331" s="215"/>
      <c r="H331" s="257">
        <f t="shared" si="235"/>
        <v>0.25345000000000001</v>
      </c>
      <c r="I331" s="225">
        <f t="shared" si="236"/>
        <v>0</v>
      </c>
      <c r="O331" s="221">
        <f t="shared" si="245" ref="O331:AT331">N331+(O244-O1149-O688+$I331*(O$10=YEAR($I975)))*$H331-O1298</f>
        <v>0</v>
      </c>
      <c r="P331" s="221">
        <f t="shared" si="245"/>
        <v>0</v>
      </c>
      <c r="Q331" s="221">
        <f t="shared" si="245"/>
        <v>0</v>
      </c>
      <c r="R331" s="221">
        <f t="shared" si="245"/>
        <v>0</v>
      </c>
      <c r="S331" s="221">
        <f t="shared" si="245"/>
        <v>0</v>
      </c>
      <c r="T331" s="221">
        <f t="shared" si="245"/>
        <v>0</v>
      </c>
      <c r="U331" s="221">
        <f t="shared" si="245"/>
        <v>0</v>
      </c>
      <c r="V331" s="221">
        <f t="shared" si="245"/>
        <v>0</v>
      </c>
      <c r="W331" s="221">
        <f t="shared" si="245"/>
        <v>0</v>
      </c>
      <c r="X331" s="221">
        <f t="shared" si="245"/>
        <v>0</v>
      </c>
      <c r="Y331" s="221">
        <f t="shared" si="245"/>
        <v>0</v>
      </c>
      <c r="Z331" s="221">
        <f t="shared" si="245"/>
        <v>0</v>
      </c>
      <c r="AA331" s="221">
        <f t="shared" si="245"/>
        <v>0</v>
      </c>
      <c r="AB331" s="221">
        <f t="shared" si="245"/>
        <v>0</v>
      </c>
      <c r="AC331" s="221">
        <f t="shared" si="245"/>
        <v>0</v>
      </c>
      <c r="AD331" s="221">
        <f t="shared" si="245"/>
        <v>0</v>
      </c>
      <c r="AE331" s="221">
        <f t="shared" si="245"/>
        <v>0</v>
      </c>
      <c r="AF331" s="221">
        <f t="shared" si="245"/>
        <v>0</v>
      </c>
      <c r="AG331" s="221">
        <f t="shared" si="245"/>
        <v>0</v>
      </c>
      <c r="AH331" s="221">
        <f t="shared" si="245"/>
        <v>0</v>
      </c>
      <c r="AI331" s="221">
        <f t="shared" si="245"/>
        <v>0</v>
      </c>
      <c r="AJ331" s="221">
        <f t="shared" si="245"/>
        <v>0</v>
      </c>
      <c r="AK331" s="221">
        <f t="shared" si="245"/>
        <v>0</v>
      </c>
      <c r="AL331" s="221">
        <f t="shared" si="245"/>
        <v>0</v>
      </c>
      <c r="AM331" s="221">
        <f t="shared" si="245"/>
        <v>0</v>
      </c>
      <c r="AN331" s="221">
        <f t="shared" si="245"/>
        <v>0</v>
      </c>
      <c r="AO331" s="221">
        <f t="shared" si="245"/>
        <v>0</v>
      </c>
      <c r="AP331" s="221">
        <f t="shared" si="245"/>
        <v>0</v>
      </c>
      <c r="AQ331" s="221">
        <f t="shared" si="245"/>
        <v>0</v>
      </c>
      <c r="AR331" s="221">
        <f t="shared" si="245"/>
        <v>0</v>
      </c>
      <c r="AS331" s="221">
        <f t="shared" si="245"/>
        <v>0</v>
      </c>
      <c r="AT331" s="221">
        <f t="shared" si="245"/>
        <v>0</v>
      </c>
      <c r="AU331" s="221">
        <f t="shared" si="246" ref="AU331:BM331">AT331+(AU244-AU1149-AU688+$I331*(AU$10=YEAR($I975)))*$H331-AU1298</f>
        <v>0</v>
      </c>
      <c r="AV331" s="221">
        <f t="shared" si="246"/>
        <v>0</v>
      </c>
      <c r="AW331" s="221">
        <f t="shared" si="246"/>
        <v>0</v>
      </c>
      <c r="AX331" s="221">
        <f t="shared" si="246"/>
        <v>0</v>
      </c>
      <c r="AY331" s="221">
        <f t="shared" si="246"/>
        <v>0</v>
      </c>
      <c r="AZ331" s="221">
        <f t="shared" si="246"/>
        <v>0</v>
      </c>
      <c r="BA331" s="221">
        <f t="shared" si="246"/>
        <v>0</v>
      </c>
      <c r="BB331" s="221">
        <f t="shared" si="246"/>
        <v>0</v>
      </c>
      <c r="BC331" s="221">
        <f t="shared" si="246"/>
        <v>0</v>
      </c>
      <c r="BD331" s="221">
        <f t="shared" si="246"/>
        <v>0</v>
      </c>
      <c r="BE331" s="221">
        <f t="shared" si="246"/>
        <v>0</v>
      </c>
      <c r="BF331" s="221">
        <f t="shared" si="246"/>
        <v>0</v>
      </c>
      <c r="BG331" s="221">
        <f t="shared" si="246"/>
        <v>0</v>
      </c>
      <c r="BH331" s="221">
        <f t="shared" si="246"/>
        <v>0</v>
      </c>
      <c r="BI331" s="221">
        <f t="shared" si="246"/>
        <v>0</v>
      </c>
      <c r="BJ331" s="221">
        <f t="shared" si="246"/>
        <v>0</v>
      </c>
      <c r="BK331" s="221">
        <f t="shared" si="246"/>
        <v>0</v>
      </c>
      <c r="BL331" s="221">
        <f t="shared" si="246"/>
        <v>0</v>
      </c>
      <c r="BM331" s="221">
        <f t="shared" si="246"/>
        <v>0</v>
      </c>
    </row>
    <row r="332" spans="3:65" ht="12.75">
      <c r="C332" s="220">
        <f t="shared" si="239"/>
        <v>5</v>
      </c>
      <c r="D332" s="198" t="str">
        <f t="shared" si="240"/>
        <v>…</v>
      </c>
      <c r="E332" s="245" t="str">
        <f t="shared" si="234"/>
        <v>Operating Expense</v>
      </c>
      <c r="F332" s="215">
        <f t="shared" si="234"/>
        <v>2</v>
      </c>
      <c r="G332" s="215"/>
      <c r="H332" s="257">
        <f t="shared" si="235"/>
        <v>0.25345000000000001</v>
      </c>
      <c r="I332" s="225">
        <f t="shared" si="236"/>
        <v>0</v>
      </c>
      <c r="O332" s="221">
        <f t="shared" si="247" ref="O332:AT332">N332+(O245-O1150-O689+$I332*(O$10=YEAR($I976)))*$H332-O1299</f>
        <v>0</v>
      </c>
      <c r="P332" s="221">
        <f t="shared" si="247"/>
        <v>0</v>
      </c>
      <c r="Q332" s="221">
        <f t="shared" si="247"/>
        <v>0</v>
      </c>
      <c r="R332" s="221">
        <f t="shared" si="247"/>
        <v>0</v>
      </c>
      <c r="S332" s="221">
        <f t="shared" si="247"/>
        <v>0</v>
      </c>
      <c r="T332" s="221">
        <f t="shared" si="247"/>
        <v>0</v>
      </c>
      <c r="U332" s="221">
        <f t="shared" si="247"/>
        <v>0</v>
      </c>
      <c r="V332" s="221">
        <f t="shared" si="247"/>
        <v>0</v>
      </c>
      <c r="W332" s="221">
        <f t="shared" si="247"/>
        <v>0</v>
      </c>
      <c r="X332" s="221">
        <f t="shared" si="247"/>
        <v>0</v>
      </c>
      <c r="Y332" s="221">
        <f t="shared" si="247"/>
        <v>0</v>
      </c>
      <c r="Z332" s="221">
        <f t="shared" si="247"/>
        <v>0</v>
      </c>
      <c r="AA332" s="221">
        <f t="shared" si="247"/>
        <v>0</v>
      </c>
      <c r="AB332" s="221">
        <f t="shared" si="247"/>
        <v>0</v>
      </c>
      <c r="AC332" s="221">
        <f t="shared" si="247"/>
        <v>0</v>
      </c>
      <c r="AD332" s="221">
        <f t="shared" si="247"/>
        <v>0</v>
      </c>
      <c r="AE332" s="221">
        <f t="shared" si="247"/>
        <v>0</v>
      </c>
      <c r="AF332" s="221">
        <f t="shared" si="247"/>
        <v>0</v>
      </c>
      <c r="AG332" s="221">
        <f t="shared" si="247"/>
        <v>0</v>
      </c>
      <c r="AH332" s="221">
        <f t="shared" si="247"/>
        <v>0</v>
      </c>
      <c r="AI332" s="221">
        <f t="shared" si="247"/>
        <v>0</v>
      </c>
      <c r="AJ332" s="221">
        <f t="shared" si="247"/>
        <v>0</v>
      </c>
      <c r="AK332" s="221">
        <f t="shared" si="247"/>
        <v>0</v>
      </c>
      <c r="AL332" s="221">
        <f t="shared" si="247"/>
        <v>0</v>
      </c>
      <c r="AM332" s="221">
        <f t="shared" si="247"/>
        <v>0</v>
      </c>
      <c r="AN332" s="221">
        <f t="shared" si="247"/>
        <v>0</v>
      </c>
      <c r="AO332" s="221">
        <f t="shared" si="247"/>
        <v>0</v>
      </c>
      <c r="AP332" s="221">
        <f t="shared" si="247"/>
        <v>0</v>
      </c>
      <c r="AQ332" s="221">
        <f t="shared" si="247"/>
        <v>0</v>
      </c>
      <c r="AR332" s="221">
        <f t="shared" si="247"/>
        <v>0</v>
      </c>
      <c r="AS332" s="221">
        <f t="shared" si="247"/>
        <v>0</v>
      </c>
      <c r="AT332" s="221">
        <f t="shared" si="247"/>
        <v>0</v>
      </c>
      <c r="AU332" s="221">
        <f t="shared" si="248" ref="AU332:BM332">AT332+(AU245-AU1150-AU689+$I332*(AU$10=YEAR($I976)))*$H332-AU1299</f>
        <v>0</v>
      </c>
      <c r="AV332" s="221">
        <f t="shared" si="248"/>
        <v>0</v>
      </c>
      <c r="AW332" s="221">
        <f t="shared" si="248"/>
        <v>0</v>
      </c>
      <c r="AX332" s="221">
        <f t="shared" si="248"/>
        <v>0</v>
      </c>
      <c r="AY332" s="221">
        <f t="shared" si="248"/>
        <v>0</v>
      </c>
      <c r="AZ332" s="221">
        <f t="shared" si="248"/>
        <v>0</v>
      </c>
      <c r="BA332" s="221">
        <f t="shared" si="248"/>
        <v>0</v>
      </c>
      <c r="BB332" s="221">
        <f t="shared" si="248"/>
        <v>0</v>
      </c>
      <c r="BC332" s="221">
        <f t="shared" si="248"/>
        <v>0</v>
      </c>
      <c r="BD332" s="221">
        <f t="shared" si="248"/>
        <v>0</v>
      </c>
      <c r="BE332" s="221">
        <f t="shared" si="248"/>
        <v>0</v>
      </c>
      <c r="BF332" s="221">
        <f t="shared" si="248"/>
        <v>0</v>
      </c>
      <c r="BG332" s="221">
        <f t="shared" si="248"/>
        <v>0</v>
      </c>
      <c r="BH332" s="221">
        <f t="shared" si="248"/>
        <v>0</v>
      </c>
      <c r="BI332" s="221">
        <f t="shared" si="248"/>
        <v>0</v>
      </c>
      <c r="BJ332" s="221">
        <f t="shared" si="248"/>
        <v>0</v>
      </c>
      <c r="BK332" s="221">
        <f t="shared" si="248"/>
        <v>0</v>
      </c>
      <c r="BL332" s="221">
        <f t="shared" si="248"/>
        <v>0</v>
      </c>
      <c r="BM332" s="221">
        <f t="shared" si="248"/>
        <v>0</v>
      </c>
    </row>
    <row r="333" spans="3:65" ht="12.75">
      <c r="C333" s="220">
        <f t="shared" si="239"/>
        <v>6</v>
      </c>
      <c r="D333" s="198" t="str">
        <f t="shared" si="240"/>
        <v>…</v>
      </c>
      <c r="E333" s="245" t="str">
        <f t="shared" si="234"/>
        <v>Operating Expense</v>
      </c>
      <c r="F333" s="215">
        <f t="shared" si="234"/>
        <v>2</v>
      </c>
      <c r="G333" s="215"/>
      <c r="H333" s="257">
        <f t="shared" si="235"/>
        <v>0.25345000000000001</v>
      </c>
      <c r="I333" s="225">
        <f t="shared" si="236"/>
        <v>0</v>
      </c>
      <c r="O333" s="221">
        <f t="shared" si="249" ref="O333:AT333">N333+(O246-O1151-O690+$I333*(O$10=YEAR($I977)))*$H333-O1300</f>
        <v>0</v>
      </c>
      <c r="P333" s="221">
        <f t="shared" si="249"/>
        <v>0</v>
      </c>
      <c r="Q333" s="221">
        <f t="shared" si="249"/>
        <v>0</v>
      </c>
      <c r="R333" s="221">
        <f t="shared" si="249"/>
        <v>0</v>
      </c>
      <c r="S333" s="221">
        <f t="shared" si="249"/>
        <v>0</v>
      </c>
      <c r="T333" s="221">
        <f t="shared" si="249"/>
        <v>0</v>
      </c>
      <c r="U333" s="221">
        <f t="shared" si="249"/>
        <v>0</v>
      </c>
      <c r="V333" s="221">
        <f t="shared" si="249"/>
        <v>0</v>
      </c>
      <c r="W333" s="221">
        <f t="shared" si="249"/>
        <v>0</v>
      </c>
      <c r="X333" s="221">
        <f t="shared" si="249"/>
        <v>0</v>
      </c>
      <c r="Y333" s="221">
        <f t="shared" si="249"/>
        <v>0</v>
      </c>
      <c r="Z333" s="221">
        <f t="shared" si="249"/>
        <v>0</v>
      </c>
      <c r="AA333" s="221">
        <f t="shared" si="249"/>
        <v>0</v>
      </c>
      <c r="AB333" s="221">
        <f t="shared" si="249"/>
        <v>0</v>
      </c>
      <c r="AC333" s="221">
        <f t="shared" si="249"/>
        <v>0</v>
      </c>
      <c r="AD333" s="221">
        <f t="shared" si="249"/>
        <v>0</v>
      </c>
      <c r="AE333" s="221">
        <f t="shared" si="249"/>
        <v>0</v>
      </c>
      <c r="AF333" s="221">
        <f t="shared" si="249"/>
        <v>0</v>
      </c>
      <c r="AG333" s="221">
        <f t="shared" si="249"/>
        <v>0</v>
      </c>
      <c r="AH333" s="221">
        <f t="shared" si="249"/>
        <v>0</v>
      </c>
      <c r="AI333" s="221">
        <f t="shared" si="249"/>
        <v>0</v>
      </c>
      <c r="AJ333" s="221">
        <f t="shared" si="249"/>
        <v>0</v>
      </c>
      <c r="AK333" s="221">
        <f t="shared" si="249"/>
        <v>0</v>
      </c>
      <c r="AL333" s="221">
        <f t="shared" si="249"/>
        <v>0</v>
      </c>
      <c r="AM333" s="221">
        <f t="shared" si="249"/>
        <v>0</v>
      </c>
      <c r="AN333" s="221">
        <f t="shared" si="249"/>
        <v>0</v>
      </c>
      <c r="AO333" s="221">
        <f t="shared" si="249"/>
        <v>0</v>
      </c>
      <c r="AP333" s="221">
        <f t="shared" si="249"/>
        <v>0</v>
      </c>
      <c r="AQ333" s="221">
        <f t="shared" si="249"/>
        <v>0</v>
      </c>
      <c r="AR333" s="221">
        <f t="shared" si="249"/>
        <v>0</v>
      </c>
      <c r="AS333" s="221">
        <f t="shared" si="249"/>
        <v>0</v>
      </c>
      <c r="AT333" s="221">
        <f t="shared" si="249"/>
        <v>0</v>
      </c>
      <c r="AU333" s="221">
        <f t="shared" si="250" ref="AU333:BM333">AT333+(AU246-AU1151-AU690+$I333*(AU$10=YEAR($I977)))*$H333-AU1300</f>
        <v>0</v>
      </c>
      <c r="AV333" s="221">
        <f t="shared" si="250"/>
        <v>0</v>
      </c>
      <c r="AW333" s="221">
        <f t="shared" si="250"/>
        <v>0</v>
      </c>
      <c r="AX333" s="221">
        <f t="shared" si="250"/>
        <v>0</v>
      </c>
      <c r="AY333" s="221">
        <f t="shared" si="250"/>
        <v>0</v>
      </c>
      <c r="AZ333" s="221">
        <f t="shared" si="250"/>
        <v>0</v>
      </c>
      <c r="BA333" s="221">
        <f t="shared" si="250"/>
        <v>0</v>
      </c>
      <c r="BB333" s="221">
        <f t="shared" si="250"/>
        <v>0</v>
      </c>
      <c r="BC333" s="221">
        <f t="shared" si="250"/>
        <v>0</v>
      </c>
      <c r="BD333" s="221">
        <f t="shared" si="250"/>
        <v>0</v>
      </c>
      <c r="BE333" s="221">
        <f t="shared" si="250"/>
        <v>0</v>
      </c>
      <c r="BF333" s="221">
        <f t="shared" si="250"/>
        <v>0</v>
      </c>
      <c r="BG333" s="221">
        <f t="shared" si="250"/>
        <v>0</v>
      </c>
      <c r="BH333" s="221">
        <f t="shared" si="250"/>
        <v>0</v>
      </c>
      <c r="BI333" s="221">
        <f t="shared" si="250"/>
        <v>0</v>
      </c>
      <c r="BJ333" s="221">
        <f t="shared" si="250"/>
        <v>0</v>
      </c>
      <c r="BK333" s="221">
        <f t="shared" si="250"/>
        <v>0</v>
      </c>
      <c r="BL333" s="221">
        <f t="shared" si="250"/>
        <v>0</v>
      </c>
      <c r="BM333" s="221">
        <f t="shared" si="250"/>
        <v>0</v>
      </c>
    </row>
    <row r="334" spans="3:65" ht="12.75">
      <c r="C334" s="220">
        <f t="shared" si="239"/>
        <v>7</v>
      </c>
      <c r="D334" s="198" t="str">
        <f t="shared" si="240"/>
        <v>…</v>
      </c>
      <c r="E334" s="245" t="str">
        <f t="shared" si="234"/>
        <v>Operating Expense</v>
      </c>
      <c r="F334" s="215">
        <f t="shared" si="234"/>
        <v>2</v>
      </c>
      <c r="G334" s="215"/>
      <c r="H334" s="257">
        <f t="shared" si="235"/>
        <v>0.25345000000000001</v>
      </c>
      <c r="I334" s="225">
        <f t="shared" si="236"/>
        <v>0</v>
      </c>
      <c r="O334" s="221">
        <f t="shared" si="251" ref="O334:AT334">N334+(O247-O1152-O691+$I334*(O$10=YEAR($I978)))*$H334-O1301</f>
        <v>0</v>
      </c>
      <c r="P334" s="221">
        <f t="shared" si="251"/>
        <v>0</v>
      </c>
      <c r="Q334" s="221">
        <f t="shared" si="251"/>
        <v>0</v>
      </c>
      <c r="R334" s="221">
        <f t="shared" si="251"/>
        <v>0</v>
      </c>
      <c r="S334" s="221">
        <f t="shared" si="251"/>
        <v>0</v>
      </c>
      <c r="T334" s="221">
        <f t="shared" si="251"/>
        <v>0</v>
      </c>
      <c r="U334" s="221">
        <f t="shared" si="251"/>
        <v>0</v>
      </c>
      <c r="V334" s="221">
        <f t="shared" si="251"/>
        <v>0</v>
      </c>
      <c r="W334" s="221">
        <f t="shared" si="251"/>
        <v>0</v>
      </c>
      <c r="X334" s="221">
        <f t="shared" si="251"/>
        <v>0</v>
      </c>
      <c r="Y334" s="221">
        <f t="shared" si="251"/>
        <v>0</v>
      </c>
      <c r="Z334" s="221">
        <f t="shared" si="251"/>
        <v>0</v>
      </c>
      <c r="AA334" s="221">
        <f t="shared" si="251"/>
        <v>0</v>
      </c>
      <c r="AB334" s="221">
        <f t="shared" si="251"/>
        <v>0</v>
      </c>
      <c r="AC334" s="221">
        <f t="shared" si="251"/>
        <v>0</v>
      </c>
      <c r="AD334" s="221">
        <f t="shared" si="251"/>
        <v>0</v>
      </c>
      <c r="AE334" s="221">
        <f t="shared" si="251"/>
        <v>0</v>
      </c>
      <c r="AF334" s="221">
        <f t="shared" si="251"/>
        <v>0</v>
      </c>
      <c r="AG334" s="221">
        <f t="shared" si="251"/>
        <v>0</v>
      </c>
      <c r="AH334" s="221">
        <f t="shared" si="251"/>
        <v>0</v>
      </c>
      <c r="AI334" s="221">
        <f t="shared" si="251"/>
        <v>0</v>
      </c>
      <c r="AJ334" s="221">
        <f t="shared" si="251"/>
        <v>0</v>
      </c>
      <c r="AK334" s="221">
        <f t="shared" si="251"/>
        <v>0</v>
      </c>
      <c r="AL334" s="221">
        <f t="shared" si="251"/>
        <v>0</v>
      </c>
      <c r="AM334" s="221">
        <f t="shared" si="251"/>
        <v>0</v>
      </c>
      <c r="AN334" s="221">
        <f t="shared" si="251"/>
        <v>0</v>
      </c>
      <c r="AO334" s="221">
        <f t="shared" si="251"/>
        <v>0</v>
      </c>
      <c r="AP334" s="221">
        <f t="shared" si="251"/>
        <v>0</v>
      </c>
      <c r="AQ334" s="221">
        <f t="shared" si="251"/>
        <v>0</v>
      </c>
      <c r="AR334" s="221">
        <f t="shared" si="251"/>
        <v>0</v>
      </c>
      <c r="AS334" s="221">
        <f t="shared" si="251"/>
        <v>0</v>
      </c>
      <c r="AT334" s="221">
        <f t="shared" si="251"/>
        <v>0</v>
      </c>
      <c r="AU334" s="221">
        <f t="shared" si="252" ref="AU334:BM334">AT334+(AU247-AU1152-AU691+$I334*(AU$10=YEAR($I978)))*$H334-AU1301</f>
        <v>0</v>
      </c>
      <c r="AV334" s="221">
        <f t="shared" si="252"/>
        <v>0</v>
      </c>
      <c r="AW334" s="221">
        <f t="shared" si="252"/>
        <v>0</v>
      </c>
      <c r="AX334" s="221">
        <f t="shared" si="252"/>
        <v>0</v>
      </c>
      <c r="AY334" s="221">
        <f t="shared" si="252"/>
        <v>0</v>
      </c>
      <c r="AZ334" s="221">
        <f t="shared" si="252"/>
        <v>0</v>
      </c>
      <c r="BA334" s="221">
        <f t="shared" si="252"/>
        <v>0</v>
      </c>
      <c r="BB334" s="221">
        <f t="shared" si="252"/>
        <v>0</v>
      </c>
      <c r="BC334" s="221">
        <f t="shared" si="252"/>
        <v>0</v>
      </c>
      <c r="BD334" s="221">
        <f t="shared" si="252"/>
        <v>0</v>
      </c>
      <c r="BE334" s="221">
        <f t="shared" si="252"/>
        <v>0</v>
      </c>
      <c r="BF334" s="221">
        <f t="shared" si="252"/>
        <v>0</v>
      </c>
      <c r="BG334" s="221">
        <f t="shared" si="252"/>
        <v>0</v>
      </c>
      <c r="BH334" s="221">
        <f t="shared" si="252"/>
        <v>0</v>
      </c>
      <c r="BI334" s="221">
        <f t="shared" si="252"/>
        <v>0</v>
      </c>
      <c r="BJ334" s="221">
        <f t="shared" si="252"/>
        <v>0</v>
      </c>
      <c r="BK334" s="221">
        <f t="shared" si="252"/>
        <v>0</v>
      </c>
      <c r="BL334" s="221">
        <f t="shared" si="252"/>
        <v>0</v>
      </c>
      <c r="BM334" s="221">
        <f t="shared" si="252"/>
        <v>0</v>
      </c>
    </row>
    <row r="335" spans="3:65" ht="12.75">
      <c r="C335" s="220">
        <f t="shared" si="239"/>
        <v>8</v>
      </c>
      <c r="D335" s="198" t="str">
        <f t="shared" si="240"/>
        <v>…</v>
      </c>
      <c r="E335" s="245" t="str">
        <f t="shared" si="234"/>
        <v>Operating Expense</v>
      </c>
      <c r="F335" s="215">
        <f t="shared" si="234"/>
        <v>2</v>
      </c>
      <c r="G335" s="215"/>
      <c r="H335" s="257">
        <f t="shared" si="235"/>
        <v>0.25345000000000001</v>
      </c>
      <c r="I335" s="225">
        <f t="shared" si="236"/>
        <v>0</v>
      </c>
      <c r="O335" s="221">
        <f t="shared" si="253" ref="O335:AT335">N335+(O248-O1153-O692+$I335*(O$10=YEAR($I979)))*$H335-O1302</f>
        <v>0</v>
      </c>
      <c r="P335" s="221">
        <f t="shared" si="253"/>
        <v>0</v>
      </c>
      <c r="Q335" s="221">
        <f t="shared" si="253"/>
        <v>0</v>
      </c>
      <c r="R335" s="221">
        <f t="shared" si="253"/>
        <v>0</v>
      </c>
      <c r="S335" s="221">
        <f t="shared" si="253"/>
        <v>0</v>
      </c>
      <c r="T335" s="221">
        <f t="shared" si="253"/>
        <v>0</v>
      </c>
      <c r="U335" s="221">
        <f t="shared" si="253"/>
        <v>0</v>
      </c>
      <c r="V335" s="221">
        <f t="shared" si="253"/>
        <v>0</v>
      </c>
      <c r="W335" s="221">
        <f t="shared" si="253"/>
        <v>0</v>
      </c>
      <c r="X335" s="221">
        <f t="shared" si="253"/>
        <v>0</v>
      </c>
      <c r="Y335" s="221">
        <f t="shared" si="253"/>
        <v>0</v>
      </c>
      <c r="Z335" s="221">
        <f t="shared" si="253"/>
        <v>0</v>
      </c>
      <c r="AA335" s="221">
        <f t="shared" si="253"/>
        <v>0</v>
      </c>
      <c r="AB335" s="221">
        <f t="shared" si="253"/>
        <v>0</v>
      </c>
      <c r="AC335" s="221">
        <f t="shared" si="253"/>
        <v>0</v>
      </c>
      <c r="AD335" s="221">
        <f t="shared" si="253"/>
        <v>0</v>
      </c>
      <c r="AE335" s="221">
        <f t="shared" si="253"/>
        <v>0</v>
      </c>
      <c r="AF335" s="221">
        <f t="shared" si="253"/>
        <v>0</v>
      </c>
      <c r="AG335" s="221">
        <f t="shared" si="253"/>
        <v>0</v>
      </c>
      <c r="AH335" s="221">
        <f t="shared" si="253"/>
        <v>0</v>
      </c>
      <c r="AI335" s="221">
        <f t="shared" si="253"/>
        <v>0</v>
      </c>
      <c r="AJ335" s="221">
        <f t="shared" si="253"/>
        <v>0</v>
      </c>
      <c r="AK335" s="221">
        <f t="shared" si="253"/>
        <v>0</v>
      </c>
      <c r="AL335" s="221">
        <f t="shared" si="253"/>
        <v>0</v>
      </c>
      <c r="AM335" s="221">
        <f t="shared" si="253"/>
        <v>0</v>
      </c>
      <c r="AN335" s="221">
        <f t="shared" si="253"/>
        <v>0</v>
      </c>
      <c r="AO335" s="221">
        <f t="shared" si="253"/>
        <v>0</v>
      </c>
      <c r="AP335" s="221">
        <f t="shared" si="253"/>
        <v>0</v>
      </c>
      <c r="AQ335" s="221">
        <f t="shared" si="253"/>
        <v>0</v>
      </c>
      <c r="AR335" s="221">
        <f t="shared" si="253"/>
        <v>0</v>
      </c>
      <c r="AS335" s="221">
        <f t="shared" si="253"/>
        <v>0</v>
      </c>
      <c r="AT335" s="221">
        <f t="shared" si="253"/>
        <v>0</v>
      </c>
      <c r="AU335" s="221">
        <f t="shared" si="254" ref="AU335:BM335">AT335+(AU248-AU1153-AU692+$I335*(AU$10=YEAR($I979)))*$H335-AU1302</f>
        <v>0</v>
      </c>
      <c r="AV335" s="221">
        <f t="shared" si="254"/>
        <v>0</v>
      </c>
      <c r="AW335" s="221">
        <f t="shared" si="254"/>
        <v>0</v>
      </c>
      <c r="AX335" s="221">
        <f t="shared" si="254"/>
        <v>0</v>
      </c>
      <c r="AY335" s="221">
        <f t="shared" si="254"/>
        <v>0</v>
      </c>
      <c r="AZ335" s="221">
        <f t="shared" si="254"/>
        <v>0</v>
      </c>
      <c r="BA335" s="221">
        <f t="shared" si="254"/>
        <v>0</v>
      </c>
      <c r="BB335" s="221">
        <f t="shared" si="254"/>
        <v>0</v>
      </c>
      <c r="BC335" s="221">
        <f t="shared" si="254"/>
        <v>0</v>
      </c>
      <c r="BD335" s="221">
        <f t="shared" si="254"/>
        <v>0</v>
      </c>
      <c r="BE335" s="221">
        <f t="shared" si="254"/>
        <v>0</v>
      </c>
      <c r="BF335" s="221">
        <f t="shared" si="254"/>
        <v>0</v>
      </c>
      <c r="BG335" s="221">
        <f t="shared" si="254"/>
        <v>0</v>
      </c>
      <c r="BH335" s="221">
        <f t="shared" si="254"/>
        <v>0</v>
      </c>
      <c r="BI335" s="221">
        <f t="shared" si="254"/>
        <v>0</v>
      </c>
      <c r="BJ335" s="221">
        <f t="shared" si="254"/>
        <v>0</v>
      </c>
      <c r="BK335" s="221">
        <f t="shared" si="254"/>
        <v>0</v>
      </c>
      <c r="BL335" s="221">
        <f t="shared" si="254"/>
        <v>0</v>
      </c>
      <c r="BM335" s="221">
        <f t="shared" si="254"/>
        <v>0</v>
      </c>
    </row>
    <row r="336" spans="3:65" ht="12.75">
      <c r="C336" s="220">
        <f t="shared" si="239"/>
        <v>9</v>
      </c>
      <c r="D336" s="198" t="str">
        <f t="shared" si="240"/>
        <v>…</v>
      </c>
      <c r="E336" s="245" t="str">
        <f t="shared" si="234"/>
        <v>Operating Expense</v>
      </c>
      <c r="F336" s="215">
        <f t="shared" si="234"/>
        <v>2</v>
      </c>
      <c r="G336" s="215"/>
      <c r="H336" s="257">
        <f t="shared" si="235"/>
        <v>0.25345000000000001</v>
      </c>
      <c r="I336" s="225">
        <f t="shared" si="236"/>
        <v>0</v>
      </c>
      <c r="O336" s="221">
        <f t="shared" si="255" ref="O336:AT336">N336+(O249-O1154-O693+$I336*(O$10=YEAR($I980)))*$H336-O1303</f>
        <v>0</v>
      </c>
      <c r="P336" s="221">
        <f t="shared" si="255"/>
        <v>0</v>
      </c>
      <c r="Q336" s="221">
        <f t="shared" si="255"/>
        <v>0</v>
      </c>
      <c r="R336" s="221">
        <f t="shared" si="255"/>
        <v>0</v>
      </c>
      <c r="S336" s="221">
        <f t="shared" si="255"/>
        <v>0</v>
      </c>
      <c r="T336" s="221">
        <f t="shared" si="255"/>
        <v>0</v>
      </c>
      <c r="U336" s="221">
        <f t="shared" si="255"/>
        <v>0</v>
      </c>
      <c r="V336" s="221">
        <f t="shared" si="255"/>
        <v>0</v>
      </c>
      <c r="W336" s="221">
        <f t="shared" si="255"/>
        <v>0</v>
      </c>
      <c r="X336" s="221">
        <f t="shared" si="255"/>
        <v>0</v>
      </c>
      <c r="Y336" s="221">
        <f t="shared" si="255"/>
        <v>0</v>
      </c>
      <c r="Z336" s="221">
        <f t="shared" si="255"/>
        <v>0</v>
      </c>
      <c r="AA336" s="221">
        <f t="shared" si="255"/>
        <v>0</v>
      </c>
      <c r="AB336" s="221">
        <f t="shared" si="255"/>
        <v>0</v>
      </c>
      <c r="AC336" s="221">
        <f t="shared" si="255"/>
        <v>0</v>
      </c>
      <c r="AD336" s="221">
        <f t="shared" si="255"/>
        <v>0</v>
      </c>
      <c r="AE336" s="221">
        <f t="shared" si="255"/>
        <v>0</v>
      </c>
      <c r="AF336" s="221">
        <f t="shared" si="255"/>
        <v>0</v>
      </c>
      <c r="AG336" s="221">
        <f t="shared" si="255"/>
        <v>0</v>
      </c>
      <c r="AH336" s="221">
        <f t="shared" si="255"/>
        <v>0</v>
      </c>
      <c r="AI336" s="221">
        <f t="shared" si="255"/>
        <v>0</v>
      </c>
      <c r="AJ336" s="221">
        <f t="shared" si="255"/>
        <v>0</v>
      </c>
      <c r="AK336" s="221">
        <f t="shared" si="255"/>
        <v>0</v>
      </c>
      <c r="AL336" s="221">
        <f t="shared" si="255"/>
        <v>0</v>
      </c>
      <c r="AM336" s="221">
        <f t="shared" si="255"/>
        <v>0</v>
      </c>
      <c r="AN336" s="221">
        <f t="shared" si="255"/>
        <v>0</v>
      </c>
      <c r="AO336" s="221">
        <f t="shared" si="255"/>
        <v>0</v>
      </c>
      <c r="AP336" s="221">
        <f t="shared" si="255"/>
        <v>0</v>
      </c>
      <c r="AQ336" s="221">
        <f t="shared" si="255"/>
        <v>0</v>
      </c>
      <c r="AR336" s="221">
        <f t="shared" si="255"/>
        <v>0</v>
      </c>
      <c r="AS336" s="221">
        <f t="shared" si="255"/>
        <v>0</v>
      </c>
      <c r="AT336" s="221">
        <f t="shared" si="255"/>
        <v>0</v>
      </c>
      <c r="AU336" s="221">
        <f t="shared" si="256" ref="AU336:BM336">AT336+(AU249-AU1154-AU693+$I336*(AU$10=YEAR($I980)))*$H336-AU1303</f>
        <v>0</v>
      </c>
      <c r="AV336" s="221">
        <f t="shared" si="256"/>
        <v>0</v>
      </c>
      <c r="AW336" s="221">
        <f t="shared" si="256"/>
        <v>0</v>
      </c>
      <c r="AX336" s="221">
        <f t="shared" si="256"/>
        <v>0</v>
      </c>
      <c r="AY336" s="221">
        <f t="shared" si="256"/>
        <v>0</v>
      </c>
      <c r="AZ336" s="221">
        <f t="shared" si="256"/>
        <v>0</v>
      </c>
      <c r="BA336" s="221">
        <f t="shared" si="256"/>
        <v>0</v>
      </c>
      <c r="BB336" s="221">
        <f t="shared" si="256"/>
        <v>0</v>
      </c>
      <c r="BC336" s="221">
        <f t="shared" si="256"/>
        <v>0</v>
      </c>
      <c r="BD336" s="221">
        <f t="shared" si="256"/>
        <v>0</v>
      </c>
      <c r="BE336" s="221">
        <f t="shared" si="256"/>
        <v>0</v>
      </c>
      <c r="BF336" s="221">
        <f t="shared" si="256"/>
        <v>0</v>
      </c>
      <c r="BG336" s="221">
        <f t="shared" si="256"/>
        <v>0</v>
      </c>
      <c r="BH336" s="221">
        <f t="shared" si="256"/>
        <v>0</v>
      </c>
      <c r="BI336" s="221">
        <f t="shared" si="256"/>
        <v>0</v>
      </c>
      <c r="BJ336" s="221">
        <f t="shared" si="256"/>
        <v>0</v>
      </c>
      <c r="BK336" s="221">
        <f t="shared" si="256"/>
        <v>0</v>
      </c>
      <c r="BL336" s="221">
        <f t="shared" si="256"/>
        <v>0</v>
      </c>
      <c r="BM336" s="221">
        <f t="shared" si="256"/>
        <v>0</v>
      </c>
    </row>
    <row r="337" spans="3:65" ht="12.75">
      <c r="C337" s="220">
        <f t="shared" si="239"/>
        <v>10</v>
      </c>
      <c r="D337" s="198" t="str">
        <f t="shared" si="240"/>
        <v>…</v>
      </c>
      <c r="E337" s="245" t="str">
        <f t="shared" si="234"/>
        <v>Operating Expense</v>
      </c>
      <c r="F337" s="215">
        <f t="shared" si="234"/>
        <v>2</v>
      </c>
      <c r="G337" s="215"/>
      <c r="H337" s="257">
        <f t="shared" si="235"/>
        <v>0.25345000000000001</v>
      </c>
      <c r="I337" s="225">
        <f t="shared" si="236"/>
        <v>0</v>
      </c>
      <c r="O337" s="221">
        <f t="shared" si="257" ref="O337:AT337">N337+(O250-O1155-O694+$I337*(O$10=YEAR($I981)))*$H337-O1304</f>
        <v>0</v>
      </c>
      <c r="P337" s="221">
        <f t="shared" si="257"/>
        <v>0</v>
      </c>
      <c r="Q337" s="221">
        <f t="shared" si="257"/>
        <v>0</v>
      </c>
      <c r="R337" s="221">
        <f t="shared" si="257"/>
        <v>0</v>
      </c>
      <c r="S337" s="221">
        <f t="shared" si="257"/>
        <v>0</v>
      </c>
      <c r="T337" s="221">
        <f t="shared" si="257"/>
        <v>0</v>
      </c>
      <c r="U337" s="221">
        <f t="shared" si="257"/>
        <v>0</v>
      </c>
      <c r="V337" s="221">
        <f t="shared" si="257"/>
        <v>0</v>
      </c>
      <c r="W337" s="221">
        <f t="shared" si="257"/>
        <v>0</v>
      </c>
      <c r="X337" s="221">
        <f t="shared" si="257"/>
        <v>0</v>
      </c>
      <c r="Y337" s="221">
        <f t="shared" si="257"/>
        <v>0</v>
      </c>
      <c r="Z337" s="221">
        <f t="shared" si="257"/>
        <v>0</v>
      </c>
      <c r="AA337" s="221">
        <f t="shared" si="257"/>
        <v>0</v>
      </c>
      <c r="AB337" s="221">
        <f t="shared" si="257"/>
        <v>0</v>
      </c>
      <c r="AC337" s="221">
        <f t="shared" si="257"/>
        <v>0</v>
      </c>
      <c r="AD337" s="221">
        <f t="shared" si="257"/>
        <v>0</v>
      </c>
      <c r="AE337" s="221">
        <f t="shared" si="257"/>
        <v>0</v>
      </c>
      <c r="AF337" s="221">
        <f t="shared" si="257"/>
        <v>0</v>
      </c>
      <c r="AG337" s="221">
        <f t="shared" si="257"/>
        <v>0</v>
      </c>
      <c r="AH337" s="221">
        <f t="shared" si="257"/>
        <v>0</v>
      </c>
      <c r="AI337" s="221">
        <f t="shared" si="257"/>
        <v>0</v>
      </c>
      <c r="AJ337" s="221">
        <f t="shared" si="257"/>
        <v>0</v>
      </c>
      <c r="AK337" s="221">
        <f t="shared" si="257"/>
        <v>0</v>
      </c>
      <c r="AL337" s="221">
        <f t="shared" si="257"/>
        <v>0</v>
      </c>
      <c r="AM337" s="221">
        <f t="shared" si="257"/>
        <v>0</v>
      </c>
      <c r="AN337" s="221">
        <f t="shared" si="257"/>
        <v>0</v>
      </c>
      <c r="AO337" s="221">
        <f t="shared" si="257"/>
        <v>0</v>
      </c>
      <c r="AP337" s="221">
        <f t="shared" si="257"/>
        <v>0</v>
      </c>
      <c r="AQ337" s="221">
        <f t="shared" si="257"/>
        <v>0</v>
      </c>
      <c r="AR337" s="221">
        <f t="shared" si="257"/>
        <v>0</v>
      </c>
      <c r="AS337" s="221">
        <f t="shared" si="257"/>
        <v>0</v>
      </c>
      <c r="AT337" s="221">
        <f t="shared" si="257"/>
        <v>0</v>
      </c>
      <c r="AU337" s="221">
        <f t="shared" si="258" ref="AU337:BM337">AT337+(AU250-AU1155-AU694+$I337*(AU$10=YEAR($I981)))*$H337-AU1304</f>
        <v>0</v>
      </c>
      <c r="AV337" s="221">
        <f t="shared" si="258"/>
        <v>0</v>
      </c>
      <c r="AW337" s="221">
        <f t="shared" si="258"/>
        <v>0</v>
      </c>
      <c r="AX337" s="221">
        <f t="shared" si="258"/>
        <v>0</v>
      </c>
      <c r="AY337" s="221">
        <f t="shared" si="258"/>
        <v>0</v>
      </c>
      <c r="AZ337" s="221">
        <f t="shared" si="258"/>
        <v>0</v>
      </c>
      <c r="BA337" s="221">
        <f t="shared" si="258"/>
        <v>0</v>
      </c>
      <c r="BB337" s="221">
        <f t="shared" si="258"/>
        <v>0</v>
      </c>
      <c r="BC337" s="221">
        <f t="shared" si="258"/>
        <v>0</v>
      </c>
      <c r="BD337" s="221">
        <f t="shared" si="258"/>
        <v>0</v>
      </c>
      <c r="BE337" s="221">
        <f t="shared" si="258"/>
        <v>0</v>
      </c>
      <c r="BF337" s="221">
        <f t="shared" si="258"/>
        <v>0</v>
      </c>
      <c r="BG337" s="221">
        <f t="shared" si="258"/>
        <v>0</v>
      </c>
      <c r="BH337" s="221">
        <f t="shared" si="258"/>
        <v>0</v>
      </c>
      <c r="BI337" s="221">
        <f t="shared" si="258"/>
        <v>0</v>
      </c>
      <c r="BJ337" s="221">
        <f t="shared" si="258"/>
        <v>0</v>
      </c>
      <c r="BK337" s="221">
        <f t="shared" si="258"/>
        <v>0</v>
      </c>
      <c r="BL337" s="221">
        <f t="shared" si="258"/>
        <v>0</v>
      </c>
      <c r="BM337" s="221">
        <f t="shared" si="258"/>
        <v>0</v>
      </c>
    </row>
    <row r="338" spans="3:65" ht="12.75">
      <c r="C338" s="220">
        <f t="shared" si="239"/>
        <v>11</v>
      </c>
      <c r="D338" s="198" t="str">
        <f t="shared" si="240"/>
        <v>…</v>
      </c>
      <c r="E338" s="245" t="str">
        <f t="shared" si="234"/>
        <v>Operating Expense</v>
      </c>
      <c r="F338" s="215">
        <f t="shared" si="234"/>
        <v>2</v>
      </c>
      <c r="G338" s="215"/>
      <c r="H338" s="257">
        <f t="shared" si="235"/>
        <v>0.25345000000000001</v>
      </c>
      <c r="I338" s="225">
        <f t="shared" si="236"/>
        <v>0</v>
      </c>
      <c r="O338" s="221">
        <f t="shared" si="259" ref="O338:AT338">N338+(O251-O1156-O695+$I338*(O$10=YEAR($I982)))*$H338-O1305</f>
        <v>0</v>
      </c>
      <c r="P338" s="221">
        <f t="shared" si="259"/>
        <v>0</v>
      </c>
      <c r="Q338" s="221">
        <f t="shared" si="259"/>
        <v>0</v>
      </c>
      <c r="R338" s="221">
        <f t="shared" si="259"/>
        <v>0</v>
      </c>
      <c r="S338" s="221">
        <f t="shared" si="259"/>
        <v>0</v>
      </c>
      <c r="T338" s="221">
        <f t="shared" si="259"/>
        <v>0</v>
      </c>
      <c r="U338" s="221">
        <f t="shared" si="259"/>
        <v>0</v>
      </c>
      <c r="V338" s="221">
        <f t="shared" si="259"/>
        <v>0</v>
      </c>
      <c r="W338" s="221">
        <f t="shared" si="259"/>
        <v>0</v>
      </c>
      <c r="X338" s="221">
        <f t="shared" si="259"/>
        <v>0</v>
      </c>
      <c r="Y338" s="221">
        <f t="shared" si="259"/>
        <v>0</v>
      </c>
      <c r="Z338" s="221">
        <f t="shared" si="259"/>
        <v>0</v>
      </c>
      <c r="AA338" s="221">
        <f t="shared" si="259"/>
        <v>0</v>
      </c>
      <c r="AB338" s="221">
        <f t="shared" si="259"/>
        <v>0</v>
      </c>
      <c r="AC338" s="221">
        <f t="shared" si="259"/>
        <v>0</v>
      </c>
      <c r="AD338" s="221">
        <f t="shared" si="259"/>
        <v>0</v>
      </c>
      <c r="AE338" s="221">
        <f t="shared" si="259"/>
        <v>0</v>
      </c>
      <c r="AF338" s="221">
        <f t="shared" si="259"/>
        <v>0</v>
      </c>
      <c r="AG338" s="221">
        <f t="shared" si="259"/>
        <v>0</v>
      </c>
      <c r="AH338" s="221">
        <f t="shared" si="259"/>
        <v>0</v>
      </c>
      <c r="AI338" s="221">
        <f t="shared" si="259"/>
        <v>0</v>
      </c>
      <c r="AJ338" s="221">
        <f t="shared" si="259"/>
        <v>0</v>
      </c>
      <c r="AK338" s="221">
        <f t="shared" si="259"/>
        <v>0</v>
      </c>
      <c r="AL338" s="221">
        <f t="shared" si="259"/>
        <v>0</v>
      </c>
      <c r="AM338" s="221">
        <f t="shared" si="259"/>
        <v>0</v>
      </c>
      <c r="AN338" s="221">
        <f t="shared" si="259"/>
        <v>0</v>
      </c>
      <c r="AO338" s="221">
        <f t="shared" si="259"/>
        <v>0</v>
      </c>
      <c r="AP338" s="221">
        <f t="shared" si="259"/>
        <v>0</v>
      </c>
      <c r="AQ338" s="221">
        <f t="shared" si="259"/>
        <v>0</v>
      </c>
      <c r="AR338" s="221">
        <f t="shared" si="259"/>
        <v>0</v>
      </c>
      <c r="AS338" s="221">
        <f t="shared" si="259"/>
        <v>0</v>
      </c>
      <c r="AT338" s="221">
        <f t="shared" si="259"/>
        <v>0</v>
      </c>
      <c r="AU338" s="221">
        <f t="shared" si="260" ref="AU338:BM338">AT338+(AU251-AU1156-AU695+$I338*(AU$10=YEAR($I982)))*$H338-AU1305</f>
        <v>0</v>
      </c>
      <c r="AV338" s="221">
        <f t="shared" si="260"/>
        <v>0</v>
      </c>
      <c r="AW338" s="221">
        <f t="shared" si="260"/>
        <v>0</v>
      </c>
      <c r="AX338" s="221">
        <f t="shared" si="260"/>
        <v>0</v>
      </c>
      <c r="AY338" s="221">
        <f t="shared" si="260"/>
        <v>0</v>
      </c>
      <c r="AZ338" s="221">
        <f t="shared" si="260"/>
        <v>0</v>
      </c>
      <c r="BA338" s="221">
        <f t="shared" si="260"/>
        <v>0</v>
      </c>
      <c r="BB338" s="221">
        <f t="shared" si="260"/>
        <v>0</v>
      </c>
      <c r="BC338" s="221">
        <f t="shared" si="260"/>
        <v>0</v>
      </c>
      <c r="BD338" s="221">
        <f t="shared" si="260"/>
        <v>0</v>
      </c>
      <c r="BE338" s="221">
        <f t="shared" si="260"/>
        <v>0</v>
      </c>
      <c r="BF338" s="221">
        <f t="shared" si="260"/>
        <v>0</v>
      </c>
      <c r="BG338" s="221">
        <f t="shared" si="260"/>
        <v>0</v>
      </c>
      <c r="BH338" s="221">
        <f t="shared" si="260"/>
        <v>0</v>
      </c>
      <c r="BI338" s="221">
        <f t="shared" si="260"/>
        <v>0</v>
      </c>
      <c r="BJ338" s="221">
        <f t="shared" si="260"/>
        <v>0</v>
      </c>
      <c r="BK338" s="221">
        <f t="shared" si="260"/>
        <v>0</v>
      </c>
      <c r="BL338" s="221">
        <f t="shared" si="260"/>
        <v>0</v>
      </c>
      <c r="BM338" s="221">
        <f t="shared" si="260"/>
        <v>0</v>
      </c>
    </row>
    <row r="339" spans="3:65" ht="12.75">
      <c r="C339" s="220">
        <f t="shared" si="239"/>
        <v>12</v>
      </c>
      <c r="D339" s="198" t="str">
        <f t="shared" si="240"/>
        <v>…</v>
      </c>
      <c r="E339" s="245" t="str">
        <f t="shared" si="234"/>
        <v>Operating Expense</v>
      </c>
      <c r="F339" s="215">
        <f t="shared" si="234"/>
        <v>2</v>
      </c>
      <c r="G339" s="215"/>
      <c r="H339" s="257">
        <f t="shared" si="235"/>
        <v>0.25345000000000001</v>
      </c>
      <c r="I339" s="225">
        <f t="shared" si="236"/>
        <v>0</v>
      </c>
      <c r="O339" s="221">
        <f t="shared" si="261" ref="O339:AT339">N339+(O252-O1157-O696+$I339*(O$10=YEAR($I983)))*$H339-O1306</f>
        <v>0</v>
      </c>
      <c r="P339" s="221">
        <f t="shared" si="261"/>
        <v>0</v>
      </c>
      <c r="Q339" s="221">
        <f t="shared" si="261"/>
        <v>0</v>
      </c>
      <c r="R339" s="221">
        <f t="shared" si="261"/>
        <v>0</v>
      </c>
      <c r="S339" s="221">
        <f t="shared" si="261"/>
        <v>0</v>
      </c>
      <c r="T339" s="221">
        <f t="shared" si="261"/>
        <v>0</v>
      </c>
      <c r="U339" s="221">
        <f t="shared" si="261"/>
        <v>0</v>
      </c>
      <c r="V339" s="221">
        <f t="shared" si="261"/>
        <v>0</v>
      </c>
      <c r="W339" s="221">
        <f t="shared" si="261"/>
        <v>0</v>
      </c>
      <c r="X339" s="221">
        <f t="shared" si="261"/>
        <v>0</v>
      </c>
      <c r="Y339" s="221">
        <f t="shared" si="261"/>
        <v>0</v>
      </c>
      <c r="Z339" s="221">
        <f t="shared" si="261"/>
        <v>0</v>
      </c>
      <c r="AA339" s="221">
        <f t="shared" si="261"/>
        <v>0</v>
      </c>
      <c r="AB339" s="221">
        <f t="shared" si="261"/>
        <v>0</v>
      </c>
      <c r="AC339" s="221">
        <f t="shared" si="261"/>
        <v>0</v>
      </c>
      <c r="AD339" s="221">
        <f t="shared" si="261"/>
        <v>0</v>
      </c>
      <c r="AE339" s="221">
        <f t="shared" si="261"/>
        <v>0</v>
      </c>
      <c r="AF339" s="221">
        <f t="shared" si="261"/>
        <v>0</v>
      </c>
      <c r="AG339" s="221">
        <f t="shared" si="261"/>
        <v>0</v>
      </c>
      <c r="AH339" s="221">
        <f t="shared" si="261"/>
        <v>0</v>
      </c>
      <c r="AI339" s="221">
        <f t="shared" si="261"/>
        <v>0</v>
      </c>
      <c r="AJ339" s="221">
        <f t="shared" si="261"/>
        <v>0</v>
      </c>
      <c r="AK339" s="221">
        <f t="shared" si="261"/>
        <v>0</v>
      </c>
      <c r="AL339" s="221">
        <f t="shared" si="261"/>
        <v>0</v>
      </c>
      <c r="AM339" s="221">
        <f t="shared" si="261"/>
        <v>0</v>
      </c>
      <c r="AN339" s="221">
        <f t="shared" si="261"/>
        <v>0</v>
      </c>
      <c r="AO339" s="221">
        <f t="shared" si="261"/>
        <v>0</v>
      </c>
      <c r="AP339" s="221">
        <f t="shared" si="261"/>
        <v>0</v>
      </c>
      <c r="AQ339" s="221">
        <f t="shared" si="261"/>
        <v>0</v>
      </c>
      <c r="AR339" s="221">
        <f t="shared" si="261"/>
        <v>0</v>
      </c>
      <c r="AS339" s="221">
        <f t="shared" si="261"/>
        <v>0</v>
      </c>
      <c r="AT339" s="221">
        <f t="shared" si="261"/>
        <v>0</v>
      </c>
      <c r="AU339" s="221">
        <f t="shared" si="262" ref="AU339:BM339">AT339+(AU252-AU1157-AU696+$I339*(AU$10=YEAR($I983)))*$H339-AU1306</f>
        <v>0</v>
      </c>
      <c r="AV339" s="221">
        <f t="shared" si="262"/>
        <v>0</v>
      </c>
      <c r="AW339" s="221">
        <f t="shared" si="262"/>
        <v>0</v>
      </c>
      <c r="AX339" s="221">
        <f t="shared" si="262"/>
        <v>0</v>
      </c>
      <c r="AY339" s="221">
        <f t="shared" si="262"/>
        <v>0</v>
      </c>
      <c r="AZ339" s="221">
        <f t="shared" si="262"/>
        <v>0</v>
      </c>
      <c r="BA339" s="221">
        <f t="shared" si="262"/>
        <v>0</v>
      </c>
      <c r="BB339" s="221">
        <f t="shared" si="262"/>
        <v>0</v>
      </c>
      <c r="BC339" s="221">
        <f t="shared" si="262"/>
        <v>0</v>
      </c>
      <c r="BD339" s="221">
        <f t="shared" si="262"/>
        <v>0</v>
      </c>
      <c r="BE339" s="221">
        <f t="shared" si="262"/>
        <v>0</v>
      </c>
      <c r="BF339" s="221">
        <f t="shared" si="262"/>
        <v>0</v>
      </c>
      <c r="BG339" s="221">
        <f t="shared" si="262"/>
        <v>0</v>
      </c>
      <c r="BH339" s="221">
        <f t="shared" si="262"/>
        <v>0</v>
      </c>
      <c r="BI339" s="221">
        <f t="shared" si="262"/>
        <v>0</v>
      </c>
      <c r="BJ339" s="221">
        <f t="shared" si="262"/>
        <v>0</v>
      </c>
      <c r="BK339" s="221">
        <f t="shared" si="262"/>
        <v>0</v>
      </c>
      <c r="BL339" s="221">
        <f t="shared" si="262"/>
        <v>0</v>
      </c>
      <c r="BM339" s="221">
        <f t="shared" si="262"/>
        <v>0</v>
      </c>
    </row>
    <row r="340" spans="3:65" ht="12.75">
      <c r="C340" s="220">
        <f t="shared" si="239"/>
        <v>13</v>
      </c>
      <c r="D340" s="198" t="str">
        <f t="shared" si="240"/>
        <v>…</v>
      </c>
      <c r="E340" s="245" t="str">
        <f t="shared" si="234"/>
        <v>Operating Expense</v>
      </c>
      <c r="F340" s="215">
        <f t="shared" si="234"/>
        <v>2</v>
      </c>
      <c r="G340" s="215"/>
      <c r="H340" s="257">
        <f t="shared" si="235"/>
        <v>0.25345000000000001</v>
      </c>
      <c r="I340" s="225">
        <f t="shared" si="236"/>
        <v>0</v>
      </c>
      <c r="O340" s="221">
        <f t="shared" si="263" ref="O340:AT340">N340+(O253-O1158-O697+$I340*(O$10=YEAR($I984)))*$H340-O1307</f>
        <v>0</v>
      </c>
      <c r="P340" s="221">
        <f t="shared" si="263"/>
        <v>0</v>
      </c>
      <c r="Q340" s="221">
        <f t="shared" si="263"/>
        <v>0</v>
      </c>
      <c r="R340" s="221">
        <f t="shared" si="263"/>
        <v>0</v>
      </c>
      <c r="S340" s="221">
        <f t="shared" si="263"/>
        <v>0</v>
      </c>
      <c r="T340" s="221">
        <f t="shared" si="263"/>
        <v>0</v>
      </c>
      <c r="U340" s="221">
        <f t="shared" si="263"/>
        <v>0</v>
      </c>
      <c r="V340" s="221">
        <f t="shared" si="263"/>
        <v>0</v>
      </c>
      <c r="W340" s="221">
        <f t="shared" si="263"/>
        <v>0</v>
      </c>
      <c r="X340" s="221">
        <f t="shared" si="263"/>
        <v>0</v>
      </c>
      <c r="Y340" s="221">
        <f t="shared" si="263"/>
        <v>0</v>
      </c>
      <c r="Z340" s="221">
        <f t="shared" si="263"/>
        <v>0</v>
      </c>
      <c r="AA340" s="221">
        <f t="shared" si="263"/>
        <v>0</v>
      </c>
      <c r="AB340" s="221">
        <f t="shared" si="263"/>
        <v>0</v>
      </c>
      <c r="AC340" s="221">
        <f t="shared" si="263"/>
        <v>0</v>
      </c>
      <c r="AD340" s="221">
        <f t="shared" si="263"/>
        <v>0</v>
      </c>
      <c r="AE340" s="221">
        <f t="shared" si="263"/>
        <v>0</v>
      </c>
      <c r="AF340" s="221">
        <f t="shared" si="263"/>
        <v>0</v>
      </c>
      <c r="AG340" s="221">
        <f t="shared" si="263"/>
        <v>0</v>
      </c>
      <c r="AH340" s="221">
        <f t="shared" si="263"/>
        <v>0</v>
      </c>
      <c r="AI340" s="221">
        <f t="shared" si="263"/>
        <v>0</v>
      </c>
      <c r="AJ340" s="221">
        <f t="shared" si="263"/>
        <v>0</v>
      </c>
      <c r="AK340" s="221">
        <f t="shared" si="263"/>
        <v>0</v>
      </c>
      <c r="AL340" s="221">
        <f t="shared" si="263"/>
        <v>0</v>
      </c>
      <c r="AM340" s="221">
        <f t="shared" si="263"/>
        <v>0</v>
      </c>
      <c r="AN340" s="221">
        <f t="shared" si="263"/>
        <v>0</v>
      </c>
      <c r="AO340" s="221">
        <f t="shared" si="263"/>
        <v>0</v>
      </c>
      <c r="AP340" s="221">
        <f t="shared" si="263"/>
        <v>0</v>
      </c>
      <c r="AQ340" s="221">
        <f t="shared" si="263"/>
        <v>0</v>
      </c>
      <c r="AR340" s="221">
        <f t="shared" si="263"/>
        <v>0</v>
      </c>
      <c r="AS340" s="221">
        <f t="shared" si="263"/>
        <v>0</v>
      </c>
      <c r="AT340" s="221">
        <f t="shared" si="263"/>
        <v>0</v>
      </c>
      <c r="AU340" s="221">
        <f t="shared" si="264" ref="AU340:BM340">AT340+(AU253-AU1158-AU697+$I340*(AU$10=YEAR($I984)))*$H340-AU1307</f>
        <v>0</v>
      </c>
      <c r="AV340" s="221">
        <f t="shared" si="264"/>
        <v>0</v>
      </c>
      <c r="AW340" s="221">
        <f t="shared" si="264"/>
        <v>0</v>
      </c>
      <c r="AX340" s="221">
        <f t="shared" si="264"/>
        <v>0</v>
      </c>
      <c r="AY340" s="221">
        <f t="shared" si="264"/>
        <v>0</v>
      </c>
      <c r="AZ340" s="221">
        <f t="shared" si="264"/>
        <v>0</v>
      </c>
      <c r="BA340" s="221">
        <f t="shared" si="264"/>
        <v>0</v>
      </c>
      <c r="BB340" s="221">
        <f t="shared" si="264"/>
        <v>0</v>
      </c>
      <c r="BC340" s="221">
        <f t="shared" si="264"/>
        <v>0</v>
      </c>
      <c r="BD340" s="221">
        <f t="shared" si="264"/>
        <v>0</v>
      </c>
      <c r="BE340" s="221">
        <f t="shared" si="264"/>
        <v>0</v>
      </c>
      <c r="BF340" s="221">
        <f t="shared" si="264"/>
        <v>0</v>
      </c>
      <c r="BG340" s="221">
        <f t="shared" si="264"/>
        <v>0</v>
      </c>
      <c r="BH340" s="221">
        <f t="shared" si="264"/>
        <v>0</v>
      </c>
      <c r="BI340" s="221">
        <f t="shared" si="264"/>
        <v>0</v>
      </c>
      <c r="BJ340" s="221">
        <f t="shared" si="264"/>
        <v>0</v>
      </c>
      <c r="BK340" s="221">
        <f t="shared" si="264"/>
        <v>0</v>
      </c>
      <c r="BL340" s="221">
        <f t="shared" si="264"/>
        <v>0</v>
      </c>
      <c r="BM340" s="221">
        <f t="shared" si="264"/>
        <v>0</v>
      </c>
    </row>
    <row r="341" spans="3:65" ht="12.75">
      <c r="C341" s="220">
        <f t="shared" si="239"/>
        <v>14</v>
      </c>
      <c r="D341" s="198" t="str">
        <f t="shared" si="240"/>
        <v>…</v>
      </c>
      <c r="E341" s="245" t="str">
        <f t="shared" si="234"/>
        <v>Operating Expense</v>
      </c>
      <c r="F341" s="215">
        <f t="shared" si="234"/>
        <v>2</v>
      </c>
      <c r="G341" s="215"/>
      <c r="H341" s="257">
        <f t="shared" si="235"/>
        <v>0.25345000000000001</v>
      </c>
      <c r="I341" s="225">
        <f t="shared" si="236"/>
        <v>0</v>
      </c>
      <c r="O341" s="221">
        <f t="shared" si="265" ref="O341:AT341">N341+(O254-O1159-O698+$I341*(O$10=YEAR($I985)))*$H341-O1308</f>
        <v>0</v>
      </c>
      <c r="P341" s="221">
        <f t="shared" si="265"/>
        <v>0</v>
      </c>
      <c r="Q341" s="221">
        <f t="shared" si="265"/>
        <v>0</v>
      </c>
      <c r="R341" s="221">
        <f t="shared" si="265"/>
        <v>0</v>
      </c>
      <c r="S341" s="221">
        <f t="shared" si="265"/>
        <v>0</v>
      </c>
      <c r="T341" s="221">
        <f t="shared" si="265"/>
        <v>0</v>
      </c>
      <c r="U341" s="221">
        <f t="shared" si="265"/>
        <v>0</v>
      </c>
      <c r="V341" s="221">
        <f t="shared" si="265"/>
        <v>0</v>
      </c>
      <c r="W341" s="221">
        <f t="shared" si="265"/>
        <v>0</v>
      </c>
      <c r="X341" s="221">
        <f t="shared" si="265"/>
        <v>0</v>
      </c>
      <c r="Y341" s="221">
        <f t="shared" si="265"/>
        <v>0</v>
      </c>
      <c r="Z341" s="221">
        <f t="shared" si="265"/>
        <v>0</v>
      </c>
      <c r="AA341" s="221">
        <f t="shared" si="265"/>
        <v>0</v>
      </c>
      <c r="AB341" s="221">
        <f t="shared" si="265"/>
        <v>0</v>
      </c>
      <c r="AC341" s="221">
        <f t="shared" si="265"/>
        <v>0</v>
      </c>
      <c r="AD341" s="221">
        <f t="shared" si="265"/>
        <v>0</v>
      </c>
      <c r="AE341" s="221">
        <f t="shared" si="265"/>
        <v>0</v>
      </c>
      <c r="AF341" s="221">
        <f t="shared" si="265"/>
        <v>0</v>
      </c>
      <c r="AG341" s="221">
        <f t="shared" si="265"/>
        <v>0</v>
      </c>
      <c r="AH341" s="221">
        <f t="shared" si="265"/>
        <v>0</v>
      </c>
      <c r="AI341" s="221">
        <f t="shared" si="265"/>
        <v>0</v>
      </c>
      <c r="AJ341" s="221">
        <f t="shared" si="265"/>
        <v>0</v>
      </c>
      <c r="AK341" s="221">
        <f t="shared" si="265"/>
        <v>0</v>
      </c>
      <c r="AL341" s="221">
        <f t="shared" si="265"/>
        <v>0</v>
      </c>
      <c r="AM341" s="221">
        <f t="shared" si="265"/>
        <v>0</v>
      </c>
      <c r="AN341" s="221">
        <f t="shared" si="265"/>
        <v>0</v>
      </c>
      <c r="AO341" s="221">
        <f t="shared" si="265"/>
        <v>0</v>
      </c>
      <c r="AP341" s="221">
        <f t="shared" si="265"/>
        <v>0</v>
      </c>
      <c r="AQ341" s="221">
        <f t="shared" si="265"/>
        <v>0</v>
      </c>
      <c r="AR341" s="221">
        <f t="shared" si="265"/>
        <v>0</v>
      </c>
      <c r="AS341" s="221">
        <f t="shared" si="265"/>
        <v>0</v>
      </c>
      <c r="AT341" s="221">
        <f t="shared" si="265"/>
        <v>0</v>
      </c>
      <c r="AU341" s="221">
        <f t="shared" si="266" ref="AU341:BM341">AT341+(AU254-AU1159-AU698+$I341*(AU$10=YEAR($I985)))*$H341-AU1308</f>
        <v>0</v>
      </c>
      <c r="AV341" s="221">
        <f t="shared" si="266"/>
        <v>0</v>
      </c>
      <c r="AW341" s="221">
        <f t="shared" si="266"/>
        <v>0</v>
      </c>
      <c r="AX341" s="221">
        <f t="shared" si="266"/>
        <v>0</v>
      </c>
      <c r="AY341" s="221">
        <f t="shared" si="266"/>
        <v>0</v>
      </c>
      <c r="AZ341" s="221">
        <f t="shared" si="266"/>
        <v>0</v>
      </c>
      <c r="BA341" s="221">
        <f t="shared" si="266"/>
        <v>0</v>
      </c>
      <c r="BB341" s="221">
        <f t="shared" si="266"/>
        <v>0</v>
      </c>
      <c r="BC341" s="221">
        <f t="shared" si="266"/>
        <v>0</v>
      </c>
      <c r="BD341" s="221">
        <f t="shared" si="266"/>
        <v>0</v>
      </c>
      <c r="BE341" s="221">
        <f t="shared" si="266"/>
        <v>0</v>
      </c>
      <c r="BF341" s="221">
        <f t="shared" si="266"/>
        <v>0</v>
      </c>
      <c r="BG341" s="221">
        <f t="shared" si="266"/>
        <v>0</v>
      </c>
      <c r="BH341" s="221">
        <f t="shared" si="266"/>
        <v>0</v>
      </c>
      <c r="BI341" s="221">
        <f t="shared" si="266"/>
        <v>0</v>
      </c>
      <c r="BJ341" s="221">
        <f t="shared" si="266"/>
        <v>0</v>
      </c>
      <c r="BK341" s="221">
        <f t="shared" si="266"/>
        <v>0</v>
      </c>
      <c r="BL341" s="221">
        <f t="shared" si="266"/>
        <v>0</v>
      </c>
      <c r="BM341" s="221">
        <f t="shared" si="266"/>
        <v>0</v>
      </c>
    </row>
    <row r="342" spans="3:65" ht="12.75">
      <c r="C342" s="220">
        <f t="shared" si="239"/>
        <v>15</v>
      </c>
      <c r="D342" s="198" t="str">
        <f t="shared" si="240"/>
        <v>…</v>
      </c>
      <c r="E342" s="245" t="str">
        <f t="shared" si="234"/>
        <v>Operating Expense</v>
      </c>
      <c r="F342" s="215">
        <f t="shared" si="234"/>
        <v>2</v>
      </c>
      <c r="G342" s="215"/>
      <c r="H342" s="257">
        <f t="shared" si="235"/>
        <v>0.25345000000000001</v>
      </c>
      <c r="I342" s="225">
        <f t="shared" si="236"/>
        <v>0</v>
      </c>
      <c r="O342" s="221">
        <f t="shared" si="267" ref="O342:AT342">N342+(O255-O1160-O699+$I342*(O$10=YEAR($I986)))*$H342-O1309</f>
        <v>0</v>
      </c>
      <c r="P342" s="221">
        <f t="shared" si="267"/>
        <v>0</v>
      </c>
      <c r="Q342" s="221">
        <f t="shared" si="267"/>
        <v>0</v>
      </c>
      <c r="R342" s="221">
        <f t="shared" si="267"/>
        <v>0</v>
      </c>
      <c r="S342" s="221">
        <f t="shared" si="267"/>
        <v>0</v>
      </c>
      <c r="T342" s="221">
        <f t="shared" si="267"/>
        <v>0</v>
      </c>
      <c r="U342" s="221">
        <f t="shared" si="267"/>
        <v>0</v>
      </c>
      <c r="V342" s="221">
        <f t="shared" si="267"/>
        <v>0</v>
      </c>
      <c r="W342" s="221">
        <f t="shared" si="267"/>
        <v>0</v>
      </c>
      <c r="X342" s="221">
        <f t="shared" si="267"/>
        <v>0</v>
      </c>
      <c r="Y342" s="221">
        <f t="shared" si="267"/>
        <v>0</v>
      </c>
      <c r="Z342" s="221">
        <f t="shared" si="267"/>
        <v>0</v>
      </c>
      <c r="AA342" s="221">
        <f t="shared" si="267"/>
        <v>0</v>
      </c>
      <c r="AB342" s="221">
        <f t="shared" si="267"/>
        <v>0</v>
      </c>
      <c r="AC342" s="221">
        <f t="shared" si="267"/>
        <v>0</v>
      </c>
      <c r="AD342" s="221">
        <f t="shared" si="267"/>
        <v>0</v>
      </c>
      <c r="AE342" s="221">
        <f t="shared" si="267"/>
        <v>0</v>
      </c>
      <c r="AF342" s="221">
        <f t="shared" si="267"/>
        <v>0</v>
      </c>
      <c r="AG342" s="221">
        <f t="shared" si="267"/>
        <v>0</v>
      </c>
      <c r="AH342" s="221">
        <f t="shared" si="267"/>
        <v>0</v>
      </c>
      <c r="AI342" s="221">
        <f t="shared" si="267"/>
        <v>0</v>
      </c>
      <c r="AJ342" s="221">
        <f t="shared" si="267"/>
        <v>0</v>
      </c>
      <c r="AK342" s="221">
        <f t="shared" si="267"/>
        <v>0</v>
      </c>
      <c r="AL342" s="221">
        <f t="shared" si="267"/>
        <v>0</v>
      </c>
      <c r="AM342" s="221">
        <f t="shared" si="267"/>
        <v>0</v>
      </c>
      <c r="AN342" s="221">
        <f t="shared" si="267"/>
        <v>0</v>
      </c>
      <c r="AO342" s="221">
        <f t="shared" si="267"/>
        <v>0</v>
      </c>
      <c r="AP342" s="221">
        <f t="shared" si="267"/>
        <v>0</v>
      </c>
      <c r="AQ342" s="221">
        <f t="shared" si="267"/>
        <v>0</v>
      </c>
      <c r="AR342" s="221">
        <f t="shared" si="267"/>
        <v>0</v>
      </c>
      <c r="AS342" s="221">
        <f t="shared" si="267"/>
        <v>0</v>
      </c>
      <c r="AT342" s="221">
        <f t="shared" si="267"/>
        <v>0</v>
      </c>
      <c r="AU342" s="221">
        <f t="shared" si="268" ref="AU342:BM342">AT342+(AU255-AU1160-AU699+$I342*(AU$10=YEAR($I986)))*$H342-AU1309</f>
        <v>0</v>
      </c>
      <c r="AV342" s="221">
        <f t="shared" si="268"/>
        <v>0</v>
      </c>
      <c r="AW342" s="221">
        <f t="shared" si="268"/>
        <v>0</v>
      </c>
      <c r="AX342" s="221">
        <f t="shared" si="268"/>
        <v>0</v>
      </c>
      <c r="AY342" s="221">
        <f t="shared" si="268"/>
        <v>0</v>
      </c>
      <c r="AZ342" s="221">
        <f t="shared" si="268"/>
        <v>0</v>
      </c>
      <c r="BA342" s="221">
        <f t="shared" si="268"/>
        <v>0</v>
      </c>
      <c r="BB342" s="221">
        <f t="shared" si="268"/>
        <v>0</v>
      </c>
      <c r="BC342" s="221">
        <f t="shared" si="268"/>
        <v>0</v>
      </c>
      <c r="BD342" s="221">
        <f t="shared" si="268"/>
        <v>0</v>
      </c>
      <c r="BE342" s="221">
        <f t="shared" si="268"/>
        <v>0</v>
      </c>
      <c r="BF342" s="221">
        <f t="shared" si="268"/>
        <v>0</v>
      </c>
      <c r="BG342" s="221">
        <f t="shared" si="268"/>
        <v>0</v>
      </c>
      <c r="BH342" s="221">
        <f t="shared" si="268"/>
        <v>0</v>
      </c>
      <c r="BI342" s="221">
        <f t="shared" si="268"/>
        <v>0</v>
      </c>
      <c r="BJ342" s="221">
        <f t="shared" si="268"/>
        <v>0</v>
      </c>
      <c r="BK342" s="221">
        <f t="shared" si="268"/>
        <v>0</v>
      </c>
      <c r="BL342" s="221">
        <f t="shared" si="268"/>
        <v>0</v>
      </c>
      <c r="BM342" s="221">
        <f t="shared" si="268"/>
        <v>0</v>
      </c>
    </row>
    <row r="343" spans="3:65" ht="12.75">
      <c r="C343" s="220">
        <f t="shared" si="239"/>
        <v>16</v>
      </c>
      <c r="D343" s="198" t="str">
        <f t="shared" si="240"/>
        <v>…</v>
      </c>
      <c r="E343" s="245" t="str">
        <f t="shared" si="234"/>
        <v>Operating Expense</v>
      </c>
      <c r="F343" s="215">
        <f t="shared" si="234"/>
        <v>2</v>
      </c>
      <c r="G343" s="215"/>
      <c r="H343" s="257">
        <f t="shared" si="235"/>
        <v>0.25345000000000001</v>
      </c>
      <c r="I343" s="225">
        <f t="shared" si="236"/>
        <v>0</v>
      </c>
      <c r="O343" s="221">
        <f t="shared" si="269" ref="O343:AT343">N343+(O256-O1161-O700+$I343*(O$10=YEAR($I987)))*$H343-O1310</f>
        <v>0</v>
      </c>
      <c r="P343" s="221">
        <f t="shared" si="269"/>
        <v>0</v>
      </c>
      <c r="Q343" s="221">
        <f t="shared" si="269"/>
        <v>0</v>
      </c>
      <c r="R343" s="221">
        <f t="shared" si="269"/>
        <v>0</v>
      </c>
      <c r="S343" s="221">
        <f t="shared" si="269"/>
        <v>0</v>
      </c>
      <c r="T343" s="221">
        <f t="shared" si="269"/>
        <v>0</v>
      </c>
      <c r="U343" s="221">
        <f t="shared" si="269"/>
        <v>0</v>
      </c>
      <c r="V343" s="221">
        <f t="shared" si="269"/>
        <v>0</v>
      </c>
      <c r="W343" s="221">
        <f t="shared" si="269"/>
        <v>0</v>
      </c>
      <c r="X343" s="221">
        <f t="shared" si="269"/>
        <v>0</v>
      </c>
      <c r="Y343" s="221">
        <f t="shared" si="269"/>
        <v>0</v>
      </c>
      <c r="Z343" s="221">
        <f t="shared" si="269"/>
        <v>0</v>
      </c>
      <c r="AA343" s="221">
        <f t="shared" si="269"/>
        <v>0</v>
      </c>
      <c r="AB343" s="221">
        <f t="shared" si="269"/>
        <v>0</v>
      </c>
      <c r="AC343" s="221">
        <f t="shared" si="269"/>
        <v>0</v>
      </c>
      <c r="AD343" s="221">
        <f t="shared" si="269"/>
        <v>0</v>
      </c>
      <c r="AE343" s="221">
        <f t="shared" si="269"/>
        <v>0</v>
      </c>
      <c r="AF343" s="221">
        <f t="shared" si="269"/>
        <v>0</v>
      </c>
      <c r="AG343" s="221">
        <f t="shared" si="269"/>
        <v>0</v>
      </c>
      <c r="AH343" s="221">
        <f t="shared" si="269"/>
        <v>0</v>
      </c>
      <c r="AI343" s="221">
        <f t="shared" si="269"/>
        <v>0</v>
      </c>
      <c r="AJ343" s="221">
        <f t="shared" si="269"/>
        <v>0</v>
      </c>
      <c r="AK343" s="221">
        <f t="shared" si="269"/>
        <v>0</v>
      </c>
      <c r="AL343" s="221">
        <f t="shared" si="269"/>
        <v>0</v>
      </c>
      <c r="AM343" s="221">
        <f t="shared" si="269"/>
        <v>0</v>
      </c>
      <c r="AN343" s="221">
        <f t="shared" si="269"/>
        <v>0</v>
      </c>
      <c r="AO343" s="221">
        <f t="shared" si="269"/>
        <v>0</v>
      </c>
      <c r="AP343" s="221">
        <f t="shared" si="269"/>
        <v>0</v>
      </c>
      <c r="AQ343" s="221">
        <f t="shared" si="269"/>
        <v>0</v>
      </c>
      <c r="AR343" s="221">
        <f t="shared" si="269"/>
        <v>0</v>
      </c>
      <c r="AS343" s="221">
        <f t="shared" si="269"/>
        <v>0</v>
      </c>
      <c r="AT343" s="221">
        <f t="shared" si="269"/>
        <v>0</v>
      </c>
      <c r="AU343" s="221">
        <f t="shared" si="270" ref="AU343:BM343">AT343+(AU256-AU1161-AU700+$I343*(AU$10=YEAR($I987)))*$H343-AU1310</f>
        <v>0</v>
      </c>
      <c r="AV343" s="221">
        <f t="shared" si="270"/>
        <v>0</v>
      </c>
      <c r="AW343" s="221">
        <f t="shared" si="270"/>
        <v>0</v>
      </c>
      <c r="AX343" s="221">
        <f t="shared" si="270"/>
        <v>0</v>
      </c>
      <c r="AY343" s="221">
        <f t="shared" si="270"/>
        <v>0</v>
      </c>
      <c r="AZ343" s="221">
        <f t="shared" si="270"/>
        <v>0</v>
      </c>
      <c r="BA343" s="221">
        <f t="shared" si="270"/>
        <v>0</v>
      </c>
      <c r="BB343" s="221">
        <f t="shared" si="270"/>
        <v>0</v>
      </c>
      <c r="BC343" s="221">
        <f t="shared" si="270"/>
        <v>0</v>
      </c>
      <c r="BD343" s="221">
        <f t="shared" si="270"/>
        <v>0</v>
      </c>
      <c r="BE343" s="221">
        <f t="shared" si="270"/>
        <v>0</v>
      </c>
      <c r="BF343" s="221">
        <f t="shared" si="270"/>
        <v>0</v>
      </c>
      <c r="BG343" s="221">
        <f t="shared" si="270"/>
        <v>0</v>
      </c>
      <c r="BH343" s="221">
        <f t="shared" si="270"/>
        <v>0</v>
      </c>
      <c r="BI343" s="221">
        <f t="shared" si="270"/>
        <v>0</v>
      </c>
      <c r="BJ343" s="221">
        <f t="shared" si="270"/>
        <v>0</v>
      </c>
      <c r="BK343" s="221">
        <f t="shared" si="270"/>
        <v>0</v>
      </c>
      <c r="BL343" s="221">
        <f t="shared" si="270"/>
        <v>0</v>
      </c>
      <c r="BM343" s="221">
        <f t="shared" si="270"/>
        <v>0</v>
      </c>
    </row>
    <row r="344" spans="3:65" ht="12.75">
      <c r="C344" s="220">
        <f t="shared" si="239"/>
        <v>17</v>
      </c>
      <c r="D344" s="198" t="str">
        <f t="shared" si="240"/>
        <v>…</v>
      </c>
      <c r="E344" s="245" t="str">
        <f t="shared" si="234"/>
        <v>Operating Expense</v>
      </c>
      <c r="F344" s="215">
        <f t="shared" si="234"/>
        <v>2</v>
      </c>
      <c r="G344" s="215"/>
      <c r="H344" s="257">
        <f t="shared" si="235"/>
        <v>0.25345000000000001</v>
      </c>
      <c r="I344" s="225">
        <f t="shared" si="236"/>
        <v>0</v>
      </c>
      <c r="O344" s="221">
        <f t="shared" si="271" ref="O344:AT344">N344+(O257-O1162-O701+$I344*(O$10=YEAR($I988)))*$H344-O1311</f>
        <v>0</v>
      </c>
      <c r="P344" s="221">
        <f t="shared" si="271"/>
        <v>0</v>
      </c>
      <c r="Q344" s="221">
        <f t="shared" si="271"/>
        <v>0</v>
      </c>
      <c r="R344" s="221">
        <f t="shared" si="271"/>
        <v>0</v>
      </c>
      <c r="S344" s="221">
        <f t="shared" si="271"/>
        <v>0</v>
      </c>
      <c r="T344" s="221">
        <f t="shared" si="271"/>
        <v>0</v>
      </c>
      <c r="U344" s="221">
        <f t="shared" si="271"/>
        <v>0</v>
      </c>
      <c r="V344" s="221">
        <f t="shared" si="271"/>
        <v>0</v>
      </c>
      <c r="W344" s="221">
        <f t="shared" si="271"/>
        <v>0</v>
      </c>
      <c r="X344" s="221">
        <f t="shared" si="271"/>
        <v>0</v>
      </c>
      <c r="Y344" s="221">
        <f t="shared" si="271"/>
        <v>0</v>
      </c>
      <c r="Z344" s="221">
        <f t="shared" si="271"/>
        <v>0</v>
      </c>
      <c r="AA344" s="221">
        <f t="shared" si="271"/>
        <v>0</v>
      </c>
      <c r="AB344" s="221">
        <f t="shared" si="271"/>
        <v>0</v>
      </c>
      <c r="AC344" s="221">
        <f t="shared" si="271"/>
        <v>0</v>
      </c>
      <c r="AD344" s="221">
        <f t="shared" si="271"/>
        <v>0</v>
      </c>
      <c r="AE344" s="221">
        <f t="shared" si="271"/>
        <v>0</v>
      </c>
      <c r="AF344" s="221">
        <f t="shared" si="271"/>
        <v>0</v>
      </c>
      <c r="AG344" s="221">
        <f t="shared" si="271"/>
        <v>0</v>
      </c>
      <c r="AH344" s="221">
        <f t="shared" si="271"/>
        <v>0</v>
      </c>
      <c r="AI344" s="221">
        <f t="shared" si="271"/>
        <v>0</v>
      </c>
      <c r="AJ344" s="221">
        <f t="shared" si="271"/>
        <v>0</v>
      </c>
      <c r="AK344" s="221">
        <f t="shared" si="271"/>
        <v>0</v>
      </c>
      <c r="AL344" s="221">
        <f t="shared" si="271"/>
        <v>0</v>
      </c>
      <c r="AM344" s="221">
        <f t="shared" si="271"/>
        <v>0</v>
      </c>
      <c r="AN344" s="221">
        <f t="shared" si="271"/>
        <v>0</v>
      </c>
      <c r="AO344" s="221">
        <f t="shared" si="271"/>
        <v>0</v>
      </c>
      <c r="AP344" s="221">
        <f t="shared" si="271"/>
        <v>0</v>
      </c>
      <c r="AQ344" s="221">
        <f t="shared" si="271"/>
        <v>0</v>
      </c>
      <c r="AR344" s="221">
        <f t="shared" si="271"/>
        <v>0</v>
      </c>
      <c r="AS344" s="221">
        <f t="shared" si="271"/>
        <v>0</v>
      </c>
      <c r="AT344" s="221">
        <f t="shared" si="271"/>
        <v>0</v>
      </c>
      <c r="AU344" s="221">
        <f t="shared" si="272" ref="AU344:BM344">AT344+(AU257-AU1162-AU701+$I344*(AU$10=YEAR($I988)))*$H344-AU1311</f>
        <v>0</v>
      </c>
      <c r="AV344" s="221">
        <f t="shared" si="272"/>
        <v>0</v>
      </c>
      <c r="AW344" s="221">
        <f t="shared" si="272"/>
        <v>0</v>
      </c>
      <c r="AX344" s="221">
        <f t="shared" si="272"/>
        <v>0</v>
      </c>
      <c r="AY344" s="221">
        <f t="shared" si="272"/>
        <v>0</v>
      </c>
      <c r="AZ344" s="221">
        <f t="shared" si="272"/>
        <v>0</v>
      </c>
      <c r="BA344" s="221">
        <f t="shared" si="272"/>
        <v>0</v>
      </c>
      <c r="BB344" s="221">
        <f t="shared" si="272"/>
        <v>0</v>
      </c>
      <c r="BC344" s="221">
        <f t="shared" si="272"/>
        <v>0</v>
      </c>
      <c r="BD344" s="221">
        <f t="shared" si="272"/>
        <v>0</v>
      </c>
      <c r="BE344" s="221">
        <f t="shared" si="272"/>
        <v>0</v>
      </c>
      <c r="BF344" s="221">
        <f t="shared" si="272"/>
        <v>0</v>
      </c>
      <c r="BG344" s="221">
        <f t="shared" si="272"/>
        <v>0</v>
      </c>
      <c r="BH344" s="221">
        <f t="shared" si="272"/>
        <v>0</v>
      </c>
      <c r="BI344" s="221">
        <f t="shared" si="272"/>
        <v>0</v>
      </c>
      <c r="BJ344" s="221">
        <f t="shared" si="272"/>
        <v>0</v>
      </c>
      <c r="BK344" s="221">
        <f t="shared" si="272"/>
        <v>0</v>
      </c>
      <c r="BL344" s="221">
        <f t="shared" si="272"/>
        <v>0</v>
      </c>
      <c r="BM344" s="221">
        <f t="shared" si="272"/>
        <v>0</v>
      </c>
    </row>
    <row r="345" spans="3:65" ht="12.75">
      <c r="C345" s="220">
        <f t="shared" si="239"/>
        <v>18</v>
      </c>
      <c r="D345" s="198" t="str">
        <f t="shared" si="240"/>
        <v>…</v>
      </c>
      <c r="E345" s="245" t="str">
        <f t="shared" si="234"/>
        <v>Operating Expense</v>
      </c>
      <c r="F345" s="215">
        <f t="shared" si="234"/>
        <v>2</v>
      </c>
      <c r="G345" s="215"/>
      <c r="H345" s="257">
        <f t="shared" si="235"/>
        <v>0.25345000000000001</v>
      </c>
      <c r="I345" s="225">
        <f t="shared" si="236"/>
        <v>0</v>
      </c>
      <c r="O345" s="221">
        <f t="shared" si="273" ref="O345:AT345">N345+(O258-O1163-O702+$I345*(O$10=YEAR($I989)))*$H345-O1312</f>
        <v>0</v>
      </c>
      <c r="P345" s="221">
        <f t="shared" si="273"/>
        <v>0</v>
      </c>
      <c r="Q345" s="221">
        <f t="shared" si="273"/>
        <v>0</v>
      </c>
      <c r="R345" s="221">
        <f t="shared" si="273"/>
        <v>0</v>
      </c>
      <c r="S345" s="221">
        <f t="shared" si="273"/>
        <v>0</v>
      </c>
      <c r="T345" s="221">
        <f t="shared" si="273"/>
        <v>0</v>
      </c>
      <c r="U345" s="221">
        <f t="shared" si="273"/>
        <v>0</v>
      </c>
      <c r="V345" s="221">
        <f t="shared" si="273"/>
        <v>0</v>
      </c>
      <c r="W345" s="221">
        <f t="shared" si="273"/>
        <v>0</v>
      </c>
      <c r="X345" s="221">
        <f t="shared" si="273"/>
        <v>0</v>
      </c>
      <c r="Y345" s="221">
        <f t="shared" si="273"/>
        <v>0</v>
      </c>
      <c r="Z345" s="221">
        <f t="shared" si="273"/>
        <v>0</v>
      </c>
      <c r="AA345" s="221">
        <f t="shared" si="273"/>
        <v>0</v>
      </c>
      <c r="AB345" s="221">
        <f t="shared" si="273"/>
        <v>0</v>
      </c>
      <c r="AC345" s="221">
        <f t="shared" si="273"/>
        <v>0</v>
      </c>
      <c r="AD345" s="221">
        <f t="shared" si="273"/>
        <v>0</v>
      </c>
      <c r="AE345" s="221">
        <f t="shared" si="273"/>
        <v>0</v>
      </c>
      <c r="AF345" s="221">
        <f t="shared" si="273"/>
        <v>0</v>
      </c>
      <c r="AG345" s="221">
        <f t="shared" si="273"/>
        <v>0</v>
      </c>
      <c r="AH345" s="221">
        <f t="shared" si="273"/>
        <v>0</v>
      </c>
      <c r="AI345" s="221">
        <f t="shared" si="273"/>
        <v>0</v>
      </c>
      <c r="AJ345" s="221">
        <f t="shared" si="273"/>
        <v>0</v>
      </c>
      <c r="AK345" s="221">
        <f t="shared" si="273"/>
        <v>0</v>
      </c>
      <c r="AL345" s="221">
        <f t="shared" si="273"/>
        <v>0</v>
      </c>
      <c r="AM345" s="221">
        <f t="shared" si="273"/>
        <v>0</v>
      </c>
      <c r="AN345" s="221">
        <f t="shared" si="273"/>
        <v>0</v>
      </c>
      <c r="AO345" s="221">
        <f t="shared" si="273"/>
        <v>0</v>
      </c>
      <c r="AP345" s="221">
        <f t="shared" si="273"/>
        <v>0</v>
      </c>
      <c r="AQ345" s="221">
        <f t="shared" si="273"/>
        <v>0</v>
      </c>
      <c r="AR345" s="221">
        <f t="shared" si="273"/>
        <v>0</v>
      </c>
      <c r="AS345" s="221">
        <f t="shared" si="273"/>
        <v>0</v>
      </c>
      <c r="AT345" s="221">
        <f t="shared" si="273"/>
        <v>0</v>
      </c>
      <c r="AU345" s="221">
        <f t="shared" si="274" ref="AU345:BM345">AT345+(AU258-AU1163-AU702+$I345*(AU$10=YEAR($I989)))*$H345-AU1312</f>
        <v>0</v>
      </c>
      <c r="AV345" s="221">
        <f t="shared" si="274"/>
        <v>0</v>
      </c>
      <c r="AW345" s="221">
        <f t="shared" si="274"/>
        <v>0</v>
      </c>
      <c r="AX345" s="221">
        <f t="shared" si="274"/>
        <v>0</v>
      </c>
      <c r="AY345" s="221">
        <f t="shared" si="274"/>
        <v>0</v>
      </c>
      <c r="AZ345" s="221">
        <f t="shared" si="274"/>
        <v>0</v>
      </c>
      <c r="BA345" s="221">
        <f t="shared" si="274"/>
        <v>0</v>
      </c>
      <c r="BB345" s="221">
        <f t="shared" si="274"/>
        <v>0</v>
      </c>
      <c r="BC345" s="221">
        <f t="shared" si="274"/>
        <v>0</v>
      </c>
      <c r="BD345" s="221">
        <f t="shared" si="274"/>
        <v>0</v>
      </c>
      <c r="BE345" s="221">
        <f t="shared" si="274"/>
        <v>0</v>
      </c>
      <c r="BF345" s="221">
        <f t="shared" si="274"/>
        <v>0</v>
      </c>
      <c r="BG345" s="221">
        <f t="shared" si="274"/>
        <v>0</v>
      </c>
      <c r="BH345" s="221">
        <f t="shared" si="274"/>
        <v>0</v>
      </c>
      <c r="BI345" s="221">
        <f t="shared" si="274"/>
        <v>0</v>
      </c>
      <c r="BJ345" s="221">
        <f t="shared" si="274"/>
        <v>0</v>
      </c>
      <c r="BK345" s="221">
        <f t="shared" si="274"/>
        <v>0</v>
      </c>
      <c r="BL345" s="221">
        <f t="shared" si="274"/>
        <v>0</v>
      </c>
      <c r="BM345" s="221">
        <f t="shared" si="274"/>
        <v>0</v>
      </c>
    </row>
    <row r="346" spans="3:65" ht="12.75">
      <c r="C346" s="220">
        <f t="shared" si="239"/>
        <v>19</v>
      </c>
      <c r="D346" s="198" t="str">
        <f t="shared" si="240"/>
        <v>…</v>
      </c>
      <c r="E346" s="245" t="str">
        <f t="shared" si="234"/>
        <v>Operating Expense</v>
      </c>
      <c r="F346" s="215">
        <f t="shared" si="234"/>
        <v>2</v>
      </c>
      <c r="G346" s="215"/>
      <c r="H346" s="257">
        <f t="shared" si="235"/>
        <v>0.25345000000000001</v>
      </c>
      <c r="I346" s="225">
        <f t="shared" si="236"/>
        <v>0</v>
      </c>
      <c r="O346" s="221">
        <f t="shared" si="275" ref="O346:AT346">N346+(O259-O1164-O703+$I346*(O$10=YEAR($I990)))*$H346-O1313</f>
        <v>0</v>
      </c>
      <c r="P346" s="221">
        <f t="shared" si="275"/>
        <v>0</v>
      </c>
      <c r="Q346" s="221">
        <f t="shared" si="275"/>
        <v>0</v>
      </c>
      <c r="R346" s="221">
        <f t="shared" si="275"/>
        <v>0</v>
      </c>
      <c r="S346" s="221">
        <f t="shared" si="275"/>
        <v>0</v>
      </c>
      <c r="T346" s="221">
        <f t="shared" si="275"/>
        <v>0</v>
      </c>
      <c r="U346" s="221">
        <f t="shared" si="275"/>
        <v>0</v>
      </c>
      <c r="V346" s="221">
        <f t="shared" si="275"/>
        <v>0</v>
      </c>
      <c r="W346" s="221">
        <f t="shared" si="275"/>
        <v>0</v>
      </c>
      <c r="X346" s="221">
        <f t="shared" si="275"/>
        <v>0</v>
      </c>
      <c r="Y346" s="221">
        <f t="shared" si="275"/>
        <v>0</v>
      </c>
      <c r="Z346" s="221">
        <f t="shared" si="275"/>
        <v>0</v>
      </c>
      <c r="AA346" s="221">
        <f t="shared" si="275"/>
        <v>0</v>
      </c>
      <c r="AB346" s="221">
        <f t="shared" si="275"/>
        <v>0</v>
      </c>
      <c r="AC346" s="221">
        <f t="shared" si="275"/>
        <v>0</v>
      </c>
      <c r="AD346" s="221">
        <f t="shared" si="275"/>
        <v>0</v>
      </c>
      <c r="AE346" s="221">
        <f t="shared" si="275"/>
        <v>0</v>
      </c>
      <c r="AF346" s="221">
        <f t="shared" si="275"/>
        <v>0</v>
      </c>
      <c r="AG346" s="221">
        <f t="shared" si="275"/>
        <v>0</v>
      </c>
      <c r="AH346" s="221">
        <f t="shared" si="275"/>
        <v>0</v>
      </c>
      <c r="AI346" s="221">
        <f t="shared" si="275"/>
        <v>0</v>
      </c>
      <c r="AJ346" s="221">
        <f t="shared" si="275"/>
        <v>0</v>
      </c>
      <c r="AK346" s="221">
        <f t="shared" si="275"/>
        <v>0</v>
      </c>
      <c r="AL346" s="221">
        <f t="shared" si="275"/>
        <v>0</v>
      </c>
      <c r="AM346" s="221">
        <f t="shared" si="275"/>
        <v>0</v>
      </c>
      <c r="AN346" s="221">
        <f t="shared" si="275"/>
        <v>0</v>
      </c>
      <c r="AO346" s="221">
        <f t="shared" si="275"/>
        <v>0</v>
      </c>
      <c r="AP346" s="221">
        <f t="shared" si="275"/>
        <v>0</v>
      </c>
      <c r="AQ346" s="221">
        <f t="shared" si="275"/>
        <v>0</v>
      </c>
      <c r="AR346" s="221">
        <f t="shared" si="275"/>
        <v>0</v>
      </c>
      <c r="AS346" s="221">
        <f t="shared" si="275"/>
        <v>0</v>
      </c>
      <c r="AT346" s="221">
        <f t="shared" si="275"/>
        <v>0</v>
      </c>
      <c r="AU346" s="221">
        <f t="shared" si="276" ref="AU346:BM346">AT346+(AU259-AU1164-AU703+$I346*(AU$10=YEAR($I990)))*$H346-AU1313</f>
        <v>0</v>
      </c>
      <c r="AV346" s="221">
        <f t="shared" si="276"/>
        <v>0</v>
      </c>
      <c r="AW346" s="221">
        <f t="shared" si="276"/>
        <v>0</v>
      </c>
      <c r="AX346" s="221">
        <f t="shared" si="276"/>
        <v>0</v>
      </c>
      <c r="AY346" s="221">
        <f t="shared" si="276"/>
        <v>0</v>
      </c>
      <c r="AZ346" s="221">
        <f t="shared" si="276"/>
        <v>0</v>
      </c>
      <c r="BA346" s="221">
        <f t="shared" si="276"/>
        <v>0</v>
      </c>
      <c r="BB346" s="221">
        <f t="shared" si="276"/>
        <v>0</v>
      </c>
      <c r="BC346" s="221">
        <f t="shared" si="276"/>
        <v>0</v>
      </c>
      <c r="BD346" s="221">
        <f t="shared" si="276"/>
        <v>0</v>
      </c>
      <c r="BE346" s="221">
        <f t="shared" si="276"/>
        <v>0</v>
      </c>
      <c r="BF346" s="221">
        <f t="shared" si="276"/>
        <v>0</v>
      </c>
      <c r="BG346" s="221">
        <f t="shared" si="276"/>
        <v>0</v>
      </c>
      <c r="BH346" s="221">
        <f t="shared" si="276"/>
        <v>0</v>
      </c>
      <c r="BI346" s="221">
        <f t="shared" si="276"/>
        <v>0</v>
      </c>
      <c r="BJ346" s="221">
        <f t="shared" si="276"/>
        <v>0</v>
      </c>
      <c r="BK346" s="221">
        <f t="shared" si="276"/>
        <v>0</v>
      </c>
      <c r="BL346" s="221">
        <f t="shared" si="276"/>
        <v>0</v>
      </c>
      <c r="BM346" s="221">
        <f t="shared" si="276"/>
        <v>0</v>
      </c>
    </row>
    <row r="347" spans="3:65" ht="12.75">
      <c r="C347" s="220">
        <f t="shared" si="239"/>
        <v>20</v>
      </c>
      <c r="D347" s="198" t="str">
        <f t="shared" si="240"/>
        <v>…</v>
      </c>
      <c r="E347" s="245" t="str">
        <f t="shared" si="234"/>
        <v>Operating Expense</v>
      </c>
      <c r="F347" s="215">
        <f t="shared" si="234"/>
        <v>2</v>
      </c>
      <c r="G347" s="215"/>
      <c r="H347" s="257">
        <f t="shared" si="235"/>
        <v>0.25345000000000001</v>
      </c>
      <c r="I347" s="225">
        <f t="shared" si="236"/>
        <v>0</v>
      </c>
      <c r="O347" s="221">
        <f t="shared" si="277" ref="O347:AT347">N347+(O260-O1165-O704+$I347*(O$10=YEAR($I991)))*$H347-O1314</f>
        <v>0</v>
      </c>
      <c r="P347" s="221">
        <f t="shared" si="277"/>
        <v>0</v>
      </c>
      <c r="Q347" s="221">
        <f t="shared" si="277"/>
        <v>0</v>
      </c>
      <c r="R347" s="221">
        <f t="shared" si="277"/>
        <v>0</v>
      </c>
      <c r="S347" s="221">
        <f t="shared" si="277"/>
        <v>0</v>
      </c>
      <c r="T347" s="221">
        <f t="shared" si="277"/>
        <v>0</v>
      </c>
      <c r="U347" s="221">
        <f t="shared" si="277"/>
        <v>0</v>
      </c>
      <c r="V347" s="221">
        <f t="shared" si="277"/>
        <v>0</v>
      </c>
      <c r="W347" s="221">
        <f t="shared" si="277"/>
        <v>0</v>
      </c>
      <c r="X347" s="221">
        <f t="shared" si="277"/>
        <v>0</v>
      </c>
      <c r="Y347" s="221">
        <f t="shared" si="277"/>
        <v>0</v>
      </c>
      <c r="Z347" s="221">
        <f t="shared" si="277"/>
        <v>0</v>
      </c>
      <c r="AA347" s="221">
        <f t="shared" si="277"/>
        <v>0</v>
      </c>
      <c r="AB347" s="221">
        <f t="shared" si="277"/>
        <v>0</v>
      </c>
      <c r="AC347" s="221">
        <f t="shared" si="277"/>
        <v>0</v>
      </c>
      <c r="AD347" s="221">
        <f t="shared" si="277"/>
        <v>0</v>
      </c>
      <c r="AE347" s="221">
        <f t="shared" si="277"/>
        <v>0</v>
      </c>
      <c r="AF347" s="221">
        <f t="shared" si="277"/>
        <v>0</v>
      </c>
      <c r="AG347" s="221">
        <f t="shared" si="277"/>
        <v>0</v>
      </c>
      <c r="AH347" s="221">
        <f t="shared" si="277"/>
        <v>0</v>
      </c>
      <c r="AI347" s="221">
        <f t="shared" si="277"/>
        <v>0</v>
      </c>
      <c r="AJ347" s="221">
        <f t="shared" si="277"/>
        <v>0</v>
      </c>
      <c r="AK347" s="221">
        <f t="shared" si="277"/>
        <v>0</v>
      </c>
      <c r="AL347" s="221">
        <f t="shared" si="277"/>
        <v>0</v>
      </c>
      <c r="AM347" s="221">
        <f t="shared" si="277"/>
        <v>0</v>
      </c>
      <c r="AN347" s="221">
        <f t="shared" si="277"/>
        <v>0</v>
      </c>
      <c r="AO347" s="221">
        <f t="shared" si="277"/>
        <v>0</v>
      </c>
      <c r="AP347" s="221">
        <f t="shared" si="277"/>
        <v>0</v>
      </c>
      <c r="AQ347" s="221">
        <f t="shared" si="277"/>
        <v>0</v>
      </c>
      <c r="AR347" s="221">
        <f t="shared" si="277"/>
        <v>0</v>
      </c>
      <c r="AS347" s="221">
        <f t="shared" si="277"/>
        <v>0</v>
      </c>
      <c r="AT347" s="221">
        <f t="shared" si="277"/>
        <v>0</v>
      </c>
      <c r="AU347" s="221">
        <f t="shared" si="278" ref="AU347:BM347">AT347+(AU260-AU1165-AU704+$I347*(AU$10=YEAR($I991)))*$H347-AU1314</f>
        <v>0</v>
      </c>
      <c r="AV347" s="221">
        <f t="shared" si="278"/>
        <v>0</v>
      </c>
      <c r="AW347" s="221">
        <f t="shared" si="278"/>
        <v>0</v>
      </c>
      <c r="AX347" s="221">
        <f t="shared" si="278"/>
        <v>0</v>
      </c>
      <c r="AY347" s="221">
        <f t="shared" si="278"/>
        <v>0</v>
      </c>
      <c r="AZ347" s="221">
        <f t="shared" si="278"/>
        <v>0</v>
      </c>
      <c r="BA347" s="221">
        <f t="shared" si="278"/>
        <v>0</v>
      </c>
      <c r="BB347" s="221">
        <f t="shared" si="278"/>
        <v>0</v>
      </c>
      <c r="BC347" s="221">
        <f t="shared" si="278"/>
        <v>0</v>
      </c>
      <c r="BD347" s="221">
        <f t="shared" si="278"/>
        <v>0</v>
      </c>
      <c r="BE347" s="221">
        <f t="shared" si="278"/>
        <v>0</v>
      </c>
      <c r="BF347" s="221">
        <f t="shared" si="278"/>
        <v>0</v>
      </c>
      <c r="BG347" s="221">
        <f t="shared" si="278"/>
        <v>0</v>
      </c>
      <c r="BH347" s="221">
        <f t="shared" si="278"/>
        <v>0</v>
      </c>
      <c r="BI347" s="221">
        <f t="shared" si="278"/>
        <v>0</v>
      </c>
      <c r="BJ347" s="221">
        <f t="shared" si="278"/>
        <v>0</v>
      </c>
      <c r="BK347" s="221">
        <f t="shared" si="278"/>
        <v>0</v>
      </c>
      <c r="BL347" s="221">
        <f t="shared" si="278"/>
        <v>0</v>
      </c>
      <c r="BM347" s="221">
        <f t="shared" si="278"/>
        <v>0</v>
      </c>
    </row>
    <row r="348" spans="3:65" ht="12.75">
      <c r="C348" s="220">
        <f t="shared" si="239"/>
        <v>21</v>
      </c>
      <c r="D348" s="198" t="str">
        <f t="shared" si="240"/>
        <v>…</v>
      </c>
      <c r="E348" s="245" t="str">
        <f t="shared" si="234"/>
        <v>Operating Expense</v>
      </c>
      <c r="F348" s="215">
        <f t="shared" si="234"/>
        <v>2</v>
      </c>
      <c r="G348" s="215"/>
      <c r="H348" s="257">
        <f t="shared" si="235"/>
        <v>0.25345000000000001</v>
      </c>
      <c r="I348" s="225">
        <f t="shared" si="236"/>
        <v>0</v>
      </c>
      <c r="O348" s="221">
        <f t="shared" si="279" ref="O348:AT348">N348+(O261-O1166-O705+$I348*(O$10=YEAR($I992)))*$H348-O1315</f>
        <v>0</v>
      </c>
      <c r="P348" s="221">
        <f t="shared" si="279"/>
        <v>0</v>
      </c>
      <c r="Q348" s="221">
        <f t="shared" si="279"/>
        <v>0</v>
      </c>
      <c r="R348" s="221">
        <f t="shared" si="279"/>
        <v>0</v>
      </c>
      <c r="S348" s="221">
        <f t="shared" si="279"/>
        <v>0</v>
      </c>
      <c r="T348" s="221">
        <f t="shared" si="279"/>
        <v>0</v>
      </c>
      <c r="U348" s="221">
        <f t="shared" si="279"/>
        <v>0</v>
      </c>
      <c r="V348" s="221">
        <f t="shared" si="279"/>
        <v>0</v>
      </c>
      <c r="W348" s="221">
        <f t="shared" si="279"/>
        <v>0</v>
      </c>
      <c r="X348" s="221">
        <f t="shared" si="279"/>
        <v>0</v>
      </c>
      <c r="Y348" s="221">
        <f t="shared" si="279"/>
        <v>0</v>
      </c>
      <c r="Z348" s="221">
        <f t="shared" si="279"/>
        <v>0</v>
      </c>
      <c r="AA348" s="221">
        <f t="shared" si="279"/>
        <v>0</v>
      </c>
      <c r="AB348" s="221">
        <f t="shared" si="279"/>
        <v>0</v>
      </c>
      <c r="AC348" s="221">
        <f t="shared" si="279"/>
        <v>0</v>
      </c>
      <c r="AD348" s="221">
        <f t="shared" si="279"/>
        <v>0</v>
      </c>
      <c r="AE348" s="221">
        <f t="shared" si="279"/>
        <v>0</v>
      </c>
      <c r="AF348" s="221">
        <f t="shared" si="279"/>
        <v>0</v>
      </c>
      <c r="AG348" s="221">
        <f t="shared" si="279"/>
        <v>0</v>
      </c>
      <c r="AH348" s="221">
        <f t="shared" si="279"/>
        <v>0</v>
      </c>
      <c r="AI348" s="221">
        <f t="shared" si="279"/>
        <v>0</v>
      </c>
      <c r="AJ348" s="221">
        <f t="shared" si="279"/>
        <v>0</v>
      </c>
      <c r="AK348" s="221">
        <f t="shared" si="279"/>
        <v>0</v>
      </c>
      <c r="AL348" s="221">
        <f t="shared" si="279"/>
        <v>0</v>
      </c>
      <c r="AM348" s="221">
        <f t="shared" si="279"/>
        <v>0</v>
      </c>
      <c r="AN348" s="221">
        <f t="shared" si="279"/>
        <v>0</v>
      </c>
      <c r="AO348" s="221">
        <f t="shared" si="279"/>
        <v>0</v>
      </c>
      <c r="AP348" s="221">
        <f t="shared" si="279"/>
        <v>0</v>
      </c>
      <c r="AQ348" s="221">
        <f t="shared" si="279"/>
        <v>0</v>
      </c>
      <c r="AR348" s="221">
        <f t="shared" si="279"/>
        <v>0</v>
      </c>
      <c r="AS348" s="221">
        <f t="shared" si="279"/>
        <v>0</v>
      </c>
      <c r="AT348" s="221">
        <f t="shared" si="279"/>
        <v>0</v>
      </c>
      <c r="AU348" s="221">
        <f t="shared" si="280" ref="AU348:BM348">AT348+(AU261-AU1166-AU705+$I348*(AU$10=YEAR($I992)))*$H348-AU1315</f>
        <v>0</v>
      </c>
      <c r="AV348" s="221">
        <f t="shared" si="280"/>
        <v>0</v>
      </c>
      <c r="AW348" s="221">
        <f t="shared" si="280"/>
        <v>0</v>
      </c>
      <c r="AX348" s="221">
        <f t="shared" si="280"/>
        <v>0</v>
      </c>
      <c r="AY348" s="221">
        <f t="shared" si="280"/>
        <v>0</v>
      </c>
      <c r="AZ348" s="221">
        <f t="shared" si="280"/>
        <v>0</v>
      </c>
      <c r="BA348" s="221">
        <f t="shared" si="280"/>
        <v>0</v>
      </c>
      <c r="BB348" s="221">
        <f t="shared" si="280"/>
        <v>0</v>
      </c>
      <c r="BC348" s="221">
        <f t="shared" si="280"/>
        <v>0</v>
      </c>
      <c r="BD348" s="221">
        <f t="shared" si="280"/>
        <v>0</v>
      </c>
      <c r="BE348" s="221">
        <f t="shared" si="280"/>
        <v>0</v>
      </c>
      <c r="BF348" s="221">
        <f t="shared" si="280"/>
        <v>0</v>
      </c>
      <c r="BG348" s="221">
        <f t="shared" si="280"/>
        <v>0</v>
      </c>
      <c r="BH348" s="221">
        <f t="shared" si="280"/>
        <v>0</v>
      </c>
      <c r="BI348" s="221">
        <f t="shared" si="280"/>
        <v>0</v>
      </c>
      <c r="BJ348" s="221">
        <f t="shared" si="280"/>
        <v>0</v>
      </c>
      <c r="BK348" s="221">
        <f t="shared" si="280"/>
        <v>0</v>
      </c>
      <c r="BL348" s="221">
        <f t="shared" si="280"/>
        <v>0</v>
      </c>
      <c r="BM348" s="221">
        <f t="shared" si="280"/>
        <v>0</v>
      </c>
    </row>
    <row r="349" spans="3:65" ht="12.75">
      <c r="C349" s="220">
        <f t="shared" si="239"/>
        <v>22</v>
      </c>
      <c r="D349" s="198" t="str">
        <f t="shared" si="240"/>
        <v>…</v>
      </c>
      <c r="E349" s="245" t="str">
        <f t="shared" si="234"/>
        <v>Operating Expense</v>
      </c>
      <c r="F349" s="215">
        <f t="shared" si="234"/>
        <v>2</v>
      </c>
      <c r="G349" s="215"/>
      <c r="H349" s="257">
        <f t="shared" si="235"/>
        <v>0.25345000000000001</v>
      </c>
      <c r="I349" s="225">
        <f t="shared" si="236"/>
        <v>0</v>
      </c>
      <c r="O349" s="221">
        <f t="shared" si="281" ref="O349:AT349">N349+(O262-O1167-O706+$I349*(O$10=YEAR($I993)))*$H349-O1316</f>
        <v>0</v>
      </c>
      <c r="P349" s="221">
        <f t="shared" si="281"/>
        <v>0</v>
      </c>
      <c r="Q349" s="221">
        <f t="shared" si="281"/>
        <v>0</v>
      </c>
      <c r="R349" s="221">
        <f t="shared" si="281"/>
        <v>0</v>
      </c>
      <c r="S349" s="221">
        <f t="shared" si="281"/>
        <v>0</v>
      </c>
      <c r="T349" s="221">
        <f t="shared" si="281"/>
        <v>0</v>
      </c>
      <c r="U349" s="221">
        <f t="shared" si="281"/>
        <v>0</v>
      </c>
      <c r="V349" s="221">
        <f t="shared" si="281"/>
        <v>0</v>
      </c>
      <c r="W349" s="221">
        <f t="shared" si="281"/>
        <v>0</v>
      </c>
      <c r="X349" s="221">
        <f t="shared" si="281"/>
        <v>0</v>
      </c>
      <c r="Y349" s="221">
        <f t="shared" si="281"/>
        <v>0</v>
      </c>
      <c r="Z349" s="221">
        <f t="shared" si="281"/>
        <v>0</v>
      </c>
      <c r="AA349" s="221">
        <f t="shared" si="281"/>
        <v>0</v>
      </c>
      <c r="AB349" s="221">
        <f t="shared" si="281"/>
        <v>0</v>
      </c>
      <c r="AC349" s="221">
        <f t="shared" si="281"/>
        <v>0</v>
      </c>
      <c r="AD349" s="221">
        <f t="shared" si="281"/>
        <v>0</v>
      </c>
      <c r="AE349" s="221">
        <f t="shared" si="281"/>
        <v>0</v>
      </c>
      <c r="AF349" s="221">
        <f t="shared" si="281"/>
        <v>0</v>
      </c>
      <c r="AG349" s="221">
        <f t="shared" si="281"/>
        <v>0</v>
      </c>
      <c r="AH349" s="221">
        <f t="shared" si="281"/>
        <v>0</v>
      </c>
      <c r="AI349" s="221">
        <f t="shared" si="281"/>
        <v>0</v>
      </c>
      <c r="AJ349" s="221">
        <f t="shared" si="281"/>
        <v>0</v>
      </c>
      <c r="AK349" s="221">
        <f t="shared" si="281"/>
        <v>0</v>
      </c>
      <c r="AL349" s="221">
        <f t="shared" si="281"/>
        <v>0</v>
      </c>
      <c r="AM349" s="221">
        <f t="shared" si="281"/>
        <v>0</v>
      </c>
      <c r="AN349" s="221">
        <f t="shared" si="281"/>
        <v>0</v>
      </c>
      <c r="AO349" s="221">
        <f t="shared" si="281"/>
        <v>0</v>
      </c>
      <c r="AP349" s="221">
        <f t="shared" si="281"/>
        <v>0</v>
      </c>
      <c r="AQ349" s="221">
        <f t="shared" si="281"/>
        <v>0</v>
      </c>
      <c r="AR349" s="221">
        <f t="shared" si="281"/>
        <v>0</v>
      </c>
      <c r="AS349" s="221">
        <f t="shared" si="281"/>
        <v>0</v>
      </c>
      <c r="AT349" s="221">
        <f t="shared" si="281"/>
        <v>0</v>
      </c>
      <c r="AU349" s="221">
        <f t="shared" si="282" ref="AU349:BM349">AT349+(AU262-AU1167-AU706+$I349*(AU$10=YEAR($I993)))*$H349-AU1316</f>
        <v>0</v>
      </c>
      <c r="AV349" s="221">
        <f t="shared" si="282"/>
        <v>0</v>
      </c>
      <c r="AW349" s="221">
        <f t="shared" si="282"/>
        <v>0</v>
      </c>
      <c r="AX349" s="221">
        <f t="shared" si="282"/>
        <v>0</v>
      </c>
      <c r="AY349" s="221">
        <f t="shared" si="282"/>
        <v>0</v>
      </c>
      <c r="AZ349" s="221">
        <f t="shared" si="282"/>
        <v>0</v>
      </c>
      <c r="BA349" s="221">
        <f t="shared" si="282"/>
        <v>0</v>
      </c>
      <c r="BB349" s="221">
        <f t="shared" si="282"/>
        <v>0</v>
      </c>
      <c r="BC349" s="221">
        <f t="shared" si="282"/>
        <v>0</v>
      </c>
      <c r="BD349" s="221">
        <f t="shared" si="282"/>
        <v>0</v>
      </c>
      <c r="BE349" s="221">
        <f t="shared" si="282"/>
        <v>0</v>
      </c>
      <c r="BF349" s="221">
        <f t="shared" si="282"/>
        <v>0</v>
      </c>
      <c r="BG349" s="221">
        <f t="shared" si="282"/>
        <v>0</v>
      </c>
      <c r="BH349" s="221">
        <f t="shared" si="282"/>
        <v>0</v>
      </c>
      <c r="BI349" s="221">
        <f t="shared" si="282"/>
        <v>0</v>
      </c>
      <c r="BJ349" s="221">
        <f t="shared" si="282"/>
        <v>0</v>
      </c>
      <c r="BK349" s="221">
        <f t="shared" si="282"/>
        <v>0</v>
      </c>
      <c r="BL349" s="221">
        <f t="shared" si="282"/>
        <v>0</v>
      </c>
      <c r="BM349" s="221">
        <f t="shared" si="282"/>
        <v>0</v>
      </c>
    </row>
    <row r="350" spans="3:65" ht="12.75">
      <c r="C350" s="220">
        <f t="shared" si="239"/>
        <v>23</v>
      </c>
      <c r="D350" s="198" t="str">
        <f t="shared" si="240"/>
        <v>…</v>
      </c>
      <c r="E350" s="245" t="str">
        <f t="shared" si="234"/>
        <v>Operating Expense</v>
      </c>
      <c r="F350" s="215">
        <f t="shared" si="234"/>
        <v>2</v>
      </c>
      <c r="G350" s="215"/>
      <c r="H350" s="257">
        <f t="shared" si="235"/>
        <v>0.25345000000000001</v>
      </c>
      <c r="I350" s="225">
        <f t="shared" si="236"/>
        <v>0</v>
      </c>
      <c r="O350" s="221">
        <f t="shared" si="283" ref="O350:AT350">N350+(O263-O1168-O707+$I350*(O$10=YEAR($I994)))*$H350-O1317</f>
        <v>0</v>
      </c>
      <c r="P350" s="221">
        <f t="shared" si="283"/>
        <v>0</v>
      </c>
      <c r="Q350" s="221">
        <f t="shared" si="283"/>
        <v>0</v>
      </c>
      <c r="R350" s="221">
        <f t="shared" si="283"/>
        <v>0</v>
      </c>
      <c r="S350" s="221">
        <f t="shared" si="283"/>
        <v>0</v>
      </c>
      <c r="T350" s="221">
        <f t="shared" si="283"/>
        <v>0</v>
      </c>
      <c r="U350" s="221">
        <f t="shared" si="283"/>
        <v>0</v>
      </c>
      <c r="V350" s="221">
        <f t="shared" si="283"/>
        <v>0</v>
      </c>
      <c r="W350" s="221">
        <f t="shared" si="283"/>
        <v>0</v>
      </c>
      <c r="X350" s="221">
        <f t="shared" si="283"/>
        <v>0</v>
      </c>
      <c r="Y350" s="221">
        <f t="shared" si="283"/>
        <v>0</v>
      </c>
      <c r="Z350" s="221">
        <f t="shared" si="283"/>
        <v>0</v>
      </c>
      <c r="AA350" s="221">
        <f t="shared" si="283"/>
        <v>0</v>
      </c>
      <c r="AB350" s="221">
        <f t="shared" si="283"/>
        <v>0</v>
      </c>
      <c r="AC350" s="221">
        <f t="shared" si="283"/>
        <v>0</v>
      </c>
      <c r="AD350" s="221">
        <f t="shared" si="283"/>
        <v>0</v>
      </c>
      <c r="AE350" s="221">
        <f t="shared" si="283"/>
        <v>0</v>
      </c>
      <c r="AF350" s="221">
        <f t="shared" si="283"/>
        <v>0</v>
      </c>
      <c r="AG350" s="221">
        <f t="shared" si="283"/>
        <v>0</v>
      </c>
      <c r="AH350" s="221">
        <f t="shared" si="283"/>
        <v>0</v>
      </c>
      <c r="AI350" s="221">
        <f t="shared" si="283"/>
        <v>0</v>
      </c>
      <c r="AJ350" s="221">
        <f t="shared" si="283"/>
        <v>0</v>
      </c>
      <c r="AK350" s="221">
        <f t="shared" si="283"/>
        <v>0</v>
      </c>
      <c r="AL350" s="221">
        <f t="shared" si="283"/>
        <v>0</v>
      </c>
      <c r="AM350" s="221">
        <f t="shared" si="283"/>
        <v>0</v>
      </c>
      <c r="AN350" s="221">
        <f t="shared" si="283"/>
        <v>0</v>
      </c>
      <c r="AO350" s="221">
        <f t="shared" si="283"/>
        <v>0</v>
      </c>
      <c r="AP350" s="221">
        <f t="shared" si="283"/>
        <v>0</v>
      </c>
      <c r="AQ350" s="221">
        <f t="shared" si="283"/>
        <v>0</v>
      </c>
      <c r="AR350" s="221">
        <f t="shared" si="283"/>
        <v>0</v>
      </c>
      <c r="AS350" s="221">
        <f t="shared" si="283"/>
        <v>0</v>
      </c>
      <c r="AT350" s="221">
        <f t="shared" si="283"/>
        <v>0</v>
      </c>
      <c r="AU350" s="221">
        <f t="shared" si="284" ref="AU350:BM350">AT350+(AU263-AU1168-AU707+$I350*(AU$10=YEAR($I994)))*$H350-AU1317</f>
        <v>0</v>
      </c>
      <c r="AV350" s="221">
        <f t="shared" si="284"/>
        <v>0</v>
      </c>
      <c r="AW350" s="221">
        <f t="shared" si="284"/>
        <v>0</v>
      </c>
      <c r="AX350" s="221">
        <f t="shared" si="284"/>
        <v>0</v>
      </c>
      <c r="AY350" s="221">
        <f t="shared" si="284"/>
        <v>0</v>
      </c>
      <c r="AZ350" s="221">
        <f t="shared" si="284"/>
        <v>0</v>
      </c>
      <c r="BA350" s="221">
        <f t="shared" si="284"/>
        <v>0</v>
      </c>
      <c r="BB350" s="221">
        <f t="shared" si="284"/>
        <v>0</v>
      </c>
      <c r="BC350" s="221">
        <f t="shared" si="284"/>
        <v>0</v>
      </c>
      <c r="BD350" s="221">
        <f t="shared" si="284"/>
        <v>0</v>
      </c>
      <c r="BE350" s="221">
        <f t="shared" si="284"/>
        <v>0</v>
      </c>
      <c r="BF350" s="221">
        <f t="shared" si="284"/>
        <v>0</v>
      </c>
      <c r="BG350" s="221">
        <f t="shared" si="284"/>
        <v>0</v>
      </c>
      <c r="BH350" s="221">
        <f t="shared" si="284"/>
        <v>0</v>
      </c>
      <c r="BI350" s="221">
        <f t="shared" si="284"/>
        <v>0</v>
      </c>
      <c r="BJ350" s="221">
        <f t="shared" si="284"/>
        <v>0</v>
      </c>
      <c r="BK350" s="221">
        <f t="shared" si="284"/>
        <v>0</v>
      </c>
      <c r="BL350" s="221">
        <f t="shared" si="284"/>
        <v>0</v>
      </c>
      <c r="BM350" s="221">
        <f t="shared" si="284"/>
        <v>0</v>
      </c>
    </row>
    <row r="351" spans="3:65" ht="12.75">
      <c r="C351" s="220">
        <f t="shared" si="239"/>
        <v>24</v>
      </c>
      <c r="D351" s="198" t="str">
        <f t="shared" si="240"/>
        <v>…</v>
      </c>
      <c r="E351" s="245" t="str">
        <f t="shared" si="234"/>
        <v>Operating Expense</v>
      </c>
      <c r="F351" s="215">
        <f t="shared" si="234"/>
        <v>2</v>
      </c>
      <c r="G351" s="215"/>
      <c r="H351" s="257">
        <f t="shared" si="235"/>
        <v>0.25345000000000001</v>
      </c>
      <c r="I351" s="225">
        <f t="shared" si="236"/>
        <v>0</v>
      </c>
      <c r="O351" s="221">
        <f t="shared" si="285" ref="O351:AT351">N351+(O264-O1169-O708+$I351*(O$10=YEAR($I995)))*$H351-O1318</f>
        <v>0</v>
      </c>
      <c r="P351" s="221">
        <f t="shared" si="285"/>
        <v>0</v>
      </c>
      <c r="Q351" s="221">
        <f t="shared" si="285"/>
        <v>0</v>
      </c>
      <c r="R351" s="221">
        <f t="shared" si="285"/>
        <v>0</v>
      </c>
      <c r="S351" s="221">
        <f t="shared" si="285"/>
        <v>0</v>
      </c>
      <c r="T351" s="221">
        <f t="shared" si="285"/>
        <v>0</v>
      </c>
      <c r="U351" s="221">
        <f t="shared" si="285"/>
        <v>0</v>
      </c>
      <c r="V351" s="221">
        <f t="shared" si="285"/>
        <v>0</v>
      </c>
      <c r="W351" s="221">
        <f t="shared" si="285"/>
        <v>0</v>
      </c>
      <c r="X351" s="221">
        <f t="shared" si="285"/>
        <v>0</v>
      </c>
      <c r="Y351" s="221">
        <f t="shared" si="285"/>
        <v>0</v>
      </c>
      <c r="Z351" s="221">
        <f t="shared" si="285"/>
        <v>0</v>
      </c>
      <c r="AA351" s="221">
        <f t="shared" si="285"/>
        <v>0</v>
      </c>
      <c r="AB351" s="221">
        <f t="shared" si="285"/>
        <v>0</v>
      </c>
      <c r="AC351" s="221">
        <f t="shared" si="285"/>
        <v>0</v>
      </c>
      <c r="AD351" s="221">
        <f t="shared" si="285"/>
        <v>0</v>
      </c>
      <c r="AE351" s="221">
        <f t="shared" si="285"/>
        <v>0</v>
      </c>
      <c r="AF351" s="221">
        <f t="shared" si="285"/>
        <v>0</v>
      </c>
      <c r="AG351" s="221">
        <f t="shared" si="285"/>
        <v>0</v>
      </c>
      <c r="AH351" s="221">
        <f t="shared" si="285"/>
        <v>0</v>
      </c>
      <c r="AI351" s="221">
        <f t="shared" si="285"/>
        <v>0</v>
      </c>
      <c r="AJ351" s="221">
        <f t="shared" si="285"/>
        <v>0</v>
      </c>
      <c r="AK351" s="221">
        <f t="shared" si="285"/>
        <v>0</v>
      </c>
      <c r="AL351" s="221">
        <f t="shared" si="285"/>
        <v>0</v>
      </c>
      <c r="AM351" s="221">
        <f t="shared" si="285"/>
        <v>0</v>
      </c>
      <c r="AN351" s="221">
        <f t="shared" si="285"/>
        <v>0</v>
      </c>
      <c r="AO351" s="221">
        <f t="shared" si="285"/>
        <v>0</v>
      </c>
      <c r="AP351" s="221">
        <f t="shared" si="285"/>
        <v>0</v>
      </c>
      <c r="AQ351" s="221">
        <f t="shared" si="285"/>
        <v>0</v>
      </c>
      <c r="AR351" s="221">
        <f t="shared" si="285"/>
        <v>0</v>
      </c>
      <c r="AS351" s="221">
        <f t="shared" si="285"/>
        <v>0</v>
      </c>
      <c r="AT351" s="221">
        <f t="shared" si="285"/>
        <v>0</v>
      </c>
      <c r="AU351" s="221">
        <f t="shared" si="286" ref="AU351:BM351">AT351+(AU264-AU1169-AU708+$I351*(AU$10=YEAR($I995)))*$H351-AU1318</f>
        <v>0</v>
      </c>
      <c r="AV351" s="221">
        <f t="shared" si="286"/>
        <v>0</v>
      </c>
      <c r="AW351" s="221">
        <f t="shared" si="286"/>
        <v>0</v>
      </c>
      <c r="AX351" s="221">
        <f t="shared" si="286"/>
        <v>0</v>
      </c>
      <c r="AY351" s="221">
        <f t="shared" si="286"/>
        <v>0</v>
      </c>
      <c r="AZ351" s="221">
        <f t="shared" si="286"/>
        <v>0</v>
      </c>
      <c r="BA351" s="221">
        <f t="shared" si="286"/>
        <v>0</v>
      </c>
      <c r="BB351" s="221">
        <f t="shared" si="286"/>
        <v>0</v>
      </c>
      <c r="BC351" s="221">
        <f t="shared" si="286"/>
        <v>0</v>
      </c>
      <c r="BD351" s="221">
        <f t="shared" si="286"/>
        <v>0</v>
      </c>
      <c r="BE351" s="221">
        <f t="shared" si="286"/>
        <v>0</v>
      </c>
      <c r="BF351" s="221">
        <f t="shared" si="286"/>
        <v>0</v>
      </c>
      <c r="BG351" s="221">
        <f t="shared" si="286"/>
        <v>0</v>
      </c>
      <c r="BH351" s="221">
        <f t="shared" si="286"/>
        <v>0</v>
      </c>
      <c r="BI351" s="221">
        <f t="shared" si="286"/>
        <v>0</v>
      </c>
      <c r="BJ351" s="221">
        <f t="shared" si="286"/>
        <v>0</v>
      </c>
      <c r="BK351" s="221">
        <f t="shared" si="286"/>
        <v>0</v>
      </c>
      <c r="BL351" s="221">
        <f t="shared" si="286"/>
        <v>0</v>
      </c>
      <c r="BM351" s="221">
        <f t="shared" si="286"/>
        <v>0</v>
      </c>
    </row>
    <row r="352" spans="3:65" ht="12.75">
      <c r="C352" s="220">
        <f t="shared" si="239"/>
        <v>25</v>
      </c>
      <c r="D352" s="198" t="str">
        <f t="shared" si="240"/>
        <v>…</v>
      </c>
      <c r="E352" s="245" t="str">
        <f t="shared" si="234"/>
        <v>Operating Expense</v>
      </c>
      <c r="F352" s="215">
        <f t="shared" si="234"/>
        <v>2</v>
      </c>
      <c r="G352" s="215"/>
      <c r="H352" s="257">
        <f t="shared" si="235"/>
        <v>0.25345000000000001</v>
      </c>
      <c r="I352" s="225">
        <f t="shared" si="236"/>
        <v>0</v>
      </c>
      <c r="O352" s="221">
        <f t="shared" si="287" ref="O352:AT352">N352+(O265-O1170-O709+$I352*(O$10=YEAR($I996)))*$H352-O1319</f>
        <v>0</v>
      </c>
      <c r="P352" s="221">
        <f t="shared" si="287"/>
        <v>0</v>
      </c>
      <c r="Q352" s="221">
        <f t="shared" si="287"/>
        <v>0</v>
      </c>
      <c r="R352" s="221">
        <f t="shared" si="287"/>
        <v>0</v>
      </c>
      <c r="S352" s="221">
        <f t="shared" si="287"/>
        <v>0</v>
      </c>
      <c r="T352" s="221">
        <f t="shared" si="287"/>
        <v>0</v>
      </c>
      <c r="U352" s="221">
        <f t="shared" si="287"/>
        <v>0</v>
      </c>
      <c r="V352" s="221">
        <f t="shared" si="287"/>
        <v>0</v>
      </c>
      <c r="W352" s="221">
        <f t="shared" si="287"/>
        <v>0</v>
      </c>
      <c r="X352" s="221">
        <f t="shared" si="287"/>
        <v>0</v>
      </c>
      <c r="Y352" s="221">
        <f t="shared" si="287"/>
        <v>0</v>
      </c>
      <c r="Z352" s="221">
        <f t="shared" si="287"/>
        <v>0</v>
      </c>
      <c r="AA352" s="221">
        <f t="shared" si="287"/>
        <v>0</v>
      </c>
      <c r="AB352" s="221">
        <f t="shared" si="287"/>
        <v>0</v>
      </c>
      <c r="AC352" s="221">
        <f t="shared" si="287"/>
        <v>0</v>
      </c>
      <c r="AD352" s="221">
        <f t="shared" si="287"/>
        <v>0</v>
      </c>
      <c r="AE352" s="221">
        <f t="shared" si="287"/>
        <v>0</v>
      </c>
      <c r="AF352" s="221">
        <f t="shared" si="287"/>
        <v>0</v>
      </c>
      <c r="AG352" s="221">
        <f t="shared" si="287"/>
        <v>0</v>
      </c>
      <c r="AH352" s="221">
        <f t="shared" si="287"/>
        <v>0</v>
      </c>
      <c r="AI352" s="221">
        <f t="shared" si="287"/>
        <v>0</v>
      </c>
      <c r="AJ352" s="221">
        <f t="shared" si="287"/>
        <v>0</v>
      </c>
      <c r="AK352" s="221">
        <f t="shared" si="287"/>
        <v>0</v>
      </c>
      <c r="AL352" s="221">
        <f t="shared" si="287"/>
        <v>0</v>
      </c>
      <c r="AM352" s="221">
        <f t="shared" si="287"/>
        <v>0</v>
      </c>
      <c r="AN352" s="221">
        <f t="shared" si="287"/>
        <v>0</v>
      </c>
      <c r="AO352" s="221">
        <f t="shared" si="287"/>
        <v>0</v>
      </c>
      <c r="AP352" s="221">
        <f t="shared" si="287"/>
        <v>0</v>
      </c>
      <c r="AQ352" s="221">
        <f t="shared" si="287"/>
        <v>0</v>
      </c>
      <c r="AR352" s="221">
        <f t="shared" si="287"/>
        <v>0</v>
      </c>
      <c r="AS352" s="221">
        <f t="shared" si="287"/>
        <v>0</v>
      </c>
      <c r="AT352" s="221">
        <f t="shared" si="287"/>
        <v>0</v>
      </c>
      <c r="AU352" s="221">
        <f t="shared" si="288" ref="AU352:BM352">AT352+(AU265-AU1170-AU709+$I352*(AU$10=YEAR($I996)))*$H352-AU1319</f>
        <v>0</v>
      </c>
      <c r="AV352" s="221">
        <f t="shared" si="288"/>
        <v>0</v>
      </c>
      <c r="AW352" s="221">
        <f t="shared" si="288"/>
        <v>0</v>
      </c>
      <c r="AX352" s="221">
        <f t="shared" si="288"/>
        <v>0</v>
      </c>
      <c r="AY352" s="221">
        <f t="shared" si="288"/>
        <v>0</v>
      </c>
      <c r="AZ352" s="221">
        <f t="shared" si="288"/>
        <v>0</v>
      </c>
      <c r="BA352" s="221">
        <f t="shared" si="288"/>
        <v>0</v>
      </c>
      <c r="BB352" s="221">
        <f t="shared" si="288"/>
        <v>0</v>
      </c>
      <c r="BC352" s="221">
        <f t="shared" si="288"/>
        <v>0</v>
      </c>
      <c r="BD352" s="221">
        <f t="shared" si="288"/>
        <v>0</v>
      </c>
      <c r="BE352" s="221">
        <f t="shared" si="288"/>
        <v>0</v>
      </c>
      <c r="BF352" s="221">
        <f t="shared" si="288"/>
        <v>0</v>
      </c>
      <c r="BG352" s="221">
        <f t="shared" si="288"/>
        <v>0</v>
      </c>
      <c r="BH352" s="221">
        <f t="shared" si="288"/>
        <v>0</v>
      </c>
      <c r="BI352" s="221">
        <f t="shared" si="288"/>
        <v>0</v>
      </c>
      <c r="BJ352" s="221">
        <f t="shared" si="288"/>
        <v>0</v>
      </c>
      <c r="BK352" s="221">
        <f t="shared" si="288"/>
        <v>0</v>
      </c>
      <c r="BL352" s="221">
        <f t="shared" si="288"/>
        <v>0</v>
      </c>
      <c r="BM352" s="221">
        <f t="shared" si="288"/>
        <v>0</v>
      </c>
    </row>
    <row r="353" spans="4:65" ht="12.75">
      <c r="D353" s="226" t="str">
        <f>"Total "&amp;D327</f>
        <v>Total Deferred Tax Asset/(Liability)</v>
      </c>
      <c r="O353" s="243">
        <f t="shared" si="289" ref="O353:AT353">SUM(O328:O352)</f>
        <v>-25345</v>
      </c>
      <c r="P353" s="243">
        <f t="shared" si="289"/>
        <v>-81104</v>
      </c>
      <c r="Q353" s="243">
        <f t="shared" si="289"/>
        <v>-104421.40</v>
      </c>
      <c r="R353" s="243">
        <f t="shared" si="289"/>
        <v>-108273.84</v>
      </c>
      <c r="S353" s="243">
        <f t="shared" si="289"/>
        <v>-112126.28</v>
      </c>
      <c r="T353" s="243">
        <f t="shared" si="289"/>
        <v>-101380.00000000003</v>
      </c>
      <c r="U353" s="243">
        <f t="shared" si="289"/>
        <v>-76035.000000000029</v>
      </c>
      <c r="V353" s="243">
        <f t="shared" si="289"/>
        <v>-50690.000000000029</v>
      </c>
      <c r="W353" s="243">
        <f t="shared" si="289"/>
        <v>-25345.000000000029</v>
      </c>
      <c r="X353" s="243">
        <f t="shared" si="289"/>
        <v>-2.91038304567337E-11</v>
      </c>
      <c r="Y353" s="243">
        <f t="shared" si="289"/>
        <v>-9.65227897609111E-13</v>
      </c>
      <c r="Z353" s="243">
        <f t="shared" si="289"/>
        <v>-9.65227897609111E-13</v>
      </c>
      <c r="AA353" s="243">
        <f t="shared" si="289"/>
        <v>-9.65227897609111E-13</v>
      </c>
      <c r="AB353" s="243">
        <f t="shared" si="289"/>
        <v>-9.65227897609111E-13</v>
      </c>
      <c r="AC353" s="243">
        <f t="shared" si="289"/>
        <v>-9.65227897609111E-13</v>
      </c>
      <c r="AD353" s="243">
        <f t="shared" si="289"/>
        <v>-9.65227897609111E-13</v>
      </c>
      <c r="AE353" s="243">
        <f t="shared" si="289"/>
        <v>-9.65227897609111E-13</v>
      </c>
      <c r="AF353" s="243">
        <f t="shared" si="289"/>
        <v>-9.65227897609111E-13</v>
      </c>
      <c r="AG353" s="243">
        <f t="shared" si="289"/>
        <v>-9.65227897609111E-13</v>
      </c>
      <c r="AH353" s="243">
        <f t="shared" si="289"/>
        <v>-9.65227897609111E-13</v>
      </c>
      <c r="AI353" s="243">
        <f t="shared" si="289"/>
        <v>-9.65227897609111E-13</v>
      </c>
      <c r="AJ353" s="243">
        <f t="shared" si="289"/>
        <v>-9.65227897609111E-13</v>
      </c>
      <c r="AK353" s="243">
        <f t="shared" si="289"/>
        <v>-9.65227897609111E-13</v>
      </c>
      <c r="AL353" s="243">
        <f t="shared" si="289"/>
        <v>-9.65227897609111E-13</v>
      </c>
      <c r="AM353" s="243">
        <f t="shared" si="289"/>
        <v>-9.65227897609111E-13</v>
      </c>
      <c r="AN353" s="243">
        <f t="shared" si="289"/>
        <v>-9.65227897609111E-13</v>
      </c>
      <c r="AO353" s="243">
        <f t="shared" si="289"/>
        <v>-9.65227897609111E-13</v>
      </c>
      <c r="AP353" s="243">
        <f t="shared" si="289"/>
        <v>-9.65227897609111E-13</v>
      </c>
      <c r="AQ353" s="243">
        <f t="shared" si="289"/>
        <v>-9.65227897609111E-13</v>
      </c>
      <c r="AR353" s="243">
        <f t="shared" si="289"/>
        <v>-9.65227897609111E-13</v>
      </c>
      <c r="AS353" s="243">
        <f t="shared" si="289"/>
        <v>-9.65227897609111E-13</v>
      </c>
      <c r="AT353" s="243">
        <f t="shared" si="289"/>
        <v>-9.65227897609111E-13</v>
      </c>
      <c r="AU353" s="243">
        <f t="shared" si="290" ref="AU353:BM353">SUM(AU328:AU352)</f>
        <v>-9.65227897609111E-13</v>
      </c>
      <c r="AV353" s="243">
        <f t="shared" si="290"/>
        <v>-9.65227897609111E-13</v>
      </c>
      <c r="AW353" s="243">
        <f t="shared" si="290"/>
        <v>-9.65227897609111E-13</v>
      </c>
      <c r="AX353" s="243">
        <f t="shared" si="290"/>
        <v>-9.65227897609111E-13</v>
      </c>
      <c r="AY353" s="243">
        <f t="shared" si="290"/>
        <v>-9.65227897609111E-13</v>
      </c>
      <c r="AZ353" s="243">
        <f t="shared" si="290"/>
        <v>-9.65227897609111E-13</v>
      </c>
      <c r="BA353" s="243">
        <f t="shared" si="290"/>
        <v>-9.65227897609111E-13</v>
      </c>
      <c r="BB353" s="243">
        <f t="shared" si="290"/>
        <v>-9.65227897609111E-13</v>
      </c>
      <c r="BC353" s="243">
        <f t="shared" si="290"/>
        <v>-9.65227897609111E-13</v>
      </c>
      <c r="BD353" s="243">
        <f t="shared" si="290"/>
        <v>-9.65227897609111E-13</v>
      </c>
      <c r="BE353" s="243">
        <f t="shared" si="290"/>
        <v>-9.65227897609111E-13</v>
      </c>
      <c r="BF353" s="243">
        <f t="shared" si="290"/>
        <v>-9.65227897609111E-13</v>
      </c>
      <c r="BG353" s="243">
        <f t="shared" si="290"/>
        <v>-9.65227897609111E-13</v>
      </c>
      <c r="BH353" s="243">
        <f t="shared" si="290"/>
        <v>-9.65227897609111E-13</v>
      </c>
      <c r="BI353" s="243">
        <f t="shared" si="290"/>
        <v>-9.65227897609111E-13</v>
      </c>
      <c r="BJ353" s="243">
        <f t="shared" si="290"/>
        <v>-9.65227897609111E-13</v>
      </c>
      <c r="BK353" s="243">
        <f t="shared" si="290"/>
        <v>-9.65227897609111E-13</v>
      </c>
      <c r="BL353" s="243">
        <f t="shared" si="290"/>
        <v>-9.65227897609111E-13</v>
      </c>
      <c r="BM353" s="243">
        <f t="shared" si="290"/>
        <v>-9.65227897609111E-13</v>
      </c>
    </row>
    <row r="354" spans="4:7" s="221" customFormat="1" ht="12.75">
      <c r="D354" s="229"/>
      <c r="F354" s="230"/>
      <c r="G354" s="230"/>
    </row>
    <row r="355" spans="4:7" s="221" customFormat="1" ht="12.75">
      <c r="D355" s="229"/>
      <c r="F355" s="230"/>
      <c r="G355" s="230"/>
    </row>
    <row r="356" spans="4:65" ht="12.75">
      <c r="D356" s="218" t="s">
        <v>91</v>
      </c>
      <c r="E356" s="213"/>
      <c r="F356" s="186"/>
      <c r="G356" s="186"/>
      <c r="K356" s="216"/>
      <c r="L356" s="216"/>
      <c r="M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  <c r="AC356" s="216"/>
      <c r="AD356" s="216"/>
      <c r="AE356" s="216"/>
      <c r="AF356" s="216"/>
      <c r="AG356" s="216"/>
      <c r="AH356" s="216"/>
      <c r="AI356" s="216"/>
      <c r="AJ356" s="216"/>
      <c r="AK356" s="216"/>
      <c r="AL356" s="216"/>
      <c r="AM356" s="216"/>
      <c r="AN356" s="216"/>
      <c r="AO356" s="216"/>
      <c r="AP356" s="216"/>
      <c r="AQ356" s="216"/>
      <c r="AR356" s="216"/>
      <c r="AS356" s="216"/>
      <c r="AT356" s="216"/>
      <c r="AU356" s="216"/>
      <c r="AV356" s="216"/>
      <c r="AW356" s="216"/>
      <c r="AX356" s="216"/>
      <c r="AY356" s="216"/>
      <c r="AZ356" s="216"/>
      <c r="BA356" s="216"/>
      <c r="BB356" s="216"/>
      <c r="BC356" s="216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</row>
    <row r="357" spans="3:65" ht="12.75">
      <c r="C357" s="220">
        <f>C356+1</f>
        <v>1</v>
      </c>
      <c r="D357" s="198" t="str">
        <f>INDEX(D$64:D$88,$C357,1)</f>
        <v>Capital Costs</v>
      </c>
      <c r="E357" s="245" t="str">
        <f t="shared" si="291" ref="E357:F381">INDEX(E$64:E$88,$C357,1)</f>
        <v>Capital</v>
      </c>
      <c r="F357" s="215">
        <f t="shared" si="291"/>
        <v>4</v>
      </c>
      <c r="G357" s="215"/>
      <c r="H357" s="257">
        <f t="shared" si="292" ref="H357:H381">Tax_Rate</f>
        <v>0.25345000000000001</v>
      </c>
      <c r="O357" s="221">
        <f t="shared" si="293" ref="O357:AT357">O299+O328</f>
        <v>874655</v>
      </c>
      <c r="P357" s="221">
        <f t="shared" si="293"/>
        <v>718896</v>
      </c>
      <c r="Q357" s="221">
        <f t="shared" si="293"/>
        <v>595578.60</v>
      </c>
      <c r="R357" s="221">
        <f t="shared" si="293"/>
        <v>491726.16000000003</v>
      </c>
      <c r="S357" s="221">
        <f t="shared" si="293"/>
        <v>387873.72</v>
      </c>
      <c r="T357" s="221">
        <f t="shared" si="293"/>
        <v>298620</v>
      </c>
      <c r="U357" s="221">
        <f t="shared" si="293"/>
        <v>223964.99999999997</v>
      </c>
      <c r="V357" s="221">
        <f t="shared" si="293"/>
        <v>149309.99999999997</v>
      </c>
      <c r="W357" s="221">
        <f t="shared" si="293"/>
        <v>74654.999999999971</v>
      </c>
      <c r="X357" s="221">
        <f t="shared" si="293"/>
        <v>-2.91038304567337E-11</v>
      </c>
      <c r="Y357" s="221">
        <f t="shared" si="293"/>
        <v>-1.1738054972454393E-10</v>
      </c>
      <c r="Z357" s="221">
        <f t="shared" si="293"/>
        <v>-1.1738054972454393E-10</v>
      </c>
      <c r="AA357" s="221">
        <f t="shared" si="293"/>
        <v>-1.1738054972454393E-10</v>
      </c>
      <c r="AB357" s="221">
        <f t="shared" si="293"/>
        <v>-1.1738054972454393E-10</v>
      </c>
      <c r="AC357" s="221">
        <f t="shared" si="293"/>
        <v>-1.1738054972454393E-10</v>
      </c>
      <c r="AD357" s="221">
        <f t="shared" si="293"/>
        <v>-1.1738054972454393E-10</v>
      </c>
      <c r="AE357" s="221">
        <f t="shared" si="293"/>
        <v>-1.1738054972454393E-10</v>
      </c>
      <c r="AF357" s="221">
        <f t="shared" si="293"/>
        <v>-1.1738054972454393E-10</v>
      </c>
      <c r="AG357" s="221">
        <f t="shared" si="293"/>
        <v>-1.1738054972454393E-10</v>
      </c>
      <c r="AH357" s="221">
        <f t="shared" si="293"/>
        <v>-1.1738054972454393E-10</v>
      </c>
      <c r="AI357" s="221">
        <f t="shared" si="293"/>
        <v>-1.1738054972454393E-10</v>
      </c>
      <c r="AJ357" s="221">
        <f t="shared" si="293"/>
        <v>-1.1738054972454393E-10</v>
      </c>
      <c r="AK357" s="221">
        <f t="shared" si="293"/>
        <v>-1.1738054972454393E-10</v>
      </c>
      <c r="AL357" s="221">
        <f t="shared" si="293"/>
        <v>-1.1738054972454393E-10</v>
      </c>
      <c r="AM357" s="221">
        <f t="shared" si="293"/>
        <v>-1.1738054972454393E-10</v>
      </c>
      <c r="AN357" s="221">
        <f t="shared" si="293"/>
        <v>-1.1738054972454393E-10</v>
      </c>
      <c r="AO357" s="221">
        <f t="shared" si="293"/>
        <v>-1.1738054972454393E-10</v>
      </c>
      <c r="AP357" s="221">
        <f t="shared" si="293"/>
        <v>-1.1738054972454393E-10</v>
      </c>
      <c r="AQ357" s="221">
        <f t="shared" si="293"/>
        <v>-1.1738054972454393E-10</v>
      </c>
      <c r="AR357" s="221">
        <f t="shared" si="293"/>
        <v>-1.1738054972454393E-10</v>
      </c>
      <c r="AS357" s="221">
        <f t="shared" si="293"/>
        <v>-1.1738054972454393E-10</v>
      </c>
      <c r="AT357" s="221">
        <f t="shared" si="293"/>
        <v>-1.1738054972454393E-10</v>
      </c>
      <c r="AU357" s="221">
        <f t="shared" si="294" ref="AU357:BM357">AU299+AU328</f>
        <v>-1.1738054972454393E-10</v>
      </c>
      <c r="AV357" s="221">
        <f t="shared" si="294"/>
        <v>-1.1738054972454393E-10</v>
      </c>
      <c r="AW357" s="221">
        <f t="shared" si="294"/>
        <v>-1.1738054972454393E-10</v>
      </c>
      <c r="AX357" s="221">
        <f t="shared" si="294"/>
        <v>-1.1738054972454393E-10</v>
      </c>
      <c r="AY357" s="221">
        <f t="shared" si="294"/>
        <v>-1.1738054972454393E-10</v>
      </c>
      <c r="AZ357" s="221">
        <f t="shared" si="294"/>
        <v>-1.1738054972454393E-10</v>
      </c>
      <c r="BA357" s="221">
        <f t="shared" si="294"/>
        <v>-1.1738054972454393E-10</v>
      </c>
      <c r="BB357" s="221">
        <f t="shared" si="294"/>
        <v>-1.1738054972454393E-10</v>
      </c>
      <c r="BC357" s="221">
        <f t="shared" si="294"/>
        <v>-1.1738054972454393E-10</v>
      </c>
      <c r="BD357" s="221">
        <f t="shared" si="294"/>
        <v>-1.1738054972454393E-10</v>
      </c>
      <c r="BE357" s="221">
        <f t="shared" si="294"/>
        <v>-1.1738054972454393E-10</v>
      </c>
      <c r="BF357" s="221">
        <f t="shared" si="294"/>
        <v>-1.1738054972454393E-10</v>
      </c>
      <c r="BG357" s="221">
        <f t="shared" si="294"/>
        <v>-1.1738054972454393E-10</v>
      </c>
      <c r="BH357" s="221">
        <f t="shared" si="294"/>
        <v>-1.1738054972454393E-10</v>
      </c>
      <c r="BI357" s="221">
        <f t="shared" si="294"/>
        <v>-1.1738054972454393E-10</v>
      </c>
      <c r="BJ357" s="221">
        <f t="shared" si="294"/>
        <v>-1.1738054972454393E-10</v>
      </c>
      <c r="BK357" s="221">
        <f t="shared" si="294"/>
        <v>-1.1738054972454393E-10</v>
      </c>
      <c r="BL357" s="221">
        <f t="shared" si="294"/>
        <v>-1.1738054972454393E-10</v>
      </c>
      <c r="BM357" s="221">
        <f t="shared" si="294"/>
        <v>-1.1738054972454393E-10</v>
      </c>
    </row>
    <row r="358" spans="3:65" ht="12.75">
      <c r="C358" s="220">
        <f t="shared" si="295" ref="C358:C381">C357+1</f>
        <v>2</v>
      </c>
      <c r="D358" s="198" t="str">
        <f t="shared" si="296" ref="D358:D381">INDEX(D$64:D$88,$C358,1)</f>
        <v>O&amp;M</v>
      </c>
      <c r="E358" s="245" t="str">
        <f t="shared" si="291"/>
        <v>Operating Expense</v>
      </c>
      <c r="F358" s="215">
        <f t="shared" si="291"/>
        <v>2</v>
      </c>
      <c r="G358" s="215"/>
      <c r="H358" s="257">
        <f t="shared" si="292"/>
        <v>0.25345000000000001</v>
      </c>
      <c r="O358" s="221">
        <f t="shared" si="297" ref="O358:AT358">O300+O329</f>
        <v>0</v>
      </c>
      <c r="P358" s="221">
        <f t="shared" si="297"/>
        <v>0</v>
      </c>
      <c r="Q358" s="221">
        <f t="shared" si="297"/>
        <v>0</v>
      </c>
      <c r="R358" s="221">
        <f t="shared" si="297"/>
        <v>0</v>
      </c>
      <c r="S358" s="221">
        <f t="shared" si="297"/>
        <v>0</v>
      </c>
      <c r="T358" s="221">
        <f t="shared" si="297"/>
        <v>0</v>
      </c>
      <c r="U358" s="221">
        <f t="shared" si="297"/>
        <v>0</v>
      </c>
      <c r="V358" s="221">
        <f t="shared" si="297"/>
        <v>0</v>
      </c>
      <c r="W358" s="221">
        <f t="shared" si="297"/>
        <v>0</v>
      </c>
      <c r="X358" s="221">
        <f t="shared" si="297"/>
        <v>0</v>
      </c>
      <c r="Y358" s="221">
        <f t="shared" si="297"/>
        <v>0</v>
      </c>
      <c r="Z358" s="221">
        <f t="shared" si="297"/>
        <v>0</v>
      </c>
      <c r="AA358" s="221">
        <f t="shared" si="297"/>
        <v>0</v>
      </c>
      <c r="AB358" s="221">
        <f t="shared" si="297"/>
        <v>0</v>
      </c>
      <c r="AC358" s="221">
        <f t="shared" si="297"/>
        <v>0</v>
      </c>
      <c r="AD358" s="221">
        <f t="shared" si="297"/>
        <v>0</v>
      </c>
      <c r="AE358" s="221">
        <f t="shared" si="297"/>
        <v>0</v>
      </c>
      <c r="AF358" s="221">
        <f t="shared" si="297"/>
        <v>0</v>
      </c>
      <c r="AG358" s="221">
        <f t="shared" si="297"/>
        <v>0</v>
      </c>
      <c r="AH358" s="221">
        <f t="shared" si="297"/>
        <v>0</v>
      </c>
      <c r="AI358" s="221">
        <f t="shared" si="297"/>
        <v>0</v>
      </c>
      <c r="AJ358" s="221">
        <f t="shared" si="297"/>
        <v>0</v>
      </c>
      <c r="AK358" s="221">
        <f t="shared" si="297"/>
        <v>0</v>
      </c>
      <c r="AL358" s="221">
        <f t="shared" si="297"/>
        <v>0</v>
      </c>
      <c r="AM358" s="221">
        <f t="shared" si="297"/>
        <v>0</v>
      </c>
      <c r="AN358" s="221">
        <f t="shared" si="297"/>
        <v>0</v>
      </c>
      <c r="AO358" s="221">
        <f t="shared" si="297"/>
        <v>0</v>
      </c>
      <c r="AP358" s="221">
        <f t="shared" si="297"/>
        <v>0</v>
      </c>
      <c r="AQ358" s="221">
        <f t="shared" si="297"/>
        <v>0</v>
      </c>
      <c r="AR358" s="221">
        <f t="shared" si="297"/>
        <v>0</v>
      </c>
      <c r="AS358" s="221">
        <f t="shared" si="297"/>
        <v>0</v>
      </c>
      <c r="AT358" s="221">
        <f t="shared" si="297"/>
        <v>0</v>
      </c>
      <c r="AU358" s="221">
        <f t="shared" si="298" ref="AU358:BM358">AU300+AU329</f>
        <v>0</v>
      </c>
      <c r="AV358" s="221">
        <f t="shared" si="298"/>
        <v>0</v>
      </c>
      <c r="AW358" s="221">
        <f t="shared" si="298"/>
        <v>0</v>
      </c>
      <c r="AX358" s="221">
        <f t="shared" si="298"/>
        <v>0</v>
      </c>
      <c r="AY358" s="221">
        <f t="shared" si="298"/>
        <v>0</v>
      </c>
      <c r="AZ358" s="221">
        <f t="shared" si="298"/>
        <v>0</v>
      </c>
      <c r="BA358" s="221">
        <f t="shared" si="298"/>
        <v>0</v>
      </c>
      <c r="BB358" s="221">
        <f t="shared" si="298"/>
        <v>0</v>
      </c>
      <c r="BC358" s="221">
        <f t="shared" si="298"/>
        <v>0</v>
      </c>
      <c r="BD358" s="221">
        <f t="shared" si="298"/>
        <v>0</v>
      </c>
      <c r="BE358" s="221">
        <f t="shared" si="298"/>
        <v>0</v>
      </c>
      <c r="BF358" s="221">
        <f t="shared" si="298"/>
        <v>0</v>
      </c>
      <c r="BG358" s="221">
        <f t="shared" si="298"/>
        <v>0</v>
      </c>
      <c r="BH358" s="221">
        <f t="shared" si="298"/>
        <v>0</v>
      </c>
      <c r="BI358" s="221">
        <f t="shared" si="298"/>
        <v>0</v>
      </c>
      <c r="BJ358" s="221">
        <f t="shared" si="298"/>
        <v>0</v>
      </c>
      <c r="BK358" s="221">
        <f t="shared" si="298"/>
        <v>0</v>
      </c>
      <c r="BL358" s="221">
        <f t="shared" si="298"/>
        <v>0</v>
      </c>
      <c r="BM358" s="221">
        <f t="shared" si="298"/>
        <v>0</v>
      </c>
    </row>
    <row r="359" spans="3:65" ht="12.75">
      <c r="C359" s="220">
        <f t="shared" si="295"/>
        <v>3</v>
      </c>
      <c r="D359" s="198" t="str">
        <f t="shared" si="296"/>
        <v>…</v>
      </c>
      <c r="E359" s="245" t="str">
        <f t="shared" si="291"/>
        <v>Operating Expense</v>
      </c>
      <c r="F359" s="215">
        <f t="shared" si="291"/>
        <v>2</v>
      </c>
      <c r="G359" s="215"/>
      <c r="H359" s="257">
        <f t="shared" si="292"/>
        <v>0.25345000000000001</v>
      </c>
      <c r="O359" s="221">
        <f t="shared" si="299" ref="O359:AT359">O301+O330</f>
        <v>0</v>
      </c>
      <c r="P359" s="221">
        <f t="shared" si="299"/>
        <v>0</v>
      </c>
      <c r="Q359" s="221">
        <f t="shared" si="299"/>
        <v>0</v>
      </c>
      <c r="R359" s="221">
        <f t="shared" si="299"/>
        <v>0</v>
      </c>
      <c r="S359" s="221">
        <f t="shared" si="299"/>
        <v>0</v>
      </c>
      <c r="T359" s="221">
        <f t="shared" si="299"/>
        <v>0</v>
      </c>
      <c r="U359" s="221">
        <f t="shared" si="299"/>
        <v>0</v>
      </c>
      <c r="V359" s="221">
        <f t="shared" si="299"/>
        <v>0</v>
      </c>
      <c r="W359" s="221">
        <f t="shared" si="299"/>
        <v>0</v>
      </c>
      <c r="X359" s="221">
        <f t="shared" si="299"/>
        <v>0</v>
      </c>
      <c r="Y359" s="221">
        <f t="shared" si="299"/>
        <v>0</v>
      </c>
      <c r="Z359" s="221">
        <f t="shared" si="299"/>
        <v>0</v>
      </c>
      <c r="AA359" s="221">
        <f t="shared" si="299"/>
        <v>0</v>
      </c>
      <c r="AB359" s="221">
        <f t="shared" si="299"/>
        <v>0</v>
      </c>
      <c r="AC359" s="221">
        <f t="shared" si="299"/>
        <v>0</v>
      </c>
      <c r="AD359" s="221">
        <f t="shared" si="299"/>
        <v>0</v>
      </c>
      <c r="AE359" s="221">
        <f t="shared" si="299"/>
        <v>0</v>
      </c>
      <c r="AF359" s="221">
        <f t="shared" si="299"/>
        <v>0</v>
      </c>
      <c r="AG359" s="221">
        <f t="shared" si="299"/>
        <v>0</v>
      </c>
      <c r="AH359" s="221">
        <f t="shared" si="299"/>
        <v>0</v>
      </c>
      <c r="AI359" s="221">
        <f t="shared" si="299"/>
        <v>0</v>
      </c>
      <c r="AJ359" s="221">
        <f t="shared" si="299"/>
        <v>0</v>
      </c>
      <c r="AK359" s="221">
        <f t="shared" si="299"/>
        <v>0</v>
      </c>
      <c r="AL359" s="221">
        <f t="shared" si="299"/>
        <v>0</v>
      </c>
      <c r="AM359" s="221">
        <f t="shared" si="299"/>
        <v>0</v>
      </c>
      <c r="AN359" s="221">
        <f t="shared" si="299"/>
        <v>0</v>
      </c>
      <c r="AO359" s="221">
        <f t="shared" si="299"/>
        <v>0</v>
      </c>
      <c r="AP359" s="221">
        <f t="shared" si="299"/>
        <v>0</v>
      </c>
      <c r="AQ359" s="221">
        <f t="shared" si="299"/>
        <v>0</v>
      </c>
      <c r="AR359" s="221">
        <f t="shared" si="299"/>
        <v>0</v>
      </c>
      <c r="AS359" s="221">
        <f t="shared" si="299"/>
        <v>0</v>
      </c>
      <c r="AT359" s="221">
        <f t="shared" si="299"/>
        <v>0</v>
      </c>
      <c r="AU359" s="221">
        <f t="shared" si="300" ref="AU359:BM359">AU301+AU330</f>
        <v>0</v>
      </c>
      <c r="AV359" s="221">
        <f t="shared" si="300"/>
        <v>0</v>
      </c>
      <c r="AW359" s="221">
        <f t="shared" si="300"/>
        <v>0</v>
      </c>
      <c r="AX359" s="221">
        <f t="shared" si="300"/>
        <v>0</v>
      </c>
      <c r="AY359" s="221">
        <f t="shared" si="300"/>
        <v>0</v>
      </c>
      <c r="AZ359" s="221">
        <f t="shared" si="300"/>
        <v>0</v>
      </c>
      <c r="BA359" s="221">
        <f t="shared" si="300"/>
        <v>0</v>
      </c>
      <c r="BB359" s="221">
        <f t="shared" si="300"/>
        <v>0</v>
      </c>
      <c r="BC359" s="221">
        <f t="shared" si="300"/>
        <v>0</v>
      </c>
      <c r="BD359" s="221">
        <f t="shared" si="300"/>
        <v>0</v>
      </c>
      <c r="BE359" s="221">
        <f t="shared" si="300"/>
        <v>0</v>
      </c>
      <c r="BF359" s="221">
        <f t="shared" si="300"/>
        <v>0</v>
      </c>
      <c r="BG359" s="221">
        <f t="shared" si="300"/>
        <v>0</v>
      </c>
      <c r="BH359" s="221">
        <f t="shared" si="300"/>
        <v>0</v>
      </c>
      <c r="BI359" s="221">
        <f t="shared" si="300"/>
        <v>0</v>
      </c>
      <c r="BJ359" s="221">
        <f t="shared" si="300"/>
        <v>0</v>
      </c>
      <c r="BK359" s="221">
        <f t="shared" si="300"/>
        <v>0</v>
      </c>
      <c r="BL359" s="221">
        <f t="shared" si="300"/>
        <v>0</v>
      </c>
      <c r="BM359" s="221">
        <f t="shared" si="300"/>
        <v>0</v>
      </c>
    </row>
    <row r="360" spans="3:65" ht="12.75">
      <c r="C360" s="220">
        <f t="shared" si="295"/>
        <v>4</v>
      </c>
      <c r="D360" s="198" t="str">
        <f t="shared" si="296"/>
        <v>…</v>
      </c>
      <c r="E360" s="245" t="str">
        <f t="shared" si="291"/>
        <v>Operating Savings</v>
      </c>
      <c r="F360" s="215">
        <f t="shared" si="291"/>
        <v>1</v>
      </c>
      <c r="G360" s="215"/>
      <c r="H360" s="257">
        <f t="shared" si="292"/>
        <v>0.25345000000000001</v>
      </c>
      <c r="O360" s="221">
        <f t="shared" si="301" ref="O360:AT360">O302+O331</f>
        <v>0</v>
      </c>
      <c r="P360" s="221">
        <f t="shared" si="301"/>
        <v>0</v>
      </c>
      <c r="Q360" s="221">
        <f t="shared" si="301"/>
        <v>0</v>
      </c>
      <c r="R360" s="221">
        <f t="shared" si="301"/>
        <v>0</v>
      </c>
      <c r="S360" s="221">
        <f t="shared" si="301"/>
        <v>0</v>
      </c>
      <c r="T360" s="221">
        <f t="shared" si="301"/>
        <v>0</v>
      </c>
      <c r="U360" s="221">
        <f t="shared" si="301"/>
        <v>0</v>
      </c>
      <c r="V360" s="221">
        <f t="shared" si="301"/>
        <v>0</v>
      </c>
      <c r="W360" s="221">
        <f t="shared" si="301"/>
        <v>0</v>
      </c>
      <c r="X360" s="221">
        <f t="shared" si="301"/>
        <v>0</v>
      </c>
      <c r="Y360" s="221">
        <f t="shared" si="301"/>
        <v>0</v>
      </c>
      <c r="Z360" s="221">
        <f t="shared" si="301"/>
        <v>0</v>
      </c>
      <c r="AA360" s="221">
        <f t="shared" si="301"/>
        <v>0</v>
      </c>
      <c r="AB360" s="221">
        <f t="shared" si="301"/>
        <v>0</v>
      </c>
      <c r="AC360" s="221">
        <f t="shared" si="301"/>
        <v>0</v>
      </c>
      <c r="AD360" s="221">
        <f t="shared" si="301"/>
        <v>0</v>
      </c>
      <c r="AE360" s="221">
        <f t="shared" si="301"/>
        <v>0</v>
      </c>
      <c r="AF360" s="221">
        <f t="shared" si="301"/>
        <v>0</v>
      </c>
      <c r="AG360" s="221">
        <f t="shared" si="301"/>
        <v>0</v>
      </c>
      <c r="AH360" s="221">
        <f t="shared" si="301"/>
        <v>0</v>
      </c>
      <c r="AI360" s="221">
        <f t="shared" si="301"/>
        <v>0</v>
      </c>
      <c r="AJ360" s="221">
        <f t="shared" si="301"/>
        <v>0</v>
      </c>
      <c r="AK360" s="221">
        <f t="shared" si="301"/>
        <v>0</v>
      </c>
      <c r="AL360" s="221">
        <f t="shared" si="301"/>
        <v>0</v>
      </c>
      <c r="AM360" s="221">
        <f t="shared" si="301"/>
        <v>0</v>
      </c>
      <c r="AN360" s="221">
        <f t="shared" si="301"/>
        <v>0</v>
      </c>
      <c r="AO360" s="221">
        <f t="shared" si="301"/>
        <v>0</v>
      </c>
      <c r="AP360" s="221">
        <f t="shared" si="301"/>
        <v>0</v>
      </c>
      <c r="AQ360" s="221">
        <f t="shared" si="301"/>
        <v>0</v>
      </c>
      <c r="AR360" s="221">
        <f t="shared" si="301"/>
        <v>0</v>
      </c>
      <c r="AS360" s="221">
        <f t="shared" si="301"/>
        <v>0</v>
      </c>
      <c r="AT360" s="221">
        <f t="shared" si="301"/>
        <v>0</v>
      </c>
      <c r="AU360" s="221">
        <f t="shared" si="302" ref="AU360:BM360">AU302+AU331</f>
        <v>0</v>
      </c>
      <c r="AV360" s="221">
        <f t="shared" si="302"/>
        <v>0</v>
      </c>
      <c r="AW360" s="221">
        <f t="shared" si="302"/>
        <v>0</v>
      </c>
      <c r="AX360" s="221">
        <f t="shared" si="302"/>
        <v>0</v>
      </c>
      <c r="AY360" s="221">
        <f t="shared" si="302"/>
        <v>0</v>
      </c>
      <c r="AZ360" s="221">
        <f t="shared" si="302"/>
        <v>0</v>
      </c>
      <c r="BA360" s="221">
        <f t="shared" si="302"/>
        <v>0</v>
      </c>
      <c r="BB360" s="221">
        <f t="shared" si="302"/>
        <v>0</v>
      </c>
      <c r="BC360" s="221">
        <f t="shared" si="302"/>
        <v>0</v>
      </c>
      <c r="BD360" s="221">
        <f t="shared" si="302"/>
        <v>0</v>
      </c>
      <c r="BE360" s="221">
        <f t="shared" si="302"/>
        <v>0</v>
      </c>
      <c r="BF360" s="221">
        <f t="shared" si="302"/>
        <v>0</v>
      </c>
      <c r="BG360" s="221">
        <f t="shared" si="302"/>
        <v>0</v>
      </c>
      <c r="BH360" s="221">
        <f t="shared" si="302"/>
        <v>0</v>
      </c>
      <c r="BI360" s="221">
        <f t="shared" si="302"/>
        <v>0</v>
      </c>
      <c r="BJ360" s="221">
        <f t="shared" si="302"/>
        <v>0</v>
      </c>
      <c r="BK360" s="221">
        <f t="shared" si="302"/>
        <v>0</v>
      </c>
      <c r="BL360" s="221">
        <f t="shared" si="302"/>
        <v>0</v>
      </c>
      <c r="BM360" s="221">
        <f t="shared" si="302"/>
        <v>0</v>
      </c>
    </row>
    <row r="361" spans="3:65" ht="12.75">
      <c r="C361" s="220">
        <f t="shared" si="295"/>
        <v>5</v>
      </c>
      <c r="D361" s="198" t="str">
        <f t="shared" si="296"/>
        <v>…</v>
      </c>
      <c r="E361" s="245" t="str">
        <f t="shared" si="291"/>
        <v>Operating Expense</v>
      </c>
      <c r="F361" s="215">
        <f t="shared" si="291"/>
        <v>2</v>
      </c>
      <c r="G361" s="215"/>
      <c r="H361" s="257">
        <f t="shared" si="292"/>
        <v>0.25345000000000001</v>
      </c>
      <c r="O361" s="221">
        <f t="shared" si="303" ref="O361:AT361">O303+O332</f>
        <v>0</v>
      </c>
      <c r="P361" s="221">
        <f t="shared" si="303"/>
        <v>0</v>
      </c>
      <c r="Q361" s="221">
        <f t="shared" si="303"/>
        <v>0</v>
      </c>
      <c r="R361" s="221">
        <f t="shared" si="303"/>
        <v>0</v>
      </c>
      <c r="S361" s="221">
        <f t="shared" si="303"/>
        <v>0</v>
      </c>
      <c r="T361" s="221">
        <f t="shared" si="303"/>
        <v>0</v>
      </c>
      <c r="U361" s="221">
        <f t="shared" si="303"/>
        <v>0</v>
      </c>
      <c r="V361" s="221">
        <f t="shared" si="303"/>
        <v>0</v>
      </c>
      <c r="W361" s="221">
        <f t="shared" si="303"/>
        <v>0</v>
      </c>
      <c r="X361" s="221">
        <f t="shared" si="303"/>
        <v>0</v>
      </c>
      <c r="Y361" s="221">
        <f t="shared" si="303"/>
        <v>0</v>
      </c>
      <c r="Z361" s="221">
        <f t="shared" si="303"/>
        <v>0</v>
      </c>
      <c r="AA361" s="221">
        <f t="shared" si="303"/>
        <v>0</v>
      </c>
      <c r="AB361" s="221">
        <f t="shared" si="303"/>
        <v>0</v>
      </c>
      <c r="AC361" s="221">
        <f t="shared" si="303"/>
        <v>0</v>
      </c>
      <c r="AD361" s="221">
        <f t="shared" si="303"/>
        <v>0</v>
      </c>
      <c r="AE361" s="221">
        <f t="shared" si="303"/>
        <v>0</v>
      </c>
      <c r="AF361" s="221">
        <f t="shared" si="303"/>
        <v>0</v>
      </c>
      <c r="AG361" s="221">
        <f t="shared" si="303"/>
        <v>0</v>
      </c>
      <c r="AH361" s="221">
        <f t="shared" si="303"/>
        <v>0</v>
      </c>
      <c r="AI361" s="221">
        <f t="shared" si="303"/>
        <v>0</v>
      </c>
      <c r="AJ361" s="221">
        <f t="shared" si="303"/>
        <v>0</v>
      </c>
      <c r="AK361" s="221">
        <f t="shared" si="303"/>
        <v>0</v>
      </c>
      <c r="AL361" s="221">
        <f t="shared" si="303"/>
        <v>0</v>
      </c>
      <c r="AM361" s="221">
        <f t="shared" si="303"/>
        <v>0</v>
      </c>
      <c r="AN361" s="221">
        <f t="shared" si="303"/>
        <v>0</v>
      </c>
      <c r="AO361" s="221">
        <f t="shared" si="303"/>
        <v>0</v>
      </c>
      <c r="AP361" s="221">
        <f t="shared" si="303"/>
        <v>0</v>
      </c>
      <c r="AQ361" s="221">
        <f t="shared" si="303"/>
        <v>0</v>
      </c>
      <c r="AR361" s="221">
        <f t="shared" si="303"/>
        <v>0</v>
      </c>
      <c r="AS361" s="221">
        <f t="shared" si="303"/>
        <v>0</v>
      </c>
      <c r="AT361" s="221">
        <f t="shared" si="303"/>
        <v>0</v>
      </c>
      <c r="AU361" s="221">
        <f t="shared" si="304" ref="AU361:BM361">AU303+AU332</f>
        <v>0</v>
      </c>
      <c r="AV361" s="221">
        <f t="shared" si="304"/>
        <v>0</v>
      </c>
      <c r="AW361" s="221">
        <f t="shared" si="304"/>
        <v>0</v>
      </c>
      <c r="AX361" s="221">
        <f t="shared" si="304"/>
        <v>0</v>
      </c>
      <c r="AY361" s="221">
        <f t="shared" si="304"/>
        <v>0</v>
      </c>
      <c r="AZ361" s="221">
        <f t="shared" si="304"/>
        <v>0</v>
      </c>
      <c r="BA361" s="221">
        <f t="shared" si="304"/>
        <v>0</v>
      </c>
      <c r="BB361" s="221">
        <f t="shared" si="304"/>
        <v>0</v>
      </c>
      <c r="BC361" s="221">
        <f t="shared" si="304"/>
        <v>0</v>
      </c>
      <c r="BD361" s="221">
        <f t="shared" si="304"/>
        <v>0</v>
      </c>
      <c r="BE361" s="221">
        <f t="shared" si="304"/>
        <v>0</v>
      </c>
      <c r="BF361" s="221">
        <f t="shared" si="304"/>
        <v>0</v>
      </c>
      <c r="BG361" s="221">
        <f t="shared" si="304"/>
        <v>0</v>
      </c>
      <c r="BH361" s="221">
        <f t="shared" si="304"/>
        <v>0</v>
      </c>
      <c r="BI361" s="221">
        <f t="shared" si="304"/>
        <v>0</v>
      </c>
      <c r="BJ361" s="221">
        <f t="shared" si="304"/>
        <v>0</v>
      </c>
      <c r="BK361" s="221">
        <f t="shared" si="304"/>
        <v>0</v>
      </c>
      <c r="BL361" s="221">
        <f t="shared" si="304"/>
        <v>0</v>
      </c>
      <c r="BM361" s="221">
        <f t="shared" si="304"/>
        <v>0</v>
      </c>
    </row>
    <row r="362" spans="3:65" ht="12.75">
      <c r="C362" s="220">
        <f t="shared" si="295"/>
        <v>6</v>
      </c>
      <c r="D362" s="198" t="str">
        <f t="shared" si="296"/>
        <v>…</v>
      </c>
      <c r="E362" s="245" t="str">
        <f t="shared" si="291"/>
        <v>Operating Expense</v>
      </c>
      <c r="F362" s="215">
        <f t="shared" si="291"/>
        <v>2</v>
      </c>
      <c r="G362" s="215"/>
      <c r="H362" s="257">
        <f t="shared" si="292"/>
        <v>0.25345000000000001</v>
      </c>
      <c r="O362" s="221">
        <f t="shared" si="305" ref="O362:AT362">O304+O333</f>
        <v>0</v>
      </c>
      <c r="P362" s="221">
        <f t="shared" si="305"/>
        <v>0</v>
      </c>
      <c r="Q362" s="221">
        <f t="shared" si="305"/>
        <v>0</v>
      </c>
      <c r="R362" s="221">
        <f t="shared" si="305"/>
        <v>0</v>
      </c>
      <c r="S362" s="221">
        <f t="shared" si="305"/>
        <v>0</v>
      </c>
      <c r="T362" s="221">
        <f t="shared" si="305"/>
        <v>0</v>
      </c>
      <c r="U362" s="221">
        <f t="shared" si="305"/>
        <v>0</v>
      </c>
      <c r="V362" s="221">
        <f t="shared" si="305"/>
        <v>0</v>
      </c>
      <c r="W362" s="221">
        <f t="shared" si="305"/>
        <v>0</v>
      </c>
      <c r="X362" s="221">
        <f t="shared" si="305"/>
        <v>0</v>
      </c>
      <c r="Y362" s="221">
        <f t="shared" si="305"/>
        <v>0</v>
      </c>
      <c r="Z362" s="221">
        <f t="shared" si="305"/>
        <v>0</v>
      </c>
      <c r="AA362" s="221">
        <f t="shared" si="305"/>
        <v>0</v>
      </c>
      <c r="AB362" s="221">
        <f t="shared" si="305"/>
        <v>0</v>
      </c>
      <c r="AC362" s="221">
        <f t="shared" si="305"/>
        <v>0</v>
      </c>
      <c r="AD362" s="221">
        <f t="shared" si="305"/>
        <v>0</v>
      </c>
      <c r="AE362" s="221">
        <f t="shared" si="305"/>
        <v>0</v>
      </c>
      <c r="AF362" s="221">
        <f t="shared" si="305"/>
        <v>0</v>
      </c>
      <c r="AG362" s="221">
        <f t="shared" si="305"/>
        <v>0</v>
      </c>
      <c r="AH362" s="221">
        <f t="shared" si="305"/>
        <v>0</v>
      </c>
      <c r="AI362" s="221">
        <f t="shared" si="305"/>
        <v>0</v>
      </c>
      <c r="AJ362" s="221">
        <f t="shared" si="305"/>
        <v>0</v>
      </c>
      <c r="AK362" s="221">
        <f t="shared" si="305"/>
        <v>0</v>
      </c>
      <c r="AL362" s="221">
        <f t="shared" si="305"/>
        <v>0</v>
      </c>
      <c r="AM362" s="221">
        <f t="shared" si="305"/>
        <v>0</v>
      </c>
      <c r="AN362" s="221">
        <f t="shared" si="305"/>
        <v>0</v>
      </c>
      <c r="AO362" s="221">
        <f t="shared" si="305"/>
        <v>0</v>
      </c>
      <c r="AP362" s="221">
        <f t="shared" si="305"/>
        <v>0</v>
      </c>
      <c r="AQ362" s="221">
        <f t="shared" si="305"/>
        <v>0</v>
      </c>
      <c r="AR362" s="221">
        <f t="shared" si="305"/>
        <v>0</v>
      </c>
      <c r="AS362" s="221">
        <f t="shared" si="305"/>
        <v>0</v>
      </c>
      <c r="AT362" s="221">
        <f t="shared" si="305"/>
        <v>0</v>
      </c>
      <c r="AU362" s="221">
        <f t="shared" si="306" ref="AU362:BM362">AU304+AU333</f>
        <v>0</v>
      </c>
      <c r="AV362" s="221">
        <f t="shared" si="306"/>
        <v>0</v>
      </c>
      <c r="AW362" s="221">
        <f t="shared" si="306"/>
        <v>0</v>
      </c>
      <c r="AX362" s="221">
        <f t="shared" si="306"/>
        <v>0</v>
      </c>
      <c r="AY362" s="221">
        <f t="shared" si="306"/>
        <v>0</v>
      </c>
      <c r="AZ362" s="221">
        <f t="shared" si="306"/>
        <v>0</v>
      </c>
      <c r="BA362" s="221">
        <f t="shared" si="306"/>
        <v>0</v>
      </c>
      <c r="BB362" s="221">
        <f t="shared" si="306"/>
        <v>0</v>
      </c>
      <c r="BC362" s="221">
        <f t="shared" si="306"/>
        <v>0</v>
      </c>
      <c r="BD362" s="221">
        <f t="shared" si="306"/>
        <v>0</v>
      </c>
      <c r="BE362" s="221">
        <f t="shared" si="306"/>
        <v>0</v>
      </c>
      <c r="BF362" s="221">
        <f t="shared" si="306"/>
        <v>0</v>
      </c>
      <c r="BG362" s="221">
        <f t="shared" si="306"/>
        <v>0</v>
      </c>
      <c r="BH362" s="221">
        <f t="shared" si="306"/>
        <v>0</v>
      </c>
      <c r="BI362" s="221">
        <f t="shared" si="306"/>
        <v>0</v>
      </c>
      <c r="BJ362" s="221">
        <f t="shared" si="306"/>
        <v>0</v>
      </c>
      <c r="BK362" s="221">
        <f t="shared" si="306"/>
        <v>0</v>
      </c>
      <c r="BL362" s="221">
        <f t="shared" si="306"/>
        <v>0</v>
      </c>
      <c r="BM362" s="221">
        <f t="shared" si="306"/>
        <v>0</v>
      </c>
    </row>
    <row r="363" spans="3:65" ht="12.75">
      <c r="C363" s="220">
        <f t="shared" si="295"/>
        <v>7</v>
      </c>
      <c r="D363" s="198" t="str">
        <f t="shared" si="296"/>
        <v>…</v>
      </c>
      <c r="E363" s="245" t="str">
        <f t="shared" si="291"/>
        <v>Operating Expense</v>
      </c>
      <c r="F363" s="215">
        <f t="shared" si="291"/>
        <v>2</v>
      </c>
      <c r="G363" s="215"/>
      <c r="H363" s="257">
        <f t="shared" si="292"/>
        <v>0.25345000000000001</v>
      </c>
      <c r="O363" s="221">
        <f t="shared" si="307" ref="O363:AT363">O305+O334</f>
        <v>0</v>
      </c>
      <c r="P363" s="221">
        <f t="shared" si="307"/>
        <v>0</v>
      </c>
      <c r="Q363" s="221">
        <f t="shared" si="307"/>
        <v>0</v>
      </c>
      <c r="R363" s="221">
        <f t="shared" si="307"/>
        <v>0</v>
      </c>
      <c r="S363" s="221">
        <f t="shared" si="307"/>
        <v>0</v>
      </c>
      <c r="T363" s="221">
        <f t="shared" si="307"/>
        <v>0</v>
      </c>
      <c r="U363" s="221">
        <f t="shared" si="307"/>
        <v>0</v>
      </c>
      <c r="V363" s="221">
        <f t="shared" si="307"/>
        <v>0</v>
      </c>
      <c r="W363" s="221">
        <f t="shared" si="307"/>
        <v>0</v>
      </c>
      <c r="X363" s="221">
        <f t="shared" si="307"/>
        <v>0</v>
      </c>
      <c r="Y363" s="221">
        <f t="shared" si="307"/>
        <v>0</v>
      </c>
      <c r="Z363" s="221">
        <f t="shared" si="307"/>
        <v>0</v>
      </c>
      <c r="AA363" s="221">
        <f t="shared" si="307"/>
        <v>0</v>
      </c>
      <c r="AB363" s="221">
        <f t="shared" si="307"/>
        <v>0</v>
      </c>
      <c r="AC363" s="221">
        <f t="shared" si="307"/>
        <v>0</v>
      </c>
      <c r="AD363" s="221">
        <f t="shared" si="307"/>
        <v>0</v>
      </c>
      <c r="AE363" s="221">
        <f t="shared" si="307"/>
        <v>0</v>
      </c>
      <c r="AF363" s="221">
        <f t="shared" si="307"/>
        <v>0</v>
      </c>
      <c r="AG363" s="221">
        <f t="shared" si="307"/>
        <v>0</v>
      </c>
      <c r="AH363" s="221">
        <f t="shared" si="307"/>
        <v>0</v>
      </c>
      <c r="AI363" s="221">
        <f t="shared" si="307"/>
        <v>0</v>
      </c>
      <c r="AJ363" s="221">
        <f t="shared" si="307"/>
        <v>0</v>
      </c>
      <c r="AK363" s="221">
        <f t="shared" si="307"/>
        <v>0</v>
      </c>
      <c r="AL363" s="221">
        <f t="shared" si="307"/>
        <v>0</v>
      </c>
      <c r="AM363" s="221">
        <f t="shared" si="307"/>
        <v>0</v>
      </c>
      <c r="AN363" s="221">
        <f t="shared" si="307"/>
        <v>0</v>
      </c>
      <c r="AO363" s="221">
        <f t="shared" si="307"/>
        <v>0</v>
      </c>
      <c r="AP363" s="221">
        <f t="shared" si="307"/>
        <v>0</v>
      </c>
      <c r="AQ363" s="221">
        <f t="shared" si="307"/>
        <v>0</v>
      </c>
      <c r="AR363" s="221">
        <f t="shared" si="307"/>
        <v>0</v>
      </c>
      <c r="AS363" s="221">
        <f t="shared" si="307"/>
        <v>0</v>
      </c>
      <c r="AT363" s="221">
        <f t="shared" si="307"/>
        <v>0</v>
      </c>
      <c r="AU363" s="221">
        <f t="shared" si="308" ref="AU363:BM363">AU305+AU334</f>
        <v>0</v>
      </c>
      <c r="AV363" s="221">
        <f t="shared" si="308"/>
        <v>0</v>
      </c>
      <c r="AW363" s="221">
        <f t="shared" si="308"/>
        <v>0</v>
      </c>
      <c r="AX363" s="221">
        <f t="shared" si="308"/>
        <v>0</v>
      </c>
      <c r="AY363" s="221">
        <f t="shared" si="308"/>
        <v>0</v>
      </c>
      <c r="AZ363" s="221">
        <f t="shared" si="308"/>
        <v>0</v>
      </c>
      <c r="BA363" s="221">
        <f t="shared" si="308"/>
        <v>0</v>
      </c>
      <c r="BB363" s="221">
        <f t="shared" si="308"/>
        <v>0</v>
      </c>
      <c r="BC363" s="221">
        <f t="shared" si="308"/>
        <v>0</v>
      </c>
      <c r="BD363" s="221">
        <f t="shared" si="308"/>
        <v>0</v>
      </c>
      <c r="BE363" s="221">
        <f t="shared" si="308"/>
        <v>0</v>
      </c>
      <c r="BF363" s="221">
        <f t="shared" si="308"/>
        <v>0</v>
      </c>
      <c r="BG363" s="221">
        <f t="shared" si="308"/>
        <v>0</v>
      </c>
      <c r="BH363" s="221">
        <f t="shared" si="308"/>
        <v>0</v>
      </c>
      <c r="BI363" s="221">
        <f t="shared" si="308"/>
        <v>0</v>
      </c>
      <c r="BJ363" s="221">
        <f t="shared" si="308"/>
        <v>0</v>
      </c>
      <c r="BK363" s="221">
        <f t="shared" si="308"/>
        <v>0</v>
      </c>
      <c r="BL363" s="221">
        <f t="shared" si="308"/>
        <v>0</v>
      </c>
      <c r="BM363" s="221">
        <f t="shared" si="308"/>
        <v>0</v>
      </c>
    </row>
    <row r="364" spans="3:65" ht="12.75">
      <c r="C364" s="220">
        <f t="shared" si="295"/>
        <v>8</v>
      </c>
      <c r="D364" s="198" t="str">
        <f t="shared" si="296"/>
        <v>…</v>
      </c>
      <c r="E364" s="245" t="str">
        <f t="shared" si="291"/>
        <v>Operating Expense</v>
      </c>
      <c r="F364" s="215">
        <f t="shared" si="291"/>
        <v>2</v>
      </c>
      <c r="G364" s="215"/>
      <c r="H364" s="257">
        <f t="shared" si="292"/>
        <v>0.25345000000000001</v>
      </c>
      <c r="O364" s="221">
        <f t="shared" si="309" ref="O364:AT364">O306+O335</f>
        <v>0</v>
      </c>
      <c r="P364" s="221">
        <f t="shared" si="309"/>
        <v>0</v>
      </c>
      <c r="Q364" s="221">
        <f t="shared" si="309"/>
        <v>0</v>
      </c>
      <c r="R364" s="221">
        <f t="shared" si="309"/>
        <v>0</v>
      </c>
      <c r="S364" s="221">
        <f t="shared" si="309"/>
        <v>0</v>
      </c>
      <c r="T364" s="221">
        <f t="shared" si="309"/>
        <v>0</v>
      </c>
      <c r="U364" s="221">
        <f t="shared" si="309"/>
        <v>0</v>
      </c>
      <c r="V364" s="221">
        <f t="shared" si="309"/>
        <v>0</v>
      </c>
      <c r="W364" s="221">
        <f t="shared" si="309"/>
        <v>0</v>
      </c>
      <c r="X364" s="221">
        <f t="shared" si="309"/>
        <v>0</v>
      </c>
      <c r="Y364" s="221">
        <f t="shared" si="309"/>
        <v>0</v>
      </c>
      <c r="Z364" s="221">
        <f t="shared" si="309"/>
        <v>0</v>
      </c>
      <c r="AA364" s="221">
        <f t="shared" si="309"/>
        <v>0</v>
      </c>
      <c r="AB364" s="221">
        <f t="shared" si="309"/>
        <v>0</v>
      </c>
      <c r="AC364" s="221">
        <f t="shared" si="309"/>
        <v>0</v>
      </c>
      <c r="AD364" s="221">
        <f t="shared" si="309"/>
        <v>0</v>
      </c>
      <c r="AE364" s="221">
        <f t="shared" si="309"/>
        <v>0</v>
      </c>
      <c r="AF364" s="221">
        <f t="shared" si="309"/>
        <v>0</v>
      </c>
      <c r="AG364" s="221">
        <f t="shared" si="309"/>
        <v>0</v>
      </c>
      <c r="AH364" s="221">
        <f t="shared" si="309"/>
        <v>0</v>
      </c>
      <c r="AI364" s="221">
        <f t="shared" si="309"/>
        <v>0</v>
      </c>
      <c r="AJ364" s="221">
        <f t="shared" si="309"/>
        <v>0</v>
      </c>
      <c r="AK364" s="221">
        <f t="shared" si="309"/>
        <v>0</v>
      </c>
      <c r="AL364" s="221">
        <f t="shared" si="309"/>
        <v>0</v>
      </c>
      <c r="AM364" s="221">
        <f t="shared" si="309"/>
        <v>0</v>
      </c>
      <c r="AN364" s="221">
        <f t="shared" si="309"/>
        <v>0</v>
      </c>
      <c r="AO364" s="221">
        <f t="shared" si="309"/>
        <v>0</v>
      </c>
      <c r="AP364" s="221">
        <f t="shared" si="309"/>
        <v>0</v>
      </c>
      <c r="AQ364" s="221">
        <f t="shared" si="309"/>
        <v>0</v>
      </c>
      <c r="AR364" s="221">
        <f t="shared" si="309"/>
        <v>0</v>
      </c>
      <c r="AS364" s="221">
        <f t="shared" si="309"/>
        <v>0</v>
      </c>
      <c r="AT364" s="221">
        <f t="shared" si="309"/>
        <v>0</v>
      </c>
      <c r="AU364" s="221">
        <f t="shared" si="310" ref="AU364:BM364">AU306+AU335</f>
        <v>0</v>
      </c>
      <c r="AV364" s="221">
        <f t="shared" si="310"/>
        <v>0</v>
      </c>
      <c r="AW364" s="221">
        <f t="shared" si="310"/>
        <v>0</v>
      </c>
      <c r="AX364" s="221">
        <f t="shared" si="310"/>
        <v>0</v>
      </c>
      <c r="AY364" s="221">
        <f t="shared" si="310"/>
        <v>0</v>
      </c>
      <c r="AZ364" s="221">
        <f t="shared" si="310"/>
        <v>0</v>
      </c>
      <c r="BA364" s="221">
        <f t="shared" si="310"/>
        <v>0</v>
      </c>
      <c r="BB364" s="221">
        <f t="shared" si="310"/>
        <v>0</v>
      </c>
      <c r="BC364" s="221">
        <f t="shared" si="310"/>
        <v>0</v>
      </c>
      <c r="BD364" s="221">
        <f t="shared" si="310"/>
        <v>0</v>
      </c>
      <c r="BE364" s="221">
        <f t="shared" si="310"/>
        <v>0</v>
      </c>
      <c r="BF364" s="221">
        <f t="shared" si="310"/>
        <v>0</v>
      </c>
      <c r="BG364" s="221">
        <f t="shared" si="310"/>
        <v>0</v>
      </c>
      <c r="BH364" s="221">
        <f t="shared" si="310"/>
        <v>0</v>
      </c>
      <c r="BI364" s="221">
        <f t="shared" si="310"/>
        <v>0</v>
      </c>
      <c r="BJ364" s="221">
        <f t="shared" si="310"/>
        <v>0</v>
      </c>
      <c r="BK364" s="221">
        <f t="shared" si="310"/>
        <v>0</v>
      </c>
      <c r="BL364" s="221">
        <f t="shared" si="310"/>
        <v>0</v>
      </c>
      <c r="BM364" s="221">
        <f t="shared" si="310"/>
        <v>0</v>
      </c>
    </row>
    <row r="365" spans="3:65" ht="12.75">
      <c r="C365" s="220">
        <f t="shared" si="295"/>
        <v>9</v>
      </c>
      <c r="D365" s="198" t="str">
        <f t="shared" si="296"/>
        <v>…</v>
      </c>
      <c r="E365" s="245" t="str">
        <f t="shared" si="291"/>
        <v>Operating Expense</v>
      </c>
      <c r="F365" s="215">
        <f t="shared" si="291"/>
        <v>2</v>
      </c>
      <c r="G365" s="215"/>
      <c r="H365" s="257">
        <f t="shared" si="292"/>
        <v>0.25345000000000001</v>
      </c>
      <c r="O365" s="221">
        <f t="shared" si="311" ref="O365:AT365">O307+O336</f>
        <v>0</v>
      </c>
      <c r="P365" s="221">
        <f t="shared" si="311"/>
        <v>0</v>
      </c>
      <c r="Q365" s="221">
        <f t="shared" si="311"/>
        <v>0</v>
      </c>
      <c r="R365" s="221">
        <f t="shared" si="311"/>
        <v>0</v>
      </c>
      <c r="S365" s="221">
        <f t="shared" si="311"/>
        <v>0</v>
      </c>
      <c r="T365" s="221">
        <f t="shared" si="311"/>
        <v>0</v>
      </c>
      <c r="U365" s="221">
        <f t="shared" si="311"/>
        <v>0</v>
      </c>
      <c r="V365" s="221">
        <f t="shared" si="311"/>
        <v>0</v>
      </c>
      <c r="W365" s="221">
        <f t="shared" si="311"/>
        <v>0</v>
      </c>
      <c r="X365" s="221">
        <f t="shared" si="311"/>
        <v>0</v>
      </c>
      <c r="Y365" s="221">
        <f t="shared" si="311"/>
        <v>0</v>
      </c>
      <c r="Z365" s="221">
        <f t="shared" si="311"/>
        <v>0</v>
      </c>
      <c r="AA365" s="221">
        <f t="shared" si="311"/>
        <v>0</v>
      </c>
      <c r="AB365" s="221">
        <f t="shared" si="311"/>
        <v>0</v>
      </c>
      <c r="AC365" s="221">
        <f t="shared" si="311"/>
        <v>0</v>
      </c>
      <c r="AD365" s="221">
        <f t="shared" si="311"/>
        <v>0</v>
      </c>
      <c r="AE365" s="221">
        <f t="shared" si="311"/>
        <v>0</v>
      </c>
      <c r="AF365" s="221">
        <f t="shared" si="311"/>
        <v>0</v>
      </c>
      <c r="AG365" s="221">
        <f t="shared" si="311"/>
        <v>0</v>
      </c>
      <c r="AH365" s="221">
        <f t="shared" si="311"/>
        <v>0</v>
      </c>
      <c r="AI365" s="221">
        <f t="shared" si="311"/>
        <v>0</v>
      </c>
      <c r="AJ365" s="221">
        <f t="shared" si="311"/>
        <v>0</v>
      </c>
      <c r="AK365" s="221">
        <f t="shared" si="311"/>
        <v>0</v>
      </c>
      <c r="AL365" s="221">
        <f t="shared" si="311"/>
        <v>0</v>
      </c>
      <c r="AM365" s="221">
        <f t="shared" si="311"/>
        <v>0</v>
      </c>
      <c r="AN365" s="221">
        <f t="shared" si="311"/>
        <v>0</v>
      </c>
      <c r="AO365" s="221">
        <f t="shared" si="311"/>
        <v>0</v>
      </c>
      <c r="AP365" s="221">
        <f t="shared" si="311"/>
        <v>0</v>
      </c>
      <c r="AQ365" s="221">
        <f t="shared" si="311"/>
        <v>0</v>
      </c>
      <c r="AR365" s="221">
        <f t="shared" si="311"/>
        <v>0</v>
      </c>
      <c r="AS365" s="221">
        <f t="shared" si="311"/>
        <v>0</v>
      </c>
      <c r="AT365" s="221">
        <f t="shared" si="311"/>
        <v>0</v>
      </c>
      <c r="AU365" s="221">
        <f t="shared" si="312" ref="AU365:BM365">AU307+AU336</f>
        <v>0</v>
      </c>
      <c r="AV365" s="221">
        <f t="shared" si="312"/>
        <v>0</v>
      </c>
      <c r="AW365" s="221">
        <f t="shared" si="312"/>
        <v>0</v>
      </c>
      <c r="AX365" s="221">
        <f t="shared" si="312"/>
        <v>0</v>
      </c>
      <c r="AY365" s="221">
        <f t="shared" si="312"/>
        <v>0</v>
      </c>
      <c r="AZ365" s="221">
        <f t="shared" si="312"/>
        <v>0</v>
      </c>
      <c r="BA365" s="221">
        <f t="shared" si="312"/>
        <v>0</v>
      </c>
      <c r="BB365" s="221">
        <f t="shared" si="312"/>
        <v>0</v>
      </c>
      <c r="BC365" s="221">
        <f t="shared" si="312"/>
        <v>0</v>
      </c>
      <c r="BD365" s="221">
        <f t="shared" si="312"/>
        <v>0</v>
      </c>
      <c r="BE365" s="221">
        <f t="shared" si="312"/>
        <v>0</v>
      </c>
      <c r="BF365" s="221">
        <f t="shared" si="312"/>
        <v>0</v>
      </c>
      <c r="BG365" s="221">
        <f t="shared" si="312"/>
        <v>0</v>
      </c>
      <c r="BH365" s="221">
        <f t="shared" si="312"/>
        <v>0</v>
      </c>
      <c r="BI365" s="221">
        <f t="shared" si="312"/>
        <v>0</v>
      </c>
      <c r="BJ365" s="221">
        <f t="shared" si="312"/>
        <v>0</v>
      </c>
      <c r="BK365" s="221">
        <f t="shared" si="312"/>
        <v>0</v>
      </c>
      <c r="BL365" s="221">
        <f t="shared" si="312"/>
        <v>0</v>
      </c>
      <c r="BM365" s="221">
        <f t="shared" si="312"/>
        <v>0</v>
      </c>
    </row>
    <row r="366" spans="3:65" ht="12.75">
      <c r="C366" s="220">
        <f t="shared" si="295"/>
        <v>10</v>
      </c>
      <c r="D366" s="198" t="str">
        <f t="shared" si="296"/>
        <v>…</v>
      </c>
      <c r="E366" s="245" t="str">
        <f t="shared" si="291"/>
        <v>Operating Expense</v>
      </c>
      <c r="F366" s="215">
        <f t="shared" si="291"/>
        <v>2</v>
      </c>
      <c r="G366" s="215"/>
      <c r="H366" s="257">
        <f t="shared" si="292"/>
        <v>0.25345000000000001</v>
      </c>
      <c r="O366" s="221">
        <f t="shared" si="313" ref="O366:AT366">O308+O337</f>
        <v>0</v>
      </c>
      <c r="P366" s="221">
        <f t="shared" si="313"/>
        <v>0</v>
      </c>
      <c r="Q366" s="221">
        <f t="shared" si="313"/>
        <v>0</v>
      </c>
      <c r="R366" s="221">
        <f t="shared" si="313"/>
        <v>0</v>
      </c>
      <c r="S366" s="221">
        <f t="shared" si="313"/>
        <v>0</v>
      </c>
      <c r="T366" s="221">
        <f t="shared" si="313"/>
        <v>0</v>
      </c>
      <c r="U366" s="221">
        <f t="shared" si="313"/>
        <v>0</v>
      </c>
      <c r="V366" s="221">
        <f t="shared" si="313"/>
        <v>0</v>
      </c>
      <c r="W366" s="221">
        <f t="shared" si="313"/>
        <v>0</v>
      </c>
      <c r="X366" s="221">
        <f t="shared" si="313"/>
        <v>0</v>
      </c>
      <c r="Y366" s="221">
        <f t="shared" si="313"/>
        <v>0</v>
      </c>
      <c r="Z366" s="221">
        <f t="shared" si="313"/>
        <v>0</v>
      </c>
      <c r="AA366" s="221">
        <f t="shared" si="313"/>
        <v>0</v>
      </c>
      <c r="AB366" s="221">
        <f t="shared" si="313"/>
        <v>0</v>
      </c>
      <c r="AC366" s="221">
        <f t="shared" si="313"/>
        <v>0</v>
      </c>
      <c r="AD366" s="221">
        <f t="shared" si="313"/>
        <v>0</v>
      </c>
      <c r="AE366" s="221">
        <f t="shared" si="313"/>
        <v>0</v>
      </c>
      <c r="AF366" s="221">
        <f t="shared" si="313"/>
        <v>0</v>
      </c>
      <c r="AG366" s="221">
        <f t="shared" si="313"/>
        <v>0</v>
      </c>
      <c r="AH366" s="221">
        <f t="shared" si="313"/>
        <v>0</v>
      </c>
      <c r="AI366" s="221">
        <f t="shared" si="313"/>
        <v>0</v>
      </c>
      <c r="AJ366" s="221">
        <f t="shared" si="313"/>
        <v>0</v>
      </c>
      <c r="AK366" s="221">
        <f t="shared" si="313"/>
        <v>0</v>
      </c>
      <c r="AL366" s="221">
        <f t="shared" si="313"/>
        <v>0</v>
      </c>
      <c r="AM366" s="221">
        <f t="shared" si="313"/>
        <v>0</v>
      </c>
      <c r="AN366" s="221">
        <f t="shared" si="313"/>
        <v>0</v>
      </c>
      <c r="AO366" s="221">
        <f t="shared" si="313"/>
        <v>0</v>
      </c>
      <c r="AP366" s="221">
        <f t="shared" si="313"/>
        <v>0</v>
      </c>
      <c r="AQ366" s="221">
        <f t="shared" si="313"/>
        <v>0</v>
      </c>
      <c r="AR366" s="221">
        <f t="shared" si="313"/>
        <v>0</v>
      </c>
      <c r="AS366" s="221">
        <f t="shared" si="313"/>
        <v>0</v>
      </c>
      <c r="AT366" s="221">
        <f t="shared" si="313"/>
        <v>0</v>
      </c>
      <c r="AU366" s="221">
        <f t="shared" si="314" ref="AU366:BM366">AU308+AU337</f>
        <v>0</v>
      </c>
      <c r="AV366" s="221">
        <f t="shared" si="314"/>
        <v>0</v>
      </c>
      <c r="AW366" s="221">
        <f t="shared" si="314"/>
        <v>0</v>
      </c>
      <c r="AX366" s="221">
        <f t="shared" si="314"/>
        <v>0</v>
      </c>
      <c r="AY366" s="221">
        <f t="shared" si="314"/>
        <v>0</v>
      </c>
      <c r="AZ366" s="221">
        <f t="shared" si="314"/>
        <v>0</v>
      </c>
      <c r="BA366" s="221">
        <f t="shared" si="314"/>
        <v>0</v>
      </c>
      <c r="BB366" s="221">
        <f t="shared" si="314"/>
        <v>0</v>
      </c>
      <c r="BC366" s="221">
        <f t="shared" si="314"/>
        <v>0</v>
      </c>
      <c r="BD366" s="221">
        <f t="shared" si="314"/>
        <v>0</v>
      </c>
      <c r="BE366" s="221">
        <f t="shared" si="314"/>
        <v>0</v>
      </c>
      <c r="BF366" s="221">
        <f t="shared" si="314"/>
        <v>0</v>
      </c>
      <c r="BG366" s="221">
        <f t="shared" si="314"/>
        <v>0</v>
      </c>
      <c r="BH366" s="221">
        <f t="shared" si="314"/>
        <v>0</v>
      </c>
      <c r="BI366" s="221">
        <f t="shared" si="314"/>
        <v>0</v>
      </c>
      <c r="BJ366" s="221">
        <f t="shared" si="314"/>
        <v>0</v>
      </c>
      <c r="BK366" s="221">
        <f t="shared" si="314"/>
        <v>0</v>
      </c>
      <c r="BL366" s="221">
        <f t="shared" si="314"/>
        <v>0</v>
      </c>
      <c r="BM366" s="221">
        <f t="shared" si="314"/>
        <v>0</v>
      </c>
    </row>
    <row r="367" spans="3:65" ht="12.75">
      <c r="C367" s="220">
        <f t="shared" si="295"/>
        <v>11</v>
      </c>
      <c r="D367" s="198" t="str">
        <f t="shared" si="296"/>
        <v>…</v>
      </c>
      <c r="E367" s="245" t="str">
        <f t="shared" si="291"/>
        <v>Operating Expense</v>
      </c>
      <c r="F367" s="215">
        <f t="shared" si="291"/>
        <v>2</v>
      </c>
      <c r="G367" s="215"/>
      <c r="H367" s="257">
        <f t="shared" si="292"/>
        <v>0.25345000000000001</v>
      </c>
      <c r="O367" s="221">
        <f t="shared" si="315" ref="O367:AT367">O309+O338</f>
        <v>0</v>
      </c>
      <c r="P367" s="221">
        <f t="shared" si="315"/>
        <v>0</v>
      </c>
      <c r="Q367" s="221">
        <f t="shared" si="315"/>
        <v>0</v>
      </c>
      <c r="R367" s="221">
        <f t="shared" si="315"/>
        <v>0</v>
      </c>
      <c r="S367" s="221">
        <f t="shared" si="315"/>
        <v>0</v>
      </c>
      <c r="T367" s="221">
        <f t="shared" si="315"/>
        <v>0</v>
      </c>
      <c r="U367" s="221">
        <f t="shared" si="315"/>
        <v>0</v>
      </c>
      <c r="V367" s="221">
        <f t="shared" si="315"/>
        <v>0</v>
      </c>
      <c r="W367" s="221">
        <f t="shared" si="315"/>
        <v>0</v>
      </c>
      <c r="X367" s="221">
        <f t="shared" si="315"/>
        <v>0</v>
      </c>
      <c r="Y367" s="221">
        <f t="shared" si="315"/>
        <v>0</v>
      </c>
      <c r="Z367" s="221">
        <f t="shared" si="315"/>
        <v>0</v>
      </c>
      <c r="AA367" s="221">
        <f t="shared" si="315"/>
        <v>0</v>
      </c>
      <c r="AB367" s="221">
        <f t="shared" si="315"/>
        <v>0</v>
      </c>
      <c r="AC367" s="221">
        <f t="shared" si="315"/>
        <v>0</v>
      </c>
      <c r="AD367" s="221">
        <f t="shared" si="315"/>
        <v>0</v>
      </c>
      <c r="AE367" s="221">
        <f t="shared" si="315"/>
        <v>0</v>
      </c>
      <c r="AF367" s="221">
        <f t="shared" si="315"/>
        <v>0</v>
      </c>
      <c r="AG367" s="221">
        <f t="shared" si="315"/>
        <v>0</v>
      </c>
      <c r="AH367" s="221">
        <f t="shared" si="315"/>
        <v>0</v>
      </c>
      <c r="AI367" s="221">
        <f t="shared" si="315"/>
        <v>0</v>
      </c>
      <c r="AJ367" s="221">
        <f t="shared" si="315"/>
        <v>0</v>
      </c>
      <c r="AK367" s="221">
        <f t="shared" si="315"/>
        <v>0</v>
      </c>
      <c r="AL367" s="221">
        <f t="shared" si="315"/>
        <v>0</v>
      </c>
      <c r="AM367" s="221">
        <f t="shared" si="315"/>
        <v>0</v>
      </c>
      <c r="AN367" s="221">
        <f t="shared" si="315"/>
        <v>0</v>
      </c>
      <c r="AO367" s="221">
        <f t="shared" si="315"/>
        <v>0</v>
      </c>
      <c r="AP367" s="221">
        <f t="shared" si="315"/>
        <v>0</v>
      </c>
      <c r="AQ367" s="221">
        <f t="shared" si="315"/>
        <v>0</v>
      </c>
      <c r="AR367" s="221">
        <f t="shared" si="315"/>
        <v>0</v>
      </c>
      <c r="AS367" s="221">
        <f t="shared" si="315"/>
        <v>0</v>
      </c>
      <c r="AT367" s="221">
        <f t="shared" si="315"/>
        <v>0</v>
      </c>
      <c r="AU367" s="221">
        <f t="shared" si="316" ref="AU367:BM367">AU309+AU338</f>
        <v>0</v>
      </c>
      <c r="AV367" s="221">
        <f t="shared" si="316"/>
        <v>0</v>
      </c>
      <c r="AW367" s="221">
        <f t="shared" si="316"/>
        <v>0</v>
      </c>
      <c r="AX367" s="221">
        <f t="shared" si="316"/>
        <v>0</v>
      </c>
      <c r="AY367" s="221">
        <f t="shared" si="316"/>
        <v>0</v>
      </c>
      <c r="AZ367" s="221">
        <f t="shared" si="316"/>
        <v>0</v>
      </c>
      <c r="BA367" s="221">
        <f t="shared" si="316"/>
        <v>0</v>
      </c>
      <c r="BB367" s="221">
        <f t="shared" si="316"/>
        <v>0</v>
      </c>
      <c r="BC367" s="221">
        <f t="shared" si="316"/>
        <v>0</v>
      </c>
      <c r="BD367" s="221">
        <f t="shared" si="316"/>
        <v>0</v>
      </c>
      <c r="BE367" s="221">
        <f t="shared" si="316"/>
        <v>0</v>
      </c>
      <c r="BF367" s="221">
        <f t="shared" si="316"/>
        <v>0</v>
      </c>
      <c r="BG367" s="221">
        <f t="shared" si="316"/>
        <v>0</v>
      </c>
      <c r="BH367" s="221">
        <f t="shared" si="316"/>
        <v>0</v>
      </c>
      <c r="BI367" s="221">
        <f t="shared" si="316"/>
        <v>0</v>
      </c>
      <c r="BJ367" s="221">
        <f t="shared" si="316"/>
        <v>0</v>
      </c>
      <c r="BK367" s="221">
        <f t="shared" si="316"/>
        <v>0</v>
      </c>
      <c r="BL367" s="221">
        <f t="shared" si="316"/>
        <v>0</v>
      </c>
      <c r="BM367" s="221">
        <f t="shared" si="316"/>
        <v>0</v>
      </c>
    </row>
    <row r="368" spans="3:65" ht="12.75">
      <c r="C368" s="220">
        <f t="shared" si="295"/>
        <v>12</v>
      </c>
      <c r="D368" s="198" t="str">
        <f t="shared" si="296"/>
        <v>…</v>
      </c>
      <c r="E368" s="245" t="str">
        <f t="shared" si="291"/>
        <v>Operating Expense</v>
      </c>
      <c r="F368" s="215">
        <f t="shared" si="291"/>
        <v>2</v>
      </c>
      <c r="G368" s="215"/>
      <c r="H368" s="257">
        <f t="shared" si="292"/>
        <v>0.25345000000000001</v>
      </c>
      <c r="O368" s="221">
        <f t="shared" si="317" ref="O368:AT368">O310+O339</f>
        <v>0</v>
      </c>
      <c r="P368" s="221">
        <f t="shared" si="317"/>
        <v>0</v>
      </c>
      <c r="Q368" s="221">
        <f t="shared" si="317"/>
        <v>0</v>
      </c>
      <c r="R368" s="221">
        <f t="shared" si="317"/>
        <v>0</v>
      </c>
      <c r="S368" s="221">
        <f t="shared" si="317"/>
        <v>0</v>
      </c>
      <c r="T368" s="221">
        <f t="shared" si="317"/>
        <v>0</v>
      </c>
      <c r="U368" s="221">
        <f t="shared" si="317"/>
        <v>0</v>
      </c>
      <c r="V368" s="221">
        <f t="shared" si="317"/>
        <v>0</v>
      </c>
      <c r="W368" s="221">
        <f t="shared" si="317"/>
        <v>0</v>
      </c>
      <c r="X368" s="221">
        <f t="shared" si="317"/>
        <v>0</v>
      </c>
      <c r="Y368" s="221">
        <f t="shared" si="317"/>
        <v>0</v>
      </c>
      <c r="Z368" s="221">
        <f t="shared" si="317"/>
        <v>0</v>
      </c>
      <c r="AA368" s="221">
        <f t="shared" si="317"/>
        <v>0</v>
      </c>
      <c r="AB368" s="221">
        <f t="shared" si="317"/>
        <v>0</v>
      </c>
      <c r="AC368" s="221">
        <f t="shared" si="317"/>
        <v>0</v>
      </c>
      <c r="AD368" s="221">
        <f t="shared" si="317"/>
        <v>0</v>
      </c>
      <c r="AE368" s="221">
        <f t="shared" si="317"/>
        <v>0</v>
      </c>
      <c r="AF368" s="221">
        <f t="shared" si="317"/>
        <v>0</v>
      </c>
      <c r="AG368" s="221">
        <f t="shared" si="317"/>
        <v>0</v>
      </c>
      <c r="AH368" s="221">
        <f t="shared" si="317"/>
        <v>0</v>
      </c>
      <c r="AI368" s="221">
        <f t="shared" si="317"/>
        <v>0</v>
      </c>
      <c r="AJ368" s="221">
        <f t="shared" si="317"/>
        <v>0</v>
      </c>
      <c r="AK368" s="221">
        <f t="shared" si="317"/>
        <v>0</v>
      </c>
      <c r="AL368" s="221">
        <f t="shared" si="317"/>
        <v>0</v>
      </c>
      <c r="AM368" s="221">
        <f t="shared" si="317"/>
        <v>0</v>
      </c>
      <c r="AN368" s="221">
        <f t="shared" si="317"/>
        <v>0</v>
      </c>
      <c r="AO368" s="221">
        <f t="shared" si="317"/>
        <v>0</v>
      </c>
      <c r="AP368" s="221">
        <f t="shared" si="317"/>
        <v>0</v>
      </c>
      <c r="AQ368" s="221">
        <f t="shared" si="317"/>
        <v>0</v>
      </c>
      <c r="AR368" s="221">
        <f t="shared" si="317"/>
        <v>0</v>
      </c>
      <c r="AS368" s="221">
        <f t="shared" si="317"/>
        <v>0</v>
      </c>
      <c r="AT368" s="221">
        <f t="shared" si="317"/>
        <v>0</v>
      </c>
      <c r="AU368" s="221">
        <f t="shared" si="318" ref="AU368:BM368">AU310+AU339</f>
        <v>0</v>
      </c>
      <c r="AV368" s="221">
        <f t="shared" si="318"/>
        <v>0</v>
      </c>
      <c r="AW368" s="221">
        <f t="shared" si="318"/>
        <v>0</v>
      </c>
      <c r="AX368" s="221">
        <f t="shared" si="318"/>
        <v>0</v>
      </c>
      <c r="AY368" s="221">
        <f t="shared" si="318"/>
        <v>0</v>
      </c>
      <c r="AZ368" s="221">
        <f t="shared" si="318"/>
        <v>0</v>
      </c>
      <c r="BA368" s="221">
        <f t="shared" si="318"/>
        <v>0</v>
      </c>
      <c r="BB368" s="221">
        <f t="shared" si="318"/>
        <v>0</v>
      </c>
      <c r="BC368" s="221">
        <f t="shared" si="318"/>
        <v>0</v>
      </c>
      <c r="BD368" s="221">
        <f t="shared" si="318"/>
        <v>0</v>
      </c>
      <c r="BE368" s="221">
        <f t="shared" si="318"/>
        <v>0</v>
      </c>
      <c r="BF368" s="221">
        <f t="shared" si="318"/>
        <v>0</v>
      </c>
      <c r="BG368" s="221">
        <f t="shared" si="318"/>
        <v>0</v>
      </c>
      <c r="BH368" s="221">
        <f t="shared" si="318"/>
        <v>0</v>
      </c>
      <c r="BI368" s="221">
        <f t="shared" si="318"/>
        <v>0</v>
      </c>
      <c r="BJ368" s="221">
        <f t="shared" si="318"/>
        <v>0</v>
      </c>
      <c r="BK368" s="221">
        <f t="shared" si="318"/>
        <v>0</v>
      </c>
      <c r="BL368" s="221">
        <f t="shared" si="318"/>
        <v>0</v>
      </c>
      <c r="BM368" s="221">
        <f t="shared" si="318"/>
        <v>0</v>
      </c>
    </row>
    <row r="369" spans="3:65" ht="12.75">
      <c r="C369" s="220">
        <f t="shared" si="295"/>
        <v>13</v>
      </c>
      <c r="D369" s="198" t="str">
        <f t="shared" si="296"/>
        <v>…</v>
      </c>
      <c r="E369" s="245" t="str">
        <f t="shared" si="291"/>
        <v>Operating Expense</v>
      </c>
      <c r="F369" s="215">
        <f t="shared" si="291"/>
        <v>2</v>
      </c>
      <c r="G369" s="215"/>
      <c r="H369" s="257">
        <f t="shared" si="292"/>
        <v>0.25345000000000001</v>
      </c>
      <c r="O369" s="221">
        <f t="shared" si="319" ref="O369:AT369">O311+O340</f>
        <v>0</v>
      </c>
      <c r="P369" s="221">
        <f t="shared" si="319"/>
        <v>0</v>
      </c>
      <c r="Q369" s="221">
        <f t="shared" si="319"/>
        <v>0</v>
      </c>
      <c r="R369" s="221">
        <f t="shared" si="319"/>
        <v>0</v>
      </c>
      <c r="S369" s="221">
        <f t="shared" si="319"/>
        <v>0</v>
      </c>
      <c r="T369" s="221">
        <f t="shared" si="319"/>
        <v>0</v>
      </c>
      <c r="U369" s="221">
        <f t="shared" si="319"/>
        <v>0</v>
      </c>
      <c r="V369" s="221">
        <f t="shared" si="319"/>
        <v>0</v>
      </c>
      <c r="W369" s="221">
        <f t="shared" si="319"/>
        <v>0</v>
      </c>
      <c r="X369" s="221">
        <f t="shared" si="319"/>
        <v>0</v>
      </c>
      <c r="Y369" s="221">
        <f t="shared" si="319"/>
        <v>0</v>
      </c>
      <c r="Z369" s="221">
        <f t="shared" si="319"/>
        <v>0</v>
      </c>
      <c r="AA369" s="221">
        <f t="shared" si="319"/>
        <v>0</v>
      </c>
      <c r="AB369" s="221">
        <f t="shared" si="319"/>
        <v>0</v>
      </c>
      <c r="AC369" s="221">
        <f t="shared" si="319"/>
        <v>0</v>
      </c>
      <c r="AD369" s="221">
        <f t="shared" si="319"/>
        <v>0</v>
      </c>
      <c r="AE369" s="221">
        <f t="shared" si="319"/>
        <v>0</v>
      </c>
      <c r="AF369" s="221">
        <f t="shared" si="319"/>
        <v>0</v>
      </c>
      <c r="AG369" s="221">
        <f t="shared" si="319"/>
        <v>0</v>
      </c>
      <c r="AH369" s="221">
        <f t="shared" si="319"/>
        <v>0</v>
      </c>
      <c r="AI369" s="221">
        <f t="shared" si="319"/>
        <v>0</v>
      </c>
      <c r="AJ369" s="221">
        <f t="shared" si="319"/>
        <v>0</v>
      </c>
      <c r="AK369" s="221">
        <f t="shared" si="319"/>
        <v>0</v>
      </c>
      <c r="AL369" s="221">
        <f t="shared" si="319"/>
        <v>0</v>
      </c>
      <c r="AM369" s="221">
        <f t="shared" si="319"/>
        <v>0</v>
      </c>
      <c r="AN369" s="221">
        <f t="shared" si="319"/>
        <v>0</v>
      </c>
      <c r="AO369" s="221">
        <f t="shared" si="319"/>
        <v>0</v>
      </c>
      <c r="AP369" s="221">
        <f t="shared" si="319"/>
        <v>0</v>
      </c>
      <c r="AQ369" s="221">
        <f t="shared" si="319"/>
        <v>0</v>
      </c>
      <c r="AR369" s="221">
        <f t="shared" si="319"/>
        <v>0</v>
      </c>
      <c r="AS369" s="221">
        <f t="shared" si="319"/>
        <v>0</v>
      </c>
      <c r="AT369" s="221">
        <f t="shared" si="319"/>
        <v>0</v>
      </c>
      <c r="AU369" s="221">
        <f t="shared" si="320" ref="AU369:BM369">AU311+AU340</f>
        <v>0</v>
      </c>
      <c r="AV369" s="221">
        <f t="shared" si="320"/>
        <v>0</v>
      </c>
      <c r="AW369" s="221">
        <f t="shared" si="320"/>
        <v>0</v>
      </c>
      <c r="AX369" s="221">
        <f t="shared" si="320"/>
        <v>0</v>
      </c>
      <c r="AY369" s="221">
        <f t="shared" si="320"/>
        <v>0</v>
      </c>
      <c r="AZ369" s="221">
        <f t="shared" si="320"/>
        <v>0</v>
      </c>
      <c r="BA369" s="221">
        <f t="shared" si="320"/>
        <v>0</v>
      </c>
      <c r="BB369" s="221">
        <f t="shared" si="320"/>
        <v>0</v>
      </c>
      <c r="BC369" s="221">
        <f t="shared" si="320"/>
        <v>0</v>
      </c>
      <c r="BD369" s="221">
        <f t="shared" si="320"/>
        <v>0</v>
      </c>
      <c r="BE369" s="221">
        <f t="shared" si="320"/>
        <v>0</v>
      </c>
      <c r="BF369" s="221">
        <f t="shared" si="320"/>
        <v>0</v>
      </c>
      <c r="BG369" s="221">
        <f t="shared" si="320"/>
        <v>0</v>
      </c>
      <c r="BH369" s="221">
        <f t="shared" si="320"/>
        <v>0</v>
      </c>
      <c r="BI369" s="221">
        <f t="shared" si="320"/>
        <v>0</v>
      </c>
      <c r="BJ369" s="221">
        <f t="shared" si="320"/>
        <v>0</v>
      </c>
      <c r="BK369" s="221">
        <f t="shared" si="320"/>
        <v>0</v>
      </c>
      <c r="BL369" s="221">
        <f t="shared" si="320"/>
        <v>0</v>
      </c>
      <c r="BM369" s="221">
        <f t="shared" si="320"/>
        <v>0</v>
      </c>
    </row>
    <row r="370" spans="3:65" ht="12.75">
      <c r="C370" s="220">
        <f t="shared" si="295"/>
        <v>14</v>
      </c>
      <c r="D370" s="198" t="str">
        <f t="shared" si="296"/>
        <v>…</v>
      </c>
      <c r="E370" s="245" t="str">
        <f t="shared" si="291"/>
        <v>Operating Expense</v>
      </c>
      <c r="F370" s="215">
        <f t="shared" si="291"/>
        <v>2</v>
      </c>
      <c r="G370" s="215"/>
      <c r="H370" s="257">
        <f t="shared" si="292"/>
        <v>0.25345000000000001</v>
      </c>
      <c r="O370" s="221">
        <f t="shared" si="321" ref="O370:AT370">O312+O341</f>
        <v>0</v>
      </c>
      <c r="P370" s="221">
        <f t="shared" si="321"/>
        <v>0</v>
      </c>
      <c r="Q370" s="221">
        <f t="shared" si="321"/>
        <v>0</v>
      </c>
      <c r="R370" s="221">
        <f t="shared" si="321"/>
        <v>0</v>
      </c>
      <c r="S370" s="221">
        <f t="shared" si="321"/>
        <v>0</v>
      </c>
      <c r="T370" s="221">
        <f t="shared" si="321"/>
        <v>0</v>
      </c>
      <c r="U370" s="221">
        <f t="shared" si="321"/>
        <v>0</v>
      </c>
      <c r="V370" s="221">
        <f t="shared" si="321"/>
        <v>0</v>
      </c>
      <c r="W370" s="221">
        <f t="shared" si="321"/>
        <v>0</v>
      </c>
      <c r="X370" s="221">
        <f t="shared" si="321"/>
        <v>0</v>
      </c>
      <c r="Y370" s="221">
        <f t="shared" si="321"/>
        <v>0</v>
      </c>
      <c r="Z370" s="221">
        <f t="shared" si="321"/>
        <v>0</v>
      </c>
      <c r="AA370" s="221">
        <f t="shared" si="321"/>
        <v>0</v>
      </c>
      <c r="AB370" s="221">
        <f t="shared" si="321"/>
        <v>0</v>
      </c>
      <c r="AC370" s="221">
        <f t="shared" si="321"/>
        <v>0</v>
      </c>
      <c r="AD370" s="221">
        <f t="shared" si="321"/>
        <v>0</v>
      </c>
      <c r="AE370" s="221">
        <f t="shared" si="321"/>
        <v>0</v>
      </c>
      <c r="AF370" s="221">
        <f t="shared" si="321"/>
        <v>0</v>
      </c>
      <c r="AG370" s="221">
        <f t="shared" si="321"/>
        <v>0</v>
      </c>
      <c r="AH370" s="221">
        <f t="shared" si="321"/>
        <v>0</v>
      </c>
      <c r="AI370" s="221">
        <f t="shared" si="321"/>
        <v>0</v>
      </c>
      <c r="AJ370" s="221">
        <f t="shared" si="321"/>
        <v>0</v>
      </c>
      <c r="AK370" s="221">
        <f t="shared" si="321"/>
        <v>0</v>
      </c>
      <c r="AL370" s="221">
        <f t="shared" si="321"/>
        <v>0</v>
      </c>
      <c r="AM370" s="221">
        <f t="shared" si="321"/>
        <v>0</v>
      </c>
      <c r="AN370" s="221">
        <f t="shared" si="321"/>
        <v>0</v>
      </c>
      <c r="AO370" s="221">
        <f t="shared" si="321"/>
        <v>0</v>
      </c>
      <c r="AP370" s="221">
        <f t="shared" si="321"/>
        <v>0</v>
      </c>
      <c r="AQ370" s="221">
        <f t="shared" si="321"/>
        <v>0</v>
      </c>
      <c r="AR370" s="221">
        <f t="shared" si="321"/>
        <v>0</v>
      </c>
      <c r="AS370" s="221">
        <f t="shared" si="321"/>
        <v>0</v>
      </c>
      <c r="AT370" s="221">
        <f t="shared" si="321"/>
        <v>0</v>
      </c>
      <c r="AU370" s="221">
        <f t="shared" si="322" ref="AU370:BM370">AU312+AU341</f>
        <v>0</v>
      </c>
      <c r="AV370" s="221">
        <f t="shared" si="322"/>
        <v>0</v>
      </c>
      <c r="AW370" s="221">
        <f t="shared" si="322"/>
        <v>0</v>
      </c>
      <c r="AX370" s="221">
        <f t="shared" si="322"/>
        <v>0</v>
      </c>
      <c r="AY370" s="221">
        <f t="shared" si="322"/>
        <v>0</v>
      </c>
      <c r="AZ370" s="221">
        <f t="shared" si="322"/>
        <v>0</v>
      </c>
      <c r="BA370" s="221">
        <f t="shared" si="322"/>
        <v>0</v>
      </c>
      <c r="BB370" s="221">
        <f t="shared" si="322"/>
        <v>0</v>
      </c>
      <c r="BC370" s="221">
        <f t="shared" si="322"/>
        <v>0</v>
      </c>
      <c r="BD370" s="221">
        <f t="shared" si="322"/>
        <v>0</v>
      </c>
      <c r="BE370" s="221">
        <f t="shared" si="322"/>
        <v>0</v>
      </c>
      <c r="BF370" s="221">
        <f t="shared" si="322"/>
        <v>0</v>
      </c>
      <c r="BG370" s="221">
        <f t="shared" si="322"/>
        <v>0</v>
      </c>
      <c r="BH370" s="221">
        <f t="shared" si="322"/>
        <v>0</v>
      </c>
      <c r="BI370" s="221">
        <f t="shared" si="322"/>
        <v>0</v>
      </c>
      <c r="BJ370" s="221">
        <f t="shared" si="322"/>
        <v>0</v>
      </c>
      <c r="BK370" s="221">
        <f t="shared" si="322"/>
        <v>0</v>
      </c>
      <c r="BL370" s="221">
        <f t="shared" si="322"/>
        <v>0</v>
      </c>
      <c r="BM370" s="221">
        <f t="shared" si="322"/>
        <v>0</v>
      </c>
    </row>
    <row r="371" spans="3:65" ht="12.75">
      <c r="C371" s="220">
        <f t="shared" si="295"/>
        <v>15</v>
      </c>
      <c r="D371" s="198" t="str">
        <f t="shared" si="296"/>
        <v>…</v>
      </c>
      <c r="E371" s="245" t="str">
        <f t="shared" si="291"/>
        <v>Operating Expense</v>
      </c>
      <c r="F371" s="215">
        <f t="shared" si="291"/>
        <v>2</v>
      </c>
      <c r="G371" s="215"/>
      <c r="H371" s="257">
        <f t="shared" si="292"/>
        <v>0.25345000000000001</v>
      </c>
      <c r="O371" s="221">
        <f t="shared" si="323" ref="O371:AT371">O313+O342</f>
        <v>0</v>
      </c>
      <c r="P371" s="221">
        <f t="shared" si="323"/>
        <v>0</v>
      </c>
      <c r="Q371" s="221">
        <f t="shared" si="323"/>
        <v>0</v>
      </c>
      <c r="R371" s="221">
        <f t="shared" si="323"/>
        <v>0</v>
      </c>
      <c r="S371" s="221">
        <f t="shared" si="323"/>
        <v>0</v>
      </c>
      <c r="T371" s="221">
        <f t="shared" si="323"/>
        <v>0</v>
      </c>
      <c r="U371" s="221">
        <f t="shared" si="323"/>
        <v>0</v>
      </c>
      <c r="V371" s="221">
        <f t="shared" si="323"/>
        <v>0</v>
      </c>
      <c r="W371" s="221">
        <f t="shared" si="323"/>
        <v>0</v>
      </c>
      <c r="X371" s="221">
        <f t="shared" si="323"/>
        <v>0</v>
      </c>
      <c r="Y371" s="221">
        <f t="shared" si="323"/>
        <v>0</v>
      </c>
      <c r="Z371" s="221">
        <f t="shared" si="323"/>
        <v>0</v>
      </c>
      <c r="AA371" s="221">
        <f t="shared" si="323"/>
        <v>0</v>
      </c>
      <c r="AB371" s="221">
        <f t="shared" si="323"/>
        <v>0</v>
      </c>
      <c r="AC371" s="221">
        <f t="shared" si="323"/>
        <v>0</v>
      </c>
      <c r="AD371" s="221">
        <f t="shared" si="323"/>
        <v>0</v>
      </c>
      <c r="AE371" s="221">
        <f t="shared" si="323"/>
        <v>0</v>
      </c>
      <c r="AF371" s="221">
        <f t="shared" si="323"/>
        <v>0</v>
      </c>
      <c r="AG371" s="221">
        <f t="shared" si="323"/>
        <v>0</v>
      </c>
      <c r="AH371" s="221">
        <f t="shared" si="323"/>
        <v>0</v>
      </c>
      <c r="AI371" s="221">
        <f t="shared" si="323"/>
        <v>0</v>
      </c>
      <c r="AJ371" s="221">
        <f t="shared" si="323"/>
        <v>0</v>
      </c>
      <c r="AK371" s="221">
        <f t="shared" si="323"/>
        <v>0</v>
      </c>
      <c r="AL371" s="221">
        <f t="shared" si="323"/>
        <v>0</v>
      </c>
      <c r="AM371" s="221">
        <f t="shared" si="323"/>
        <v>0</v>
      </c>
      <c r="AN371" s="221">
        <f t="shared" si="323"/>
        <v>0</v>
      </c>
      <c r="AO371" s="221">
        <f t="shared" si="323"/>
        <v>0</v>
      </c>
      <c r="AP371" s="221">
        <f t="shared" si="323"/>
        <v>0</v>
      </c>
      <c r="AQ371" s="221">
        <f t="shared" si="323"/>
        <v>0</v>
      </c>
      <c r="AR371" s="221">
        <f t="shared" si="323"/>
        <v>0</v>
      </c>
      <c r="AS371" s="221">
        <f t="shared" si="323"/>
        <v>0</v>
      </c>
      <c r="AT371" s="221">
        <f t="shared" si="323"/>
        <v>0</v>
      </c>
      <c r="AU371" s="221">
        <f t="shared" si="324" ref="AU371:BM371">AU313+AU342</f>
        <v>0</v>
      </c>
      <c r="AV371" s="221">
        <f t="shared" si="324"/>
        <v>0</v>
      </c>
      <c r="AW371" s="221">
        <f t="shared" si="324"/>
        <v>0</v>
      </c>
      <c r="AX371" s="221">
        <f t="shared" si="324"/>
        <v>0</v>
      </c>
      <c r="AY371" s="221">
        <f t="shared" si="324"/>
        <v>0</v>
      </c>
      <c r="AZ371" s="221">
        <f t="shared" si="324"/>
        <v>0</v>
      </c>
      <c r="BA371" s="221">
        <f t="shared" si="324"/>
        <v>0</v>
      </c>
      <c r="BB371" s="221">
        <f t="shared" si="324"/>
        <v>0</v>
      </c>
      <c r="BC371" s="221">
        <f t="shared" si="324"/>
        <v>0</v>
      </c>
      <c r="BD371" s="221">
        <f t="shared" si="324"/>
        <v>0</v>
      </c>
      <c r="BE371" s="221">
        <f t="shared" si="324"/>
        <v>0</v>
      </c>
      <c r="BF371" s="221">
        <f t="shared" si="324"/>
        <v>0</v>
      </c>
      <c r="BG371" s="221">
        <f t="shared" si="324"/>
        <v>0</v>
      </c>
      <c r="BH371" s="221">
        <f t="shared" si="324"/>
        <v>0</v>
      </c>
      <c r="BI371" s="221">
        <f t="shared" si="324"/>
        <v>0</v>
      </c>
      <c r="BJ371" s="221">
        <f t="shared" si="324"/>
        <v>0</v>
      </c>
      <c r="BK371" s="221">
        <f t="shared" si="324"/>
        <v>0</v>
      </c>
      <c r="BL371" s="221">
        <f t="shared" si="324"/>
        <v>0</v>
      </c>
      <c r="BM371" s="221">
        <f t="shared" si="324"/>
        <v>0</v>
      </c>
    </row>
    <row r="372" spans="3:65" ht="12.75">
      <c r="C372" s="220">
        <f t="shared" si="295"/>
        <v>16</v>
      </c>
      <c r="D372" s="198" t="str">
        <f t="shared" si="296"/>
        <v>…</v>
      </c>
      <c r="E372" s="245" t="str">
        <f t="shared" si="291"/>
        <v>Operating Expense</v>
      </c>
      <c r="F372" s="215">
        <f t="shared" si="291"/>
        <v>2</v>
      </c>
      <c r="G372" s="215"/>
      <c r="H372" s="257">
        <f t="shared" si="292"/>
        <v>0.25345000000000001</v>
      </c>
      <c r="O372" s="221">
        <f t="shared" si="325" ref="O372:AT372">O314+O343</f>
        <v>0</v>
      </c>
      <c r="P372" s="221">
        <f t="shared" si="325"/>
        <v>0</v>
      </c>
      <c r="Q372" s="221">
        <f t="shared" si="325"/>
        <v>0</v>
      </c>
      <c r="R372" s="221">
        <f t="shared" si="325"/>
        <v>0</v>
      </c>
      <c r="S372" s="221">
        <f t="shared" si="325"/>
        <v>0</v>
      </c>
      <c r="T372" s="221">
        <f t="shared" si="325"/>
        <v>0</v>
      </c>
      <c r="U372" s="221">
        <f t="shared" si="325"/>
        <v>0</v>
      </c>
      <c r="V372" s="221">
        <f t="shared" si="325"/>
        <v>0</v>
      </c>
      <c r="W372" s="221">
        <f t="shared" si="325"/>
        <v>0</v>
      </c>
      <c r="X372" s="221">
        <f t="shared" si="325"/>
        <v>0</v>
      </c>
      <c r="Y372" s="221">
        <f t="shared" si="325"/>
        <v>0</v>
      </c>
      <c r="Z372" s="221">
        <f t="shared" si="325"/>
        <v>0</v>
      </c>
      <c r="AA372" s="221">
        <f t="shared" si="325"/>
        <v>0</v>
      </c>
      <c r="AB372" s="221">
        <f t="shared" si="325"/>
        <v>0</v>
      </c>
      <c r="AC372" s="221">
        <f t="shared" si="325"/>
        <v>0</v>
      </c>
      <c r="AD372" s="221">
        <f t="shared" si="325"/>
        <v>0</v>
      </c>
      <c r="AE372" s="221">
        <f t="shared" si="325"/>
        <v>0</v>
      </c>
      <c r="AF372" s="221">
        <f t="shared" si="325"/>
        <v>0</v>
      </c>
      <c r="AG372" s="221">
        <f t="shared" si="325"/>
        <v>0</v>
      </c>
      <c r="AH372" s="221">
        <f t="shared" si="325"/>
        <v>0</v>
      </c>
      <c r="AI372" s="221">
        <f t="shared" si="325"/>
        <v>0</v>
      </c>
      <c r="AJ372" s="221">
        <f t="shared" si="325"/>
        <v>0</v>
      </c>
      <c r="AK372" s="221">
        <f t="shared" si="325"/>
        <v>0</v>
      </c>
      <c r="AL372" s="221">
        <f t="shared" si="325"/>
        <v>0</v>
      </c>
      <c r="AM372" s="221">
        <f t="shared" si="325"/>
        <v>0</v>
      </c>
      <c r="AN372" s="221">
        <f t="shared" si="325"/>
        <v>0</v>
      </c>
      <c r="AO372" s="221">
        <f t="shared" si="325"/>
        <v>0</v>
      </c>
      <c r="AP372" s="221">
        <f t="shared" si="325"/>
        <v>0</v>
      </c>
      <c r="AQ372" s="221">
        <f t="shared" si="325"/>
        <v>0</v>
      </c>
      <c r="AR372" s="221">
        <f t="shared" si="325"/>
        <v>0</v>
      </c>
      <c r="AS372" s="221">
        <f t="shared" si="325"/>
        <v>0</v>
      </c>
      <c r="AT372" s="221">
        <f t="shared" si="325"/>
        <v>0</v>
      </c>
      <c r="AU372" s="221">
        <f t="shared" si="326" ref="AU372:BM372">AU314+AU343</f>
        <v>0</v>
      </c>
      <c r="AV372" s="221">
        <f t="shared" si="326"/>
        <v>0</v>
      </c>
      <c r="AW372" s="221">
        <f t="shared" si="326"/>
        <v>0</v>
      </c>
      <c r="AX372" s="221">
        <f t="shared" si="326"/>
        <v>0</v>
      </c>
      <c r="AY372" s="221">
        <f t="shared" si="326"/>
        <v>0</v>
      </c>
      <c r="AZ372" s="221">
        <f t="shared" si="326"/>
        <v>0</v>
      </c>
      <c r="BA372" s="221">
        <f t="shared" si="326"/>
        <v>0</v>
      </c>
      <c r="BB372" s="221">
        <f t="shared" si="326"/>
        <v>0</v>
      </c>
      <c r="BC372" s="221">
        <f t="shared" si="326"/>
        <v>0</v>
      </c>
      <c r="BD372" s="221">
        <f t="shared" si="326"/>
        <v>0</v>
      </c>
      <c r="BE372" s="221">
        <f t="shared" si="326"/>
        <v>0</v>
      </c>
      <c r="BF372" s="221">
        <f t="shared" si="326"/>
        <v>0</v>
      </c>
      <c r="BG372" s="221">
        <f t="shared" si="326"/>
        <v>0</v>
      </c>
      <c r="BH372" s="221">
        <f t="shared" si="326"/>
        <v>0</v>
      </c>
      <c r="BI372" s="221">
        <f t="shared" si="326"/>
        <v>0</v>
      </c>
      <c r="BJ372" s="221">
        <f t="shared" si="326"/>
        <v>0</v>
      </c>
      <c r="BK372" s="221">
        <f t="shared" si="326"/>
        <v>0</v>
      </c>
      <c r="BL372" s="221">
        <f t="shared" si="326"/>
        <v>0</v>
      </c>
      <c r="BM372" s="221">
        <f t="shared" si="326"/>
        <v>0</v>
      </c>
    </row>
    <row r="373" spans="3:65" ht="12.75">
      <c r="C373" s="220">
        <f t="shared" si="295"/>
        <v>17</v>
      </c>
      <c r="D373" s="198" t="str">
        <f t="shared" si="296"/>
        <v>…</v>
      </c>
      <c r="E373" s="245" t="str">
        <f t="shared" si="291"/>
        <v>Operating Expense</v>
      </c>
      <c r="F373" s="215">
        <f t="shared" si="291"/>
        <v>2</v>
      </c>
      <c r="G373" s="215"/>
      <c r="H373" s="257">
        <f t="shared" si="292"/>
        <v>0.25345000000000001</v>
      </c>
      <c r="O373" s="221">
        <f t="shared" si="327" ref="O373:AT373">O315+O344</f>
        <v>0</v>
      </c>
      <c r="P373" s="221">
        <f t="shared" si="327"/>
        <v>0</v>
      </c>
      <c r="Q373" s="221">
        <f t="shared" si="327"/>
        <v>0</v>
      </c>
      <c r="R373" s="221">
        <f t="shared" si="327"/>
        <v>0</v>
      </c>
      <c r="S373" s="221">
        <f t="shared" si="327"/>
        <v>0</v>
      </c>
      <c r="T373" s="221">
        <f t="shared" si="327"/>
        <v>0</v>
      </c>
      <c r="U373" s="221">
        <f t="shared" si="327"/>
        <v>0</v>
      </c>
      <c r="V373" s="221">
        <f t="shared" si="327"/>
        <v>0</v>
      </c>
      <c r="W373" s="221">
        <f t="shared" si="327"/>
        <v>0</v>
      </c>
      <c r="X373" s="221">
        <f t="shared" si="327"/>
        <v>0</v>
      </c>
      <c r="Y373" s="221">
        <f t="shared" si="327"/>
        <v>0</v>
      </c>
      <c r="Z373" s="221">
        <f t="shared" si="327"/>
        <v>0</v>
      </c>
      <c r="AA373" s="221">
        <f t="shared" si="327"/>
        <v>0</v>
      </c>
      <c r="AB373" s="221">
        <f t="shared" si="327"/>
        <v>0</v>
      </c>
      <c r="AC373" s="221">
        <f t="shared" si="327"/>
        <v>0</v>
      </c>
      <c r="AD373" s="221">
        <f t="shared" si="327"/>
        <v>0</v>
      </c>
      <c r="AE373" s="221">
        <f t="shared" si="327"/>
        <v>0</v>
      </c>
      <c r="AF373" s="221">
        <f t="shared" si="327"/>
        <v>0</v>
      </c>
      <c r="AG373" s="221">
        <f t="shared" si="327"/>
        <v>0</v>
      </c>
      <c r="AH373" s="221">
        <f t="shared" si="327"/>
        <v>0</v>
      </c>
      <c r="AI373" s="221">
        <f t="shared" si="327"/>
        <v>0</v>
      </c>
      <c r="AJ373" s="221">
        <f t="shared" si="327"/>
        <v>0</v>
      </c>
      <c r="AK373" s="221">
        <f t="shared" si="327"/>
        <v>0</v>
      </c>
      <c r="AL373" s="221">
        <f t="shared" si="327"/>
        <v>0</v>
      </c>
      <c r="AM373" s="221">
        <f t="shared" si="327"/>
        <v>0</v>
      </c>
      <c r="AN373" s="221">
        <f t="shared" si="327"/>
        <v>0</v>
      </c>
      <c r="AO373" s="221">
        <f t="shared" si="327"/>
        <v>0</v>
      </c>
      <c r="AP373" s="221">
        <f t="shared" si="327"/>
        <v>0</v>
      </c>
      <c r="AQ373" s="221">
        <f t="shared" si="327"/>
        <v>0</v>
      </c>
      <c r="AR373" s="221">
        <f t="shared" si="327"/>
        <v>0</v>
      </c>
      <c r="AS373" s="221">
        <f t="shared" si="327"/>
        <v>0</v>
      </c>
      <c r="AT373" s="221">
        <f t="shared" si="327"/>
        <v>0</v>
      </c>
      <c r="AU373" s="221">
        <f t="shared" si="328" ref="AU373:BM373">AU315+AU344</f>
        <v>0</v>
      </c>
      <c r="AV373" s="221">
        <f t="shared" si="328"/>
        <v>0</v>
      </c>
      <c r="AW373" s="221">
        <f t="shared" si="328"/>
        <v>0</v>
      </c>
      <c r="AX373" s="221">
        <f t="shared" si="328"/>
        <v>0</v>
      </c>
      <c r="AY373" s="221">
        <f t="shared" si="328"/>
        <v>0</v>
      </c>
      <c r="AZ373" s="221">
        <f t="shared" si="328"/>
        <v>0</v>
      </c>
      <c r="BA373" s="221">
        <f t="shared" si="328"/>
        <v>0</v>
      </c>
      <c r="BB373" s="221">
        <f t="shared" si="328"/>
        <v>0</v>
      </c>
      <c r="BC373" s="221">
        <f t="shared" si="328"/>
        <v>0</v>
      </c>
      <c r="BD373" s="221">
        <f t="shared" si="328"/>
        <v>0</v>
      </c>
      <c r="BE373" s="221">
        <f t="shared" si="328"/>
        <v>0</v>
      </c>
      <c r="BF373" s="221">
        <f t="shared" si="328"/>
        <v>0</v>
      </c>
      <c r="BG373" s="221">
        <f t="shared" si="328"/>
        <v>0</v>
      </c>
      <c r="BH373" s="221">
        <f t="shared" si="328"/>
        <v>0</v>
      </c>
      <c r="BI373" s="221">
        <f t="shared" si="328"/>
        <v>0</v>
      </c>
      <c r="BJ373" s="221">
        <f t="shared" si="328"/>
        <v>0</v>
      </c>
      <c r="BK373" s="221">
        <f t="shared" si="328"/>
        <v>0</v>
      </c>
      <c r="BL373" s="221">
        <f t="shared" si="328"/>
        <v>0</v>
      </c>
      <c r="BM373" s="221">
        <f t="shared" si="328"/>
        <v>0</v>
      </c>
    </row>
    <row r="374" spans="3:65" ht="12.75">
      <c r="C374" s="220">
        <f t="shared" si="295"/>
        <v>18</v>
      </c>
      <c r="D374" s="198" t="str">
        <f t="shared" si="296"/>
        <v>…</v>
      </c>
      <c r="E374" s="245" t="str">
        <f t="shared" si="291"/>
        <v>Operating Expense</v>
      </c>
      <c r="F374" s="215">
        <f t="shared" si="291"/>
        <v>2</v>
      </c>
      <c r="G374" s="215"/>
      <c r="H374" s="257">
        <f t="shared" si="292"/>
        <v>0.25345000000000001</v>
      </c>
      <c r="O374" s="221">
        <f t="shared" si="329" ref="O374:AT374">O316+O345</f>
        <v>0</v>
      </c>
      <c r="P374" s="221">
        <f t="shared" si="329"/>
        <v>0</v>
      </c>
      <c r="Q374" s="221">
        <f t="shared" si="329"/>
        <v>0</v>
      </c>
      <c r="R374" s="221">
        <f t="shared" si="329"/>
        <v>0</v>
      </c>
      <c r="S374" s="221">
        <f t="shared" si="329"/>
        <v>0</v>
      </c>
      <c r="T374" s="221">
        <f t="shared" si="329"/>
        <v>0</v>
      </c>
      <c r="U374" s="221">
        <f t="shared" si="329"/>
        <v>0</v>
      </c>
      <c r="V374" s="221">
        <f t="shared" si="329"/>
        <v>0</v>
      </c>
      <c r="W374" s="221">
        <f t="shared" si="329"/>
        <v>0</v>
      </c>
      <c r="X374" s="221">
        <f t="shared" si="329"/>
        <v>0</v>
      </c>
      <c r="Y374" s="221">
        <f t="shared" si="329"/>
        <v>0</v>
      </c>
      <c r="Z374" s="221">
        <f t="shared" si="329"/>
        <v>0</v>
      </c>
      <c r="AA374" s="221">
        <f t="shared" si="329"/>
        <v>0</v>
      </c>
      <c r="AB374" s="221">
        <f t="shared" si="329"/>
        <v>0</v>
      </c>
      <c r="AC374" s="221">
        <f t="shared" si="329"/>
        <v>0</v>
      </c>
      <c r="AD374" s="221">
        <f t="shared" si="329"/>
        <v>0</v>
      </c>
      <c r="AE374" s="221">
        <f t="shared" si="329"/>
        <v>0</v>
      </c>
      <c r="AF374" s="221">
        <f t="shared" si="329"/>
        <v>0</v>
      </c>
      <c r="AG374" s="221">
        <f t="shared" si="329"/>
        <v>0</v>
      </c>
      <c r="AH374" s="221">
        <f t="shared" si="329"/>
        <v>0</v>
      </c>
      <c r="AI374" s="221">
        <f t="shared" si="329"/>
        <v>0</v>
      </c>
      <c r="AJ374" s="221">
        <f t="shared" si="329"/>
        <v>0</v>
      </c>
      <c r="AK374" s="221">
        <f t="shared" si="329"/>
        <v>0</v>
      </c>
      <c r="AL374" s="221">
        <f t="shared" si="329"/>
        <v>0</v>
      </c>
      <c r="AM374" s="221">
        <f t="shared" si="329"/>
        <v>0</v>
      </c>
      <c r="AN374" s="221">
        <f t="shared" si="329"/>
        <v>0</v>
      </c>
      <c r="AO374" s="221">
        <f t="shared" si="329"/>
        <v>0</v>
      </c>
      <c r="AP374" s="221">
        <f t="shared" si="329"/>
        <v>0</v>
      </c>
      <c r="AQ374" s="221">
        <f t="shared" si="329"/>
        <v>0</v>
      </c>
      <c r="AR374" s="221">
        <f t="shared" si="329"/>
        <v>0</v>
      </c>
      <c r="AS374" s="221">
        <f t="shared" si="329"/>
        <v>0</v>
      </c>
      <c r="AT374" s="221">
        <f t="shared" si="329"/>
        <v>0</v>
      </c>
      <c r="AU374" s="221">
        <f t="shared" si="330" ref="AU374:BM374">AU316+AU345</f>
        <v>0</v>
      </c>
      <c r="AV374" s="221">
        <f t="shared" si="330"/>
        <v>0</v>
      </c>
      <c r="AW374" s="221">
        <f t="shared" si="330"/>
        <v>0</v>
      </c>
      <c r="AX374" s="221">
        <f t="shared" si="330"/>
        <v>0</v>
      </c>
      <c r="AY374" s="221">
        <f t="shared" si="330"/>
        <v>0</v>
      </c>
      <c r="AZ374" s="221">
        <f t="shared" si="330"/>
        <v>0</v>
      </c>
      <c r="BA374" s="221">
        <f t="shared" si="330"/>
        <v>0</v>
      </c>
      <c r="BB374" s="221">
        <f t="shared" si="330"/>
        <v>0</v>
      </c>
      <c r="BC374" s="221">
        <f t="shared" si="330"/>
        <v>0</v>
      </c>
      <c r="BD374" s="221">
        <f t="shared" si="330"/>
        <v>0</v>
      </c>
      <c r="BE374" s="221">
        <f t="shared" si="330"/>
        <v>0</v>
      </c>
      <c r="BF374" s="221">
        <f t="shared" si="330"/>
        <v>0</v>
      </c>
      <c r="BG374" s="221">
        <f t="shared" si="330"/>
        <v>0</v>
      </c>
      <c r="BH374" s="221">
        <f t="shared" si="330"/>
        <v>0</v>
      </c>
      <c r="BI374" s="221">
        <f t="shared" si="330"/>
        <v>0</v>
      </c>
      <c r="BJ374" s="221">
        <f t="shared" si="330"/>
        <v>0</v>
      </c>
      <c r="BK374" s="221">
        <f t="shared" si="330"/>
        <v>0</v>
      </c>
      <c r="BL374" s="221">
        <f t="shared" si="330"/>
        <v>0</v>
      </c>
      <c r="BM374" s="221">
        <f t="shared" si="330"/>
        <v>0</v>
      </c>
    </row>
    <row r="375" spans="3:65" ht="12.75">
      <c r="C375" s="220">
        <f t="shared" si="295"/>
        <v>19</v>
      </c>
      <c r="D375" s="198" t="str">
        <f t="shared" si="296"/>
        <v>…</v>
      </c>
      <c r="E375" s="245" t="str">
        <f t="shared" si="291"/>
        <v>Operating Expense</v>
      </c>
      <c r="F375" s="215">
        <f t="shared" si="291"/>
        <v>2</v>
      </c>
      <c r="G375" s="215"/>
      <c r="H375" s="257">
        <f t="shared" si="292"/>
        <v>0.25345000000000001</v>
      </c>
      <c r="O375" s="221">
        <f t="shared" si="331" ref="O375:AT375">O317+O346</f>
        <v>0</v>
      </c>
      <c r="P375" s="221">
        <f t="shared" si="331"/>
        <v>0</v>
      </c>
      <c r="Q375" s="221">
        <f t="shared" si="331"/>
        <v>0</v>
      </c>
      <c r="R375" s="221">
        <f t="shared" si="331"/>
        <v>0</v>
      </c>
      <c r="S375" s="221">
        <f t="shared" si="331"/>
        <v>0</v>
      </c>
      <c r="T375" s="221">
        <f t="shared" si="331"/>
        <v>0</v>
      </c>
      <c r="U375" s="221">
        <f t="shared" si="331"/>
        <v>0</v>
      </c>
      <c r="V375" s="221">
        <f t="shared" si="331"/>
        <v>0</v>
      </c>
      <c r="W375" s="221">
        <f t="shared" si="331"/>
        <v>0</v>
      </c>
      <c r="X375" s="221">
        <f t="shared" si="331"/>
        <v>0</v>
      </c>
      <c r="Y375" s="221">
        <f t="shared" si="331"/>
        <v>0</v>
      </c>
      <c r="Z375" s="221">
        <f t="shared" si="331"/>
        <v>0</v>
      </c>
      <c r="AA375" s="221">
        <f t="shared" si="331"/>
        <v>0</v>
      </c>
      <c r="AB375" s="221">
        <f t="shared" si="331"/>
        <v>0</v>
      </c>
      <c r="AC375" s="221">
        <f t="shared" si="331"/>
        <v>0</v>
      </c>
      <c r="AD375" s="221">
        <f t="shared" si="331"/>
        <v>0</v>
      </c>
      <c r="AE375" s="221">
        <f t="shared" si="331"/>
        <v>0</v>
      </c>
      <c r="AF375" s="221">
        <f t="shared" si="331"/>
        <v>0</v>
      </c>
      <c r="AG375" s="221">
        <f t="shared" si="331"/>
        <v>0</v>
      </c>
      <c r="AH375" s="221">
        <f t="shared" si="331"/>
        <v>0</v>
      </c>
      <c r="AI375" s="221">
        <f t="shared" si="331"/>
        <v>0</v>
      </c>
      <c r="AJ375" s="221">
        <f t="shared" si="331"/>
        <v>0</v>
      </c>
      <c r="AK375" s="221">
        <f t="shared" si="331"/>
        <v>0</v>
      </c>
      <c r="AL375" s="221">
        <f t="shared" si="331"/>
        <v>0</v>
      </c>
      <c r="AM375" s="221">
        <f t="shared" si="331"/>
        <v>0</v>
      </c>
      <c r="AN375" s="221">
        <f t="shared" si="331"/>
        <v>0</v>
      </c>
      <c r="AO375" s="221">
        <f t="shared" si="331"/>
        <v>0</v>
      </c>
      <c r="AP375" s="221">
        <f t="shared" si="331"/>
        <v>0</v>
      </c>
      <c r="AQ375" s="221">
        <f t="shared" si="331"/>
        <v>0</v>
      </c>
      <c r="AR375" s="221">
        <f t="shared" si="331"/>
        <v>0</v>
      </c>
      <c r="AS375" s="221">
        <f t="shared" si="331"/>
        <v>0</v>
      </c>
      <c r="AT375" s="221">
        <f t="shared" si="331"/>
        <v>0</v>
      </c>
      <c r="AU375" s="221">
        <f t="shared" si="332" ref="AU375:BM375">AU317+AU346</f>
        <v>0</v>
      </c>
      <c r="AV375" s="221">
        <f t="shared" si="332"/>
        <v>0</v>
      </c>
      <c r="AW375" s="221">
        <f t="shared" si="332"/>
        <v>0</v>
      </c>
      <c r="AX375" s="221">
        <f t="shared" si="332"/>
        <v>0</v>
      </c>
      <c r="AY375" s="221">
        <f t="shared" si="332"/>
        <v>0</v>
      </c>
      <c r="AZ375" s="221">
        <f t="shared" si="332"/>
        <v>0</v>
      </c>
      <c r="BA375" s="221">
        <f t="shared" si="332"/>
        <v>0</v>
      </c>
      <c r="BB375" s="221">
        <f t="shared" si="332"/>
        <v>0</v>
      </c>
      <c r="BC375" s="221">
        <f t="shared" si="332"/>
        <v>0</v>
      </c>
      <c r="BD375" s="221">
        <f t="shared" si="332"/>
        <v>0</v>
      </c>
      <c r="BE375" s="221">
        <f t="shared" si="332"/>
        <v>0</v>
      </c>
      <c r="BF375" s="221">
        <f t="shared" si="332"/>
        <v>0</v>
      </c>
      <c r="BG375" s="221">
        <f t="shared" si="332"/>
        <v>0</v>
      </c>
      <c r="BH375" s="221">
        <f t="shared" si="332"/>
        <v>0</v>
      </c>
      <c r="BI375" s="221">
        <f t="shared" si="332"/>
        <v>0</v>
      </c>
      <c r="BJ375" s="221">
        <f t="shared" si="332"/>
        <v>0</v>
      </c>
      <c r="BK375" s="221">
        <f t="shared" si="332"/>
        <v>0</v>
      </c>
      <c r="BL375" s="221">
        <f t="shared" si="332"/>
        <v>0</v>
      </c>
      <c r="BM375" s="221">
        <f t="shared" si="332"/>
        <v>0</v>
      </c>
    </row>
    <row r="376" spans="3:65" ht="12.75">
      <c r="C376" s="220">
        <f t="shared" si="295"/>
        <v>20</v>
      </c>
      <c r="D376" s="198" t="str">
        <f t="shared" si="296"/>
        <v>…</v>
      </c>
      <c r="E376" s="245" t="str">
        <f t="shared" si="291"/>
        <v>Operating Expense</v>
      </c>
      <c r="F376" s="215">
        <f t="shared" si="291"/>
        <v>2</v>
      </c>
      <c r="G376" s="215"/>
      <c r="H376" s="257">
        <f t="shared" si="292"/>
        <v>0.25345000000000001</v>
      </c>
      <c r="O376" s="221">
        <f t="shared" si="333" ref="O376:AT376">O318+O347</f>
        <v>0</v>
      </c>
      <c r="P376" s="221">
        <f t="shared" si="333"/>
        <v>0</v>
      </c>
      <c r="Q376" s="221">
        <f t="shared" si="333"/>
        <v>0</v>
      </c>
      <c r="R376" s="221">
        <f t="shared" si="333"/>
        <v>0</v>
      </c>
      <c r="S376" s="221">
        <f t="shared" si="333"/>
        <v>0</v>
      </c>
      <c r="T376" s="221">
        <f t="shared" si="333"/>
        <v>0</v>
      </c>
      <c r="U376" s="221">
        <f t="shared" si="333"/>
        <v>0</v>
      </c>
      <c r="V376" s="221">
        <f t="shared" si="333"/>
        <v>0</v>
      </c>
      <c r="W376" s="221">
        <f t="shared" si="333"/>
        <v>0</v>
      </c>
      <c r="X376" s="221">
        <f t="shared" si="333"/>
        <v>0</v>
      </c>
      <c r="Y376" s="221">
        <f t="shared" si="333"/>
        <v>0</v>
      </c>
      <c r="Z376" s="221">
        <f t="shared" si="333"/>
        <v>0</v>
      </c>
      <c r="AA376" s="221">
        <f t="shared" si="333"/>
        <v>0</v>
      </c>
      <c r="AB376" s="221">
        <f t="shared" si="333"/>
        <v>0</v>
      </c>
      <c r="AC376" s="221">
        <f t="shared" si="333"/>
        <v>0</v>
      </c>
      <c r="AD376" s="221">
        <f t="shared" si="333"/>
        <v>0</v>
      </c>
      <c r="AE376" s="221">
        <f t="shared" si="333"/>
        <v>0</v>
      </c>
      <c r="AF376" s="221">
        <f t="shared" si="333"/>
        <v>0</v>
      </c>
      <c r="AG376" s="221">
        <f t="shared" si="333"/>
        <v>0</v>
      </c>
      <c r="AH376" s="221">
        <f t="shared" si="333"/>
        <v>0</v>
      </c>
      <c r="AI376" s="221">
        <f t="shared" si="333"/>
        <v>0</v>
      </c>
      <c r="AJ376" s="221">
        <f t="shared" si="333"/>
        <v>0</v>
      </c>
      <c r="AK376" s="221">
        <f t="shared" si="333"/>
        <v>0</v>
      </c>
      <c r="AL376" s="221">
        <f t="shared" si="333"/>
        <v>0</v>
      </c>
      <c r="AM376" s="221">
        <f t="shared" si="333"/>
        <v>0</v>
      </c>
      <c r="AN376" s="221">
        <f t="shared" si="333"/>
        <v>0</v>
      </c>
      <c r="AO376" s="221">
        <f t="shared" si="333"/>
        <v>0</v>
      </c>
      <c r="AP376" s="221">
        <f t="shared" si="333"/>
        <v>0</v>
      </c>
      <c r="AQ376" s="221">
        <f t="shared" si="333"/>
        <v>0</v>
      </c>
      <c r="AR376" s="221">
        <f t="shared" si="333"/>
        <v>0</v>
      </c>
      <c r="AS376" s="221">
        <f t="shared" si="333"/>
        <v>0</v>
      </c>
      <c r="AT376" s="221">
        <f t="shared" si="333"/>
        <v>0</v>
      </c>
      <c r="AU376" s="221">
        <f t="shared" si="334" ref="AU376:BM376">AU318+AU347</f>
        <v>0</v>
      </c>
      <c r="AV376" s="221">
        <f t="shared" si="334"/>
        <v>0</v>
      </c>
      <c r="AW376" s="221">
        <f t="shared" si="334"/>
        <v>0</v>
      </c>
      <c r="AX376" s="221">
        <f t="shared" si="334"/>
        <v>0</v>
      </c>
      <c r="AY376" s="221">
        <f t="shared" si="334"/>
        <v>0</v>
      </c>
      <c r="AZ376" s="221">
        <f t="shared" si="334"/>
        <v>0</v>
      </c>
      <c r="BA376" s="221">
        <f t="shared" si="334"/>
        <v>0</v>
      </c>
      <c r="BB376" s="221">
        <f t="shared" si="334"/>
        <v>0</v>
      </c>
      <c r="BC376" s="221">
        <f t="shared" si="334"/>
        <v>0</v>
      </c>
      <c r="BD376" s="221">
        <f t="shared" si="334"/>
        <v>0</v>
      </c>
      <c r="BE376" s="221">
        <f t="shared" si="334"/>
        <v>0</v>
      </c>
      <c r="BF376" s="221">
        <f t="shared" si="334"/>
        <v>0</v>
      </c>
      <c r="BG376" s="221">
        <f t="shared" si="334"/>
        <v>0</v>
      </c>
      <c r="BH376" s="221">
        <f t="shared" si="334"/>
        <v>0</v>
      </c>
      <c r="BI376" s="221">
        <f t="shared" si="334"/>
        <v>0</v>
      </c>
      <c r="BJ376" s="221">
        <f t="shared" si="334"/>
        <v>0</v>
      </c>
      <c r="BK376" s="221">
        <f t="shared" si="334"/>
        <v>0</v>
      </c>
      <c r="BL376" s="221">
        <f t="shared" si="334"/>
        <v>0</v>
      </c>
      <c r="BM376" s="221">
        <f t="shared" si="334"/>
        <v>0</v>
      </c>
    </row>
    <row r="377" spans="3:65" ht="12.75">
      <c r="C377" s="220">
        <f t="shared" si="295"/>
        <v>21</v>
      </c>
      <c r="D377" s="198" t="str">
        <f t="shared" si="296"/>
        <v>…</v>
      </c>
      <c r="E377" s="245" t="str">
        <f t="shared" si="291"/>
        <v>Operating Expense</v>
      </c>
      <c r="F377" s="215">
        <f t="shared" si="291"/>
        <v>2</v>
      </c>
      <c r="G377" s="215"/>
      <c r="H377" s="257">
        <f t="shared" si="292"/>
        <v>0.25345000000000001</v>
      </c>
      <c r="O377" s="221">
        <f t="shared" si="335" ref="O377:AT377">O319+O348</f>
        <v>0</v>
      </c>
      <c r="P377" s="221">
        <f t="shared" si="335"/>
        <v>0</v>
      </c>
      <c r="Q377" s="221">
        <f t="shared" si="335"/>
        <v>0</v>
      </c>
      <c r="R377" s="221">
        <f t="shared" si="335"/>
        <v>0</v>
      </c>
      <c r="S377" s="221">
        <f t="shared" si="335"/>
        <v>0</v>
      </c>
      <c r="T377" s="221">
        <f t="shared" si="335"/>
        <v>0</v>
      </c>
      <c r="U377" s="221">
        <f t="shared" si="335"/>
        <v>0</v>
      </c>
      <c r="V377" s="221">
        <f t="shared" si="335"/>
        <v>0</v>
      </c>
      <c r="W377" s="221">
        <f t="shared" si="335"/>
        <v>0</v>
      </c>
      <c r="X377" s="221">
        <f t="shared" si="335"/>
        <v>0</v>
      </c>
      <c r="Y377" s="221">
        <f t="shared" si="335"/>
        <v>0</v>
      </c>
      <c r="Z377" s="221">
        <f t="shared" si="335"/>
        <v>0</v>
      </c>
      <c r="AA377" s="221">
        <f t="shared" si="335"/>
        <v>0</v>
      </c>
      <c r="AB377" s="221">
        <f t="shared" si="335"/>
        <v>0</v>
      </c>
      <c r="AC377" s="221">
        <f t="shared" si="335"/>
        <v>0</v>
      </c>
      <c r="AD377" s="221">
        <f t="shared" si="335"/>
        <v>0</v>
      </c>
      <c r="AE377" s="221">
        <f t="shared" si="335"/>
        <v>0</v>
      </c>
      <c r="AF377" s="221">
        <f t="shared" si="335"/>
        <v>0</v>
      </c>
      <c r="AG377" s="221">
        <f t="shared" si="335"/>
        <v>0</v>
      </c>
      <c r="AH377" s="221">
        <f t="shared" si="335"/>
        <v>0</v>
      </c>
      <c r="AI377" s="221">
        <f t="shared" si="335"/>
        <v>0</v>
      </c>
      <c r="AJ377" s="221">
        <f t="shared" si="335"/>
        <v>0</v>
      </c>
      <c r="AK377" s="221">
        <f t="shared" si="335"/>
        <v>0</v>
      </c>
      <c r="AL377" s="221">
        <f t="shared" si="335"/>
        <v>0</v>
      </c>
      <c r="AM377" s="221">
        <f t="shared" si="335"/>
        <v>0</v>
      </c>
      <c r="AN377" s="221">
        <f t="shared" si="335"/>
        <v>0</v>
      </c>
      <c r="AO377" s="221">
        <f t="shared" si="335"/>
        <v>0</v>
      </c>
      <c r="AP377" s="221">
        <f t="shared" si="335"/>
        <v>0</v>
      </c>
      <c r="AQ377" s="221">
        <f t="shared" si="335"/>
        <v>0</v>
      </c>
      <c r="AR377" s="221">
        <f t="shared" si="335"/>
        <v>0</v>
      </c>
      <c r="AS377" s="221">
        <f t="shared" si="335"/>
        <v>0</v>
      </c>
      <c r="AT377" s="221">
        <f t="shared" si="335"/>
        <v>0</v>
      </c>
      <c r="AU377" s="221">
        <f t="shared" si="336" ref="AU377:BM377">AU319+AU348</f>
        <v>0</v>
      </c>
      <c r="AV377" s="221">
        <f t="shared" si="336"/>
        <v>0</v>
      </c>
      <c r="AW377" s="221">
        <f t="shared" si="336"/>
        <v>0</v>
      </c>
      <c r="AX377" s="221">
        <f t="shared" si="336"/>
        <v>0</v>
      </c>
      <c r="AY377" s="221">
        <f t="shared" si="336"/>
        <v>0</v>
      </c>
      <c r="AZ377" s="221">
        <f t="shared" si="336"/>
        <v>0</v>
      </c>
      <c r="BA377" s="221">
        <f t="shared" si="336"/>
        <v>0</v>
      </c>
      <c r="BB377" s="221">
        <f t="shared" si="336"/>
        <v>0</v>
      </c>
      <c r="BC377" s="221">
        <f t="shared" si="336"/>
        <v>0</v>
      </c>
      <c r="BD377" s="221">
        <f t="shared" si="336"/>
        <v>0</v>
      </c>
      <c r="BE377" s="221">
        <f t="shared" si="336"/>
        <v>0</v>
      </c>
      <c r="BF377" s="221">
        <f t="shared" si="336"/>
        <v>0</v>
      </c>
      <c r="BG377" s="221">
        <f t="shared" si="336"/>
        <v>0</v>
      </c>
      <c r="BH377" s="221">
        <f t="shared" si="336"/>
        <v>0</v>
      </c>
      <c r="BI377" s="221">
        <f t="shared" si="336"/>
        <v>0</v>
      </c>
      <c r="BJ377" s="221">
        <f t="shared" si="336"/>
        <v>0</v>
      </c>
      <c r="BK377" s="221">
        <f t="shared" si="336"/>
        <v>0</v>
      </c>
      <c r="BL377" s="221">
        <f t="shared" si="336"/>
        <v>0</v>
      </c>
      <c r="BM377" s="221">
        <f t="shared" si="336"/>
        <v>0</v>
      </c>
    </row>
    <row r="378" spans="3:65" ht="12.75">
      <c r="C378" s="220">
        <f t="shared" si="295"/>
        <v>22</v>
      </c>
      <c r="D378" s="198" t="str">
        <f t="shared" si="296"/>
        <v>…</v>
      </c>
      <c r="E378" s="245" t="str">
        <f t="shared" si="291"/>
        <v>Operating Expense</v>
      </c>
      <c r="F378" s="215">
        <f t="shared" si="291"/>
        <v>2</v>
      </c>
      <c r="G378" s="215"/>
      <c r="H378" s="257">
        <f t="shared" si="292"/>
        <v>0.25345000000000001</v>
      </c>
      <c r="O378" s="221">
        <f t="shared" si="337" ref="O378:AT378">O320+O349</f>
        <v>0</v>
      </c>
      <c r="P378" s="221">
        <f t="shared" si="337"/>
        <v>0</v>
      </c>
      <c r="Q378" s="221">
        <f t="shared" si="337"/>
        <v>0</v>
      </c>
      <c r="R378" s="221">
        <f t="shared" si="337"/>
        <v>0</v>
      </c>
      <c r="S378" s="221">
        <f t="shared" si="337"/>
        <v>0</v>
      </c>
      <c r="T378" s="221">
        <f t="shared" si="337"/>
        <v>0</v>
      </c>
      <c r="U378" s="221">
        <f t="shared" si="337"/>
        <v>0</v>
      </c>
      <c r="V378" s="221">
        <f t="shared" si="337"/>
        <v>0</v>
      </c>
      <c r="W378" s="221">
        <f t="shared" si="337"/>
        <v>0</v>
      </c>
      <c r="X378" s="221">
        <f t="shared" si="337"/>
        <v>0</v>
      </c>
      <c r="Y378" s="221">
        <f t="shared" si="337"/>
        <v>0</v>
      </c>
      <c r="Z378" s="221">
        <f t="shared" si="337"/>
        <v>0</v>
      </c>
      <c r="AA378" s="221">
        <f t="shared" si="337"/>
        <v>0</v>
      </c>
      <c r="AB378" s="221">
        <f t="shared" si="337"/>
        <v>0</v>
      </c>
      <c r="AC378" s="221">
        <f t="shared" si="337"/>
        <v>0</v>
      </c>
      <c r="AD378" s="221">
        <f t="shared" si="337"/>
        <v>0</v>
      </c>
      <c r="AE378" s="221">
        <f t="shared" si="337"/>
        <v>0</v>
      </c>
      <c r="AF378" s="221">
        <f t="shared" si="337"/>
        <v>0</v>
      </c>
      <c r="AG378" s="221">
        <f t="shared" si="337"/>
        <v>0</v>
      </c>
      <c r="AH378" s="221">
        <f t="shared" si="337"/>
        <v>0</v>
      </c>
      <c r="AI378" s="221">
        <f t="shared" si="337"/>
        <v>0</v>
      </c>
      <c r="AJ378" s="221">
        <f t="shared" si="337"/>
        <v>0</v>
      </c>
      <c r="AK378" s="221">
        <f t="shared" si="337"/>
        <v>0</v>
      </c>
      <c r="AL378" s="221">
        <f t="shared" si="337"/>
        <v>0</v>
      </c>
      <c r="AM378" s="221">
        <f t="shared" si="337"/>
        <v>0</v>
      </c>
      <c r="AN378" s="221">
        <f t="shared" si="337"/>
        <v>0</v>
      </c>
      <c r="AO378" s="221">
        <f t="shared" si="337"/>
        <v>0</v>
      </c>
      <c r="AP378" s="221">
        <f t="shared" si="337"/>
        <v>0</v>
      </c>
      <c r="AQ378" s="221">
        <f t="shared" si="337"/>
        <v>0</v>
      </c>
      <c r="AR378" s="221">
        <f t="shared" si="337"/>
        <v>0</v>
      </c>
      <c r="AS378" s="221">
        <f t="shared" si="337"/>
        <v>0</v>
      </c>
      <c r="AT378" s="221">
        <f t="shared" si="337"/>
        <v>0</v>
      </c>
      <c r="AU378" s="221">
        <f t="shared" si="338" ref="AU378:BM378">AU320+AU349</f>
        <v>0</v>
      </c>
      <c r="AV378" s="221">
        <f t="shared" si="338"/>
        <v>0</v>
      </c>
      <c r="AW378" s="221">
        <f t="shared" si="338"/>
        <v>0</v>
      </c>
      <c r="AX378" s="221">
        <f t="shared" si="338"/>
        <v>0</v>
      </c>
      <c r="AY378" s="221">
        <f t="shared" si="338"/>
        <v>0</v>
      </c>
      <c r="AZ378" s="221">
        <f t="shared" si="338"/>
        <v>0</v>
      </c>
      <c r="BA378" s="221">
        <f t="shared" si="338"/>
        <v>0</v>
      </c>
      <c r="BB378" s="221">
        <f t="shared" si="338"/>
        <v>0</v>
      </c>
      <c r="BC378" s="221">
        <f t="shared" si="338"/>
        <v>0</v>
      </c>
      <c r="BD378" s="221">
        <f t="shared" si="338"/>
        <v>0</v>
      </c>
      <c r="BE378" s="221">
        <f t="shared" si="338"/>
        <v>0</v>
      </c>
      <c r="BF378" s="221">
        <f t="shared" si="338"/>
        <v>0</v>
      </c>
      <c r="BG378" s="221">
        <f t="shared" si="338"/>
        <v>0</v>
      </c>
      <c r="BH378" s="221">
        <f t="shared" si="338"/>
        <v>0</v>
      </c>
      <c r="BI378" s="221">
        <f t="shared" si="338"/>
        <v>0</v>
      </c>
      <c r="BJ378" s="221">
        <f t="shared" si="338"/>
        <v>0</v>
      </c>
      <c r="BK378" s="221">
        <f t="shared" si="338"/>
        <v>0</v>
      </c>
      <c r="BL378" s="221">
        <f t="shared" si="338"/>
        <v>0</v>
      </c>
      <c r="BM378" s="221">
        <f t="shared" si="338"/>
        <v>0</v>
      </c>
    </row>
    <row r="379" spans="3:65" ht="12.75">
      <c r="C379" s="220">
        <f t="shared" si="295"/>
        <v>23</v>
      </c>
      <c r="D379" s="198" t="str">
        <f t="shared" si="296"/>
        <v>…</v>
      </c>
      <c r="E379" s="245" t="str">
        <f t="shared" si="291"/>
        <v>Operating Expense</v>
      </c>
      <c r="F379" s="215">
        <f t="shared" si="291"/>
        <v>2</v>
      </c>
      <c r="G379" s="215"/>
      <c r="H379" s="257">
        <f t="shared" si="292"/>
        <v>0.25345000000000001</v>
      </c>
      <c r="O379" s="221">
        <f t="shared" si="339" ref="O379:AT379">O321+O350</f>
        <v>0</v>
      </c>
      <c r="P379" s="221">
        <f t="shared" si="339"/>
        <v>0</v>
      </c>
      <c r="Q379" s="221">
        <f t="shared" si="339"/>
        <v>0</v>
      </c>
      <c r="R379" s="221">
        <f t="shared" si="339"/>
        <v>0</v>
      </c>
      <c r="S379" s="221">
        <f t="shared" si="339"/>
        <v>0</v>
      </c>
      <c r="T379" s="221">
        <f t="shared" si="339"/>
        <v>0</v>
      </c>
      <c r="U379" s="221">
        <f t="shared" si="339"/>
        <v>0</v>
      </c>
      <c r="V379" s="221">
        <f t="shared" si="339"/>
        <v>0</v>
      </c>
      <c r="W379" s="221">
        <f t="shared" si="339"/>
        <v>0</v>
      </c>
      <c r="X379" s="221">
        <f t="shared" si="339"/>
        <v>0</v>
      </c>
      <c r="Y379" s="221">
        <f t="shared" si="339"/>
        <v>0</v>
      </c>
      <c r="Z379" s="221">
        <f t="shared" si="339"/>
        <v>0</v>
      </c>
      <c r="AA379" s="221">
        <f t="shared" si="339"/>
        <v>0</v>
      </c>
      <c r="AB379" s="221">
        <f t="shared" si="339"/>
        <v>0</v>
      </c>
      <c r="AC379" s="221">
        <f t="shared" si="339"/>
        <v>0</v>
      </c>
      <c r="AD379" s="221">
        <f t="shared" si="339"/>
        <v>0</v>
      </c>
      <c r="AE379" s="221">
        <f t="shared" si="339"/>
        <v>0</v>
      </c>
      <c r="AF379" s="221">
        <f t="shared" si="339"/>
        <v>0</v>
      </c>
      <c r="AG379" s="221">
        <f t="shared" si="339"/>
        <v>0</v>
      </c>
      <c r="AH379" s="221">
        <f t="shared" si="339"/>
        <v>0</v>
      </c>
      <c r="AI379" s="221">
        <f t="shared" si="339"/>
        <v>0</v>
      </c>
      <c r="AJ379" s="221">
        <f t="shared" si="339"/>
        <v>0</v>
      </c>
      <c r="AK379" s="221">
        <f t="shared" si="339"/>
        <v>0</v>
      </c>
      <c r="AL379" s="221">
        <f t="shared" si="339"/>
        <v>0</v>
      </c>
      <c r="AM379" s="221">
        <f t="shared" si="339"/>
        <v>0</v>
      </c>
      <c r="AN379" s="221">
        <f t="shared" si="339"/>
        <v>0</v>
      </c>
      <c r="AO379" s="221">
        <f t="shared" si="339"/>
        <v>0</v>
      </c>
      <c r="AP379" s="221">
        <f t="shared" si="339"/>
        <v>0</v>
      </c>
      <c r="AQ379" s="221">
        <f t="shared" si="339"/>
        <v>0</v>
      </c>
      <c r="AR379" s="221">
        <f t="shared" si="339"/>
        <v>0</v>
      </c>
      <c r="AS379" s="221">
        <f t="shared" si="339"/>
        <v>0</v>
      </c>
      <c r="AT379" s="221">
        <f t="shared" si="339"/>
        <v>0</v>
      </c>
      <c r="AU379" s="221">
        <f t="shared" si="340" ref="AU379:BM379">AU321+AU350</f>
        <v>0</v>
      </c>
      <c r="AV379" s="221">
        <f t="shared" si="340"/>
        <v>0</v>
      </c>
      <c r="AW379" s="221">
        <f t="shared" si="340"/>
        <v>0</v>
      </c>
      <c r="AX379" s="221">
        <f t="shared" si="340"/>
        <v>0</v>
      </c>
      <c r="AY379" s="221">
        <f t="shared" si="340"/>
        <v>0</v>
      </c>
      <c r="AZ379" s="221">
        <f t="shared" si="340"/>
        <v>0</v>
      </c>
      <c r="BA379" s="221">
        <f t="shared" si="340"/>
        <v>0</v>
      </c>
      <c r="BB379" s="221">
        <f t="shared" si="340"/>
        <v>0</v>
      </c>
      <c r="BC379" s="221">
        <f t="shared" si="340"/>
        <v>0</v>
      </c>
      <c r="BD379" s="221">
        <f t="shared" si="340"/>
        <v>0</v>
      </c>
      <c r="BE379" s="221">
        <f t="shared" si="340"/>
        <v>0</v>
      </c>
      <c r="BF379" s="221">
        <f t="shared" si="340"/>
        <v>0</v>
      </c>
      <c r="BG379" s="221">
        <f t="shared" si="340"/>
        <v>0</v>
      </c>
      <c r="BH379" s="221">
        <f t="shared" si="340"/>
        <v>0</v>
      </c>
      <c r="BI379" s="221">
        <f t="shared" si="340"/>
        <v>0</v>
      </c>
      <c r="BJ379" s="221">
        <f t="shared" si="340"/>
        <v>0</v>
      </c>
      <c r="BK379" s="221">
        <f t="shared" si="340"/>
        <v>0</v>
      </c>
      <c r="BL379" s="221">
        <f t="shared" si="340"/>
        <v>0</v>
      </c>
      <c r="BM379" s="221">
        <f t="shared" si="340"/>
        <v>0</v>
      </c>
    </row>
    <row r="380" spans="3:65" ht="12.75">
      <c r="C380" s="220">
        <f t="shared" si="295"/>
        <v>24</v>
      </c>
      <c r="D380" s="198" t="str">
        <f t="shared" si="296"/>
        <v>…</v>
      </c>
      <c r="E380" s="245" t="str">
        <f t="shared" si="291"/>
        <v>Operating Expense</v>
      </c>
      <c r="F380" s="215">
        <f t="shared" si="291"/>
        <v>2</v>
      </c>
      <c r="G380" s="215"/>
      <c r="H380" s="257">
        <f t="shared" si="292"/>
        <v>0.25345000000000001</v>
      </c>
      <c r="O380" s="221">
        <f t="shared" si="341" ref="O380:AT380">O322+O351</f>
        <v>0</v>
      </c>
      <c r="P380" s="221">
        <f t="shared" si="341"/>
        <v>0</v>
      </c>
      <c r="Q380" s="221">
        <f t="shared" si="341"/>
        <v>0</v>
      </c>
      <c r="R380" s="221">
        <f t="shared" si="341"/>
        <v>0</v>
      </c>
      <c r="S380" s="221">
        <f t="shared" si="341"/>
        <v>0</v>
      </c>
      <c r="T380" s="221">
        <f t="shared" si="341"/>
        <v>0</v>
      </c>
      <c r="U380" s="221">
        <f t="shared" si="341"/>
        <v>0</v>
      </c>
      <c r="V380" s="221">
        <f t="shared" si="341"/>
        <v>0</v>
      </c>
      <c r="W380" s="221">
        <f t="shared" si="341"/>
        <v>0</v>
      </c>
      <c r="X380" s="221">
        <f t="shared" si="341"/>
        <v>0</v>
      </c>
      <c r="Y380" s="221">
        <f t="shared" si="341"/>
        <v>0</v>
      </c>
      <c r="Z380" s="221">
        <f t="shared" si="341"/>
        <v>0</v>
      </c>
      <c r="AA380" s="221">
        <f t="shared" si="341"/>
        <v>0</v>
      </c>
      <c r="AB380" s="221">
        <f t="shared" si="341"/>
        <v>0</v>
      </c>
      <c r="AC380" s="221">
        <f t="shared" si="341"/>
        <v>0</v>
      </c>
      <c r="AD380" s="221">
        <f t="shared" si="341"/>
        <v>0</v>
      </c>
      <c r="AE380" s="221">
        <f t="shared" si="341"/>
        <v>0</v>
      </c>
      <c r="AF380" s="221">
        <f t="shared" si="341"/>
        <v>0</v>
      </c>
      <c r="AG380" s="221">
        <f t="shared" si="341"/>
        <v>0</v>
      </c>
      <c r="AH380" s="221">
        <f t="shared" si="341"/>
        <v>0</v>
      </c>
      <c r="AI380" s="221">
        <f t="shared" si="341"/>
        <v>0</v>
      </c>
      <c r="AJ380" s="221">
        <f t="shared" si="341"/>
        <v>0</v>
      </c>
      <c r="AK380" s="221">
        <f t="shared" si="341"/>
        <v>0</v>
      </c>
      <c r="AL380" s="221">
        <f t="shared" si="341"/>
        <v>0</v>
      </c>
      <c r="AM380" s="221">
        <f t="shared" si="341"/>
        <v>0</v>
      </c>
      <c r="AN380" s="221">
        <f t="shared" si="341"/>
        <v>0</v>
      </c>
      <c r="AO380" s="221">
        <f t="shared" si="341"/>
        <v>0</v>
      </c>
      <c r="AP380" s="221">
        <f t="shared" si="341"/>
        <v>0</v>
      </c>
      <c r="AQ380" s="221">
        <f t="shared" si="341"/>
        <v>0</v>
      </c>
      <c r="AR380" s="221">
        <f t="shared" si="341"/>
        <v>0</v>
      </c>
      <c r="AS380" s="221">
        <f t="shared" si="341"/>
        <v>0</v>
      </c>
      <c r="AT380" s="221">
        <f t="shared" si="341"/>
        <v>0</v>
      </c>
      <c r="AU380" s="221">
        <f t="shared" si="342" ref="AU380:BM380">AU322+AU351</f>
        <v>0</v>
      </c>
      <c r="AV380" s="221">
        <f t="shared" si="342"/>
        <v>0</v>
      </c>
      <c r="AW380" s="221">
        <f t="shared" si="342"/>
        <v>0</v>
      </c>
      <c r="AX380" s="221">
        <f t="shared" si="342"/>
        <v>0</v>
      </c>
      <c r="AY380" s="221">
        <f t="shared" si="342"/>
        <v>0</v>
      </c>
      <c r="AZ380" s="221">
        <f t="shared" si="342"/>
        <v>0</v>
      </c>
      <c r="BA380" s="221">
        <f t="shared" si="342"/>
        <v>0</v>
      </c>
      <c r="BB380" s="221">
        <f t="shared" si="342"/>
        <v>0</v>
      </c>
      <c r="BC380" s="221">
        <f t="shared" si="342"/>
        <v>0</v>
      </c>
      <c r="BD380" s="221">
        <f t="shared" si="342"/>
        <v>0</v>
      </c>
      <c r="BE380" s="221">
        <f t="shared" si="342"/>
        <v>0</v>
      </c>
      <c r="BF380" s="221">
        <f t="shared" si="342"/>
        <v>0</v>
      </c>
      <c r="BG380" s="221">
        <f t="shared" si="342"/>
        <v>0</v>
      </c>
      <c r="BH380" s="221">
        <f t="shared" si="342"/>
        <v>0</v>
      </c>
      <c r="BI380" s="221">
        <f t="shared" si="342"/>
        <v>0</v>
      </c>
      <c r="BJ380" s="221">
        <f t="shared" si="342"/>
        <v>0</v>
      </c>
      <c r="BK380" s="221">
        <f t="shared" si="342"/>
        <v>0</v>
      </c>
      <c r="BL380" s="221">
        <f t="shared" si="342"/>
        <v>0</v>
      </c>
      <c r="BM380" s="221">
        <f t="shared" si="342"/>
        <v>0</v>
      </c>
    </row>
    <row r="381" spans="3:65" ht="12.75">
      <c r="C381" s="220">
        <f t="shared" si="295"/>
        <v>25</v>
      </c>
      <c r="D381" s="198" t="str">
        <f t="shared" si="296"/>
        <v>…</v>
      </c>
      <c r="E381" s="245" t="str">
        <f t="shared" si="291"/>
        <v>Operating Expense</v>
      </c>
      <c r="F381" s="215">
        <f t="shared" si="291"/>
        <v>2</v>
      </c>
      <c r="G381" s="215"/>
      <c r="H381" s="257">
        <f t="shared" si="292"/>
        <v>0.25345000000000001</v>
      </c>
      <c r="O381" s="221">
        <f t="shared" si="343" ref="O381:AT381">O323+O352</f>
        <v>0</v>
      </c>
      <c r="P381" s="221">
        <f t="shared" si="343"/>
        <v>0</v>
      </c>
      <c r="Q381" s="221">
        <f t="shared" si="343"/>
        <v>0</v>
      </c>
      <c r="R381" s="221">
        <f t="shared" si="343"/>
        <v>0</v>
      </c>
      <c r="S381" s="221">
        <f t="shared" si="343"/>
        <v>0</v>
      </c>
      <c r="T381" s="221">
        <f t="shared" si="343"/>
        <v>0</v>
      </c>
      <c r="U381" s="221">
        <f t="shared" si="343"/>
        <v>0</v>
      </c>
      <c r="V381" s="221">
        <f t="shared" si="343"/>
        <v>0</v>
      </c>
      <c r="W381" s="221">
        <f t="shared" si="343"/>
        <v>0</v>
      </c>
      <c r="X381" s="221">
        <f t="shared" si="343"/>
        <v>0</v>
      </c>
      <c r="Y381" s="221">
        <f t="shared" si="343"/>
        <v>0</v>
      </c>
      <c r="Z381" s="221">
        <f t="shared" si="343"/>
        <v>0</v>
      </c>
      <c r="AA381" s="221">
        <f t="shared" si="343"/>
        <v>0</v>
      </c>
      <c r="AB381" s="221">
        <f t="shared" si="343"/>
        <v>0</v>
      </c>
      <c r="AC381" s="221">
        <f t="shared" si="343"/>
        <v>0</v>
      </c>
      <c r="AD381" s="221">
        <f t="shared" si="343"/>
        <v>0</v>
      </c>
      <c r="AE381" s="221">
        <f t="shared" si="343"/>
        <v>0</v>
      </c>
      <c r="AF381" s="221">
        <f t="shared" si="343"/>
        <v>0</v>
      </c>
      <c r="AG381" s="221">
        <f t="shared" si="343"/>
        <v>0</v>
      </c>
      <c r="AH381" s="221">
        <f t="shared" si="343"/>
        <v>0</v>
      </c>
      <c r="AI381" s="221">
        <f t="shared" si="343"/>
        <v>0</v>
      </c>
      <c r="AJ381" s="221">
        <f t="shared" si="343"/>
        <v>0</v>
      </c>
      <c r="AK381" s="221">
        <f t="shared" si="343"/>
        <v>0</v>
      </c>
      <c r="AL381" s="221">
        <f t="shared" si="343"/>
        <v>0</v>
      </c>
      <c r="AM381" s="221">
        <f t="shared" si="343"/>
        <v>0</v>
      </c>
      <c r="AN381" s="221">
        <f t="shared" si="343"/>
        <v>0</v>
      </c>
      <c r="AO381" s="221">
        <f t="shared" si="343"/>
        <v>0</v>
      </c>
      <c r="AP381" s="221">
        <f t="shared" si="343"/>
        <v>0</v>
      </c>
      <c r="AQ381" s="221">
        <f t="shared" si="343"/>
        <v>0</v>
      </c>
      <c r="AR381" s="221">
        <f t="shared" si="343"/>
        <v>0</v>
      </c>
      <c r="AS381" s="221">
        <f t="shared" si="343"/>
        <v>0</v>
      </c>
      <c r="AT381" s="221">
        <f t="shared" si="343"/>
        <v>0</v>
      </c>
      <c r="AU381" s="221">
        <f t="shared" si="344" ref="AU381:BM381">AU323+AU352</f>
        <v>0</v>
      </c>
      <c r="AV381" s="221">
        <f t="shared" si="344"/>
        <v>0</v>
      </c>
      <c r="AW381" s="221">
        <f t="shared" si="344"/>
        <v>0</v>
      </c>
      <c r="AX381" s="221">
        <f t="shared" si="344"/>
        <v>0</v>
      </c>
      <c r="AY381" s="221">
        <f t="shared" si="344"/>
        <v>0</v>
      </c>
      <c r="AZ381" s="221">
        <f t="shared" si="344"/>
        <v>0</v>
      </c>
      <c r="BA381" s="221">
        <f t="shared" si="344"/>
        <v>0</v>
      </c>
      <c r="BB381" s="221">
        <f t="shared" si="344"/>
        <v>0</v>
      </c>
      <c r="BC381" s="221">
        <f t="shared" si="344"/>
        <v>0</v>
      </c>
      <c r="BD381" s="221">
        <f t="shared" si="344"/>
        <v>0</v>
      </c>
      <c r="BE381" s="221">
        <f t="shared" si="344"/>
        <v>0</v>
      </c>
      <c r="BF381" s="221">
        <f t="shared" si="344"/>
        <v>0</v>
      </c>
      <c r="BG381" s="221">
        <f t="shared" si="344"/>
        <v>0</v>
      </c>
      <c r="BH381" s="221">
        <f t="shared" si="344"/>
        <v>0</v>
      </c>
      <c r="BI381" s="221">
        <f t="shared" si="344"/>
        <v>0</v>
      </c>
      <c r="BJ381" s="221">
        <f t="shared" si="344"/>
        <v>0</v>
      </c>
      <c r="BK381" s="221">
        <f t="shared" si="344"/>
        <v>0</v>
      </c>
      <c r="BL381" s="221">
        <f t="shared" si="344"/>
        <v>0</v>
      </c>
      <c r="BM381" s="221">
        <f t="shared" si="344"/>
        <v>0</v>
      </c>
    </row>
    <row r="382" spans="4:65" ht="12.75">
      <c r="D382" s="226" t="str">
        <f>"Total "&amp;D356</f>
        <v>Total Rate Base, Ending</v>
      </c>
      <c r="O382" s="243">
        <f t="shared" si="345" ref="O382:AT382">SUM(O357:O381)</f>
        <v>874655</v>
      </c>
      <c r="P382" s="243">
        <f t="shared" si="345"/>
        <v>718896</v>
      </c>
      <c r="Q382" s="243">
        <f t="shared" si="345"/>
        <v>595578.60</v>
      </c>
      <c r="R382" s="243">
        <f t="shared" si="345"/>
        <v>491726.16000000003</v>
      </c>
      <c r="S382" s="243">
        <f t="shared" si="345"/>
        <v>387873.72</v>
      </c>
      <c r="T382" s="243">
        <f t="shared" si="345"/>
        <v>298620</v>
      </c>
      <c r="U382" s="243">
        <f t="shared" si="345"/>
        <v>223964.99999999997</v>
      </c>
      <c r="V382" s="243">
        <f t="shared" si="345"/>
        <v>149309.99999999997</v>
      </c>
      <c r="W382" s="243">
        <f t="shared" si="345"/>
        <v>74654.999999999971</v>
      </c>
      <c r="X382" s="243">
        <f t="shared" si="345"/>
        <v>-2.91038304567337E-11</v>
      </c>
      <c r="Y382" s="243">
        <f t="shared" si="345"/>
        <v>-1.1738054972454393E-10</v>
      </c>
      <c r="Z382" s="243">
        <f t="shared" si="345"/>
        <v>-1.1738054972454393E-10</v>
      </c>
      <c r="AA382" s="243">
        <f t="shared" si="345"/>
        <v>-1.1738054972454393E-10</v>
      </c>
      <c r="AB382" s="243">
        <f t="shared" si="345"/>
        <v>-1.1738054972454393E-10</v>
      </c>
      <c r="AC382" s="243">
        <f t="shared" si="345"/>
        <v>-1.1738054972454393E-10</v>
      </c>
      <c r="AD382" s="243">
        <f t="shared" si="345"/>
        <v>-1.1738054972454393E-10</v>
      </c>
      <c r="AE382" s="243">
        <f t="shared" si="345"/>
        <v>-1.1738054972454393E-10</v>
      </c>
      <c r="AF382" s="243">
        <f t="shared" si="345"/>
        <v>-1.1738054972454393E-10</v>
      </c>
      <c r="AG382" s="243">
        <f t="shared" si="345"/>
        <v>-1.1738054972454393E-10</v>
      </c>
      <c r="AH382" s="243">
        <f t="shared" si="345"/>
        <v>-1.1738054972454393E-10</v>
      </c>
      <c r="AI382" s="243">
        <f t="shared" si="345"/>
        <v>-1.1738054972454393E-10</v>
      </c>
      <c r="AJ382" s="243">
        <f t="shared" si="345"/>
        <v>-1.1738054972454393E-10</v>
      </c>
      <c r="AK382" s="243">
        <f t="shared" si="345"/>
        <v>-1.1738054972454393E-10</v>
      </c>
      <c r="AL382" s="243">
        <f t="shared" si="345"/>
        <v>-1.1738054972454393E-10</v>
      </c>
      <c r="AM382" s="243">
        <f t="shared" si="345"/>
        <v>-1.1738054972454393E-10</v>
      </c>
      <c r="AN382" s="243">
        <f t="shared" si="345"/>
        <v>-1.1738054972454393E-10</v>
      </c>
      <c r="AO382" s="243">
        <f t="shared" si="345"/>
        <v>-1.1738054972454393E-10</v>
      </c>
      <c r="AP382" s="243">
        <f t="shared" si="345"/>
        <v>-1.1738054972454393E-10</v>
      </c>
      <c r="AQ382" s="243">
        <f t="shared" si="345"/>
        <v>-1.1738054972454393E-10</v>
      </c>
      <c r="AR382" s="243">
        <f t="shared" si="345"/>
        <v>-1.1738054972454393E-10</v>
      </c>
      <c r="AS382" s="243">
        <f t="shared" si="345"/>
        <v>-1.1738054972454393E-10</v>
      </c>
      <c r="AT382" s="243">
        <f t="shared" si="345"/>
        <v>-1.1738054972454393E-10</v>
      </c>
      <c r="AU382" s="243">
        <f t="shared" si="346" ref="AU382:BM382">SUM(AU357:AU381)</f>
        <v>-1.1738054972454393E-10</v>
      </c>
      <c r="AV382" s="243">
        <f t="shared" si="346"/>
        <v>-1.1738054972454393E-10</v>
      </c>
      <c r="AW382" s="243">
        <f t="shared" si="346"/>
        <v>-1.1738054972454393E-10</v>
      </c>
      <c r="AX382" s="243">
        <f t="shared" si="346"/>
        <v>-1.1738054972454393E-10</v>
      </c>
      <c r="AY382" s="243">
        <f t="shared" si="346"/>
        <v>-1.1738054972454393E-10</v>
      </c>
      <c r="AZ382" s="243">
        <f t="shared" si="346"/>
        <v>-1.1738054972454393E-10</v>
      </c>
      <c r="BA382" s="243">
        <f t="shared" si="346"/>
        <v>-1.1738054972454393E-10</v>
      </c>
      <c r="BB382" s="243">
        <f t="shared" si="346"/>
        <v>-1.1738054972454393E-10</v>
      </c>
      <c r="BC382" s="243">
        <f t="shared" si="346"/>
        <v>-1.1738054972454393E-10</v>
      </c>
      <c r="BD382" s="243">
        <f t="shared" si="346"/>
        <v>-1.1738054972454393E-10</v>
      </c>
      <c r="BE382" s="243">
        <f t="shared" si="346"/>
        <v>-1.1738054972454393E-10</v>
      </c>
      <c r="BF382" s="243">
        <f t="shared" si="346"/>
        <v>-1.1738054972454393E-10</v>
      </c>
      <c r="BG382" s="243">
        <f t="shared" si="346"/>
        <v>-1.1738054972454393E-10</v>
      </c>
      <c r="BH382" s="243">
        <f t="shared" si="346"/>
        <v>-1.1738054972454393E-10</v>
      </c>
      <c r="BI382" s="243">
        <f t="shared" si="346"/>
        <v>-1.1738054972454393E-10</v>
      </c>
      <c r="BJ382" s="243">
        <f t="shared" si="346"/>
        <v>-1.1738054972454393E-10</v>
      </c>
      <c r="BK382" s="243">
        <f t="shared" si="346"/>
        <v>-1.1738054972454393E-10</v>
      </c>
      <c r="BL382" s="243">
        <f t="shared" si="346"/>
        <v>-1.1738054972454393E-10</v>
      </c>
      <c r="BM382" s="243">
        <f t="shared" si="346"/>
        <v>-1.1738054972454393E-10</v>
      </c>
    </row>
    <row r="383" spans="4:7" s="221" customFormat="1" ht="12.75">
      <c r="D383" s="229"/>
      <c r="F383" s="230"/>
      <c r="G383" s="230"/>
    </row>
    <row r="384" spans="4:7" s="221" customFormat="1" ht="12.75">
      <c r="D384" s="229"/>
      <c r="F384" s="230"/>
      <c r="G384" s="230"/>
    </row>
    <row r="385" spans="4:65" ht="12.75">
      <c r="D385" s="218" t="s">
        <v>92</v>
      </c>
      <c r="E385" s="213"/>
      <c r="F385" s="186"/>
      <c r="G385" s="186"/>
      <c r="K385" s="216"/>
      <c r="L385" s="216"/>
      <c r="M385" s="216"/>
      <c r="O385" s="221"/>
      <c r="P385" s="221"/>
      <c r="Q385" s="221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  <c r="AC385" s="216"/>
      <c r="AD385" s="216"/>
      <c r="AE385" s="216"/>
      <c r="AF385" s="216"/>
      <c r="AG385" s="216"/>
      <c r="AH385" s="216"/>
      <c r="AI385" s="216"/>
      <c r="AJ385" s="216"/>
      <c r="AK385" s="216"/>
      <c r="AL385" s="216"/>
      <c r="AM385" s="216"/>
      <c r="AN385" s="216"/>
      <c r="AO385" s="216"/>
      <c r="AP385" s="216"/>
      <c r="AQ385" s="216"/>
      <c r="AR385" s="216"/>
      <c r="AS385" s="216"/>
      <c r="AT385" s="216"/>
      <c r="AU385" s="216"/>
      <c r="AV385" s="216"/>
      <c r="AW385" s="216"/>
      <c r="AX385" s="216"/>
      <c r="AY385" s="216"/>
      <c r="AZ385" s="216"/>
      <c r="BA385" s="216"/>
      <c r="BB385" s="216"/>
      <c r="BC385" s="216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</row>
    <row r="386" spans="3:65" ht="12.75">
      <c r="C386" s="220">
        <f>C385+1</f>
        <v>1</v>
      </c>
      <c r="D386" s="198" t="str">
        <f>INDEX(D$64:D$88,$C386,1)</f>
        <v>Capital Costs</v>
      </c>
      <c r="E386" s="245" t="str">
        <f t="shared" si="347" ref="E386:F410">INDEX(E$64:E$88,$C386,1)</f>
        <v>Capital</v>
      </c>
      <c r="F386" s="215">
        <f t="shared" si="347"/>
        <v>4</v>
      </c>
      <c r="G386" s="215"/>
      <c r="H386" s="257">
        <f t="shared" si="348" ref="H386:H410">Tax_Rate</f>
        <v>0.25345000000000001</v>
      </c>
      <c r="J386" s="258">
        <f t="shared" si="349" ref="J386:J410">J212</f>
        <v>1</v>
      </c>
      <c r="O386" s="221">
        <f t="shared" si="350" ref="O386:AT386">N357+O183*$J386+(-O241+O328-N328)/2+O415*($F415=6)</f>
        <v>937327.50</v>
      </c>
      <c r="P386" s="221">
        <f t="shared" si="350"/>
        <v>796775.50</v>
      </c>
      <c r="Q386" s="221">
        <f t="shared" si="350"/>
        <v>657237.30000000005</v>
      </c>
      <c r="R386" s="221">
        <f t="shared" si="350"/>
        <v>543652.38</v>
      </c>
      <c r="S386" s="221">
        <f t="shared" si="350"/>
        <v>439799.94000000006</v>
      </c>
      <c r="T386" s="221">
        <f t="shared" si="350"/>
        <v>343246.86</v>
      </c>
      <c r="U386" s="221">
        <f t="shared" si="350"/>
        <v>261292.50</v>
      </c>
      <c r="V386" s="221">
        <f t="shared" si="350"/>
        <v>186637.49999999997</v>
      </c>
      <c r="W386" s="221">
        <f t="shared" si="350"/>
        <v>111982.49999999997</v>
      </c>
      <c r="X386" s="221">
        <f t="shared" si="350"/>
        <v>37327.499999999971</v>
      </c>
      <c r="Y386" s="221">
        <f t="shared" si="350"/>
        <v>-7.0545680408429234E-11</v>
      </c>
      <c r="Z386" s="221">
        <f t="shared" si="350"/>
        <v>-1.1738054972454393E-10</v>
      </c>
      <c r="AA386" s="221">
        <f t="shared" si="350"/>
        <v>-1.1738054972454393E-10</v>
      </c>
      <c r="AB386" s="221">
        <f t="shared" si="350"/>
        <v>-1.1738054972454393E-10</v>
      </c>
      <c r="AC386" s="221">
        <f t="shared" si="350"/>
        <v>-1.1738054972454393E-10</v>
      </c>
      <c r="AD386" s="221">
        <f t="shared" si="350"/>
        <v>-1.1738054972454393E-10</v>
      </c>
      <c r="AE386" s="221">
        <f t="shared" si="350"/>
        <v>-1.1738054972454393E-10</v>
      </c>
      <c r="AF386" s="221">
        <f t="shared" si="350"/>
        <v>-1.1738054972454393E-10</v>
      </c>
      <c r="AG386" s="221">
        <f t="shared" si="350"/>
        <v>-1.1738054972454393E-10</v>
      </c>
      <c r="AH386" s="221">
        <f t="shared" si="350"/>
        <v>-1.1738054972454393E-10</v>
      </c>
      <c r="AI386" s="221">
        <f t="shared" si="350"/>
        <v>-1.1738054972454393E-10</v>
      </c>
      <c r="AJ386" s="221">
        <f t="shared" si="350"/>
        <v>-1.1738054972454393E-10</v>
      </c>
      <c r="AK386" s="221">
        <f t="shared" si="350"/>
        <v>-1.1738054972454393E-10</v>
      </c>
      <c r="AL386" s="221">
        <f t="shared" si="350"/>
        <v>-1.1738054972454393E-10</v>
      </c>
      <c r="AM386" s="221">
        <f t="shared" si="350"/>
        <v>-1.1738054972454393E-10</v>
      </c>
      <c r="AN386" s="221">
        <f t="shared" si="350"/>
        <v>-1.1738054972454393E-10</v>
      </c>
      <c r="AO386" s="221">
        <f t="shared" si="350"/>
        <v>-1.1738054972454393E-10</v>
      </c>
      <c r="AP386" s="221">
        <f t="shared" si="350"/>
        <v>-1.1738054972454393E-10</v>
      </c>
      <c r="AQ386" s="221">
        <f t="shared" si="350"/>
        <v>-1.1738054972454393E-10</v>
      </c>
      <c r="AR386" s="221">
        <f t="shared" si="350"/>
        <v>-1.1738054972454393E-10</v>
      </c>
      <c r="AS386" s="221">
        <f t="shared" si="350"/>
        <v>-1.1738054972454393E-10</v>
      </c>
      <c r="AT386" s="221">
        <f t="shared" si="350"/>
        <v>-1.1738054972454393E-10</v>
      </c>
      <c r="AU386" s="221">
        <f t="shared" si="351" ref="AU386:BM386">AT357+AU183*$J386+(-AU241+AU328-AT328)/2+AU415*($F415=6)</f>
        <v>-1.1738054972454393E-10</v>
      </c>
      <c r="AV386" s="221">
        <f t="shared" si="351"/>
        <v>-1.1738054972454393E-10</v>
      </c>
      <c r="AW386" s="221">
        <f t="shared" si="351"/>
        <v>-1.1738054972454393E-10</v>
      </c>
      <c r="AX386" s="221">
        <f t="shared" si="351"/>
        <v>-1.1738054972454393E-10</v>
      </c>
      <c r="AY386" s="221">
        <f t="shared" si="351"/>
        <v>-1.1738054972454393E-10</v>
      </c>
      <c r="AZ386" s="221">
        <f t="shared" si="351"/>
        <v>-1.1738054972454393E-10</v>
      </c>
      <c r="BA386" s="221">
        <f t="shared" si="351"/>
        <v>-1.1738054972454393E-10</v>
      </c>
      <c r="BB386" s="221">
        <f t="shared" si="351"/>
        <v>-1.1738054972454393E-10</v>
      </c>
      <c r="BC386" s="221">
        <f t="shared" si="351"/>
        <v>-1.1738054972454393E-10</v>
      </c>
      <c r="BD386" s="221">
        <f t="shared" si="351"/>
        <v>-1.1738054972454393E-10</v>
      </c>
      <c r="BE386" s="221">
        <f t="shared" si="351"/>
        <v>-1.1738054972454393E-10</v>
      </c>
      <c r="BF386" s="221">
        <f t="shared" si="351"/>
        <v>-1.1738054972454393E-10</v>
      </c>
      <c r="BG386" s="221">
        <f t="shared" si="351"/>
        <v>-1.1738054972454393E-10</v>
      </c>
      <c r="BH386" s="221">
        <f t="shared" si="351"/>
        <v>-1.1738054972454393E-10</v>
      </c>
      <c r="BI386" s="221">
        <f t="shared" si="351"/>
        <v>-1.1738054972454393E-10</v>
      </c>
      <c r="BJ386" s="221">
        <f t="shared" si="351"/>
        <v>-1.1738054972454393E-10</v>
      </c>
      <c r="BK386" s="221">
        <f t="shared" si="351"/>
        <v>-1.1738054972454393E-10</v>
      </c>
      <c r="BL386" s="221">
        <f t="shared" si="351"/>
        <v>-1.1738054972454393E-10</v>
      </c>
      <c r="BM386" s="221">
        <f t="shared" si="351"/>
        <v>-1.1738054972454393E-10</v>
      </c>
    </row>
    <row r="387" spans="3:65" ht="12.75">
      <c r="C387" s="220">
        <f t="shared" si="352" ref="C387:C410">C386+1</f>
        <v>2</v>
      </c>
      <c r="D387" s="198" t="str">
        <f t="shared" si="353" ref="D387:D410">INDEX(D$64:D$88,$C387,1)</f>
        <v>O&amp;M</v>
      </c>
      <c r="E387" s="245" t="str">
        <f t="shared" si="347"/>
        <v>Operating Expense</v>
      </c>
      <c r="F387" s="215">
        <f t="shared" si="347"/>
        <v>2</v>
      </c>
      <c r="G387" s="215"/>
      <c r="H387" s="257">
        <f t="shared" si="348"/>
        <v>0.25345000000000001</v>
      </c>
      <c r="J387" s="258">
        <f t="shared" si="349"/>
        <v>1</v>
      </c>
      <c r="O387" s="221">
        <f t="shared" si="354" ref="O387:AT387">N358+O184*$J387+(-O242+O329-N329)/2+O416*($F416=6)</f>
        <v>0</v>
      </c>
      <c r="P387" s="221">
        <f t="shared" si="354"/>
        <v>0</v>
      </c>
      <c r="Q387" s="221">
        <f t="shared" si="354"/>
        <v>0</v>
      </c>
      <c r="R387" s="221">
        <f t="shared" si="354"/>
        <v>0</v>
      </c>
      <c r="S387" s="221">
        <f t="shared" si="354"/>
        <v>0</v>
      </c>
      <c r="T387" s="221">
        <f t="shared" si="354"/>
        <v>0</v>
      </c>
      <c r="U387" s="221">
        <f t="shared" si="354"/>
        <v>0</v>
      </c>
      <c r="V387" s="221">
        <f t="shared" si="354"/>
        <v>0</v>
      </c>
      <c r="W387" s="221">
        <f t="shared" si="354"/>
        <v>0</v>
      </c>
      <c r="X387" s="221">
        <f t="shared" si="354"/>
        <v>0</v>
      </c>
      <c r="Y387" s="221">
        <f t="shared" si="354"/>
        <v>0</v>
      </c>
      <c r="Z387" s="221">
        <f t="shared" si="354"/>
        <v>0</v>
      </c>
      <c r="AA387" s="221">
        <f t="shared" si="354"/>
        <v>0</v>
      </c>
      <c r="AB387" s="221">
        <f t="shared" si="354"/>
        <v>0</v>
      </c>
      <c r="AC387" s="221">
        <f t="shared" si="354"/>
        <v>0</v>
      </c>
      <c r="AD387" s="221">
        <f t="shared" si="354"/>
        <v>0</v>
      </c>
      <c r="AE387" s="221">
        <f t="shared" si="354"/>
        <v>0</v>
      </c>
      <c r="AF387" s="221">
        <f t="shared" si="354"/>
        <v>0</v>
      </c>
      <c r="AG387" s="221">
        <f t="shared" si="354"/>
        <v>0</v>
      </c>
      <c r="AH387" s="221">
        <f t="shared" si="354"/>
        <v>0</v>
      </c>
      <c r="AI387" s="221">
        <f t="shared" si="354"/>
        <v>0</v>
      </c>
      <c r="AJ387" s="221">
        <f t="shared" si="354"/>
        <v>0</v>
      </c>
      <c r="AK387" s="221">
        <f t="shared" si="354"/>
        <v>0</v>
      </c>
      <c r="AL387" s="221">
        <f t="shared" si="354"/>
        <v>0</v>
      </c>
      <c r="AM387" s="221">
        <f t="shared" si="354"/>
        <v>0</v>
      </c>
      <c r="AN387" s="221">
        <f t="shared" si="354"/>
        <v>0</v>
      </c>
      <c r="AO387" s="221">
        <f t="shared" si="354"/>
        <v>0</v>
      </c>
      <c r="AP387" s="221">
        <f t="shared" si="354"/>
        <v>0</v>
      </c>
      <c r="AQ387" s="221">
        <f t="shared" si="354"/>
        <v>0</v>
      </c>
      <c r="AR387" s="221">
        <f t="shared" si="354"/>
        <v>0</v>
      </c>
      <c r="AS387" s="221">
        <f t="shared" si="354"/>
        <v>0</v>
      </c>
      <c r="AT387" s="221">
        <f t="shared" si="354"/>
        <v>0</v>
      </c>
      <c r="AU387" s="221">
        <f t="shared" si="355" ref="AU387:BM387">AT358+AU184*$J387+(-AU242+AU329-AT329)/2+AU416*($F416=6)</f>
        <v>0</v>
      </c>
      <c r="AV387" s="221">
        <f t="shared" si="355"/>
        <v>0</v>
      </c>
      <c r="AW387" s="221">
        <f t="shared" si="355"/>
        <v>0</v>
      </c>
      <c r="AX387" s="221">
        <f t="shared" si="355"/>
        <v>0</v>
      </c>
      <c r="AY387" s="221">
        <f t="shared" si="355"/>
        <v>0</v>
      </c>
      <c r="AZ387" s="221">
        <f t="shared" si="355"/>
        <v>0</v>
      </c>
      <c r="BA387" s="221">
        <f t="shared" si="355"/>
        <v>0</v>
      </c>
      <c r="BB387" s="221">
        <f t="shared" si="355"/>
        <v>0</v>
      </c>
      <c r="BC387" s="221">
        <f t="shared" si="355"/>
        <v>0</v>
      </c>
      <c r="BD387" s="221">
        <f t="shared" si="355"/>
        <v>0</v>
      </c>
      <c r="BE387" s="221">
        <f t="shared" si="355"/>
        <v>0</v>
      </c>
      <c r="BF387" s="221">
        <f t="shared" si="355"/>
        <v>0</v>
      </c>
      <c r="BG387" s="221">
        <f t="shared" si="355"/>
        <v>0</v>
      </c>
      <c r="BH387" s="221">
        <f t="shared" si="355"/>
        <v>0</v>
      </c>
      <c r="BI387" s="221">
        <f t="shared" si="355"/>
        <v>0</v>
      </c>
      <c r="BJ387" s="221">
        <f t="shared" si="355"/>
        <v>0</v>
      </c>
      <c r="BK387" s="221">
        <f t="shared" si="355"/>
        <v>0</v>
      </c>
      <c r="BL387" s="221">
        <f t="shared" si="355"/>
        <v>0</v>
      </c>
      <c r="BM387" s="221">
        <f t="shared" si="355"/>
        <v>0</v>
      </c>
    </row>
    <row r="388" spans="3:65" ht="12.75">
      <c r="C388" s="220">
        <f t="shared" si="352"/>
        <v>3</v>
      </c>
      <c r="D388" s="198" t="str">
        <f t="shared" si="353"/>
        <v>…</v>
      </c>
      <c r="E388" s="245" t="str">
        <f t="shared" si="347"/>
        <v>Operating Expense</v>
      </c>
      <c r="F388" s="215">
        <f t="shared" si="347"/>
        <v>2</v>
      </c>
      <c r="G388" s="215"/>
      <c r="H388" s="257">
        <f t="shared" si="348"/>
        <v>0.25345000000000001</v>
      </c>
      <c r="J388" s="258">
        <f t="shared" si="349"/>
        <v>1</v>
      </c>
      <c r="O388" s="221">
        <f t="shared" si="356" ref="O388:AT388">N359+O185*$J388+(-O243+O330-N330)/2+O417*($F417=6)</f>
        <v>0</v>
      </c>
      <c r="P388" s="221">
        <f t="shared" si="356"/>
        <v>0</v>
      </c>
      <c r="Q388" s="221">
        <f t="shared" si="356"/>
        <v>0</v>
      </c>
      <c r="R388" s="221">
        <f t="shared" si="356"/>
        <v>0</v>
      </c>
      <c r="S388" s="221">
        <f t="shared" si="356"/>
        <v>0</v>
      </c>
      <c r="T388" s="221">
        <f t="shared" si="356"/>
        <v>0</v>
      </c>
      <c r="U388" s="221">
        <f t="shared" si="356"/>
        <v>0</v>
      </c>
      <c r="V388" s="221">
        <f t="shared" si="356"/>
        <v>0</v>
      </c>
      <c r="W388" s="221">
        <f t="shared" si="356"/>
        <v>0</v>
      </c>
      <c r="X388" s="221">
        <f t="shared" si="356"/>
        <v>0</v>
      </c>
      <c r="Y388" s="221">
        <f t="shared" si="356"/>
        <v>0</v>
      </c>
      <c r="Z388" s="221">
        <f t="shared" si="356"/>
        <v>0</v>
      </c>
      <c r="AA388" s="221">
        <f t="shared" si="356"/>
        <v>0</v>
      </c>
      <c r="AB388" s="221">
        <f t="shared" si="356"/>
        <v>0</v>
      </c>
      <c r="AC388" s="221">
        <f t="shared" si="356"/>
        <v>0</v>
      </c>
      <c r="AD388" s="221">
        <f t="shared" si="356"/>
        <v>0</v>
      </c>
      <c r="AE388" s="221">
        <f t="shared" si="356"/>
        <v>0</v>
      </c>
      <c r="AF388" s="221">
        <f t="shared" si="356"/>
        <v>0</v>
      </c>
      <c r="AG388" s="221">
        <f t="shared" si="356"/>
        <v>0</v>
      </c>
      <c r="AH388" s="221">
        <f t="shared" si="356"/>
        <v>0</v>
      </c>
      <c r="AI388" s="221">
        <f t="shared" si="356"/>
        <v>0</v>
      </c>
      <c r="AJ388" s="221">
        <f t="shared" si="356"/>
        <v>0</v>
      </c>
      <c r="AK388" s="221">
        <f t="shared" si="356"/>
        <v>0</v>
      </c>
      <c r="AL388" s="221">
        <f t="shared" si="356"/>
        <v>0</v>
      </c>
      <c r="AM388" s="221">
        <f t="shared" si="356"/>
        <v>0</v>
      </c>
      <c r="AN388" s="221">
        <f t="shared" si="356"/>
        <v>0</v>
      </c>
      <c r="AO388" s="221">
        <f t="shared" si="356"/>
        <v>0</v>
      </c>
      <c r="AP388" s="221">
        <f t="shared" si="356"/>
        <v>0</v>
      </c>
      <c r="AQ388" s="221">
        <f t="shared" si="356"/>
        <v>0</v>
      </c>
      <c r="AR388" s="221">
        <f t="shared" si="356"/>
        <v>0</v>
      </c>
      <c r="AS388" s="221">
        <f t="shared" si="356"/>
        <v>0</v>
      </c>
      <c r="AT388" s="221">
        <f t="shared" si="356"/>
        <v>0</v>
      </c>
      <c r="AU388" s="221">
        <f t="shared" si="357" ref="AU388:BM388">AT359+AU185*$J388+(-AU243+AU330-AT330)/2+AU417*($F417=6)</f>
        <v>0</v>
      </c>
      <c r="AV388" s="221">
        <f t="shared" si="357"/>
        <v>0</v>
      </c>
      <c r="AW388" s="221">
        <f t="shared" si="357"/>
        <v>0</v>
      </c>
      <c r="AX388" s="221">
        <f t="shared" si="357"/>
        <v>0</v>
      </c>
      <c r="AY388" s="221">
        <f t="shared" si="357"/>
        <v>0</v>
      </c>
      <c r="AZ388" s="221">
        <f t="shared" si="357"/>
        <v>0</v>
      </c>
      <c r="BA388" s="221">
        <f t="shared" si="357"/>
        <v>0</v>
      </c>
      <c r="BB388" s="221">
        <f t="shared" si="357"/>
        <v>0</v>
      </c>
      <c r="BC388" s="221">
        <f t="shared" si="357"/>
        <v>0</v>
      </c>
      <c r="BD388" s="221">
        <f t="shared" si="357"/>
        <v>0</v>
      </c>
      <c r="BE388" s="221">
        <f t="shared" si="357"/>
        <v>0</v>
      </c>
      <c r="BF388" s="221">
        <f t="shared" si="357"/>
        <v>0</v>
      </c>
      <c r="BG388" s="221">
        <f t="shared" si="357"/>
        <v>0</v>
      </c>
      <c r="BH388" s="221">
        <f t="shared" si="357"/>
        <v>0</v>
      </c>
      <c r="BI388" s="221">
        <f t="shared" si="357"/>
        <v>0</v>
      </c>
      <c r="BJ388" s="221">
        <f t="shared" si="357"/>
        <v>0</v>
      </c>
      <c r="BK388" s="221">
        <f t="shared" si="357"/>
        <v>0</v>
      </c>
      <c r="BL388" s="221">
        <f t="shared" si="357"/>
        <v>0</v>
      </c>
      <c r="BM388" s="221">
        <f t="shared" si="357"/>
        <v>0</v>
      </c>
    </row>
    <row r="389" spans="3:65" ht="12.75">
      <c r="C389" s="220">
        <f t="shared" si="352"/>
        <v>4</v>
      </c>
      <c r="D389" s="198" t="str">
        <f t="shared" si="353"/>
        <v>…</v>
      </c>
      <c r="E389" s="245" t="str">
        <f t="shared" si="347"/>
        <v>Operating Savings</v>
      </c>
      <c r="F389" s="215">
        <f t="shared" si="347"/>
        <v>1</v>
      </c>
      <c r="G389" s="215"/>
      <c r="H389" s="257">
        <f t="shared" si="348"/>
        <v>0.25345000000000001</v>
      </c>
      <c r="J389" s="258">
        <f t="shared" si="349"/>
        <v>1</v>
      </c>
      <c r="O389" s="221">
        <f t="shared" si="358" ref="O389:AT389">N360+O186*$J389+(-O244+O331-N331)/2+O418*($F418=6)</f>
        <v>0</v>
      </c>
      <c r="P389" s="221">
        <f t="shared" si="358"/>
        <v>0</v>
      </c>
      <c r="Q389" s="221">
        <f t="shared" si="358"/>
        <v>0</v>
      </c>
      <c r="R389" s="221">
        <f t="shared" si="358"/>
        <v>0</v>
      </c>
      <c r="S389" s="221">
        <f t="shared" si="358"/>
        <v>0</v>
      </c>
      <c r="T389" s="221">
        <f t="shared" si="358"/>
        <v>0</v>
      </c>
      <c r="U389" s="221">
        <f t="shared" si="358"/>
        <v>0</v>
      </c>
      <c r="V389" s="221">
        <f t="shared" si="358"/>
        <v>0</v>
      </c>
      <c r="W389" s="221">
        <f t="shared" si="358"/>
        <v>0</v>
      </c>
      <c r="X389" s="221">
        <f t="shared" si="358"/>
        <v>0</v>
      </c>
      <c r="Y389" s="221">
        <f t="shared" si="358"/>
        <v>0</v>
      </c>
      <c r="Z389" s="221">
        <f t="shared" si="358"/>
        <v>0</v>
      </c>
      <c r="AA389" s="221">
        <f t="shared" si="358"/>
        <v>0</v>
      </c>
      <c r="AB389" s="221">
        <f t="shared" si="358"/>
        <v>0</v>
      </c>
      <c r="AC389" s="221">
        <f t="shared" si="358"/>
        <v>0</v>
      </c>
      <c r="AD389" s="221">
        <f t="shared" si="358"/>
        <v>0</v>
      </c>
      <c r="AE389" s="221">
        <f t="shared" si="358"/>
        <v>0</v>
      </c>
      <c r="AF389" s="221">
        <f t="shared" si="358"/>
        <v>0</v>
      </c>
      <c r="AG389" s="221">
        <f t="shared" si="358"/>
        <v>0</v>
      </c>
      <c r="AH389" s="221">
        <f t="shared" si="358"/>
        <v>0</v>
      </c>
      <c r="AI389" s="221">
        <f t="shared" si="358"/>
        <v>0</v>
      </c>
      <c r="AJ389" s="221">
        <f t="shared" si="358"/>
        <v>0</v>
      </c>
      <c r="AK389" s="221">
        <f t="shared" si="358"/>
        <v>0</v>
      </c>
      <c r="AL389" s="221">
        <f t="shared" si="358"/>
        <v>0</v>
      </c>
      <c r="AM389" s="221">
        <f t="shared" si="358"/>
        <v>0</v>
      </c>
      <c r="AN389" s="221">
        <f t="shared" si="358"/>
        <v>0</v>
      </c>
      <c r="AO389" s="221">
        <f t="shared" si="358"/>
        <v>0</v>
      </c>
      <c r="AP389" s="221">
        <f t="shared" si="358"/>
        <v>0</v>
      </c>
      <c r="AQ389" s="221">
        <f t="shared" si="358"/>
        <v>0</v>
      </c>
      <c r="AR389" s="221">
        <f t="shared" si="358"/>
        <v>0</v>
      </c>
      <c r="AS389" s="221">
        <f t="shared" si="358"/>
        <v>0</v>
      </c>
      <c r="AT389" s="221">
        <f t="shared" si="358"/>
        <v>0</v>
      </c>
      <c r="AU389" s="221">
        <f t="shared" si="359" ref="AU389:BM389">AT360+AU186*$J389+(-AU244+AU331-AT331)/2+AU418*($F418=6)</f>
        <v>0</v>
      </c>
      <c r="AV389" s="221">
        <f t="shared" si="359"/>
        <v>0</v>
      </c>
      <c r="AW389" s="221">
        <f t="shared" si="359"/>
        <v>0</v>
      </c>
      <c r="AX389" s="221">
        <f t="shared" si="359"/>
        <v>0</v>
      </c>
      <c r="AY389" s="221">
        <f t="shared" si="359"/>
        <v>0</v>
      </c>
      <c r="AZ389" s="221">
        <f t="shared" si="359"/>
        <v>0</v>
      </c>
      <c r="BA389" s="221">
        <f t="shared" si="359"/>
        <v>0</v>
      </c>
      <c r="BB389" s="221">
        <f t="shared" si="359"/>
        <v>0</v>
      </c>
      <c r="BC389" s="221">
        <f t="shared" si="359"/>
        <v>0</v>
      </c>
      <c r="BD389" s="221">
        <f t="shared" si="359"/>
        <v>0</v>
      </c>
      <c r="BE389" s="221">
        <f t="shared" si="359"/>
        <v>0</v>
      </c>
      <c r="BF389" s="221">
        <f t="shared" si="359"/>
        <v>0</v>
      </c>
      <c r="BG389" s="221">
        <f t="shared" si="359"/>
        <v>0</v>
      </c>
      <c r="BH389" s="221">
        <f t="shared" si="359"/>
        <v>0</v>
      </c>
      <c r="BI389" s="221">
        <f t="shared" si="359"/>
        <v>0</v>
      </c>
      <c r="BJ389" s="221">
        <f t="shared" si="359"/>
        <v>0</v>
      </c>
      <c r="BK389" s="221">
        <f t="shared" si="359"/>
        <v>0</v>
      </c>
      <c r="BL389" s="221">
        <f t="shared" si="359"/>
        <v>0</v>
      </c>
      <c r="BM389" s="221">
        <f t="shared" si="359"/>
        <v>0</v>
      </c>
    </row>
    <row r="390" spans="3:65" ht="12.75">
      <c r="C390" s="220">
        <f t="shared" si="352"/>
        <v>5</v>
      </c>
      <c r="D390" s="198" t="str">
        <f t="shared" si="353"/>
        <v>…</v>
      </c>
      <c r="E390" s="245" t="str">
        <f t="shared" si="347"/>
        <v>Operating Expense</v>
      </c>
      <c r="F390" s="215">
        <f t="shared" si="347"/>
        <v>2</v>
      </c>
      <c r="G390" s="215"/>
      <c r="H390" s="257">
        <f t="shared" si="348"/>
        <v>0.25345000000000001</v>
      </c>
      <c r="J390" s="258">
        <f t="shared" si="349"/>
        <v>1</v>
      </c>
      <c r="O390" s="221">
        <f t="shared" si="360" ref="O390:AT390">N361+O187*$J390+(-O245+O332-N332)/2+O419*($F419=6)</f>
        <v>0</v>
      </c>
      <c r="P390" s="221">
        <f t="shared" si="360"/>
        <v>0</v>
      </c>
      <c r="Q390" s="221">
        <f t="shared" si="360"/>
        <v>0</v>
      </c>
      <c r="R390" s="221">
        <f t="shared" si="360"/>
        <v>0</v>
      </c>
      <c r="S390" s="221">
        <f t="shared" si="360"/>
        <v>0</v>
      </c>
      <c r="T390" s="221">
        <f t="shared" si="360"/>
        <v>0</v>
      </c>
      <c r="U390" s="221">
        <f t="shared" si="360"/>
        <v>0</v>
      </c>
      <c r="V390" s="221">
        <f t="shared" si="360"/>
        <v>0</v>
      </c>
      <c r="W390" s="221">
        <f t="shared" si="360"/>
        <v>0</v>
      </c>
      <c r="X390" s="221">
        <f t="shared" si="360"/>
        <v>0</v>
      </c>
      <c r="Y390" s="221">
        <f t="shared" si="360"/>
        <v>0</v>
      </c>
      <c r="Z390" s="221">
        <f t="shared" si="360"/>
        <v>0</v>
      </c>
      <c r="AA390" s="221">
        <f t="shared" si="360"/>
        <v>0</v>
      </c>
      <c r="AB390" s="221">
        <f t="shared" si="360"/>
        <v>0</v>
      </c>
      <c r="AC390" s="221">
        <f t="shared" si="360"/>
        <v>0</v>
      </c>
      <c r="AD390" s="221">
        <f t="shared" si="360"/>
        <v>0</v>
      </c>
      <c r="AE390" s="221">
        <f t="shared" si="360"/>
        <v>0</v>
      </c>
      <c r="AF390" s="221">
        <f t="shared" si="360"/>
        <v>0</v>
      </c>
      <c r="AG390" s="221">
        <f t="shared" si="360"/>
        <v>0</v>
      </c>
      <c r="AH390" s="221">
        <f t="shared" si="360"/>
        <v>0</v>
      </c>
      <c r="AI390" s="221">
        <f t="shared" si="360"/>
        <v>0</v>
      </c>
      <c r="AJ390" s="221">
        <f t="shared" si="360"/>
        <v>0</v>
      </c>
      <c r="AK390" s="221">
        <f t="shared" si="360"/>
        <v>0</v>
      </c>
      <c r="AL390" s="221">
        <f t="shared" si="360"/>
        <v>0</v>
      </c>
      <c r="AM390" s="221">
        <f t="shared" si="360"/>
        <v>0</v>
      </c>
      <c r="AN390" s="221">
        <f t="shared" si="360"/>
        <v>0</v>
      </c>
      <c r="AO390" s="221">
        <f t="shared" si="360"/>
        <v>0</v>
      </c>
      <c r="AP390" s="221">
        <f t="shared" si="360"/>
        <v>0</v>
      </c>
      <c r="AQ390" s="221">
        <f t="shared" si="360"/>
        <v>0</v>
      </c>
      <c r="AR390" s="221">
        <f t="shared" si="360"/>
        <v>0</v>
      </c>
      <c r="AS390" s="221">
        <f t="shared" si="360"/>
        <v>0</v>
      </c>
      <c r="AT390" s="221">
        <f t="shared" si="360"/>
        <v>0</v>
      </c>
      <c r="AU390" s="221">
        <f t="shared" si="361" ref="AU390:BM390">AT361+AU187*$J390+(-AU245+AU332-AT332)/2+AU419*($F419=6)</f>
        <v>0</v>
      </c>
      <c r="AV390" s="221">
        <f t="shared" si="361"/>
        <v>0</v>
      </c>
      <c r="AW390" s="221">
        <f t="shared" si="361"/>
        <v>0</v>
      </c>
      <c r="AX390" s="221">
        <f t="shared" si="361"/>
        <v>0</v>
      </c>
      <c r="AY390" s="221">
        <f t="shared" si="361"/>
        <v>0</v>
      </c>
      <c r="AZ390" s="221">
        <f t="shared" si="361"/>
        <v>0</v>
      </c>
      <c r="BA390" s="221">
        <f t="shared" si="361"/>
        <v>0</v>
      </c>
      <c r="BB390" s="221">
        <f t="shared" si="361"/>
        <v>0</v>
      </c>
      <c r="BC390" s="221">
        <f t="shared" si="361"/>
        <v>0</v>
      </c>
      <c r="BD390" s="221">
        <f t="shared" si="361"/>
        <v>0</v>
      </c>
      <c r="BE390" s="221">
        <f t="shared" si="361"/>
        <v>0</v>
      </c>
      <c r="BF390" s="221">
        <f t="shared" si="361"/>
        <v>0</v>
      </c>
      <c r="BG390" s="221">
        <f t="shared" si="361"/>
        <v>0</v>
      </c>
      <c r="BH390" s="221">
        <f t="shared" si="361"/>
        <v>0</v>
      </c>
      <c r="BI390" s="221">
        <f t="shared" si="361"/>
        <v>0</v>
      </c>
      <c r="BJ390" s="221">
        <f t="shared" si="361"/>
        <v>0</v>
      </c>
      <c r="BK390" s="221">
        <f t="shared" si="361"/>
        <v>0</v>
      </c>
      <c r="BL390" s="221">
        <f t="shared" si="361"/>
        <v>0</v>
      </c>
      <c r="BM390" s="221">
        <f t="shared" si="361"/>
        <v>0</v>
      </c>
    </row>
    <row r="391" spans="3:65" ht="12.75">
      <c r="C391" s="220">
        <f t="shared" si="352"/>
        <v>6</v>
      </c>
      <c r="D391" s="198" t="str">
        <f t="shared" si="353"/>
        <v>…</v>
      </c>
      <c r="E391" s="245" t="str">
        <f t="shared" si="347"/>
        <v>Operating Expense</v>
      </c>
      <c r="F391" s="215">
        <f t="shared" si="347"/>
        <v>2</v>
      </c>
      <c r="G391" s="215"/>
      <c r="H391" s="257">
        <f t="shared" si="348"/>
        <v>0.25345000000000001</v>
      </c>
      <c r="J391" s="258">
        <f t="shared" si="349"/>
        <v>1</v>
      </c>
      <c r="O391" s="221">
        <f t="shared" si="362" ref="O391:AT391">N362+O188*$J391+(-O246+O333-N333)/2+O420*($F420=6)</f>
        <v>0</v>
      </c>
      <c r="P391" s="221">
        <f t="shared" si="362"/>
        <v>0</v>
      </c>
      <c r="Q391" s="221">
        <f t="shared" si="362"/>
        <v>0</v>
      </c>
      <c r="R391" s="221">
        <f t="shared" si="362"/>
        <v>0</v>
      </c>
      <c r="S391" s="221">
        <f t="shared" si="362"/>
        <v>0</v>
      </c>
      <c r="T391" s="221">
        <f t="shared" si="362"/>
        <v>0</v>
      </c>
      <c r="U391" s="221">
        <f t="shared" si="362"/>
        <v>0</v>
      </c>
      <c r="V391" s="221">
        <f t="shared" si="362"/>
        <v>0</v>
      </c>
      <c r="W391" s="221">
        <f t="shared" si="362"/>
        <v>0</v>
      </c>
      <c r="X391" s="221">
        <f t="shared" si="362"/>
        <v>0</v>
      </c>
      <c r="Y391" s="221">
        <f t="shared" si="362"/>
        <v>0</v>
      </c>
      <c r="Z391" s="221">
        <f t="shared" si="362"/>
        <v>0</v>
      </c>
      <c r="AA391" s="221">
        <f t="shared" si="362"/>
        <v>0</v>
      </c>
      <c r="AB391" s="221">
        <f t="shared" si="362"/>
        <v>0</v>
      </c>
      <c r="AC391" s="221">
        <f t="shared" si="362"/>
        <v>0</v>
      </c>
      <c r="AD391" s="221">
        <f t="shared" si="362"/>
        <v>0</v>
      </c>
      <c r="AE391" s="221">
        <f t="shared" si="362"/>
        <v>0</v>
      </c>
      <c r="AF391" s="221">
        <f t="shared" si="362"/>
        <v>0</v>
      </c>
      <c r="AG391" s="221">
        <f t="shared" si="362"/>
        <v>0</v>
      </c>
      <c r="AH391" s="221">
        <f t="shared" si="362"/>
        <v>0</v>
      </c>
      <c r="AI391" s="221">
        <f t="shared" si="362"/>
        <v>0</v>
      </c>
      <c r="AJ391" s="221">
        <f t="shared" si="362"/>
        <v>0</v>
      </c>
      <c r="AK391" s="221">
        <f t="shared" si="362"/>
        <v>0</v>
      </c>
      <c r="AL391" s="221">
        <f t="shared" si="362"/>
        <v>0</v>
      </c>
      <c r="AM391" s="221">
        <f t="shared" si="362"/>
        <v>0</v>
      </c>
      <c r="AN391" s="221">
        <f t="shared" si="362"/>
        <v>0</v>
      </c>
      <c r="AO391" s="221">
        <f t="shared" si="362"/>
        <v>0</v>
      </c>
      <c r="AP391" s="221">
        <f t="shared" si="362"/>
        <v>0</v>
      </c>
      <c r="AQ391" s="221">
        <f t="shared" si="362"/>
        <v>0</v>
      </c>
      <c r="AR391" s="221">
        <f t="shared" si="362"/>
        <v>0</v>
      </c>
      <c r="AS391" s="221">
        <f t="shared" si="362"/>
        <v>0</v>
      </c>
      <c r="AT391" s="221">
        <f t="shared" si="362"/>
        <v>0</v>
      </c>
      <c r="AU391" s="221">
        <f t="shared" si="363" ref="AU391:BM391">AT362+AU188*$J391+(-AU246+AU333-AT333)/2+AU420*($F420=6)</f>
        <v>0</v>
      </c>
      <c r="AV391" s="221">
        <f t="shared" si="363"/>
        <v>0</v>
      </c>
      <c r="AW391" s="221">
        <f t="shared" si="363"/>
        <v>0</v>
      </c>
      <c r="AX391" s="221">
        <f t="shared" si="363"/>
        <v>0</v>
      </c>
      <c r="AY391" s="221">
        <f t="shared" si="363"/>
        <v>0</v>
      </c>
      <c r="AZ391" s="221">
        <f t="shared" si="363"/>
        <v>0</v>
      </c>
      <c r="BA391" s="221">
        <f t="shared" si="363"/>
        <v>0</v>
      </c>
      <c r="BB391" s="221">
        <f t="shared" si="363"/>
        <v>0</v>
      </c>
      <c r="BC391" s="221">
        <f t="shared" si="363"/>
        <v>0</v>
      </c>
      <c r="BD391" s="221">
        <f t="shared" si="363"/>
        <v>0</v>
      </c>
      <c r="BE391" s="221">
        <f t="shared" si="363"/>
        <v>0</v>
      </c>
      <c r="BF391" s="221">
        <f t="shared" si="363"/>
        <v>0</v>
      </c>
      <c r="BG391" s="221">
        <f t="shared" si="363"/>
        <v>0</v>
      </c>
      <c r="BH391" s="221">
        <f t="shared" si="363"/>
        <v>0</v>
      </c>
      <c r="BI391" s="221">
        <f t="shared" si="363"/>
        <v>0</v>
      </c>
      <c r="BJ391" s="221">
        <f t="shared" si="363"/>
        <v>0</v>
      </c>
      <c r="BK391" s="221">
        <f t="shared" si="363"/>
        <v>0</v>
      </c>
      <c r="BL391" s="221">
        <f t="shared" si="363"/>
        <v>0</v>
      </c>
      <c r="BM391" s="221">
        <f t="shared" si="363"/>
        <v>0</v>
      </c>
    </row>
    <row r="392" spans="3:65" ht="12.75">
      <c r="C392" s="220">
        <f t="shared" si="352"/>
        <v>7</v>
      </c>
      <c r="D392" s="198" t="str">
        <f t="shared" si="353"/>
        <v>…</v>
      </c>
      <c r="E392" s="245" t="str">
        <f t="shared" si="347"/>
        <v>Operating Expense</v>
      </c>
      <c r="F392" s="215">
        <f t="shared" si="347"/>
        <v>2</v>
      </c>
      <c r="G392" s="215"/>
      <c r="H392" s="257">
        <f t="shared" si="348"/>
        <v>0.25345000000000001</v>
      </c>
      <c r="J392" s="258">
        <f t="shared" si="349"/>
        <v>1</v>
      </c>
      <c r="O392" s="221">
        <f t="shared" si="364" ref="O392:AT392">N363+O189*$J392+(-O247+O334-N334)/2+O421*($F421=6)</f>
        <v>0</v>
      </c>
      <c r="P392" s="221">
        <f t="shared" si="364"/>
        <v>0</v>
      </c>
      <c r="Q392" s="221">
        <f t="shared" si="364"/>
        <v>0</v>
      </c>
      <c r="R392" s="221">
        <f t="shared" si="364"/>
        <v>0</v>
      </c>
      <c r="S392" s="221">
        <f t="shared" si="364"/>
        <v>0</v>
      </c>
      <c r="T392" s="221">
        <f t="shared" si="364"/>
        <v>0</v>
      </c>
      <c r="U392" s="221">
        <f t="shared" si="364"/>
        <v>0</v>
      </c>
      <c r="V392" s="221">
        <f t="shared" si="364"/>
        <v>0</v>
      </c>
      <c r="W392" s="221">
        <f t="shared" si="364"/>
        <v>0</v>
      </c>
      <c r="X392" s="221">
        <f t="shared" si="364"/>
        <v>0</v>
      </c>
      <c r="Y392" s="221">
        <f t="shared" si="364"/>
        <v>0</v>
      </c>
      <c r="Z392" s="221">
        <f t="shared" si="364"/>
        <v>0</v>
      </c>
      <c r="AA392" s="221">
        <f t="shared" si="364"/>
        <v>0</v>
      </c>
      <c r="AB392" s="221">
        <f t="shared" si="364"/>
        <v>0</v>
      </c>
      <c r="AC392" s="221">
        <f t="shared" si="364"/>
        <v>0</v>
      </c>
      <c r="AD392" s="221">
        <f t="shared" si="364"/>
        <v>0</v>
      </c>
      <c r="AE392" s="221">
        <f t="shared" si="364"/>
        <v>0</v>
      </c>
      <c r="AF392" s="221">
        <f t="shared" si="364"/>
        <v>0</v>
      </c>
      <c r="AG392" s="221">
        <f t="shared" si="364"/>
        <v>0</v>
      </c>
      <c r="AH392" s="221">
        <f t="shared" si="364"/>
        <v>0</v>
      </c>
      <c r="AI392" s="221">
        <f t="shared" si="364"/>
        <v>0</v>
      </c>
      <c r="AJ392" s="221">
        <f t="shared" si="364"/>
        <v>0</v>
      </c>
      <c r="AK392" s="221">
        <f t="shared" si="364"/>
        <v>0</v>
      </c>
      <c r="AL392" s="221">
        <f t="shared" si="364"/>
        <v>0</v>
      </c>
      <c r="AM392" s="221">
        <f t="shared" si="364"/>
        <v>0</v>
      </c>
      <c r="AN392" s="221">
        <f t="shared" si="364"/>
        <v>0</v>
      </c>
      <c r="AO392" s="221">
        <f t="shared" si="364"/>
        <v>0</v>
      </c>
      <c r="AP392" s="221">
        <f t="shared" si="364"/>
        <v>0</v>
      </c>
      <c r="AQ392" s="221">
        <f t="shared" si="364"/>
        <v>0</v>
      </c>
      <c r="AR392" s="221">
        <f t="shared" si="364"/>
        <v>0</v>
      </c>
      <c r="AS392" s="221">
        <f t="shared" si="364"/>
        <v>0</v>
      </c>
      <c r="AT392" s="221">
        <f t="shared" si="364"/>
        <v>0</v>
      </c>
      <c r="AU392" s="221">
        <f t="shared" si="365" ref="AU392:BM392">AT363+AU189*$J392+(-AU247+AU334-AT334)/2+AU421*($F421=6)</f>
        <v>0</v>
      </c>
      <c r="AV392" s="221">
        <f t="shared" si="365"/>
        <v>0</v>
      </c>
      <c r="AW392" s="221">
        <f t="shared" si="365"/>
        <v>0</v>
      </c>
      <c r="AX392" s="221">
        <f t="shared" si="365"/>
        <v>0</v>
      </c>
      <c r="AY392" s="221">
        <f t="shared" si="365"/>
        <v>0</v>
      </c>
      <c r="AZ392" s="221">
        <f t="shared" si="365"/>
        <v>0</v>
      </c>
      <c r="BA392" s="221">
        <f t="shared" si="365"/>
        <v>0</v>
      </c>
      <c r="BB392" s="221">
        <f t="shared" si="365"/>
        <v>0</v>
      </c>
      <c r="BC392" s="221">
        <f t="shared" si="365"/>
        <v>0</v>
      </c>
      <c r="BD392" s="221">
        <f t="shared" si="365"/>
        <v>0</v>
      </c>
      <c r="BE392" s="221">
        <f t="shared" si="365"/>
        <v>0</v>
      </c>
      <c r="BF392" s="221">
        <f t="shared" si="365"/>
        <v>0</v>
      </c>
      <c r="BG392" s="221">
        <f t="shared" si="365"/>
        <v>0</v>
      </c>
      <c r="BH392" s="221">
        <f t="shared" si="365"/>
        <v>0</v>
      </c>
      <c r="BI392" s="221">
        <f t="shared" si="365"/>
        <v>0</v>
      </c>
      <c r="BJ392" s="221">
        <f t="shared" si="365"/>
        <v>0</v>
      </c>
      <c r="BK392" s="221">
        <f t="shared" si="365"/>
        <v>0</v>
      </c>
      <c r="BL392" s="221">
        <f t="shared" si="365"/>
        <v>0</v>
      </c>
      <c r="BM392" s="221">
        <f t="shared" si="365"/>
        <v>0</v>
      </c>
    </row>
    <row r="393" spans="3:65" ht="12.75">
      <c r="C393" s="220">
        <f t="shared" si="352"/>
        <v>8</v>
      </c>
      <c r="D393" s="198" t="str">
        <f t="shared" si="353"/>
        <v>…</v>
      </c>
      <c r="E393" s="245" t="str">
        <f t="shared" si="347"/>
        <v>Operating Expense</v>
      </c>
      <c r="F393" s="215">
        <f t="shared" si="347"/>
        <v>2</v>
      </c>
      <c r="G393" s="215"/>
      <c r="H393" s="257">
        <f t="shared" si="348"/>
        <v>0.25345000000000001</v>
      </c>
      <c r="J393" s="258">
        <f t="shared" si="349"/>
        <v>1</v>
      </c>
      <c r="O393" s="221">
        <f t="shared" si="366" ref="O393:AT393">N364+O190*$J393+(-O248+O335-N335)/2+O422*($F422=6)</f>
        <v>0</v>
      </c>
      <c r="P393" s="221">
        <f t="shared" si="366"/>
        <v>0</v>
      </c>
      <c r="Q393" s="221">
        <f t="shared" si="366"/>
        <v>0</v>
      </c>
      <c r="R393" s="221">
        <f t="shared" si="366"/>
        <v>0</v>
      </c>
      <c r="S393" s="221">
        <f t="shared" si="366"/>
        <v>0</v>
      </c>
      <c r="T393" s="221">
        <f t="shared" si="366"/>
        <v>0</v>
      </c>
      <c r="U393" s="221">
        <f t="shared" si="366"/>
        <v>0</v>
      </c>
      <c r="V393" s="221">
        <f t="shared" si="366"/>
        <v>0</v>
      </c>
      <c r="W393" s="221">
        <f t="shared" si="366"/>
        <v>0</v>
      </c>
      <c r="X393" s="221">
        <f t="shared" si="366"/>
        <v>0</v>
      </c>
      <c r="Y393" s="221">
        <f t="shared" si="366"/>
        <v>0</v>
      </c>
      <c r="Z393" s="221">
        <f t="shared" si="366"/>
        <v>0</v>
      </c>
      <c r="AA393" s="221">
        <f t="shared" si="366"/>
        <v>0</v>
      </c>
      <c r="AB393" s="221">
        <f t="shared" si="366"/>
        <v>0</v>
      </c>
      <c r="AC393" s="221">
        <f t="shared" si="366"/>
        <v>0</v>
      </c>
      <c r="AD393" s="221">
        <f t="shared" si="366"/>
        <v>0</v>
      </c>
      <c r="AE393" s="221">
        <f t="shared" si="366"/>
        <v>0</v>
      </c>
      <c r="AF393" s="221">
        <f t="shared" si="366"/>
        <v>0</v>
      </c>
      <c r="AG393" s="221">
        <f t="shared" si="366"/>
        <v>0</v>
      </c>
      <c r="AH393" s="221">
        <f t="shared" si="366"/>
        <v>0</v>
      </c>
      <c r="AI393" s="221">
        <f t="shared" si="366"/>
        <v>0</v>
      </c>
      <c r="AJ393" s="221">
        <f t="shared" si="366"/>
        <v>0</v>
      </c>
      <c r="AK393" s="221">
        <f t="shared" si="366"/>
        <v>0</v>
      </c>
      <c r="AL393" s="221">
        <f t="shared" si="366"/>
        <v>0</v>
      </c>
      <c r="AM393" s="221">
        <f t="shared" si="366"/>
        <v>0</v>
      </c>
      <c r="AN393" s="221">
        <f t="shared" si="366"/>
        <v>0</v>
      </c>
      <c r="AO393" s="221">
        <f t="shared" si="366"/>
        <v>0</v>
      </c>
      <c r="AP393" s="221">
        <f t="shared" si="366"/>
        <v>0</v>
      </c>
      <c r="AQ393" s="221">
        <f t="shared" si="366"/>
        <v>0</v>
      </c>
      <c r="AR393" s="221">
        <f t="shared" si="366"/>
        <v>0</v>
      </c>
      <c r="AS393" s="221">
        <f t="shared" si="366"/>
        <v>0</v>
      </c>
      <c r="AT393" s="221">
        <f t="shared" si="366"/>
        <v>0</v>
      </c>
      <c r="AU393" s="221">
        <f t="shared" si="367" ref="AU393:BM393">AT364+AU190*$J393+(-AU248+AU335-AT335)/2+AU422*($F422=6)</f>
        <v>0</v>
      </c>
      <c r="AV393" s="221">
        <f t="shared" si="367"/>
        <v>0</v>
      </c>
      <c r="AW393" s="221">
        <f t="shared" si="367"/>
        <v>0</v>
      </c>
      <c r="AX393" s="221">
        <f t="shared" si="367"/>
        <v>0</v>
      </c>
      <c r="AY393" s="221">
        <f t="shared" si="367"/>
        <v>0</v>
      </c>
      <c r="AZ393" s="221">
        <f t="shared" si="367"/>
        <v>0</v>
      </c>
      <c r="BA393" s="221">
        <f t="shared" si="367"/>
        <v>0</v>
      </c>
      <c r="BB393" s="221">
        <f t="shared" si="367"/>
        <v>0</v>
      </c>
      <c r="BC393" s="221">
        <f t="shared" si="367"/>
        <v>0</v>
      </c>
      <c r="BD393" s="221">
        <f t="shared" si="367"/>
        <v>0</v>
      </c>
      <c r="BE393" s="221">
        <f t="shared" si="367"/>
        <v>0</v>
      </c>
      <c r="BF393" s="221">
        <f t="shared" si="367"/>
        <v>0</v>
      </c>
      <c r="BG393" s="221">
        <f t="shared" si="367"/>
        <v>0</v>
      </c>
      <c r="BH393" s="221">
        <f t="shared" si="367"/>
        <v>0</v>
      </c>
      <c r="BI393" s="221">
        <f t="shared" si="367"/>
        <v>0</v>
      </c>
      <c r="BJ393" s="221">
        <f t="shared" si="367"/>
        <v>0</v>
      </c>
      <c r="BK393" s="221">
        <f t="shared" si="367"/>
        <v>0</v>
      </c>
      <c r="BL393" s="221">
        <f t="shared" si="367"/>
        <v>0</v>
      </c>
      <c r="BM393" s="221">
        <f t="shared" si="367"/>
        <v>0</v>
      </c>
    </row>
    <row r="394" spans="3:65" ht="12.75">
      <c r="C394" s="220">
        <f t="shared" si="352"/>
        <v>9</v>
      </c>
      <c r="D394" s="198" t="str">
        <f t="shared" si="353"/>
        <v>…</v>
      </c>
      <c r="E394" s="245" t="str">
        <f t="shared" si="347"/>
        <v>Operating Expense</v>
      </c>
      <c r="F394" s="215">
        <f t="shared" si="347"/>
        <v>2</v>
      </c>
      <c r="G394" s="215"/>
      <c r="H394" s="257">
        <f t="shared" si="348"/>
        <v>0.25345000000000001</v>
      </c>
      <c r="J394" s="258">
        <f t="shared" si="349"/>
        <v>1</v>
      </c>
      <c r="O394" s="221">
        <f t="shared" si="368" ref="O394:AT394">N365+O191*$J394+(-O249+O336-N336)/2+O423*($F423=6)</f>
        <v>0</v>
      </c>
      <c r="P394" s="221">
        <f t="shared" si="368"/>
        <v>0</v>
      </c>
      <c r="Q394" s="221">
        <f t="shared" si="368"/>
        <v>0</v>
      </c>
      <c r="R394" s="221">
        <f t="shared" si="368"/>
        <v>0</v>
      </c>
      <c r="S394" s="221">
        <f t="shared" si="368"/>
        <v>0</v>
      </c>
      <c r="T394" s="221">
        <f t="shared" si="368"/>
        <v>0</v>
      </c>
      <c r="U394" s="221">
        <f t="shared" si="368"/>
        <v>0</v>
      </c>
      <c r="V394" s="221">
        <f t="shared" si="368"/>
        <v>0</v>
      </c>
      <c r="W394" s="221">
        <f t="shared" si="368"/>
        <v>0</v>
      </c>
      <c r="X394" s="221">
        <f t="shared" si="368"/>
        <v>0</v>
      </c>
      <c r="Y394" s="221">
        <f t="shared" si="368"/>
        <v>0</v>
      </c>
      <c r="Z394" s="221">
        <f t="shared" si="368"/>
        <v>0</v>
      </c>
      <c r="AA394" s="221">
        <f t="shared" si="368"/>
        <v>0</v>
      </c>
      <c r="AB394" s="221">
        <f t="shared" si="368"/>
        <v>0</v>
      </c>
      <c r="AC394" s="221">
        <f t="shared" si="368"/>
        <v>0</v>
      </c>
      <c r="AD394" s="221">
        <f t="shared" si="368"/>
        <v>0</v>
      </c>
      <c r="AE394" s="221">
        <f t="shared" si="368"/>
        <v>0</v>
      </c>
      <c r="AF394" s="221">
        <f t="shared" si="368"/>
        <v>0</v>
      </c>
      <c r="AG394" s="221">
        <f t="shared" si="368"/>
        <v>0</v>
      </c>
      <c r="AH394" s="221">
        <f t="shared" si="368"/>
        <v>0</v>
      </c>
      <c r="AI394" s="221">
        <f t="shared" si="368"/>
        <v>0</v>
      </c>
      <c r="AJ394" s="221">
        <f t="shared" si="368"/>
        <v>0</v>
      </c>
      <c r="AK394" s="221">
        <f t="shared" si="368"/>
        <v>0</v>
      </c>
      <c r="AL394" s="221">
        <f t="shared" si="368"/>
        <v>0</v>
      </c>
      <c r="AM394" s="221">
        <f t="shared" si="368"/>
        <v>0</v>
      </c>
      <c r="AN394" s="221">
        <f t="shared" si="368"/>
        <v>0</v>
      </c>
      <c r="AO394" s="221">
        <f t="shared" si="368"/>
        <v>0</v>
      </c>
      <c r="AP394" s="221">
        <f t="shared" si="368"/>
        <v>0</v>
      </c>
      <c r="AQ394" s="221">
        <f t="shared" si="368"/>
        <v>0</v>
      </c>
      <c r="AR394" s="221">
        <f t="shared" si="368"/>
        <v>0</v>
      </c>
      <c r="AS394" s="221">
        <f t="shared" si="368"/>
        <v>0</v>
      </c>
      <c r="AT394" s="221">
        <f t="shared" si="368"/>
        <v>0</v>
      </c>
      <c r="AU394" s="221">
        <f t="shared" si="369" ref="AU394:BM394">AT365+AU191*$J394+(-AU249+AU336-AT336)/2+AU423*($F423=6)</f>
        <v>0</v>
      </c>
      <c r="AV394" s="221">
        <f t="shared" si="369"/>
        <v>0</v>
      </c>
      <c r="AW394" s="221">
        <f t="shared" si="369"/>
        <v>0</v>
      </c>
      <c r="AX394" s="221">
        <f t="shared" si="369"/>
        <v>0</v>
      </c>
      <c r="AY394" s="221">
        <f t="shared" si="369"/>
        <v>0</v>
      </c>
      <c r="AZ394" s="221">
        <f t="shared" si="369"/>
        <v>0</v>
      </c>
      <c r="BA394" s="221">
        <f t="shared" si="369"/>
        <v>0</v>
      </c>
      <c r="BB394" s="221">
        <f t="shared" si="369"/>
        <v>0</v>
      </c>
      <c r="BC394" s="221">
        <f t="shared" si="369"/>
        <v>0</v>
      </c>
      <c r="BD394" s="221">
        <f t="shared" si="369"/>
        <v>0</v>
      </c>
      <c r="BE394" s="221">
        <f t="shared" si="369"/>
        <v>0</v>
      </c>
      <c r="BF394" s="221">
        <f t="shared" si="369"/>
        <v>0</v>
      </c>
      <c r="BG394" s="221">
        <f t="shared" si="369"/>
        <v>0</v>
      </c>
      <c r="BH394" s="221">
        <f t="shared" si="369"/>
        <v>0</v>
      </c>
      <c r="BI394" s="221">
        <f t="shared" si="369"/>
        <v>0</v>
      </c>
      <c r="BJ394" s="221">
        <f t="shared" si="369"/>
        <v>0</v>
      </c>
      <c r="BK394" s="221">
        <f t="shared" si="369"/>
        <v>0</v>
      </c>
      <c r="BL394" s="221">
        <f t="shared" si="369"/>
        <v>0</v>
      </c>
      <c r="BM394" s="221">
        <f t="shared" si="369"/>
        <v>0</v>
      </c>
    </row>
    <row r="395" spans="3:65" ht="12.75">
      <c r="C395" s="220">
        <f t="shared" si="352"/>
        <v>10</v>
      </c>
      <c r="D395" s="198" t="str">
        <f t="shared" si="353"/>
        <v>…</v>
      </c>
      <c r="E395" s="245" t="str">
        <f t="shared" si="347"/>
        <v>Operating Expense</v>
      </c>
      <c r="F395" s="215">
        <f t="shared" si="347"/>
        <v>2</v>
      </c>
      <c r="G395" s="215"/>
      <c r="H395" s="257">
        <f t="shared" si="348"/>
        <v>0.25345000000000001</v>
      </c>
      <c r="J395" s="258">
        <f t="shared" si="349"/>
        <v>1</v>
      </c>
      <c r="O395" s="221">
        <f t="shared" si="370" ref="O395:AT395">N366+O192*$J395+(-O250+O337-N337)/2+O424*($F424=6)</f>
        <v>0</v>
      </c>
      <c r="P395" s="221">
        <f t="shared" si="370"/>
        <v>0</v>
      </c>
      <c r="Q395" s="221">
        <f t="shared" si="370"/>
        <v>0</v>
      </c>
      <c r="R395" s="221">
        <f t="shared" si="370"/>
        <v>0</v>
      </c>
      <c r="S395" s="221">
        <f t="shared" si="370"/>
        <v>0</v>
      </c>
      <c r="T395" s="221">
        <f t="shared" si="370"/>
        <v>0</v>
      </c>
      <c r="U395" s="221">
        <f t="shared" si="370"/>
        <v>0</v>
      </c>
      <c r="V395" s="221">
        <f t="shared" si="370"/>
        <v>0</v>
      </c>
      <c r="W395" s="221">
        <f t="shared" si="370"/>
        <v>0</v>
      </c>
      <c r="X395" s="221">
        <f t="shared" si="370"/>
        <v>0</v>
      </c>
      <c r="Y395" s="221">
        <f t="shared" si="370"/>
        <v>0</v>
      </c>
      <c r="Z395" s="221">
        <f t="shared" si="370"/>
        <v>0</v>
      </c>
      <c r="AA395" s="221">
        <f t="shared" si="370"/>
        <v>0</v>
      </c>
      <c r="AB395" s="221">
        <f t="shared" si="370"/>
        <v>0</v>
      </c>
      <c r="AC395" s="221">
        <f t="shared" si="370"/>
        <v>0</v>
      </c>
      <c r="AD395" s="221">
        <f t="shared" si="370"/>
        <v>0</v>
      </c>
      <c r="AE395" s="221">
        <f t="shared" si="370"/>
        <v>0</v>
      </c>
      <c r="AF395" s="221">
        <f t="shared" si="370"/>
        <v>0</v>
      </c>
      <c r="AG395" s="221">
        <f t="shared" si="370"/>
        <v>0</v>
      </c>
      <c r="AH395" s="221">
        <f t="shared" si="370"/>
        <v>0</v>
      </c>
      <c r="AI395" s="221">
        <f t="shared" si="370"/>
        <v>0</v>
      </c>
      <c r="AJ395" s="221">
        <f t="shared" si="370"/>
        <v>0</v>
      </c>
      <c r="AK395" s="221">
        <f t="shared" si="370"/>
        <v>0</v>
      </c>
      <c r="AL395" s="221">
        <f t="shared" si="370"/>
        <v>0</v>
      </c>
      <c r="AM395" s="221">
        <f t="shared" si="370"/>
        <v>0</v>
      </c>
      <c r="AN395" s="221">
        <f t="shared" si="370"/>
        <v>0</v>
      </c>
      <c r="AO395" s="221">
        <f t="shared" si="370"/>
        <v>0</v>
      </c>
      <c r="AP395" s="221">
        <f t="shared" si="370"/>
        <v>0</v>
      </c>
      <c r="AQ395" s="221">
        <f t="shared" si="370"/>
        <v>0</v>
      </c>
      <c r="AR395" s="221">
        <f t="shared" si="370"/>
        <v>0</v>
      </c>
      <c r="AS395" s="221">
        <f t="shared" si="370"/>
        <v>0</v>
      </c>
      <c r="AT395" s="221">
        <f t="shared" si="370"/>
        <v>0</v>
      </c>
      <c r="AU395" s="221">
        <f t="shared" si="371" ref="AU395:BM395">AT366+AU192*$J395+(-AU250+AU337-AT337)/2+AU424*($F424=6)</f>
        <v>0</v>
      </c>
      <c r="AV395" s="221">
        <f t="shared" si="371"/>
        <v>0</v>
      </c>
      <c r="AW395" s="221">
        <f t="shared" si="371"/>
        <v>0</v>
      </c>
      <c r="AX395" s="221">
        <f t="shared" si="371"/>
        <v>0</v>
      </c>
      <c r="AY395" s="221">
        <f t="shared" si="371"/>
        <v>0</v>
      </c>
      <c r="AZ395" s="221">
        <f t="shared" si="371"/>
        <v>0</v>
      </c>
      <c r="BA395" s="221">
        <f t="shared" si="371"/>
        <v>0</v>
      </c>
      <c r="BB395" s="221">
        <f t="shared" si="371"/>
        <v>0</v>
      </c>
      <c r="BC395" s="221">
        <f t="shared" si="371"/>
        <v>0</v>
      </c>
      <c r="BD395" s="221">
        <f t="shared" si="371"/>
        <v>0</v>
      </c>
      <c r="BE395" s="221">
        <f t="shared" si="371"/>
        <v>0</v>
      </c>
      <c r="BF395" s="221">
        <f t="shared" si="371"/>
        <v>0</v>
      </c>
      <c r="BG395" s="221">
        <f t="shared" si="371"/>
        <v>0</v>
      </c>
      <c r="BH395" s="221">
        <f t="shared" si="371"/>
        <v>0</v>
      </c>
      <c r="BI395" s="221">
        <f t="shared" si="371"/>
        <v>0</v>
      </c>
      <c r="BJ395" s="221">
        <f t="shared" si="371"/>
        <v>0</v>
      </c>
      <c r="BK395" s="221">
        <f t="shared" si="371"/>
        <v>0</v>
      </c>
      <c r="BL395" s="221">
        <f t="shared" si="371"/>
        <v>0</v>
      </c>
      <c r="BM395" s="221">
        <f t="shared" si="371"/>
        <v>0</v>
      </c>
    </row>
    <row r="396" spans="3:65" ht="12.75">
      <c r="C396" s="220">
        <f t="shared" si="352"/>
        <v>11</v>
      </c>
      <c r="D396" s="198" t="str">
        <f t="shared" si="353"/>
        <v>…</v>
      </c>
      <c r="E396" s="245" t="str">
        <f t="shared" si="347"/>
        <v>Operating Expense</v>
      </c>
      <c r="F396" s="215">
        <f t="shared" si="347"/>
        <v>2</v>
      </c>
      <c r="G396" s="215"/>
      <c r="H396" s="257">
        <f t="shared" si="348"/>
        <v>0.25345000000000001</v>
      </c>
      <c r="J396" s="258">
        <f t="shared" si="349"/>
        <v>1</v>
      </c>
      <c r="O396" s="221">
        <f t="shared" si="372" ref="O396:AT396">N367+O193*$J396+(-O251+O338-N338)/2+O425*($F425=6)</f>
        <v>0</v>
      </c>
      <c r="P396" s="221">
        <f t="shared" si="372"/>
        <v>0</v>
      </c>
      <c r="Q396" s="221">
        <f t="shared" si="372"/>
        <v>0</v>
      </c>
      <c r="R396" s="221">
        <f t="shared" si="372"/>
        <v>0</v>
      </c>
      <c r="S396" s="221">
        <f t="shared" si="372"/>
        <v>0</v>
      </c>
      <c r="T396" s="221">
        <f t="shared" si="372"/>
        <v>0</v>
      </c>
      <c r="U396" s="221">
        <f t="shared" si="372"/>
        <v>0</v>
      </c>
      <c r="V396" s="221">
        <f t="shared" si="372"/>
        <v>0</v>
      </c>
      <c r="W396" s="221">
        <f t="shared" si="372"/>
        <v>0</v>
      </c>
      <c r="X396" s="221">
        <f t="shared" si="372"/>
        <v>0</v>
      </c>
      <c r="Y396" s="221">
        <f t="shared" si="372"/>
        <v>0</v>
      </c>
      <c r="Z396" s="221">
        <f t="shared" si="372"/>
        <v>0</v>
      </c>
      <c r="AA396" s="221">
        <f t="shared" si="372"/>
        <v>0</v>
      </c>
      <c r="AB396" s="221">
        <f t="shared" si="372"/>
        <v>0</v>
      </c>
      <c r="AC396" s="221">
        <f t="shared" si="372"/>
        <v>0</v>
      </c>
      <c r="AD396" s="221">
        <f t="shared" si="372"/>
        <v>0</v>
      </c>
      <c r="AE396" s="221">
        <f t="shared" si="372"/>
        <v>0</v>
      </c>
      <c r="AF396" s="221">
        <f t="shared" si="372"/>
        <v>0</v>
      </c>
      <c r="AG396" s="221">
        <f t="shared" si="372"/>
        <v>0</v>
      </c>
      <c r="AH396" s="221">
        <f t="shared" si="372"/>
        <v>0</v>
      </c>
      <c r="AI396" s="221">
        <f t="shared" si="372"/>
        <v>0</v>
      </c>
      <c r="AJ396" s="221">
        <f t="shared" si="372"/>
        <v>0</v>
      </c>
      <c r="AK396" s="221">
        <f t="shared" si="372"/>
        <v>0</v>
      </c>
      <c r="AL396" s="221">
        <f t="shared" si="372"/>
        <v>0</v>
      </c>
      <c r="AM396" s="221">
        <f t="shared" si="372"/>
        <v>0</v>
      </c>
      <c r="AN396" s="221">
        <f t="shared" si="372"/>
        <v>0</v>
      </c>
      <c r="AO396" s="221">
        <f t="shared" si="372"/>
        <v>0</v>
      </c>
      <c r="AP396" s="221">
        <f t="shared" si="372"/>
        <v>0</v>
      </c>
      <c r="AQ396" s="221">
        <f t="shared" si="372"/>
        <v>0</v>
      </c>
      <c r="AR396" s="221">
        <f t="shared" si="372"/>
        <v>0</v>
      </c>
      <c r="AS396" s="221">
        <f t="shared" si="372"/>
        <v>0</v>
      </c>
      <c r="AT396" s="221">
        <f t="shared" si="372"/>
        <v>0</v>
      </c>
      <c r="AU396" s="221">
        <f t="shared" si="373" ref="AU396:BM396">AT367+AU193*$J396+(-AU251+AU338-AT338)/2+AU425*($F425=6)</f>
        <v>0</v>
      </c>
      <c r="AV396" s="221">
        <f t="shared" si="373"/>
        <v>0</v>
      </c>
      <c r="AW396" s="221">
        <f t="shared" si="373"/>
        <v>0</v>
      </c>
      <c r="AX396" s="221">
        <f t="shared" si="373"/>
        <v>0</v>
      </c>
      <c r="AY396" s="221">
        <f t="shared" si="373"/>
        <v>0</v>
      </c>
      <c r="AZ396" s="221">
        <f t="shared" si="373"/>
        <v>0</v>
      </c>
      <c r="BA396" s="221">
        <f t="shared" si="373"/>
        <v>0</v>
      </c>
      <c r="BB396" s="221">
        <f t="shared" si="373"/>
        <v>0</v>
      </c>
      <c r="BC396" s="221">
        <f t="shared" si="373"/>
        <v>0</v>
      </c>
      <c r="BD396" s="221">
        <f t="shared" si="373"/>
        <v>0</v>
      </c>
      <c r="BE396" s="221">
        <f t="shared" si="373"/>
        <v>0</v>
      </c>
      <c r="BF396" s="221">
        <f t="shared" si="373"/>
        <v>0</v>
      </c>
      <c r="BG396" s="221">
        <f t="shared" si="373"/>
        <v>0</v>
      </c>
      <c r="BH396" s="221">
        <f t="shared" si="373"/>
        <v>0</v>
      </c>
      <c r="BI396" s="221">
        <f t="shared" si="373"/>
        <v>0</v>
      </c>
      <c r="BJ396" s="221">
        <f t="shared" si="373"/>
        <v>0</v>
      </c>
      <c r="BK396" s="221">
        <f t="shared" si="373"/>
        <v>0</v>
      </c>
      <c r="BL396" s="221">
        <f t="shared" si="373"/>
        <v>0</v>
      </c>
      <c r="BM396" s="221">
        <f t="shared" si="373"/>
        <v>0</v>
      </c>
    </row>
    <row r="397" spans="3:65" ht="12.75">
      <c r="C397" s="220">
        <f t="shared" si="352"/>
        <v>12</v>
      </c>
      <c r="D397" s="198" t="str">
        <f t="shared" si="353"/>
        <v>…</v>
      </c>
      <c r="E397" s="245" t="str">
        <f t="shared" si="347"/>
        <v>Operating Expense</v>
      </c>
      <c r="F397" s="215">
        <f t="shared" si="347"/>
        <v>2</v>
      </c>
      <c r="G397" s="215"/>
      <c r="H397" s="257">
        <f t="shared" si="348"/>
        <v>0.25345000000000001</v>
      </c>
      <c r="J397" s="258">
        <f t="shared" si="349"/>
        <v>1</v>
      </c>
      <c r="O397" s="221">
        <f t="shared" si="374" ref="O397:AT397">N368+O194*$J397+(-O252+O339-N339)/2+O426*($F426=6)</f>
        <v>0</v>
      </c>
      <c r="P397" s="221">
        <f t="shared" si="374"/>
        <v>0</v>
      </c>
      <c r="Q397" s="221">
        <f t="shared" si="374"/>
        <v>0</v>
      </c>
      <c r="R397" s="221">
        <f t="shared" si="374"/>
        <v>0</v>
      </c>
      <c r="S397" s="221">
        <f t="shared" si="374"/>
        <v>0</v>
      </c>
      <c r="T397" s="221">
        <f t="shared" si="374"/>
        <v>0</v>
      </c>
      <c r="U397" s="221">
        <f t="shared" si="374"/>
        <v>0</v>
      </c>
      <c r="V397" s="221">
        <f t="shared" si="374"/>
        <v>0</v>
      </c>
      <c r="W397" s="221">
        <f t="shared" si="374"/>
        <v>0</v>
      </c>
      <c r="X397" s="221">
        <f t="shared" si="374"/>
        <v>0</v>
      </c>
      <c r="Y397" s="221">
        <f t="shared" si="374"/>
        <v>0</v>
      </c>
      <c r="Z397" s="221">
        <f t="shared" si="374"/>
        <v>0</v>
      </c>
      <c r="AA397" s="221">
        <f t="shared" si="374"/>
        <v>0</v>
      </c>
      <c r="AB397" s="221">
        <f t="shared" si="374"/>
        <v>0</v>
      </c>
      <c r="AC397" s="221">
        <f t="shared" si="374"/>
        <v>0</v>
      </c>
      <c r="AD397" s="221">
        <f t="shared" si="374"/>
        <v>0</v>
      </c>
      <c r="AE397" s="221">
        <f t="shared" si="374"/>
        <v>0</v>
      </c>
      <c r="AF397" s="221">
        <f t="shared" si="374"/>
        <v>0</v>
      </c>
      <c r="AG397" s="221">
        <f t="shared" si="374"/>
        <v>0</v>
      </c>
      <c r="AH397" s="221">
        <f t="shared" si="374"/>
        <v>0</v>
      </c>
      <c r="AI397" s="221">
        <f t="shared" si="374"/>
        <v>0</v>
      </c>
      <c r="AJ397" s="221">
        <f t="shared" si="374"/>
        <v>0</v>
      </c>
      <c r="AK397" s="221">
        <f t="shared" si="374"/>
        <v>0</v>
      </c>
      <c r="AL397" s="221">
        <f t="shared" si="374"/>
        <v>0</v>
      </c>
      <c r="AM397" s="221">
        <f t="shared" si="374"/>
        <v>0</v>
      </c>
      <c r="AN397" s="221">
        <f t="shared" si="374"/>
        <v>0</v>
      </c>
      <c r="AO397" s="221">
        <f t="shared" si="374"/>
        <v>0</v>
      </c>
      <c r="AP397" s="221">
        <f t="shared" si="374"/>
        <v>0</v>
      </c>
      <c r="AQ397" s="221">
        <f t="shared" si="374"/>
        <v>0</v>
      </c>
      <c r="AR397" s="221">
        <f t="shared" si="374"/>
        <v>0</v>
      </c>
      <c r="AS397" s="221">
        <f t="shared" si="374"/>
        <v>0</v>
      </c>
      <c r="AT397" s="221">
        <f t="shared" si="374"/>
        <v>0</v>
      </c>
      <c r="AU397" s="221">
        <f t="shared" si="375" ref="AU397:BM397">AT368+AU194*$J397+(-AU252+AU339-AT339)/2+AU426*($F426=6)</f>
        <v>0</v>
      </c>
      <c r="AV397" s="221">
        <f t="shared" si="375"/>
        <v>0</v>
      </c>
      <c r="AW397" s="221">
        <f t="shared" si="375"/>
        <v>0</v>
      </c>
      <c r="AX397" s="221">
        <f t="shared" si="375"/>
        <v>0</v>
      </c>
      <c r="AY397" s="221">
        <f t="shared" si="375"/>
        <v>0</v>
      </c>
      <c r="AZ397" s="221">
        <f t="shared" si="375"/>
        <v>0</v>
      </c>
      <c r="BA397" s="221">
        <f t="shared" si="375"/>
        <v>0</v>
      </c>
      <c r="BB397" s="221">
        <f t="shared" si="375"/>
        <v>0</v>
      </c>
      <c r="BC397" s="221">
        <f t="shared" si="375"/>
        <v>0</v>
      </c>
      <c r="BD397" s="221">
        <f t="shared" si="375"/>
        <v>0</v>
      </c>
      <c r="BE397" s="221">
        <f t="shared" si="375"/>
        <v>0</v>
      </c>
      <c r="BF397" s="221">
        <f t="shared" si="375"/>
        <v>0</v>
      </c>
      <c r="BG397" s="221">
        <f t="shared" si="375"/>
        <v>0</v>
      </c>
      <c r="BH397" s="221">
        <f t="shared" si="375"/>
        <v>0</v>
      </c>
      <c r="BI397" s="221">
        <f t="shared" si="375"/>
        <v>0</v>
      </c>
      <c r="BJ397" s="221">
        <f t="shared" si="375"/>
        <v>0</v>
      </c>
      <c r="BK397" s="221">
        <f t="shared" si="375"/>
        <v>0</v>
      </c>
      <c r="BL397" s="221">
        <f t="shared" si="375"/>
        <v>0</v>
      </c>
      <c r="BM397" s="221">
        <f t="shared" si="375"/>
        <v>0</v>
      </c>
    </row>
    <row r="398" spans="3:65" ht="12.75">
      <c r="C398" s="220">
        <f t="shared" si="352"/>
        <v>13</v>
      </c>
      <c r="D398" s="198" t="str">
        <f t="shared" si="353"/>
        <v>…</v>
      </c>
      <c r="E398" s="245" t="str">
        <f t="shared" si="347"/>
        <v>Operating Expense</v>
      </c>
      <c r="F398" s="215">
        <f t="shared" si="347"/>
        <v>2</v>
      </c>
      <c r="G398" s="215"/>
      <c r="H398" s="257">
        <f t="shared" si="348"/>
        <v>0.25345000000000001</v>
      </c>
      <c r="J398" s="258">
        <f t="shared" si="349"/>
        <v>1</v>
      </c>
      <c r="O398" s="221">
        <f t="shared" si="376" ref="O398:AT398">N369+O195*$J398+(-O253+O340-N340)/2+O427*($F427=6)</f>
        <v>0</v>
      </c>
      <c r="P398" s="221">
        <f t="shared" si="376"/>
        <v>0</v>
      </c>
      <c r="Q398" s="221">
        <f t="shared" si="376"/>
        <v>0</v>
      </c>
      <c r="R398" s="221">
        <f t="shared" si="376"/>
        <v>0</v>
      </c>
      <c r="S398" s="221">
        <f t="shared" si="376"/>
        <v>0</v>
      </c>
      <c r="T398" s="221">
        <f t="shared" si="376"/>
        <v>0</v>
      </c>
      <c r="U398" s="221">
        <f t="shared" si="376"/>
        <v>0</v>
      </c>
      <c r="V398" s="221">
        <f t="shared" si="376"/>
        <v>0</v>
      </c>
      <c r="W398" s="221">
        <f t="shared" si="376"/>
        <v>0</v>
      </c>
      <c r="X398" s="221">
        <f t="shared" si="376"/>
        <v>0</v>
      </c>
      <c r="Y398" s="221">
        <f t="shared" si="376"/>
        <v>0</v>
      </c>
      <c r="Z398" s="221">
        <f t="shared" si="376"/>
        <v>0</v>
      </c>
      <c r="AA398" s="221">
        <f t="shared" si="376"/>
        <v>0</v>
      </c>
      <c r="AB398" s="221">
        <f t="shared" si="376"/>
        <v>0</v>
      </c>
      <c r="AC398" s="221">
        <f t="shared" si="376"/>
        <v>0</v>
      </c>
      <c r="AD398" s="221">
        <f t="shared" si="376"/>
        <v>0</v>
      </c>
      <c r="AE398" s="221">
        <f t="shared" si="376"/>
        <v>0</v>
      </c>
      <c r="AF398" s="221">
        <f t="shared" si="376"/>
        <v>0</v>
      </c>
      <c r="AG398" s="221">
        <f t="shared" si="376"/>
        <v>0</v>
      </c>
      <c r="AH398" s="221">
        <f t="shared" si="376"/>
        <v>0</v>
      </c>
      <c r="AI398" s="221">
        <f t="shared" si="376"/>
        <v>0</v>
      </c>
      <c r="AJ398" s="221">
        <f t="shared" si="376"/>
        <v>0</v>
      </c>
      <c r="AK398" s="221">
        <f t="shared" si="376"/>
        <v>0</v>
      </c>
      <c r="AL398" s="221">
        <f t="shared" si="376"/>
        <v>0</v>
      </c>
      <c r="AM398" s="221">
        <f t="shared" si="376"/>
        <v>0</v>
      </c>
      <c r="AN398" s="221">
        <f t="shared" si="376"/>
        <v>0</v>
      </c>
      <c r="AO398" s="221">
        <f t="shared" si="376"/>
        <v>0</v>
      </c>
      <c r="AP398" s="221">
        <f t="shared" si="376"/>
        <v>0</v>
      </c>
      <c r="AQ398" s="221">
        <f t="shared" si="376"/>
        <v>0</v>
      </c>
      <c r="AR398" s="221">
        <f t="shared" si="376"/>
        <v>0</v>
      </c>
      <c r="AS398" s="221">
        <f t="shared" si="376"/>
        <v>0</v>
      </c>
      <c r="AT398" s="221">
        <f t="shared" si="376"/>
        <v>0</v>
      </c>
      <c r="AU398" s="221">
        <f t="shared" si="377" ref="AU398:BM398">AT369+AU195*$J398+(-AU253+AU340-AT340)/2+AU427*($F427=6)</f>
        <v>0</v>
      </c>
      <c r="AV398" s="221">
        <f t="shared" si="377"/>
        <v>0</v>
      </c>
      <c r="AW398" s="221">
        <f t="shared" si="377"/>
        <v>0</v>
      </c>
      <c r="AX398" s="221">
        <f t="shared" si="377"/>
        <v>0</v>
      </c>
      <c r="AY398" s="221">
        <f t="shared" si="377"/>
        <v>0</v>
      </c>
      <c r="AZ398" s="221">
        <f t="shared" si="377"/>
        <v>0</v>
      </c>
      <c r="BA398" s="221">
        <f t="shared" si="377"/>
        <v>0</v>
      </c>
      <c r="BB398" s="221">
        <f t="shared" si="377"/>
        <v>0</v>
      </c>
      <c r="BC398" s="221">
        <f t="shared" si="377"/>
        <v>0</v>
      </c>
      <c r="BD398" s="221">
        <f t="shared" si="377"/>
        <v>0</v>
      </c>
      <c r="BE398" s="221">
        <f t="shared" si="377"/>
        <v>0</v>
      </c>
      <c r="BF398" s="221">
        <f t="shared" si="377"/>
        <v>0</v>
      </c>
      <c r="BG398" s="221">
        <f t="shared" si="377"/>
        <v>0</v>
      </c>
      <c r="BH398" s="221">
        <f t="shared" si="377"/>
        <v>0</v>
      </c>
      <c r="BI398" s="221">
        <f t="shared" si="377"/>
        <v>0</v>
      </c>
      <c r="BJ398" s="221">
        <f t="shared" si="377"/>
        <v>0</v>
      </c>
      <c r="BK398" s="221">
        <f t="shared" si="377"/>
        <v>0</v>
      </c>
      <c r="BL398" s="221">
        <f t="shared" si="377"/>
        <v>0</v>
      </c>
      <c r="BM398" s="221">
        <f t="shared" si="377"/>
        <v>0</v>
      </c>
    </row>
    <row r="399" spans="3:65" ht="12.75">
      <c r="C399" s="220">
        <f t="shared" si="352"/>
        <v>14</v>
      </c>
      <c r="D399" s="198" t="str">
        <f t="shared" si="353"/>
        <v>…</v>
      </c>
      <c r="E399" s="245" t="str">
        <f t="shared" si="347"/>
        <v>Operating Expense</v>
      </c>
      <c r="F399" s="215">
        <f t="shared" si="347"/>
        <v>2</v>
      </c>
      <c r="G399" s="215"/>
      <c r="H399" s="257">
        <f t="shared" si="348"/>
        <v>0.25345000000000001</v>
      </c>
      <c r="J399" s="258">
        <f t="shared" si="349"/>
        <v>1</v>
      </c>
      <c r="O399" s="221">
        <f t="shared" si="378" ref="O399:AT399">N370+O196*$J399+(-O254+O341-N341)/2+O428*($F428=6)</f>
        <v>0</v>
      </c>
      <c r="P399" s="221">
        <f t="shared" si="378"/>
        <v>0</v>
      </c>
      <c r="Q399" s="221">
        <f t="shared" si="378"/>
        <v>0</v>
      </c>
      <c r="R399" s="221">
        <f t="shared" si="378"/>
        <v>0</v>
      </c>
      <c r="S399" s="221">
        <f t="shared" si="378"/>
        <v>0</v>
      </c>
      <c r="T399" s="221">
        <f t="shared" si="378"/>
        <v>0</v>
      </c>
      <c r="U399" s="221">
        <f t="shared" si="378"/>
        <v>0</v>
      </c>
      <c r="V399" s="221">
        <f t="shared" si="378"/>
        <v>0</v>
      </c>
      <c r="W399" s="221">
        <f t="shared" si="378"/>
        <v>0</v>
      </c>
      <c r="X399" s="221">
        <f t="shared" si="378"/>
        <v>0</v>
      </c>
      <c r="Y399" s="221">
        <f t="shared" si="378"/>
        <v>0</v>
      </c>
      <c r="Z399" s="221">
        <f t="shared" si="378"/>
        <v>0</v>
      </c>
      <c r="AA399" s="221">
        <f t="shared" si="378"/>
        <v>0</v>
      </c>
      <c r="AB399" s="221">
        <f t="shared" si="378"/>
        <v>0</v>
      </c>
      <c r="AC399" s="221">
        <f t="shared" si="378"/>
        <v>0</v>
      </c>
      <c r="AD399" s="221">
        <f t="shared" si="378"/>
        <v>0</v>
      </c>
      <c r="AE399" s="221">
        <f t="shared" si="378"/>
        <v>0</v>
      </c>
      <c r="AF399" s="221">
        <f t="shared" si="378"/>
        <v>0</v>
      </c>
      <c r="AG399" s="221">
        <f t="shared" si="378"/>
        <v>0</v>
      </c>
      <c r="AH399" s="221">
        <f t="shared" si="378"/>
        <v>0</v>
      </c>
      <c r="AI399" s="221">
        <f t="shared" si="378"/>
        <v>0</v>
      </c>
      <c r="AJ399" s="221">
        <f t="shared" si="378"/>
        <v>0</v>
      </c>
      <c r="AK399" s="221">
        <f t="shared" si="378"/>
        <v>0</v>
      </c>
      <c r="AL399" s="221">
        <f t="shared" si="378"/>
        <v>0</v>
      </c>
      <c r="AM399" s="221">
        <f t="shared" si="378"/>
        <v>0</v>
      </c>
      <c r="AN399" s="221">
        <f t="shared" si="378"/>
        <v>0</v>
      </c>
      <c r="AO399" s="221">
        <f t="shared" si="378"/>
        <v>0</v>
      </c>
      <c r="AP399" s="221">
        <f t="shared" si="378"/>
        <v>0</v>
      </c>
      <c r="AQ399" s="221">
        <f t="shared" si="378"/>
        <v>0</v>
      </c>
      <c r="AR399" s="221">
        <f t="shared" si="378"/>
        <v>0</v>
      </c>
      <c r="AS399" s="221">
        <f t="shared" si="378"/>
        <v>0</v>
      </c>
      <c r="AT399" s="221">
        <f t="shared" si="378"/>
        <v>0</v>
      </c>
      <c r="AU399" s="221">
        <f t="shared" si="379" ref="AU399:BM399">AT370+AU196*$J399+(-AU254+AU341-AT341)/2+AU428*($F428=6)</f>
        <v>0</v>
      </c>
      <c r="AV399" s="221">
        <f t="shared" si="379"/>
        <v>0</v>
      </c>
      <c r="AW399" s="221">
        <f t="shared" si="379"/>
        <v>0</v>
      </c>
      <c r="AX399" s="221">
        <f t="shared" si="379"/>
        <v>0</v>
      </c>
      <c r="AY399" s="221">
        <f t="shared" si="379"/>
        <v>0</v>
      </c>
      <c r="AZ399" s="221">
        <f t="shared" si="379"/>
        <v>0</v>
      </c>
      <c r="BA399" s="221">
        <f t="shared" si="379"/>
        <v>0</v>
      </c>
      <c r="BB399" s="221">
        <f t="shared" si="379"/>
        <v>0</v>
      </c>
      <c r="BC399" s="221">
        <f t="shared" si="379"/>
        <v>0</v>
      </c>
      <c r="BD399" s="221">
        <f t="shared" si="379"/>
        <v>0</v>
      </c>
      <c r="BE399" s="221">
        <f t="shared" si="379"/>
        <v>0</v>
      </c>
      <c r="BF399" s="221">
        <f t="shared" si="379"/>
        <v>0</v>
      </c>
      <c r="BG399" s="221">
        <f t="shared" si="379"/>
        <v>0</v>
      </c>
      <c r="BH399" s="221">
        <f t="shared" si="379"/>
        <v>0</v>
      </c>
      <c r="BI399" s="221">
        <f t="shared" si="379"/>
        <v>0</v>
      </c>
      <c r="BJ399" s="221">
        <f t="shared" si="379"/>
        <v>0</v>
      </c>
      <c r="BK399" s="221">
        <f t="shared" si="379"/>
        <v>0</v>
      </c>
      <c r="BL399" s="221">
        <f t="shared" si="379"/>
        <v>0</v>
      </c>
      <c r="BM399" s="221">
        <f t="shared" si="379"/>
        <v>0</v>
      </c>
    </row>
    <row r="400" spans="3:65" ht="12.75">
      <c r="C400" s="220">
        <f t="shared" si="352"/>
        <v>15</v>
      </c>
      <c r="D400" s="198" t="str">
        <f t="shared" si="353"/>
        <v>…</v>
      </c>
      <c r="E400" s="245" t="str">
        <f t="shared" si="347"/>
        <v>Operating Expense</v>
      </c>
      <c r="F400" s="215">
        <f t="shared" si="347"/>
        <v>2</v>
      </c>
      <c r="G400" s="215"/>
      <c r="H400" s="257">
        <f t="shared" si="348"/>
        <v>0.25345000000000001</v>
      </c>
      <c r="J400" s="258">
        <f t="shared" si="349"/>
        <v>1</v>
      </c>
      <c r="O400" s="221">
        <f t="shared" si="380" ref="O400:AT400">N371+O197*$J400+(-O255+O342-N342)/2+O429*($F429=6)</f>
        <v>0</v>
      </c>
      <c r="P400" s="221">
        <f t="shared" si="380"/>
        <v>0</v>
      </c>
      <c r="Q400" s="221">
        <f t="shared" si="380"/>
        <v>0</v>
      </c>
      <c r="R400" s="221">
        <f t="shared" si="380"/>
        <v>0</v>
      </c>
      <c r="S400" s="221">
        <f t="shared" si="380"/>
        <v>0</v>
      </c>
      <c r="T400" s="221">
        <f t="shared" si="380"/>
        <v>0</v>
      </c>
      <c r="U400" s="221">
        <f t="shared" si="380"/>
        <v>0</v>
      </c>
      <c r="V400" s="221">
        <f t="shared" si="380"/>
        <v>0</v>
      </c>
      <c r="W400" s="221">
        <f t="shared" si="380"/>
        <v>0</v>
      </c>
      <c r="X400" s="221">
        <f t="shared" si="380"/>
        <v>0</v>
      </c>
      <c r="Y400" s="221">
        <f t="shared" si="380"/>
        <v>0</v>
      </c>
      <c r="Z400" s="221">
        <f t="shared" si="380"/>
        <v>0</v>
      </c>
      <c r="AA400" s="221">
        <f t="shared" si="380"/>
        <v>0</v>
      </c>
      <c r="AB400" s="221">
        <f t="shared" si="380"/>
        <v>0</v>
      </c>
      <c r="AC400" s="221">
        <f t="shared" si="380"/>
        <v>0</v>
      </c>
      <c r="AD400" s="221">
        <f t="shared" si="380"/>
        <v>0</v>
      </c>
      <c r="AE400" s="221">
        <f t="shared" si="380"/>
        <v>0</v>
      </c>
      <c r="AF400" s="221">
        <f t="shared" si="380"/>
        <v>0</v>
      </c>
      <c r="AG400" s="221">
        <f t="shared" si="380"/>
        <v>0</v>
      </c>
      <c r="AH400" s="221">
        <f t="shared" si="380"/>
        <v>0</v>
      </c>
      <c r="AI400" s="221">
        <f t="shared" si="380"/>
        <v>0</v>
      </c>
      <c r="AJ400" s="221">
        <f t="shared" si="380"/>
        <v>0</v>
      </c>
      <c r="AK400" s="221">
        <f t="shared" si="380"/>
        <v>0</v>
      </c>
      <c r="AL400" s="221">
        <f t="shared" si="380"/>
        <v>0</v>
      </c>
      <c r="AM400" s="221">
        <f t="shared" si="380"/>
        <v>0</v>
      </c>
      <c r="AN400" s="221">
        <f t="shared" si="380"/>
        <v>0</v>
      </c>
      <c r="AO400" s="221">
        <f t="shared" si="380"/>
        <v>0</v>
      </c>
      <c r="AP400" s="221">
        <f t="shared" si="380"/>
        <v>0</v>
      </c>
      <c r="AQ400" s="221">
        <f t="shared" si="380"/>
        <v>0</v>
      </c>
      <c r="AR400" s="221">
        <f t="shared" si="380"/>
        <v>0</v>
      </c>
      <c r="AS400" s="221">
        <f t="shared" si="380"/>
        <v>0</v>
      </c>
      <c r="AT400" s="221">
        <f t="shared" si="380"/>
        <v>0</v>
      </c>
      <c r="AU400" s="221">
        <f t="shared" si="381" ref="AU400:BM400">AT371+AU197*$J400+(-AU255+AU342-AT342)/2+AU429*($F429=6)</f>
        <v>0</v>
      </c>
      <c r="AV400" s="221">
        <f t="shared" si="381"/>
        <v>0</v>
      </c>
      <c r="AW400" s="221">
        <f t="shared" si="381"/>
        <v>0</v>
      </c>
      <c r="AX400" s="221">
        <f t="shared" si="381"/>
        <v>0</v>
      </c>
      <c r="AY400" s="221">
        <f t="shared" si="381"/>
        <v>0</v>
      </c>
      <c r="AZ400" s="221">
        <f t="shared" si="381"/>
        <v>0</v>
      </c>
      <c r="BA400" s="221">
        <f t="shared" si="381"/>
        <v>0</v>
      </c>
      <c r="BB400" s="221">
        <f t="shared" si="381"/>
        <v>0</v>
      </c>
      <c r="BC400" s="221">
        <f t="shared" si="381"/>
        <v>0</v>
      </c>
      <c r="BD400" s="221">
        <f t="shared" si="381"/>
        <v>0</v>
      </c>
      <c r="BE400" s="221">
        <f t="shared" si="381"/>
        <v>0</v>
      </c>
      <c r="BF400" s="221">
        <f t="shared" si="381"/>
        <v>0</v>
      </c>
      <c r="BG400" s="221">
        <f t="shared" si="381"/>
        <v>0</v>
      </c>
      <c r="BH400" s="221">
        <f t="shared" si="381"/>
        <v>0</v>
      </c>
      <c r="BI400" s="221">
        <f t="shared" si="381"/>
        <v>0</v>
      </c>
      <c r="BJ400" s="221">
        <f t="shared" si="381"/>
        <v>0</v>
      </c>
      <c r="BK400" s="221">
        <f t="shared" si="381"/>
        <v>0</v>
      </c>
      <c r="BL400" s="221">
        <f t="shared" si="381"/>
        <v>0</v>
      </c>
      <c r="BM400" s="221">
        <f t="shared" si="381"/>
        <v>0</v>
      </c>
    </row>
    <row r="401" spans="3:65" ht="12.75">
      <c r="C401" s="220">
        <f t="shared" si="352"/>
        <v>16</v>
      </c>
      <c r="D401" s="198" t="str">
        <f t="shared" si="353"/>
        <v>…</v>
      </c>
      <c r="E401" s="245" t="str">
        <f t="shared" si="347"/>
        <v>Operating Expense</v>
      </c>
      <c r="F401" s="215">
        <f t="shared" si="347"/>
        <v>2</v>
      </c>
      <c r="G401" s="215"/>
      <c r="H401" s="257">
        <f t="shared" si="348"/>
        <v>0.25345000000000001</v>
      </c>
      <c r="J401" s="258">
        <f t="shared" si="349"/>
        <v>1</v>
      </c>
      <c r="O401" s="221">
        <f t="shared" si="382" ref="O401:AT401">N372+O198*$J401+(-O256+O343-N343)/2+O430*($F430=6)</f>
        <v>0</v>
      </c>
      <c r="P401" s="221">
        <f t="shared" si="382"/>
        <v>0</v>
      </c>
      <c r="Q401" s="221">
        <f t="shared" si="382"/>
        <v>0</v>
      </c>
      <c r="R401" s="221">
        <f t="shared" si="382"/>
        <v>0</v>
      </c>
      <c r="S401" s="221">
        <f t="shared" si="382"/>
        <v>0</v>
      </c>
      <c r="T401" s="221">
        <f t="shared" si="382"/>
        <v>0</v>
      </c>
      <c r="U401" s="221">
        <f t="shared" si="382"/>
        <v>0</v>
      </c>
      <c r="V401" s="221">
        <f t="shared" si="382"/>
        <v>0</v>
      </c>
      <c r="W401" s="221">
        <f t="shared" si="382"/>
        <v>0</v>
      </c>
      <c r="X401" s="221">
        <f t="shared" si="382"/>
        <v>0</v>
      </c>
      <c r="Y401" s="221">
        <f t="shared" si="382"/>
        <v>0</v>
      </c>
      <c r="Z401" s="221">
        <f t="shared" si="382"/>
        <v>0</v>
      </c>
      <c r="AA401" s="221">
        <f t="shared" si="382"/>
        <v>0</v>
      </c>
      <c r="AB401" s="221">
        <f t="shared" si="382"/>
        <v>0</v>
      </c>
      <c r="AC401" s="221">
        <f t="shared" si="382"/>
        <v>0</v>
      </c>
      <c r="AD401" s="221">
        <f t="shared" si="382"/>
        <v>0</v>
      </c>
      <c r="AE401" s="221">
        <f t="shared" si="382"/>
        <v>0</v>
      </c>
      <c r="AF401" s="221">
        <f t="shared" si="382"/>
        <v>0</v>
      </c>
      <c r="AG401" s="221">
        <f t="shared" si="382"/>
        <v>0</v>
      </c>
      <c r="AH401" s="221">
        <f t="shared" si="382"/>
        <v>0</v>
      </c>
      <c r="AI401" s="221">
        <f t="shared" si="382"/>
        <v>0</v>
      </c>
      <c r="AJ401" s="221">
        <f t="shared" si="382"/>
        <v>0</v>
      </c>
      <c r="AK401" s="221">
        <f t="shared" si="382"/>
        <v>0</v>
      </c>
      <c r="AL401" s="221">
        <f t="shared" si="382"/>
        <v>0</v>
      </c>
      <c r="AM401" s="221">
        <f t="shared" si="382"/>
        <v>0</v>
      </c>
      <c r="AN401" s="221">
        <f t="shared" si="382"/>
        <v>0</v>
      </c>
      <c r="AO401" s="221">
        <f t="shared" si="382"/>
        <v>0</v>
      </c>
      <c r="AP401" s="221">
        <f t="shared" si="382"/>
        <v>0</v>
      </c>
      <c r="AQ401" s="221">
        <f t="shared" si="382"/>
        <v>0</v>
      </c>
      <c r="AR401" s="221">
        <f t="shared" si="382"/>
        <v>0</v>
      </c>
      <c r="AS401" s="221">
        <f t="shared" si="382"/>
        <v>0</v>
      </c>
      <c r="AT401" s="221">
        <f t="shared" si="382"/>
        <v>0</v>
      </c>
      <c r="AU401" s="221">
        <f t="shared" si="383" ref="AU401:BM401">AT372+AU198*$J401+(-AU256+AU343-AT343)/2+AU430*($F430=6)</f>
        <v>0</v>
      </c>
      <c r="AV401" s="221">
        <f t="shared" si="383"/>
        <v>0</v>
      </c>
      <c r="AW401" s="221">
        <f t="shared" si="383"/>
        <v>0</v>
      </c>
      <c r="AX401" s="221">
        <f t="shared" si="383"/>
        <v>0</v>
      </c>
      <c r="AY401" s="221">
        <f t="shared" si="383"/>
        <v>0</v>
      </c>
      <c r="AZ401" s="221">
        <f t="shared" si="383"/>
        <v>0</v>
      </c>
      <c r="BA401" s="221">
        <f t="shared" si="383"/>
        <v>0</v>
      </c>
      <c r="BB401" s="221">
        <f t="shared" si="383"/>
        <v>0</v>
      </c>
      <c r="BC401" s="221">
        <f t="shared" si="383"/>
        <v>0</v>
      </c>
      <c r="BD401" s="221">
        <f t="shared" si="383"/>
        <v>0</v>
      </c>
      <c r="BE401" s="221">
        <f t="shared" si="383"/>
        <v>0</v>
      </c>
      <c r="BF401" s="221">
        <f t="shared" si="383"/>
        <v>0</v>
      </c>
      <c r="BG401" s="221">
        <f t="shared" si="383"/>
        <v>0</v>
      </c>
      <c r="BH401" s="221">
        <f t="shared" si="383"/>
        <v>0</v>
      </c>
      <c r="BI401" s="221">
        <f t="shared" si="383"/>
        <v>0</v>
      </c>
      <c r="BJ401" s="221">
        <f t="shared" si="383"/>
        <v>0</v>
      </c>
      <c r="BK401" s="221">
        <f t="shared" si="383"/>
        <v>0</v>
      </c>
      <c r="BL401" s="221">
        <f t="shared" si="383"/>
        <v>0</v>
      </c>
      <c r="BM401" s="221">
        <f t="shared" si="383"/>
        <v>0</v>
      </c>
    </row>
    <row r="402" spans="3:65" ht="12.75">
      <c r="C402" s="220">
        <f t="shared" si="352"/>
        <v>17</v>
      </c>
      <c r="D402" s="198" t="str">
        <f t="shared" si="353"/>
        <v>…</v>
      </c>
      <c r="E402" s="245" t="str">
        <f t="shared" si="347"/>
        <v>Operating Expense</v>
      </c>
      <c r="F402" s="215">
        <f t="shared" si="347"/>
        <v>2</v>
      </c>
      <c r="G402" s="215"/>
      <c r="H402" s="257">
        <f t="shared" si="348"/>
        <v>0.25345000000000001</v>
      </c>
      <c r="J402" s="258">
        <f t="shared" si="349"/>
        <v>1</v>
      </c>
      <c r="O402" s="221">
        <f t="shared" si="384" ref="O402:AT402">N373+O199*$J402+(-O257+O344-N344)/2+O431*($F431=6)</f>
        <v>0</v>
      </c>
      <c r="P402" s="221">
        <f t="shared" si="384"/>
        <v>0</v>
      </c>
      <c r="Q402" s="221">
        <f t="shared" si="384"/>
        <v>0</v>
      </c>
      <c r="R402" s="221">
        <f t="shared" si="384"/>
        <v>0</v>
      </c>
      <c r="S402" s="221">
        <f t="shared" si="384"/>
        <v>0</v>
      </c>
      <c r="T402" s="221">
        <f t="shared" si="384"/>
        <v>0</v>
      </c>
      <c r="U402" s="221">
        <f t="shared" si="384"/>
        <v>0</v>
      </c>
      <c r="V402" s="221">
        <f t="shared" si="384"/>
        <v>0</v>
      </c>
      <c r="W402" s="221">
        <f t="shared" si="384"/>
        <v>0</v>
      </c>
      <c r="X402" s="221">
        <f t="shared" si="384"/>
        <v>0</v>
      </c>
      <c r="Y402" s="221">
        <f t="shared" si="384"/>
        <v>0</v>
      </c>
      <c r="Z402" s="221">
        <f t="shared" si="384"/>
        <v>0</v>
      </c>
      <c r="AA402" s="221">
        <f t="shared" si="384"/>
        <v>0</v>
      </c>
      <c r="AB402" s="221">
        <f t="shared" si="384"/>
        <v>0</v>
      </c>
      <c r="AC402" s="221">
        <f t="shared" si="384"/>
        <v>0</v>
      </c>
      <c r="AD402" s="221">
        <f t="shared" si="384"/>
        <v>0</v>
      </c>
      <c r="AE402" s="221">
        <f t="shared" si="384"/>
        <v>0</v>
      </c>
      <c r="AF402" s="221">
        <f t="shared" si="384"/>
        <v>0</v>
      </c>
      <c r="AG402" s="221">
        <f t="shared" si="384"/>
        <v>0</v>
      </c>
      <c r="AH402" s="221">
        <f t="shared" si="384"/>
        <v>0</v>
      </c>
      <c r="AI402" s="221">
        <f t="shared" si="384"/>
        <v>0</v>
      </c>
      <c r="AJ402" s="221">
        <f t="shared" si="384"/>
        <v>0</v>
      </c>
      <c r="AK402" s="221">
        <f t="shared" si="384"/>
        <v>0</v>
      </c>
      <c r="AL402" s="221">
        <f t="shared" si="384"/>
        <v>0</v>
      </c>
      <c r="AM402" s="221">
        <f t="shared" si="384"/>
        <v>0</v>
      </c>
      <c r="AN402" s="221">
        <f t="shared" si="384"/>
        <v>0</v>
      </c>
      <c r="AO402" s="221">
        <f t="shared" si="384"/>
        <v>0</v>
      </c>
      <c r="AP402" s="221">
        <f t="shared" si="384"/>
        <v>0</v>
      </c>
      <c r="AQ402" s="221">
        <f t="shared" si="384"/>
        <v>0</v>
      </c>
      <c r="AR402" s="221">
        <f t="shared" si="384"/>
        <v>0</v>
      </c>
      <c r="AS402" s="221">
        <f t="shared" si="384"/>
        <v>0</v>
      </c>
      <c r="AT402" s="221">
        <f t="shared" si="384"/>
        <v>0</v>
      </c>
      <c r="AU402" s="221">
        <f t="shared" si="385" ref="AU402:BM402">AT373+AU199*$J402+(-AU257+AU344-AT344)/2+AU431*($F431=6)</f>
        <v>0</v>
      </c>
      <c r="AV402" s="221">
        <f t="shared" si="385"/>
        <v>0</v>
      </c>
      <c r="AW402" s="221">
        <f t="shared" si="385"/>
        <v>0</v>
      </c>
      <c r="AX402" s="221">
        <f t="shared" si="385"/>
        <v>0</v>
      </c>
      <c r="AY402" s="221">
        <f t="shared" si="385"/>
        <v>0</v>
      </c>
      <c r="AZ402" s="221">
        <f t="shared" si="385"/>
        <v>0</v>
      </c>
      <c r="BA402" s="221">
        <f t="shared" si="385"/>
        <v>0</v>
      </c>
      <c r="BB402" s="221">
        <f t="shared" si="385"/>
        <v>0</v>
      </c>
      <c r="BC402" s="221">
        <f t="shared" si="385"/>
        <v>0</v>
      </c>
      <c r="BD402" s="221">
        <f t="shared" si="385"/>
        <v>0</v>
      </c>
      <c r="BE402" s="221">
        <f t="shared" si="385"/>
        <v>0</v>
      </c>
      <c r="BF402" s="221">
        <f t="shared" si="385"/>
        <v>0</v>
      </c>
      <c r="BG402" s="221">
        <f t="shared" si="385"/>
        <v>0</v>
      </c>
      <c r="BH402" s="221">
        <f t="shared" si="385"/>
        <v>0</v>
      </c>
      <c r="BI402" s="221">
        <f t="shared" si="385"/>
        <v>0</v>
      </c>
      <c r="BJ402" s="221">
        <f t="shared" si="385"/>
        <v>0</v>
      </c>
      <c r="BK402" s="221">
        <f t="shared" si="385"/>
        <v>0</v>
      </c>
      <c r="BL402" s="221">
        <f t="shared" si="385"/>
        <v>0</v>
      </c>
      <c r="BM402" s="221">
        <f t="shared" si="385"/>
        <v>0</v>
      </c>
    </row>
    <row r="403" spans="3:65" ht="12.75">
      <c r="C403" s="220">
        <f t="shared" si="352"/>
        <v>18</v>
      </c>
      <c r="D403" s="198" t="str">
        <f t="shared" si="353"/>
        <v>…</v>
      </c>
      <c r="E403" s="245" t="str">
        <f t="shared" si="347"/>
        <v>Operating Expense</v>
      </c>
      <c r="F403" s="215">
        <f t="shared" si="347"/>
        <v>2</v>
      </c>
      <c r="G403" s="215"/>
      <c r="H403" s="257">
        <f t="shared" si="348"/>
        <v>0.25345000000000001</v>
      </c>
      <c r="J403" s="258">
        <f t="shared" si="349"/>
        <v>1</v>
      </c>
      <c r="O403" s="221">
        <f t="shared" si="386" ref="O403:AT403">N374+O200*$J403+(-O258+O345-N345)/2+O432*($F432=6)</f>
        <v>0</v>
      </c>
      <c r="P403" s="221">
        <f t="shared" si="386"/>
        <v>0</v>
      </c>
      <c r="Q403" s="221">
        <f t="shared" si="386"/>
        <v>0</v>
      </c>
      <c r="R403" s="221">
        <f t="shared" si="386"/>
        <v>0</v>
      </c>
      <c r="S403" s="221">
        <f t="shared" si="386"/>
        <v>0</v>
      </c>
      <c r="T403" s="221">
        <f t="shared" si="386"/>
        <v>0</v>
      </c>
      <c r="U403" s="221">
        <f t="shared" si="386"/>
        <v>0</v>
      </c>
      <c r="V403" s="221">
        <f t="shared" si="386"/>
        <v>0</v>
      </c>
      <c r="W403" s="221">
        <f t="shared" si="386"/>
        <v>0</v>
      </c>
      <c r="X403" s="221">
        <f t="shared" si="386"/>
        <v>0</v>
      </c>
      <c r="Y403" s="221">
        <f t="shared" si="386"/>
        <v>0</v>
      </c>
      <c r="Z403" s="221">
        <f t="shared" si="386"/>
        <v>0</v>
      </c>
      <c r="AA403" s="221">
        <f t="shared" si="386"/>
        <v>0</v>
      </c>
      <c r="AB403" s="221">
        <f t="shared" si="386"/>
        <v>0</v>
      </c>
      <c r="AC403" s="221">
        <f t="shared" si="386"/>
        <v>0</v>
      </c>
      <c r="AD403" s="221">
        <f t="shared" si="386"/>
        <v>0</v>
      </c>
      <c r="AE403" s="221">
        <f t="shared" si="386"/>
        <v>0</v>
      </c>
      <c r="AF403" s="221">
        <f t="shared" si="386"/>
        <v>0</v>
      </c>
      <c r="AG403" s="221">
        <f t="shared" si="386"/>
        <v>0</v>
      </c>
      <c r="AH403" s="221">
        <f t="shared" si="386"/>
        <v>0</v>
      </c>
      <c r="AI403" s="221">
        <f t="shared" si="386"/>
        <v>0</v>
      </c>
      <c r="AJ403" s="221">
        <f t="shared" si="386"/>
        <v>0</v>
      </c>
      <c r="AK403" s="221">
        <f t="shared" si="386"/>
        <v>0</v>
      </c>
      <c r="AL403" s="221">
        <f t="shared" si="386"/>
        <v>0</v>
      </c>
      <c r="AM403" s="221">
        <f t="shared" si="386"/>
        <v>0</v>
      </c>
      <c r="AN403" s="221">
        <f t="shared" si="386"/>
        <v>0</v>
      </c>
      <c r="AO403" s="221">
        <f t="shared" si="386"/>
        <v>0</v>
      </c>
      <c r="AP403" s="221">
        <f t="shared" si="386"/>
        <v>0</v>
      </c>
      <c r="AQ403" s="221">
        <f t="shared" si="386"/>
        <v>0</v>
      </c>
      <c r="AR403" s="221">
        <f t="shared" si="386"/>
        <v>0</v>
      </c>
      <c r="AS403" s="221">
        <f t="shared" si="386"/>
        <v>0</v>
      </c>
      <c r="AT403" s="221">
        <f t="shared" si="386"/>
        <v>0</v>
      </c>
      <c r="AU403" s="221">
        <f t="shared" si="387" ref="AU403:BM403">AT374+AU200*$J403+(-AU258+AU345-AT345)/2+AU432*($F432=6)</f>
        <v>0</v>
      </c>
      <c r="AV403" s="221">
        <f t="shared" si="387"/>
        <v>0</v>
      </c>
      <c r="AW403" s="221">
        <f t="shared" si="387"/>
        <v>0</v>
      </c>
      <c r="AX403" s="221">
        <f t="shared" si="387"/>
        <v>0</v>
      </c>
      <c r="AY403" s="221">
        <f t="shared" si="387"/>
        <v>0</v>
      </c>
      <c r="AZ403" s="221">
        <f t="shared" si="387"/>
        <v>0</v>
      </c>
      <c r="BA403" s="221">
        <f t="shared" si="387"/>
        <v>0</v>
      </c>
      <c r="BB403" s="221">
        <f t="shared" si="387"/>
        <v>0</v>
      </c>
      <c r="BC403" s="221">
        <f t="shared" si="387"/>
        <v>0</v>
      </c>
      <c r="BD403" s="221">
        <f t="shared" si="387"/>
        <v>0</v>
      </c>
      <c r="BE403" s="221">
        <f t="shared" si="387"/>
        <v>0</v>
      </c>
      <c r="BF403" s="221">
        <f t="shared" si="387"/>
        <v>0</v>
      </c>
      <c r="BG403" s="221">
        <f t="shared" si="387"/>
        <v>0</v>
      </c>
      <c r="BH403" s="221">
        <f t="shared" si="387"/>
        <v>0</v>
      </c>
      <c r="BI403" s="221">
        <f t="shared" si="387"/>
        <v>0</v>
      </c>
      <c r="BJ403" s="221">
        <f t="shared" si="387"/>
        <v>0</v>
      </c>
      <c r="BK403" s="221">
        <f t="shared" si="387"/>
        <v>0</v>
      </c>
      <c r="BL403" s="221">
        <f t="shared" si="387"/>
        <v>0</v>
      </c>
      <c r="BM403" s="221">
        <f t="shared" si="387"/>
        <v>0</v>
      </c>
    </row>
    <row r="404" spans="3:65" ht="12.75">
      <c r="C404" s="220">
        <f t="shared" si="352"/>
        <v>19</v>
      </c>
      <c r="D404" s="198" t="str">
        <f t="shared" si="353"/>
        <v>…</v>
      </c>
      <c r="E404" s="245" t="str">
        <f t="shared" si="347"/>
        <v>Operating Expense</v>
      </c>
      <c r="F404" s="215">
        <f t="shared" si="347"/>
        <v>2</v>
      </c>
      <c r="G404" s="215"/>
      <c r="H404" s="257">
        <f t="shared" si="348"/>
        <v>0.25345000000000001</v>
      </c>
      <c r="J404" s="258">
        <f t="shared" si="349"/>
        <v>1</v>
      </c>
      <c r="O404" s="221">
        <f t="shared" si="388" ref="O404:AT404">N375+O201*$J404+(-O259+O346-N346)/2+O433*($F433=6)</f>
        <v>0</v>
      </c>
      <c r="P404" s="221">
        <f t="shared" si="388"/>
        <v>0</v>
      </c>
      <c r="Q404" s="221">
        <f t="shared" si="388"/>
        <v>0</v>
      </c>
      <c r="R404" s="221">
        <f t="shared" si="388"/>
        <v>0</v>
      </c>
      <c r="S404" s="221">
        <f t="shared" si="388"/>
        <v>0</v>
      </c>
      <c r="T404" s="221">
        <f t="shared" si="388"/>
        <v>0</v>
      </c>
      <c r="U404" s="221">
        <f t="shared" si="388"/>
        <v>0</v>
      </c>
      <c r="V404" s="221">
        <f t="shared" si="388"/>
        <v>0</v>
      </c>
      <c r="W404" s="221">
        <f t="shared" si="388"/>
        <v>0</v>
      </c>
      <c r="X404" s="221">
        <f t="shared" si="388"/>
        <v>0</v>
      </c>
      <c r="Y404" s="221">
        <f t="shared" si="388"/>
        <v>0</v>
      </c>
      <c r="Z404" s="221">
        <f t="shared" si="388"/>
        <v>0</v>
      </c>
      <c r="AA404" s="221">
        <f t="shared" si="388"/>
        <v>0</v>
      </c>
      <c r="AB404" s="221">
        <f t="shared" si="388"/>
        <v>0</v>
      </c>
      <c r="AC404" s="221">
        <f t="shared" si="388"/>
        <v>0</v>
      </c>
      <c r="AD404" s="221">
        <f t="shared" si="388"/>
        <v>0</v>
      </c>
      <c r="AE404" s="221">
        <f t="shared" si="388"/>
        <v>0</v>
      </c>
      <c r="AF404" s="221">
        <f t="shared" si="388"/>
        <v>0</v>
      </c>
      <c r="AG404" s="221">
        <f t="shared" si="388"/>
        <v>0</v>
      </c>
      <c r="AH404" s="221">
        <f t="shared" si="388"/>
        <v>0</v>
      </c>
      <c r="AI404" s="221">
        <f t="shared" si="388"/>
        <v>0</v>
      </c>
      <c r="AJ404" s="221">
        <f t="shared" si="388"/>
        <v>0</v>
      </c>
      <c r="AK404" s="221">
        <f t="shared" si="388"/>
        <v>0</v>
      </c>
      <c r="AL404" s="221">
        <f t="shared" si="388"/>
        <v>0</v>
      </c>
      <c r="AM404" s="221">
        <f t="shared" si="388"/>
        <v>0</v>
      </c>
      <c r="AN404" s="221">
        <f t="shared" si="388"/>
        <v>0</v>
      </c>
      <c r="AO404" s="221">
        <f t="shared" si="388"/>
        <v>0</v>
      </c>
      <c r="AP404" s="221">
        <f t="shared" si="388"/>
        <v>0</v>
      </c>
      <c r="AQ404" s="221">
        <f t="shared" si="388"/>
        <v>0</v>
      </c>
      <c r="AR404" s="221">
        <f t="shared" si="388"/>
        <v>0</v>
      </c>
      <c r="AS404" s="221">
        <f t="shared" si="388"/>
        <v>0</v>
      </c>
      <c r="AT404" s="221">
        <f t="shared" si="388"/>
        <v>0</v>
      </c>
      <c r="AU404" s="221">
        <f t="shared" si="389" ref="AU404:BM404">AT375+AU201*$J404+(-AU259+AU346-AT346)/2+AU433*($F433=6)</f>
        <v>0</v>
      </c>
      <c r="AV404" s="221">
        <f t="shared" si="389"/>
        <v>0</v>
      </c>
      <c r="AW404" s="221">
        <f t="shared" si="389"/>
        <v>0</v>
      </c>
      <c r="AX404" s="221">
        <f t="shared" si="389"/>
        <v>0</v>
      </c>
      <c r="AY404" s="221">
        <f t="shared" si="389"/>
        <v>0</v>
      </c>
      <c r="AZ404" s="221">
        <f t="shared" si="389"/>
        <v>0</v>
      </c>
      <c r="BA404" s="221">
        <f t="shared" si="389"/>
        <v>0</v>
      </c>
      <c r="BB404" s="221">
        <f t="shared" si="389"/>
        <v>0</v>
      </c>
      <c r="BC404" s="221">
        <f t="shared" si="389"/>
        <v>0</v>
      </c>
      <c r="BD404" s="221">
        <f t="shared" si="389"/>
        <v>0</v>
      </c>
      <c r="BE404" s="221">
        <f t="shared" si="389"/>
        <v>0</v>
      </c>
      <c r="BF404" s="221">
        <f t="shared" si="389"/>
        <v>0</v>
      </c>
      <c r="BG404" s="221">
        <f t="shared" si="389"/>
        <v>0</v>
      </c>
      <c r="BH404" s="221">
        <f t="shared" si="389"/>
        <v>0</v>
      </c>
      <c r="BI404" s="221">
        <f t="shared" si="389"/>
        <v>0</v>
      </c>
      <c r="BJ404" s="221">
        <f t="shared" si="389"/>
        <v>0</v>
      </c>
      <c r="BK404" s="221">
        <f t="shared" si="389"/>
        <v>0</v>
      </c>
      <c r="BL404" s="221">
        <f t="shared" si="389"/>
        <v>0</v>
      </c>
      <c r="BM404" s="221">
        <f t="shared" si="389"/>
        <v>0</v>
      </c>
    </row>
    <row r="405" spans="3:65" ht="12.75">
      <c r="C405" s="220">
        <f t="shared" si="352"/>
        <v>20</v>
      </c>
      <c r="D405" s="198" t="str">
        <f t="shared" si="353"/>
        <v>…</v>
      </c>
      <c r="E405" s="245" t="str">
        <f t="shared" si="347"/>
        <v>Operating Expense</v>
      </c>
      <c r="F405" s="215">
        <f t="shared" si="347"/>
        <v>2</v>
      </c>
      <c r="G405" s="215"/>
      <c r="H405" s="257">
        <f t="shared" si="348"/>
        <v>0.25345000000000001</v>
      </c>
      <c r="J405" s="258">
        <f t="shared" si="349"/>
        <v>1</v>
      </c>
      <c r="O405" s="221">
        <f t="shared" si="390" ref="O405:AT405">N376+O202*$J405+(-O260+O347-N347)/2+O434*($F434=6)</f>
        <v>0</v>
      </c>
      <c r="P405" s="221">
        <f t="shared" si="390"/>
        <v>0</v>
      </c>
      <c r="Q405" s="221">
        <f t="shared" si="390"/>
        <v>0</v>
      </c>
      <c r="R405" s="221">
        <f t="shared" si="390"/>
        <v>0</v>
      </c>
      <c r="S405" s="221">
        <f t="shared" si="390"/>
        <v>0</v>
      </c>
      <c r="T405" s="221">
        <f t="shared" si="390"/>
        <v>0</v>
      </c>
      <c r="U405" s="221">
        <f t="shared" si="390"/>
        <v>0</v>
      </c>
      <c r="V405" s="221">
        <f t="shared" si="390"/>
        <v>0</v>
      </c>
      <c r="W405" s="221">
        <f t="shared" si="390"/>
        <v>0</v>
      </c>
      <c r="X405" s="221">
        <f t="shared" si="390"/>
        <v>0</v>
      </c>
      <c r="Y405" s="221">
        <f t="shared" si="390"/>
        <v>0</v>
      </c>
      <c r="Z405" s="221">
        <f t="shared" si="390"/>
        <v>0</v>
      </c>
      <c r="AA405" s="221">
        <f t="shared" si="390"/>
        <v>0</v>
      </c>
      <c r="AB405" s="221">
        <f t="shared" si="390"/>
        <v>0</v>
      </c>
      <c r="AC405" s="221">
        <f t="shared" si="390"/>
        <v>0</v>
      </c>
      <c r="AD405" s="221">
        <f t="shared" si="390"/>
        <v>0</v>
      </c>
      <c r="AE405" s="221">
        <f t="shared" si="390"/>
        <v>0</v>
      </c>
      <c r="AF405" s="221">
        <f t="shared" si="390"/>
        <v>0</v>
      </c>
      <c r="AG405" s="221">
        <f t="shared" si="390"/>
        <v>0</v>
      </c>
      <c r="AH405" s="221">
        <f t="shared" si="390"/>
        <v>0</v>
      </c>
      <c r="AI405" s="221">
        <f t="shared" si="390"/>
        <v>0</v>
      </c>
      <c r="AJ405" s="221">
        <f t="shared" si="390"/>
        <v>0</v>
      </c>
      <c r="AK405" s="221">
        <f t="shared" si="390"/>
        <v>0</v>
      </c>
      <c r="AL405" s="221">
        <f t="shared" si="390"/>
        <v>0</v>
      </c>
      <c r="AM405" s="221">
        <f t="shared" si="390"/>
        <v>0</v>
      </c>
      <c r="AN405" s="221">
        <f t="shared" si="390"/>
        <v>0</v>
      </c>
      <c r="AO405" s="221">
        <f t="shared" si="390"/>
        <v>0</v>
      </c>
      <c r="AP405" s="221">
        <f t="shared" si="390"/>
        <v>0</v>
      </c>
      <c r="AQ405" s="221">
        <f t="shared" si="390"/>
        <v>0</v>
      </c>
      <c r="AR405" s="221">
        <f t="shared" si="390"/>
        <v>0</v>
      </c>
      <c r="AS405" s="221">
        <f t="shared" si="390"/>
        <v>0</v>
      </c>
      <c r="AT405" s="221">
        <f t="shared" si="390"/>
        <v>0</v>
      </c>
      <c r="AU405" s="221">
        <f t="shared" si="391" ref="AU405:BM405">AT376+AU202*$J405+(-AU260+AU347-AT347)/2+AU434*($F434=6)</f>
        <v>0</v>
      </c>
      <c r="AV405" s="221">
        <f t="shared" si="391"/>
        <v>0</v>
      </c>
      <c r="AW405" s="221">
        <f t="shared" si="391"/>
        <v>0</v>
      </c>
      <c r="AX405" s="221">
        <f t="shared" si="391"/>
        <v>0</v>
      </c>
      <c r="AY405" s="221">
        <f t="shared" si="391"/>
        <v>0</v>
      </c>
      <c r="AZ405" s="221">
        <f t="shared" si="391"/>
        <v>0</v>
      </c>
      <c r="BA405" s="221">
        <f t="shared" si="391"/>
        <v>0</v>
      </c>
      <c r="BB405" s="221">
        <f t="shared" si="391"/>
        <v>0</v>
      </c>
      <c r="BC405" s="221">
        <f t="shared" si="391"/>
        <v>0</v>
      </c>
      <c r="BD405" s="221">
        <f t="shared" si="391"/>
        <v>0</v>
      </c>
      <c r="BE405" s="221">
        <f t="shared" si="391"/>
        <v>0</v>
      </c>
      <c r="BF405" s="221">
        <f t="shared" si="391"/>
        <v>0</v>
      </c>
      <c r="BG405" s="221">
        <f t="shared" si="391"/>
        <v>0</v>
      </c>
      <c r="BH405" s="221">
        <f t="shared" si="391"/>
        <v>0</v>
      </c>
      <c r="BI405" s="221">
        <f t="shared" si="391"/>
        <v>0</v>
      </c>
      <c r="BJ405" s="221">
        <f t="shared" si="391"/>
        <v>0</v>
      </c>
      <c r="BK405" s="221">
        <f t="shared" si="391"/>
        <v>0</v>
      </c>
      <c r="BL405" s="221">
        <f t="shared" si="391"/>
        <v>0</v>
      </c>
      <c r="BM405" s="221">
        <f t="shared" si="391"/>
        <v>0</v>
      </c>
    </row>
    <row r="406" spans="3:65" ht="12.75">
      <c r="C406" s="220">
        <f t="shared" si="352"/>
        <v>21</v>
      </c>
      <c r="D406" s="198" t="str">
        <f t="shared" si="353"/>
        <v>…</v>
      </c>
      <c r="E406" s="245" t="str">
        <f t="shared" si="347"/>
        <v>Operating Expense</v>
      </c>
      <c r="F406" s="215">
        <f t="shared" si="347"/>
        <v>2</v>
      </c>
      <c r="G406" s="215"/>
      <c r="H406" s="257">
        <f t="shared" si="348"/>
        <v>0.25345000000000001</v>
      </c>
      <c r="J406" s="258">
        <f t="shared" si="349"/>
        <v>1</v>
      </c>
      <c r="O406" s="221">
        <f t="shared" si="392" ref="O406:AT406">N377+O203*$J406+(-O261+O348-N348)/2+O435*($F435=6)</f>
        <v>0</v>
      </c>
      <c r="P406" s="221">
        <f t="shared" si="392"/>
        <v>0</v>
      </c>
      <c r="Q406" s="221">
        <f t="shared" si="392"/>
        <v>0</v>
      </c>
      <c r="R406" s="221">
        <f t="shared" si="392"/>
        <v>0</v>
      </c>
      <c r="S406" s="221">
        <f t="shared" si="392"/>
        <v>0</v>
      </c>
      <c r="T406" s="221">
        <f t="shared" si="392"/>
        <v>0</v>
      </c>
      <c r="U406" s="221">
        <f t="shared" si="392"/>
        <v>0</v>
      </c>
      <c r="V406" s="221">
        <f t="shared" si="392"/>
        <v>0</v>
      </c>
      <c r="W406" s="221">
        <f t="shared" si="392"/>
        <v>0</v>
      </c>
      <c r="X406" s="221">
        <f t="shared" si="392"/>
        <v>0</v>
      </c>
      <c r="Y406" s="221">
        <f t="shared" si="392"/>
        <v>0</v>
      </c>
      <c r="Z406" s="221">
        <f t="shared" si="392"/>
        <v>0</v>
      </c>
      <c r="AA406" s="221">
        <f t="shared" si="392"/>
        <v>0</v>
      </c>
      <c r="AB406" s="221">
        <f t="shared" si="392"/>
        <v>0</v>
      </c>
      <c r="AC406" s="221">
        <f t="shared" si="392"/>
        <v>0</v>
      </c>
      <c r="AD406" s="221">
        <f t="shared" si="392"/>
        <v>0</v>
      </c>
      <c r="AE406" s="221">
        <f t="shared" si="392"/>
        <v>0</v>
      </c>
      <c r="AF406" s="221">
        <f t="shared" si="392"/>
        <v>0</v>
      </c>
      <c r="AG406" s="221">
        <f t="shared" si="392"/>
        <v>0</v>
      </c>
      <c r="AH406" s="221">
        <f t="shared" si="392"/>
        <v>0</v>
      </c>
      <c r="AI406" s="221">
        <f t="shared" si="392"/>
        <v>0</v>
      </c>
      <c r="AJ406" s="221">
        <f t="shared" si="392"/>
        <v>0</v>
      </c>
      <c r="AK406" s="221">
        <f t="shared" si="392"/>
        <v>0</v>
      </c>
      <c r="AL406" s="221">
        <f t="shared" si="392"/>
        <v>0</v>
      </c>
      <c r="AM406" s="221">
        <f t="shared" si="392"/>
        <v>0</v>
      </c>
      <c r="AN406" s="221">
        <f t="shared" si="392"/>
        <v>0</v>
      </c>
      <c r="AO406" s="221">
        <f t="shared" si="392"/>
        <v>0</v>
      </c>
      <c r="AP406" s="221">
        <f t="shared" si="392"/>
        <v>0</v>
      </c>
      <c r="AQ406" s="221">
        <f t="shared" si="392"/>
        <v>0</v>
      </c>
      <c r="AR406" s="221">
        <f t="shared" si="392"/>
        <v>0</v>
      </c>
      <c r="AS406" s="221">
        <f t="shared" si="392"/>
        <v>0</v>
      </c>
      <c r="AT406" s="221">
        <f t="shared" si="392"/>
        <v>0</v>
      </c>
      <c r="AU406" s="221">
        <f t="shared" si="393" ref="AU406:BM406">AT377+AU203*$J406+(-AU261+AU348-AT348)/2+AU435*($F435=6)</f>
        <v>0</v>
      </c>
      <c r="AV406" s="221">
        <f t="shared" si="393"/>
        <v>0</v>
      </c>
      <c r="AW406" s="221">
        <f t="shared" si="393"/>
        <v>0</v>
      </c>
      <c r="AX406" s="221">
        <f t="shared" si="393"/>
        <v>0</v>
      </c>
      <c r="AY406" s="221">
        <f t="shared" si="393"/>
        <v>0</v>
      </c>
      <c r="AZ406" s="221">
        <f t="shared" si="393"/>
        <v>0</v>
      </c>
      <c r="BA406" s="221">
        <f t="shared" si="393"/>
        <v>0</v>
      </c>
      <c r="BB406" s="221">
        <f t="shared" si="393"/>
        <v>0</v>
      </c>
      <c r="BC406" s="221">
        <f t="shared" si="393"/>
        <v>0</v>
      </c>
      <c r="BD406" s="221">
        <f t="shared" si="393"/>
        <v>0</v>
      </c>
      <c r="BE406" s="221">
        <f t="shared" si="393"/>
        <v>0</v>
      </c>
      <c r="BF406" s="221">
        <f t="shared" si="393"/>
        <v>0</v>
      </c>
      <c r="BG406" s="221">
        <f t="shared" si="393"/>
        <v>0</v>
      </c>
      <c r="BH406" s="221">
        <f t="shared" si="393"/>
        <v>0</v>
      </c>
      <c r="BI406" s="221">
        <f t="shared" si="393"/>
        <v>0</v>
      </c>
      <c r="BJ406" s="221">
        <f t="shared" si="393"/>
        <v>0</v>
      </c>
      <c r="BK406" s="221">
        <f t="shared" si="393"/>
        <v>0</v>
      </c>
      <c r="BL406" s="221">
        <f t="shared" si="393"/>
        <v>0</v>
      </c>
      <c r="BM406" s="221">
        <f t="shared" si="393"/>
        <v>0</v>
      </c>
    </row>
    <row r="407" spans="3:65" ht="12.75">
      <c r="C407" s="220">
        <f t="shared" si="352"/>
        <v>22</v>
      </c>
      <c r="D407" s="198" t="str">
        <f t="shared" si="353"/>
        <v>…</v>
      </c>
      <c r="E407" s="245" t="str">
        <f t="shared" si="347"/>
        <v>Operating Expense</v>
      </c>
      <c r="F407" s="215">
        <f t="shared" si="347"/>
        <v>2</v>
      </c>
      <c r="G407" s="215"/>
      <c r="H407" s="257">
        <f t="shared" si="348"/>
        <v>0.25345000000000001</v>
      </c>
      <c r="J407" s="258">
        <f t="shared" si="349"/>
        <v>1</v>
      </c>
      <c r="O407" s="221">
        <f t="shared" si="394" ref="O407:AT407">N378+O204*$J407+(-O262+O349-N349)/2+O436*($F436=6)</f>
        <v>0</v>
      </c>
      <c r="P407" s="221">
        <f t="shared" si="394"/>
        <v>0</v>
      </c>
      <c r="Q407" s="221">
        <f t="shared" si="394"/>
        <v>0</v>
      </c>
      <c r="R407" s="221">
        <f t="shared" si="394"/>
        <v>0</v>
      </c>
      <c r="S407" s="221">
        <f t="shared" si="394"/>
        <v>0</v>
      </c>
      <c r="T407" s="221">
        <f t="shared" si="394"/>
        <v>0</v>
      </c>
      <c r="U407" s="221">
        <f t="shared" si="394"/>
        <v>0</v>
      </c>
      <c r="V407" s="221">
        <f t="shared" si="394"/>
        <v>0</v>
      </c>
      <c r="W407" s="221">
        <f t="shared" si="394"/>
        <v>0</v>
      </c>
      <c r="X407" s="221">
        <f t="shared" si="394"/>
        <v>0</v>
      </c>
      <c r="Y407" s="221">
        <f t="shared" si="394"/>
        <v>0</v>
      </c>
      <c r="Z407" s="221">
        <f t="shared" si="394"/>
        <v>0</v>
      </c>
      <c r="AA407" s="221">
        <f t="shared" si="394"/>
        <v>0</v>
      </c>
      <c r="AB407" s="221">
        <f t="shared" si="394"/>
        <v>0</v>
      </c>
      <c r="AC407" s="221">
        <f t="shared" si="394"/>
        <v>0</v>
      </c>
      <c r="AD407" s="221">
        <f t="shared" si="394"/>
        <v>0</v>
      </c>
      <c r="AE407" s="221">
        <f t="shared" si="394"/>
        <v>0</v>
      </c>
      <c r="AF407" s="221">
        <f t="shared" si="394"/>
        <v>0</v>
      </c>
      <c r="AG407" s="221">
        <f t="shared" si="394"/>
        <v>0</v>
      </c>
      <c r="AH407" s="221">
        <f t="shared" si="394"/>
        <v>0</v>
      </c>
      <c r="AI407" s="221">
        <f t="shared" si="394"/>
        <v>0</v>
      </c>
      <c r="AJ407" s="221">
        <f t="shared" si="394"/>
        <v>0</v>
      </c>
      <c r="AK407" s="221">
        <f t="shared" si="394"/>
        <v>0</v>
      </c>
      <c r="AL407" s="221">
        <f t="shared" si="394"/>
        <v>0</v>
      </c>
      <c r="AM407" s="221">
        <f t="shared" si="394"/>
        <v>0</v>
      </c>
      <c r="AN407" s="221">
        <f t="shared" si="394"/>
        <v>0</v>
      </c>
      <c r="AO407" s="221">
        <f t="shared" si="394"/>
        <v>0</v>
      </c>
      <c r="AP407" s="221">
        <f t="shared" si="394"/>
        <v>0</v>
      </c>
      <c r="AQ407" s="221">
        <f t="shared" si="394"/>
        <v>0</v>
      </c>
      <c r="AR407" s="221">
        <f t="shared" si="394"/>
        <v>0</v>
      </c>
      <c r="AS407" s="221">
        <f t="shared" si="394"/>
        <v>0</v>
      </c>
      <c r="AT407" s="221">
        <f t="shared" si="394"/>
        <v>0</v>
      </c>
      <c r="AU407" s="221">
        <f t="shared" si="395" ref="AU407:BM407">AT378+AU204*$J407+(-AU262+AU349-AT349)/2+AU436*($F436=6)</f>
        <v>0</v>
      </c>
      <c r="AV407" s="221">
        <f t="shared" si="395"/>
        <v>0</v>
      </c>
      <c r="AW407" s="221">
        <f t="shared" si="395"/>
        <v>0</v>
      </c>
      <c r="AX407" s="221">
        <f t="shared" si="395"/>
        <v>0</v>
      </c>
      <c r="AY407" s="221">
        <f t="shared" si="395"/>
        <v>0</v>
      </c>
      <c r="AZ407" s="221">
        <f t="shared" si="395"/>
        <v>0</v>
      </c>
      <c r="BA407" s="221">
        <f t="shared" si="395"/>
        <v>0</v>
      </c>
      <c r="BB407" s="221">
        <f t="shared" si="395"/>
        <v>0</v>
      </c>
      <c r="BC407" s="221">
        <f t="shared" si="395"/>
        <v>0</v>
      </c>
      <c r="BD407" s="221">
        <f t="shared" si="395"/>
        <v>0</v>
      </c>
      <c r="BE407" s="221">
        <f t="shared" si="395"/>
        <v>0</v>
      </c>
      <c r="BF407" s="221">
        <f t="shared" si="395"/>
        <v>0</v>
      </c>
      <c r="BG407" s="221">
        <f t="shared" si="395"/>
        <v>0</v>
      </c>
      <c r="BH407" s="221">
        <f t="shared" si="395"/>
        <v>0</v>
      </c>
      <c r="BI407" s="221">
        <f t="shared" si="395"/>
        <v>0</v>
      </c>
      <c r="BJ407" s="221">
        <f t="shared" si="395"/>
        <v>0</v>
      </c>
      <c r="BK407" s="221">
        <f t="shared" si="395"/>
        <v>0</v>
      </c>
      <c r="BL407" s="221">
        <f t="shared" si="395"/>
        <v>0</v>
      </c>
      <c r="BM407" s="221">
        <f t="shared" si="395"/>
        <v>0</v>
      </c>
    </row>
    <row r="408" spans="3:65" ht="12.75">
      <c r="C408" s="220">
        <f t="shared" si="352"/>
        <v>23</v>
      </c>
      <c r="D408" s="198" t="str">
        <f t="shared" si="353"/>
        <v>…</v>
      </c>
      <c r="E408" s="245" t="str">
        <f t="shared" si="347"/>
        <v>Operating Expense</v>
      </c>
      <c r="F408" s="215">
        <f t="shared" si="347"/>
        <v>2</v>
      </c>
      <c r="G408" s="215"/>
      <c r="H408" s="257">
        <f t="shared" si="348"/>
        <v>0.25345000000000001</v>
      </c>
      <c r="J408" s="258">
        <f t="shared" si="349"/>
        <v>1</v>
      </c>
      <c r="O408" s="221">
        <f t="shared" si="396" ref="O408:AT408">N379+O205*$J408+(-O263+O350-N350)/2+O437*($F437=6)</f>
        <v>0</v>
      </c>
      <c r="P408" s="221">
        <f t="shared" si="396"/>
        <v>0</v>
      </c>
      <c r="Q408" s="221">
        <f t="shared" si="396"/>
        <v>0</v>
      </c>
      <c r="R408" s="221">
        <f t="shared" si="396"/>
        <v>0</v>
      </c>
      <c r="S408" s="221">
        <f t="shared" si="396"/>
        <v>0</v>
      </c>
      <c r="T408" s="221">
        <f t="shared" si="396"/>
        <v>0</v>
      </c>
      <c r="U408" s="221">
        <f t="shared" si="396"/>
        <v>0</v>
      </c>
      <c r="V408" s="221">
        <f t="shared" si="396"/>
        <v>0</v>
      </c>
      <c r="W408" s="221">
        <f t="shared" si="396"/>
        <v>0</v>
      </c>
      <c r="X408" s="221">
        <f t="shared" si="396"/>
        <v>0</v>
      </c>
      <c r="Y408" s="221">
        <f t="shared" si="396"/>
        <v>0</v>
      </c>
      <c r="Z408" s="221">
        <f t="shared" si="396"/>
        <v>0</v>
      </c>
      <c r="AA408" s="221">
        <f t="shared" si="396"/>
        <v>0</v>
      </c>
      <c r="AB408" s="221">
        <f t="shared" si="396"/>
        <v>0</v>
      </c>
      <c r="AC408" s="221">
        <f t="shared" si="396"/>
        <v>0</v>
      </c>
      <c r="AD408" s="221">
        <f t="shared" si="396"/>
        <v>0</v>
      </c>
      <c r="AE408" s="221">
        <f t="shared" si="396"/>
        <v>0</v>
      </c>
      <c r="AF408" s="221">
        <f t="shared" si="396"/>
        <v>0</v>
      </c>
      <c r="AG408" s="221">
        <f t="shared" si="396"/>
        <v>0</v>
      </c>
      <c r="AH408" s="221">
        <f t="shared" si="396"/>
        <v>0</v>
      </c>
      <c r="AI408" s="221">
        <f t="shared" si="396"/>
        <v>0</v>
      </c>
      <c r="AJ408" s="221">
        <f t="shared" si="396"/>
        <v>0</v>
      </c>
      <c r="AK408" s="221">
        <f t="shared" si="396"/>
        <v>0</v>
      </c>
      <c r="AL408" s="221">
        <f t="shared" si="396"/>
        <v>0</v>
      </c>
      <c r="AM408" s="221">
        <f t="shared" si="396"/>
        <v>0</v>
      </c>
      <c r="AN408" s="221">
        <f t="shared" si="396"/>
        <v>0</v>
      </c>
      <c r="AO408" s="221">
        <f t="shared" si="396"/>
        <v>0</v>
      </c>
      <c r="AP408" s="221">
        <f t="shared" si="396"/>
        <v>0</v>
      </c>
      <c r="AQ408" s="221">
        <f t="shared" si="396"/>
        <v>0</v>
      </c>
      <c r="AR408" s="221">
        <f t="shared" si="396"/>
        <v>0</v>
      </c>
      <c r="AS408" s="221">
        <f t="shared" si="396"/>
        <v>0</v>
      </c>
      <c r="AT408" s="221">
        <f t="shared" si="396"/>
        <v>0</v>
      </c>
      <c r="AU408" s="221">
        <f t="shared" si="397" ref="AU408:BM408">AT379+AU205*$J408+(-AU263+AU350-AT350)/2+AU437*($F437=6)</f>
        <v>0</v>
      </c>
      <c r="AV408" s="221">
        <f t="shared" si="397"/>
        <v>0</v>
      </c>
      <c r="AW408" s="221">
        <f t="shared" si="397"/>
        <v>0</v>
      </c>
      <c r="AX408" s="221">
        <f t="shared" si="397"/>
        <v>0</v>
      </c>
      <c r="AY408" s="221">
        <f t="shared" si="397"/>
        <v>0</v>
      </c>
      <c r="AZ408" s="221">
        <f t="shared" si="397"/>
        <v>0</v>
      </c>
      <c r="BA408" s="221">
        <f t="shared" si="397"/>
        <v>0</v>
      </c>
      <c r="BB408" s="221">
        <f t="shared" si="397"/>
        <v>0</v>
      </c>
      <c r="BC408" s="221">
        <f t="shared" si="397"/>
        <v>0</v>
      </c>
      <c r="BD408" s="221">
        <f t="shared" si="397"/>
        <v>0</v>
      </c>
      <c r="BE408" s="221">
        <f t="shared" si="397"/>
        <v>0</v>
      </c>
      <c r="BF408" s="221">
        <f t="shared" si="397"/>
        <v>0</v>
      </c>
      <c r="BG408" s="221">
        <f t="shared" si="397"/>
        <v>0</v>
      </c>
      <c r="BH408" s="221">
        <f t="shared" si="397"/>
        <v>0</v>
      </c>
      <c r="BI408" s="221">
        <f t="shared" si="397"/>
        <v>0</v>
      </c>
      <c r="BJ408" s="221">
        <f t="shared" si="397"/>
        <v>0</v>
      </c>
      <c r="BK408" s="221">
        <f t="shared" si="397"/>
        <v>0</v>
      </c>
      <c r="BL408" s="221">
        <f t="shared" si="397"/>
        <v>0</v>
      </c>
      <c r="BM408" s="221">
        <f t="shared" si="397"/>
        <v>0</v>
      </c>
    </row>
    <row r="409" spans="3:65" ht="12.75">
      <c r="C409" s="220">
        <f t="shared" si="352"/>
        <v>24</v>
      </c>
      <c r="D409" s="198" t="str">
        <f t="shared" si="353"/>
        <v>…</v>
      </c>
      <c r="E409" s="245" t="str">
        <f t="shared" si="347"/>
        <v>Operating Expense</v>
      </c>
      <c r="F409" s="215">
        <f t="shared" si="347"/>
        <v>2</v>
      </c>
      <c r="G409" s="215"/>
      <c r="H409" s="257">
        <f t="shared" si="348"/>
        <v>0.25345000000000001</v>
      </c>
      <c r="J409" s="258">
        <f t="shared" si="349"/>
        <v>1</v>
      </c>
      <c r="O409" s="221">
        <f t="shared" si="398" ref="O409:AT409">N380+O206*$J409+(-O264+O351-N351)/2+O438*($F438=6)</f>
        <v>0</v>
      </c>
      <c r="P409" s="221">
        <f t="shared" si="398"/>
        <v>0</v>
      </c>
      <c r="Q409" s="221">
        <f t="shared" si="398"/>
        <v>0</v>
      </c>
      <c r="R409" s="221">
        <f t="shared" si="398"/>
        <v>0</v>
      </c>
      <c r="S409" s="221">
        <f t="shared" si="398"/>
        <v>0</v>
      </c>
      <c r="T409" s="221">
        <f t="shared" si="398"/>
        <v>0</v>
      </c>
      <c r="U409" s="221">
        <f t="shared" si="398"/>
        <v>0</v>
      </c>
      <c r="V409" s="221">
        <f t="shared" si="398"/>
        <v>0</v>
      </c>
      <c r="W409" s="221">
        <f t="shared" si="398"/>
        <v>0</v>
      </c>
      <c r="X409" s="221">
        <f t="shared" si="398"/>
        <v>0</v>
      </c>
      <c r="Y409" s="221">
        <f t="shared" si="398"/>
        <v>0</v>
      </c>
      <c r="Z409" s="221">
        <f t="shared" si="398"/>
        <v>0</v>
      </c>
      <c r="AA409" s="221">
        <f t="shared" si="398"/>
        <v>0</v>
      </c>
      <c r="AB409" s="221">
        <f t="shared" si="398"/>
        <v>0</v>
      </c>
      <c r="AC409" s="221">
        <f t="shared" si="398"/>
        <v>0</v>
      </c>
      <c r="AD409" s="221">
        <f t="shared" si="398"/>
        <v>0</v>
      </c>
      <c r="AE409" s="221">
        <f t="shared" si="398"/>
        <v>0</v>
      </c>
      <c r="AF409" s="221">
        <f t="shared" si="398"/>
        <v>0</v>
      </c>
      <c r="AG409" s="221">
        <f t="shared" si="398"/>
        <v>0</v>
      </c>
      <c r="AH409" s="221">
        <f t="shared" si="398"/>
        <v>0</v>
      </c>
      <c r="AI409" s="221">
        <f t="shared" si="398"/>
        <v>0</v>
      </c>
      <c r="AJ409" s="221">
        <f t="shared" si="398"/>
        <v>0</v>
      </c>
      <c r="AK409" s="221">
        <f t="shared" si="398"/>
        <v>0</v>
      </c>
      <c r="AL409" s="221">
        <f t="shared" si="398"/>
        <v>0</v>
      </c>
      <c r="AM409" s="221">
        <f t="shared" si="398"/>
        <v>0</v>
      </c>
      <c r="AN409" s="221">
        <f t="shared" si="398"/>
        <v>0</v>
      </c>
      <c r="AO409" s="221">
        <f t="shared" si="398"/>
        <v>0</v>
      </c>
      <c r="AP409" s="221">
        <f t="shared" si="398"/>
        <v>0</v>
      </c>
      <c r="AQ409" s="221">
        <f t="shared" si="398"/>
        <v>0</v>
      </c>
      <c r="AR409" s="221">
        <f t="shared" si="398"/>
        <v>0</v>
      </c>
      <c r="AS409" s="221">
        <f t="shared" si="398"/>
        <v>0</v>
      </c>
      <c r="AT409" s="221">
        <f t="shared" si="398"/>
        <v>0</v>
      </c>
      <c r="AU409" s="221">
        <f t="shared" si="399" ref="AU409:BM409">AT380+AU206*$J409+(-AU264+AU351-AT351)/2+AU438*($F438=6)</f>
        <v>0</v>
      </c>
      <c r="AV409" s="221">
        <f t="shared" si="399"/>
        <v>0</v>
      </c>
      <c r="AW409" s="221">
        <f t="shared" si="399"/>
        <v>0</v>
      </c>
      <c r="AX409" s="221">
        <f t="shared" si="399"/>
        <v>0</v>
      </c>
      <c r="AY409" s="221">
        <f t="shared" si="399"/>
        <v>0</v>
      </c>
      <c r="AZ409" s="221">
        <f t="shared" si="399"/>
        <v>0</v>
      </c>
      <c r="BA409" s="221">
        <f t="shared" si="399"/>
        <v>0</v>
      </c>
      <c r="BB409" s="221">
        <f t="shared" si="399"/>
        <v>0</v>
      </c>
      <c r="BC409" s="221">
        <f t="shared" si="399"/>
        <v>0</v>
      </c>
      <c r="BD409" s="221">
        <f t="shared" si="399"/>
        <v>0</v>
      </c>
      <c r="BE409" s="221">
        <f t="shared" si="399"/>
        <v>0</v>
      </c>
      <c r="BF409" s="221">
        <f t="shared" si="399"/>
        <v>0</v>
      </c>
      <c r="BG409" s="221">
        <f t="shared" si="399"/>
        <v>0</v>
      </c>
      <c r="BH409" s="221">
        <f t="shared" si="399"/>
        <v>0</v>
      </c>
      <c r="BI409" s="221">
        <f t="shared" si="399"/>
        <v>0</v>
      </c>
      <c r="BJ409" s="221">
        <f t="shared" si="399"/>
        <v>0</v>
      </c>
      <c r="BK409" s="221">
        <f t="shared" si="399"/>
        <v>0</v>
      </c>
      <c r="BL409" s="221">
        <f t="shared" si="399"/>
        <v>0</v>
      </c>
      <c r="BM409" s="221">
        <f t="shared" si="399"/>
        <v>0</v>
      </c>
    </row>
    <row r="410" spans="3:65" ht="12.75">
      <c r="C410" s="220">
        <f t="shared" si="352"/>
        <v>25</v>
      </c>
      <c r="D410" s="198" t="str">
        <f t="shared" si="353"/>
        <v>…</v>
      </c>
      <c r="E410" s="245" t="str">
        <f t="shared" si="347"/>
        <v>Operating Expense</v>
      </c>
      <c r="F410" s="215">
        <f t="shared" si="347"/>
        <v>2</v>
      </c>
      <c r="G410" s="215"/>
      <c r="H410" s="257">
        <f t="shared" si="348"/>
        <v>0.25345000000000001</v>
      </c>
      <c r="J410" s="258">
        <f t="shared" si="349"/>
        <v>1</v>
      </c>
      <c r="O410" s="221">
        <f t="shared" si="400" ref="O410:AT410">N381+O207*$J410+(-O265+O352-N352)/2+O439*($F439=6)</f>
        <v>0</v>
      </c>
      <c r="P410" s="221">
        <f t="shared" si="400"/>
        <v>0</v>
      </c>
      <c r="Q410" s="221">
        <f t="shared" si="400"/>
        <v>0</v>
      </c>
      <c r="R410" s="221">
        <f t="shared" si="400"/>
        <v>0</v>
      </c>
      <c r="S410" s="221">
        <f t="shared" si="400"/>
        <v>0</v>
      </c>
      <c r="T410" s="221">
        <f t="shared" si="400"/>
        <v>0</v>
      </c>
      <c r="U410" s="221">
        <f t="shared" si="400"/>
        <v>0</v>
      </c>
      <c r="V410" s="221">
        <f t="shared" si="400"/>
        <v>0</v>
      </c>
      <c r="W410" s="221">
        <f t="shared" si="400"/>
        <v>0</v>
      </c>
      <c r="X410" s="221">
        <f t="shared" si="400"/>
        <v>0</v>
      </c>
      <c r="Y410" s="221">
        <f t="shared" si="400"/>
        <v>0</v>
      </c>
      <c r="Z410" s="221">
        <f t="shared" si="400"/>
        <v>0</v>
      </c>
      <c r="AA410" s="221">
        <f t="shared" si="400"/>
        <v>0</v>
      </c>
      <c r="AB410" s="221">
        <f t="shared" si="400"/>
        <v>0</v>
      </c>
      <c r="AC410" s="221">
        <f t="shared" si="400"/>
        <v>0</v>
      </c>
      <c r="AD410" s="221">
        <f t="shared" si="400"/>
        <v>0</v>
      </c>
      <c r="AE410" s="221">
        <f t="shared" si="400"/>
        <v>0</v>
      </c>
      <c r="AF410" s="221">
        <f t="shared" si="400"/>
        <v>0</v>
      </c>
      <c r="AG410" s="221">
        <f t="shared" si="400"/>
        <v>0</v>
      </c>
      <c r="AH410" s="221">
        <f t="shared" si="400"/>
        <v>0</v>
      </c>
      <c r="AI410" s="221">
        <f t="shared" si="400"/>
        <v>0</v>
      </c>
      <c r="AJ410" s="221">
        <f t="shared" si="400"/>
        <v>0</v>
      </c>
      <c r="AK410" s="221">
        <f t="shared" si="400"/>
        <v>0</v>
      </c>
      <c r="AL410" s="221">
        <f t="shared" si="400"/>
        <v>0</v>
      </c>
      <c r="AM410" s="221">
        <f t="shared" si="400"/>
        <v>0</v>
      </c>
      <c r="AN410" s="221">
        <f t="shared" si="400"/>
        <v>0</v>
      </c>
      <c r="AO410" s="221">
        <f t="shared" si="400"/>
        <v>0</v>
      </c>
      <c r="AP410" s="221">
        <f t="shared" si="400"/>
        <v>0</v>
      </c>
      <c r="AQ410" s="221">
        <f t="shared" si="400"/>
        <v>0</v>
      </c>
      <c r="AR410" s="221">
        <f t="shared" si="400"/>
        <v>0</v>
      </c>
      <c r="AS410" s="221">
        <f t="shared" si="400"/>
        <v>0</v>
      </c>
      <c r="AT410" s="221">
        <f t="shared" si="400"/>
        <v>0</v>
      </c>
      <c r="AU410" s="221">
        <f t="shared" si="401" ref="AU410:BM410">AT381+AU207*$J410+(-AU265+AU352-AT352)/2+AU439*($F439=6)</f>
        <v>0</v>
      </c>
      <c r="AV410" s="221">
        <f t="shared" si="401"/>
        <v>0</v>
      </c>
      <c r="AW410" s="221">
        <f t="shared" si="401"/>
        <v>0</v>
      </c>
      <c r="AX410" s="221">
        <f t="shared" si="401"/>
        <v>0</v>
      </c>
      <c r="AY410" s="221">
        <f t="shared" si="401"/>
        <v>0</v>
      </c>
      <c r="AZ410" s="221">
        <f t="shared" si="401"/>
        <v>0</v>
      </c>
      <c r="BA410" s="221">
        <f t="shared" si="401"/>
        <v>0</v>
      </c>
      <c r="BB410" s="221">
        <f t="shared" si="401"/>
        <v>0</v>
      </c>
      <c r="BC410" s="221">
        <f t="shared" si="401"/>
        <v>0</v>
      </c>
      <c r="BD410" s="221">
        <f t="shared" si="401"/>
        <v>0</v>
      </c>
      <c r="BE410" s="221">
        <f t="shared" si="401"/>
        <v>0</v>
      </c>
      <c r="BF410" s="221">
        <f t="shared" si="401"/>
        <v>0</v>
      </c>
      <c r="BG410" s="221">
        <f t="shared" si="401"/>
        <v>0</v>
      </c>
      <c r="BH410" s="221">
        <f t="shared" si="401"/>
        <v>0</v>
      </c>
      <c r="BI410" s="221">
        <f t="shared" si="401"/>
        <v>0</v>
      </c>
      <c r="BJ410" s="221">
        <f t="shared" si="401"/>
        <v>0</v>
      </c>
      <c r="BK410" s="221">
        <f t="shared" si="401"/>
        <v>0</v>
      </c>
      <c r="BL410" s="221">
        <f t="shared" si="401"/>
        <v>0</v>
      </c>
      <c r="BM410" s="221">
        <f t="shared" si="401"/>
        <v>0</v>
      </c>
    </row>
    <row r="411" spans="4:65" ht="12.75">
      <c r="D411" s="226" t="str">
        <f>"Total "&amp;D385</f>
        <v>Total Rate Base, Average</v>
      </c>
      <c r="O411" s="243">
        <f t="shared" si="402" ref="O411:AT411">SUM(O386:O410)</f>
        <v>937327.50</v>
      </c>
      <c r="P411" s="243">
        <f t="shared" si="402"/>
        <v>796775.50</v>
      </c>
      <c r="Q411" s="243">
        <f t="shared" si="402"/>
        <v>657237.30000000005</v>
      </c>
      <c r="R411" s="243">
        <f t="shared" si="402"/>
        <v>543652.38</v>
      </c>
      <c r="S411" s="243">
        <f t="shared" si="402"/>
        <v>439799.94000000006</v>
      </c>
      <c r="T411" s="243">
        <f t="shared" si="402"/>
        <v>343246.86</v>
      </c>
      <c r="U411" s="243">
        <f t="shared" si="402"/>
        <v>261292.50</v>
      </c>
      <c r="V411" s="243">
        <f t="shared" si="402"/>
        <v>186637.49999999997</v>
      </c>
      <c r="W411" s="243">
        <f t="shared" si="402"/>
        <v>111982.49999999997</v>
      </c>
      <c r="X411" s="243">
        <f t="shared" si="402"/>
        <v>37327.499999999971</v>
      </c>
      <c r="Y411" s="243">
        <f t="shared" si="402"/>
        <v>-7.0545680408429234E-11</v>
      </c>
      <c r="Z411" s="243">
        <f t="shared" si="402"/>
        <v>-1.1738054972454393E-10</v>
      </c>
      <c r="AA411" s="243">
        <f t="shared" si="402"/>
        <v>-1.1738054972454393E-10</v>
      </c>
      <c r="AB411" s="243">
        <f t="shared" si="402"/>
        <v>-1.1738054972454393E-10</v>
      </c>
      <c r="AC411" s="243">
        <f t="shared" si="402"/>
        <v>-1.1738054972454393E-10</v>
      </c>
      <c r="AD411" s="243">
        <f t="shared" si="402"/>
        <v>-1.1738054972454393E-10</v>
      </c>
      <c r="AE411" s="243">
        <f t="shared" si="402"/>
        <v>-1.1738054972454393E-10</v>
      </c>
      <c r="AF411" s="243">
        <f t="shared" si="402"/>
        <v>-1.1738054972454393E-10</v>
      </c>
      <c r="AG411" s="243">
        <f t="shared" si="402"/>
        <v>-1.1738054972454393E-10</v>
      </c>
      <c r="AH411" s="243">
        <f t="shared" si="402"/>
        <v>-1.1738054972454393E-10</v>
      </c>
      <c r="AI411" s="243">
        <f t="shared" si="402"/>
        <v>-1.1738054972454393E-10</v>
      </c>
      <c r="AJ411" s="243">
        <f t="shared" si="402"/>
        <v>-1.1738054972454393E-10</v>
      </c>
      <c r="AK411" s="243">
        <f t="shared" si="402"/>
        <v>-1.1738054972454393E-10</v>
      </c>
      <c r="AL411" s="243">
        <f t="shared" si="402"/>
        <v>-1.1738054972454393E-10</v>
      </c>
      <c r="AM411" s="243">
        <f t="shared" si="402"/>
        <v>-1.1738054972454393E-10</v>
      </c>
      <c r="AN411" s="243">
        <f t="shared" si="402"/>
        <v>-1.1738054972454393E-10</v>
      </c>
      <c r="AO411" s="243">
        <f t="shared" si="402"/>
        <v>-1.1738054972454393E-10</v>
      </c>
      <c r="AP411" s="243">
        <f t="shared" si="402"/>
        <v>-1.1738054972454393E-10</v>
      </c>
      <c r="AQ411" s="243">
        <f t="shared" si="402"/>
        <v>-1.1738054972454393E-10</v>
      </c>
      <c r="AR411" s="243">
        <f t="shared" si="402"/>
        <v>-1.1738054972454393E-10</v>
      </c>
      <c r="AS411" s="243">
        <f t="shared" si="402"/>
        <v>-1.1738054972454393E-10</v>
      </c>
      <c r="AT411" s="243">
        <f t="shared" si="402"/>
        <v>-1.1738054972454393E-10</v>
      </c>
      <c r="AU411" s="243">
        <f t="shared" si="403" ref="AU411:BM411">SUM(AU386:AU410)</f>
        <v>-1.1738054972454393E-10</v>
      </c>
      <c r="AV411" s="243">
        <f t="shared" si="403"/>
        <v>-1.1738054972454393E-10</v>
      </c>
      <c r="AW411" s="243">
        <f t="shared" si="403"/>
        <v>-1.1738054972454393E-10</v>
      </c>
      <c r="AX411" s="243">
        <f t="shared" si="403"/>
        <v>-1.1738054972454393E-10</v>
      </c>
      <c r="AY411" s="243">
        <f t="shared" si="403"/>
        <v>-1.1738054972454393E-10</v>
      </c>
      <c r="AZ411" s="243">
        <f t="shared" si="403"/>
        <v>-1.1738054972454393E-10</v>
      </c>
      <c r="BA411" s="243">
        <f t="shared" si="403"/>
        <v>-1.1738054972454393E-10</v>
      </c>
      <c r="BB411" s="243">
        <f t="shared" si="403"/>
        <v>-1.1738054972454393E-10</v>
      </c>
      <c r="BC411" s="243">
        <f t="shared" si="403"/>
        <v>-1.1738054972454393E-10</v>
      </c>
      <c r="BD411" s="243">
        <f t="shared" si="403"/>
        <v>-1.1738054972454393E-10</v>
      </c>
      <c r="BE411" s="243">
        <f t="shared" si="403"/>
        <v>-1.1738054972454393E-10</v>
      </c>
      <c r="BF411" s="243">
        <f t="shared" si="403"/>
        <v>-1.1738054972454393E-10</v>
      </c>
      <c r="BG411" s="243">
        <f t="shared" si="403"/>
        <v>-1.1738054972454393E-10</v>
      </c>
      <c r="BH411" s="243">
        <f t="shared" si="403"/>
        <v>-1.1738054972454393E-10</v>
      </c>
      <c r="BI411" s="243">
        <f t="shared" si="403"/>
        <v>-1.1738054972454393E-10</v>
      </c>
      <c r="BJ411" s="243">
        <f t="shared" si="403"/>
        <v>-1.1738054972454393E-10</v>
      </c>
      <c r="BK411" s="243">
        <f t="shared" si="403"/>
        <v>-1.1738054972454393E-10</v>
      </c>
      <c r="BL411" s="243">
        <f t="shared" si="403"/>
        <v>-1.1738054972454393E-10</v>
      </c>
      <c r="BM411" s="243">
        <f t="shared" si="403"/>
        <v>-1.1738054972454393E-10</v>
      </c>
    </row>
    <row r="412" spans="4:65" ht="12.75">
      <c r="D412" s="226"/>
      <c r="O412" s="345"/>
      <c r="P412" s="259"/>
      <c r="Q412" s="259"/>
      <c r="R412" s="259"/>
      <c r="S412" s="259"/>
      <c r="T412" s="259"/>
      <c r="U412" s="259"/>
      <c r="V412" s="259"/>
      <c r="W412" s="259"/>
      <c r="X412" s="259"/>
      <c r="Y412" s="259"/>
      <c r="Z412" s="259"/>
      <c r="AA412" s="259"/>
      <c r="AB412" s="259"/>
      <c r="AC412" s="259"/>
      <c r="AD412" s="259"/>
      <c r="AE412" s="259"/>
      <c r="AF412" s="259"/>
      <c r="AG412" s="259"/>
      <c r="AH412" s="259"/>
      <c r="AI412" s="259"/>
      <c r="AJ412" s="259"/>
      <c r="AK412" s="259"/>
      <c r="AL412" s="259"/>
      <c r="AM412" s="259"/>
      <c r="AN412" s="259"/>
      <c r="AO412" s="259"/>
      <c r="AP412" s="259"/>
      <c r="AQ412" s="259"/>
      <c r="AR412" s="259"/>
      <c r="AS412" s="259"/>
      <c r="AT412" s="259"/>
      <c r="AU412" s="259"/>
      <c r="AV412" s="259"/>
      <c r="AW412" s="259"/>
      <c r="AX412" s="259"/>
      <c r="AY412" s="259"/>
      <c r="AZ412" s="259"/>
      <c r="BA412" s="259"/>
      <c r="BB412" s="259"/>
      <c r="BC412" s="259"/>
      <c r="BD412" s="259"/>
      <c r="BE412" s="259"/>
      <c r="BF412" s="259"/>
      <c r="BG412" s="259"/>
      <c r="BH412" s="259"/>
      <c r="BI412" s="259"/>
      <c r="BJ412" s="259"/>
      <c r="BK412" s="259"/>
      <c r="BL412" s="259"/>
      <c r="BM412" s="259"/>
    </row>
    <row r="413" spans="4:65" ht="12.75">
      <c r="D413" s="226"/>
      <c r="O413" s="259"/>
      <c r="P413" s="259"/>
      <c r="R413" s="259"/>
      <c r="S413" s="259"/>
      <c r="T413" s="259"/>
      <c r="U413" s="259"/>
      <c r="V413" s="259"/>
      <c r="W413" s="259"/>
      <c r="X413" s="259"/>
      <c r="Y413" s="259"/>
      <c r="Z413" s="259"/>
      <c r="AA413" s="259"/>
      <c r="AB413" s="259"/>
      <c r="AC413" s="259"/>
      <c r="AD413" s="259"/>
      <c r="AE413" s="259"/>
      <c r="AF413" s="259"/>
      <c r="AG413" s="259"/>
      <c r="AH413" s="259"/>
      <c r="AI413" s="259"/>
      <c r="AJ413" s="259"/>
      <c r="AK413" s="259"/>
      <c r="AL413" s="259"/>
      <c r="AM413" s="259"/>
      <c r="AN413" s="259"/>
      <c r="AO413" s="259"/>
      <c r="AP413" s="259"/>
      <c r="AQ413" s="259"/>
      <c r="AR413" s="259"/>
      <c r="AS413" s="259"/>
      <c r="AT413" s="259"/>
      <c r="AU413" s="259"/>
      <c r="AV413" s="259"/>
      <c r="AW413" s="259"/>
      <c r="AX413" s="259"/>
      <c r="AY413" s="259"/>
      <c r="AZ413" s="259"/>
      <c r="BA413" s="259"/>
      <c r="BB413" s="259"/>
      <c r="BC413" s="259"/>
      <c r="BD413" s="259"/>
      <c r="BE413" s="259"/>
      <c r="BF413" s="259"/>
      <c r="BG413" s="259"/>
      <c r="BH413" s="259"/>
      <c r="BI413" s="259"/>
      <c r="BJ413" s="259"/>
      <c r="BK413" s="259"/>
      <c r="BL413" s="259"/>
      <c r="BM413" s="259"/>
    </row>
    <row r="414" spans="4:65" ht="12.75">
      <c r="D414" s="218" t="s">
        <v>217</v>
      </c>
      <c r="E414" s="213"/>
      <c r="F414" s="186"/>
      <c r="G414" s="186"/>
      <c r="H414" s="251"/>
      <c r="K414" s="216"/>
      <c r="L414" s="216"/>
      <c r="M414" s="216"/>
      <c r="O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  <c r="AC414" s="216"/>
      <c r="AD414" s="216"/>
      <c r="AE414" s="216"/>
      <c r="AF414" s="216"/>
      <c r="AG414" s="216"/>
      <c r="AH414" s="216"/>
      <c r="AI414" s="216"/>
      <c r="AJ414" s="216"/>
      <c r="AK414" s="216"/>
      <c r="AL414" s="216"/>
      <c r="AM414" s="216"/>
      <c r="AN414" s="216"/>
      <c r="AO414" s="216"/>
      <c r="AP414" s="216"/>
      <c r="AQ414" s="216"/>
      <c r="AR414" s="216"/>
      <c r="AS414" s="216"/>
      <c r="AT414" s="216"/>
      <c r="AU414" s="216"/>
      <c r="AV414" s="216"/>
      <c r="AW414" s="216"/>
      <c r="AX414" s="216"/>
      <c r="AY414" s="216"/>
      <c r="AZ414" s="216"/>
      <c r="BA414" s="216"/>
      <c r="BB414" s="216"/>
      <c r="BC414" s="216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</row>
    <row r="415" spans="3:65" ht="12.75">
      <c r="C415" s="220">
        <f>C414+1</f>
        <v>1</v>
      </c>
      <c r="D415" s="198" t="str">
        <f t="shared" si="404" ref="D415:F439">INDEX(D$64:D$88,$C415,1)</f>
        <v>Capital Costs</v>
      </c>
      <c r="E415" s="245" t="str">
        <f t="shared" si="404"/>
        <v>Capital</v>
      </c>
      <c r="F415" s="215">
        <f t="shared" si="404"/>
        <v>4</v>
      </c>
      <c r="G415" s="215"/>
      <c r="H415" s="257">
        <f>Tax_Rate</f>
        <v>0.25345000000000001</v>
      </c>
      <c r="K415" s="236">
        <f>SUMPRODUCT(O415:BM415,$O$12:$BM$12)</f>
        <v>0</v>
      </c>
      <c r="L415" s="237">
        <f>SUM(O415:BM415)</f>
        <v>0</v>
      </c>
      <c r="O415" s="221">
        <f>(SUM($N122:N122,$N1001:N1001)*O972/12+(O122+O1001)*O972/24-O183*O972/24*0)*($F415&gt;=5)</f>
        <v>0</v>
      </c>
      <c r="P415" s="221">
        <f>(SUM($N122:O122,$N1001:O1001)*P972/12+(P122+P1001)*P972/24-P183*P972/24*0)*($F415&gt;=5)</f>
        <v>0</v>
      </c>
      <c r="Q415" s="221">
        <f>(SUM($N122:P122,$N1001:P1001)*Q972/12+(Q122+Q1001)*Q972/24-Q183*Q972/24*0)*($F415&gt;=5)</f>
        <v>0</v>
      </c>
      <c r="R415" s="221">
        <f>(SUM($N122:Q122,$N1001:Q1001)*R972/12+(R122+R1001)*R972/24-R183*R972/24*0)*($F415&gt;=5)</f>
        <v>0</v>
      </c>
      <c r="S415" s="221">
        <f>(SUM($N122:R122,$N1001:R1001)*S972/12+(S122+S1001)*S972/24-S183*S972/24*0)*($F415&gt;=5)</f>
        <v>0</v>
      </c>
      <c r="T415" s="221">
        <f>(SUM($N122:S122,$N1001:S1001)*T972/12+(T122+T1001)*T972/24-T183*T972/24*0)*($F415&gt;=5)</f>
        <v>0</v>
      </c>
      <c r="U415" s="221">
        <f>(SUM($N122:T122,$N1001:T1001)*U972/12+(U122+U1001)*U972/24-U183*U972/24*0)*($F415&gt;=5)</f>
        <v>0</v>
      </c>
      <c r="V415" s="221">
        <f>(SUM($N122:U122,$N1001:U1001)*V972/12+(V122+V1001)*V972/24-V183*V972/24*0)*($F415&gt;=5)</f>
        <v>0</v>
      </c>
      <c r="W415" s="221">
        <f>(SUM($N122:V122,$N1001:V1001)*W972/12+(W122+W1001)*W972/24-W183*W972/24*0)*($F415&gt;=5)</f>
        <v>0</v>
      </c>
      <c r="X415" s="221">
        <f>(SUM($N122:W122,$N1001:W1001)*X972/12+(X122+X1001)*X972/24-X183*X972/24*0)*($F415&gt;=5)</f>
        <v>0</v>
      </c>
      <c r="Y415" s="221">
        <f>(SUM($N122:X122,$N1001:X1001)*Y972/12+(Y122+Y1001)*Y972/24-Y183*Y972/24*0)*($F415&gt;=5)</f>
        <v>0</v>
      </c>
      <c r="Z415" s="221">
        <f>(SUM($N122:Y122,$N1001:Y1001)*Z972/12+(Z122+Z1001)*Z972/24-Z183*Z972/24*0)*($F415&gt;=5)</f>
        <v>0</v>
      </c>
      <c r="AA415" s="221">
        <f>(SUM($N122:Z122,$N1001:Z1001)*AA972/12+(AA122+AA1001)*AA972/24-AA183*AA972/24*0)*($F415&gt;=5)</f>
        <v>0</v>
      </c>
      <c r="AB415" s="221">
        <f>(SUM($N122:AA122,$N1001:AA1001)*AB972/12+(AB122+AB1001)*AB972/24-AB183*AB972/24*0)*($F415&gt;=5)</f>
        <v>0</v>
      </c>
      <c r="AC415" s="221">
        <f>(SUM($N122:AB122,$N1001:AB1001)*AC972/12+(AC122+AC1001)*AC972/24-AC183*AC972/24*0)*($F415&gt;=5)</f>
        <v>0</v>
      </c>
      <c r="AD415" s="221">
        <f>(SUM($N122:AC122,$N1001:AC1001)*AD972/12+(AD122+AD1001)*AD972/24-AD183*AD972/24*0)*($F415&gt;=5)</f>
        <v>0</v>
      </c>
      <c r="AE415" s="221">
        <f>(SUM($N122:AD122,$N1001:AD1001)*AE972/12+(AE122+AE1001)*AE972/24-AE183*AE972/24*0)*($F415&gt;=5)</f>
        <v>0</v>
      </c>
      <c r="AF415" s="221">
        <f>(SUM($N122:AE122,$N1001:AE1001)*AF972/12+(AF122+AF1001)*AF972/24-AF183*AF972/24*0)*($F415&gt;=5)</f>
        <v>0</v>
      </c>
      <c r="AG415" s="221">
        <f>(SUM($N122:AF122,$N1001:AF1001)*AG972/12+(AG122+AG1001)*AG972/24-AG183*AG972/24*0)*($F415&gt;=5)</f>
        <v>0</v>
      </c>
      <c r="AH415" s="221">
        <f>(SUM($N122:AG122,$N1001:AG1001)*AH972/12+(AH122+AH1001)*AH972/24-AH183*AH972/24*0)*($F415&gt;=5)</f>
        <v>0</v>
      </c>
      <c r="AI415" s="221">
        <f>(SUM($N122:AH122,$N1001:AH1001)*AI972/12+(AI122+AI1001)*AI972/24-AI183*AI972/24*0)*($F415&gt;=5)</f>
        <v>0</v>
      </c>
      <c r="AJ415" s="221">
        <f>(SUM($N122:AI122,$N1001:AI1001)*AJ972/12+(AJ122+AJ1001)*AJ972/24-AJ183*AJ972/24*0)*($F415&gt;=5)</f>
        <v>0</v>
      </c>
      <c r="AK415" s="221">
        <f>(SUM($N122:AJ122,$N1001:AJ1001)*AK972/12+(AK122+AK1001)*AK972/24-AK183*AK972/24*0)*($F415&gt;=5)</f>
        <v>0</v>
      </c>
      <c r="AL415" s="221">
        <f>(SUM($N122:AK122,$N1001:AK1001)*AL972/12+(AL122+AL1001)*AL972/24-AL183*AL972/24*0)*($F415&gt;=5)</f>
        <v>0</v>
      </c>
      <c r="AM415" s="221">
        <f>(SUM($N122:AL122,$N1001:AL1001)*AM972/12+(AM122+AM1001)*AM972/24-AM183*AM972/24*0)*($F415&gt;=5)</f>
        <v>0</v>
      </c>
      <c r="AN415" s="221">
        <f>(SUM($N122:AM122,$N1001:AM1001)*AN972/12+(AN122+AN1001)*AN972/24-AN183*AN972/24*0)*($F415&gt;=5)</f>
        <v>0</v>
      </c>
      <c r="AO415" s="221">
        <f>(SUM($N122:AN122,$N1001:AN1001)*AO972/12+(AO122+AO1001)*AO972/24-AO183*AO972/24*0)*($F415&gt;=5)</f>
        <v>0</v>
      </c>
      <c r="AP415" s="221">
        <f>(SUM($N122:AO122,$N1001:AO1001)*AP972/12+(AP122+AP1001)*AP972/24-AP183*AP972/24*0)*($F415&gt;=5)</f>
        <v>0</v>
      </c>
      <c r="AQ415" s="221">
        <f>(SUM($N122:AP122,$N1001:AP1001)*AQ972/12+(AQ122+AQ1001)*AQ972/24-AQ183*AQ972/24*0)*($F415&gt;=5)</f>
        <v>0</v>
      </c>
      <c r="AR415" s="221">
        <f>(SUM($N122:AQ122,$N1001:AQ1001)*AR972/12+(AR122+AR1001)*AR972/24-AR183*AR972/24*0)*($F415&gt;=5)</f>
        <v>0</v>
      </c>
      <c r="AS415" s="221">
        <f>(SUM($N122:AR122,$N1001:AR1001)*AS972/12+(AS122+AS1001)*AS972/24-AS183*AS972/24*0)*($F415&gt;=5)</f>
        <v>0</v>
      </c>
      <c r="AT415" s="221">
        <f>(SUM($N122:AS122,$N1001:AS1001)*AT972/12+(AT122+AT1001)*AT972/24-AT183*AT972/24*0)*($F415&gt;=5)</f>
        <v>0</v>
      </c>
      <c r="AU415" s="221">
        <f>(SUM($N122:AT122,$N1001:AT1001)*AU972/12+(AU122+AU1001)*AU972/24-AU183*AU972/24*0)*($F415&gt;=5)</f>
        <v>0</v>
      </c>
      <c r="AV415" s="221">
        <f>(SUM($N122:AU122,$N1001:AU1001)*AV972/12+(AV122+AV1001)*AV972/24-AV183*AV972/24*0)*($F415&gt;=5)</f>
        <v>0</v>
      </c>
      <c r="AW415" s="221">
        <f>(SUM($N122:AV122,$N1001:AV1001)*AW972/12+(AW122+AW1001)*AW972/24-AW183*AW972/24*0)*($F415&gt;=5)</f>
        <v>0</v>
      </c>
      <c r="AX415" s="221">
        <f>(SUM($N122:AW122,$N1001:AW1001)*AX972/12+(AX122+AX1001)*AX972/24-AX183*AX972/24*0)*($F415&gt;=5)</f>
        <v>0</v>
      </c>
      <c r="AY415" s="221">
        <f>(SUM($N122:AX122,$N1001:AX1001)*AY972/12+(AY122+AY1001)*AY972/24-AY183*AY972/24*0)*($F415&gt;=5)</f>
        <v>0</v>
      </c>
      <c r="AZ415" s="221">
        <f>(SUM($N122:AY122,$N1001:AY1001)*AZ972/12+(AZ122+AZ1001)*AZ972/24-AZ183*AZ972/24*0)*($F415&gt;=5)</f>
        <v>0</v>
      </c>
      <c r="BA415" s="221">
        <f>(SUM($N122:AZ122,$N1001:AZ1001)*BA972/12+(BA122+BA1001)*BA972/24-BA183*BA972/24*0)*($F415&gt;=5)</f>
        <v>0</v>
      </c>
      <c r="BB415" s="221">
        <f>(SUM($N122:BA122,$N1001:BA1001)*BB972/12+(BB122+BB1001)*BB972/24-BB183*BB972/24*0)*($F415&gt;=5)</f>
        <v>0</v>
      </c>
      <c r="BC415" s="221">
        <f>(SUM($N122:BB122,$N1001:BB1001)*BC972/12+(BC122+BC1001)*BC972/24-BC183*BC972/24*0)*($F415&gt;=5)</f>
        <v>0</v>
      </c>
      <c r="BD415" s="221">
        <f>(SUM($N122:BC122,$N1001:BC1001)*BD972/12+(BD122+BD1001)*BD972/24-BD183*BD972/24*0)*($F415&gt;=5)</f>
        <v>0</v>
      </c>
      <c r="BE415" s="221">
        <f>(SUM($N122:BD122,$N1001:BD1001)*BE972/12+(BE122+BE1001)*BE972/24-BE183*BE972/24*0)*($F415&gt;=5)</f>
        <v>0</v>
      </c>
      <c r="BF415" s="221">
        <f>(SUM($N122:BE122,$N1001:BE1001)*BF972/12+(BF122+BF1001)*BF972/24-BF183*BF972/24*0)*($F415&gt;=5)</f>
        <v>0</v>
      </c>
      <c r="BG415" s="221">
        <f>(SUM($N122:BF122,$N1001:BF1001)*BG972/12+(BG122+BG1001)*BG972/24-BG183*BG972/24*0)*($F415&gt;=5)</f>
        <v>0</v>
      </c>
      <c r="BH415" s="221">
        <f>(SUM($N122:BG122,$N1001:BG1001)*BH972/12+(BH122+BH1001)*BH972/24-BH183*BH972/24*0)*($F415&gt;=5)</f>
        <v>0</v>
      </c>
      <c r="BI415" s="221">
        <f>(SUM($N122:BH122,$N1001:BH1001)*BI972/12+(BI122+BI1001)*BI972/24-BI183*BI972/24*0)*($F415&gt;=5)</f>
        <v>0</v>
      </c>
      <c r="BJ415" s="221">
        <f>(SUM($N122:BI122,$N1001:BI1001)*BJ972/12+(BJ122+BJ1001)*BJ972/24-BJ183*BJ972/24*0)*($F415&gt;=5)</f>
        <v>0</v>
      </c>
      <c r="BK415" s="221">
        <f>(SUM($N122:BJ122,$N1001:BJ1001)*BK972/12+(BK122+BK1001)*BK972/24-BK183*BK972/24*0)*($F415&gt;=5)</f>
        <v>0</v>
      </c>
      <c r="BL415" s="221">
        <f>(SUM($N122:BK122,$N1001:BK1001)*BL972/12+(BL122+BL1001)*BL972/24-BL183*BL972/24*0)*($F415&gt;=5)</f>
        <v>0</v>
      </c>
      <c r="BM415" s="221">
        <f>(SUM($N122:BL122,$N1001:BL1001)*BM972/12+(BM122+BM1001)*BM972/24-BM183*BM972/24*0)*($F415&gt;=5)</f>
        <v>0</v>
      </c>
    </row>
    <row r="416" spans="3:65" ht="12.75">
      <c r="C416" s="220">
        <f t="shared" si="405" ref="C416:C439">C415+1</f>
        <v>2</v>
      </c>
      <c r="D416" s="198" t="str">
        <f t="shared" si="404"/>
        <v>O&amp;M</v>
      </c>
      <c r="E416" s="245" t="str">
        <f t="shared" si="404"/>
        <v>Operating Expense</v>
      </c>
      <c r="F416" s="215">
        <f t="shared" si="404"/>
        <v>2</v>
      </c>
      <c r="G416" s="215"/>
      <c r="H416" s="307">
        <f>H415</f>
        <v>0.25345000000000001</v>
      </c>
      <c r="K416" s="236">
        <f t="shared" si="406" ref="K416:K440">SUMPRODUCT(O416:BM416,$O$12:$BM$12)</f>
        <v>0</v>
      </c>
      <c r="L416" s="237">
        <f t="shared" si="407" ref="L416:L440">SUM(O416:BM416)</f>
        <v>0</v>
      </c>
      <c r="O416" s="221">
        <f>(SUM($N123:N123,$N1002:N1002)*O973/12+(O123+O1002)*O973/24-O184*O973/24*0)*($F416&gt;=5)</f>
        <v>0</v>
      </c>
      <c r="P416" s="221">
        <f>(SUM($N123:O123,$N1002:O1002)*P973/12+(P123+P1002)*P973/24-P184*P973/24*0)*($F416&gt;=5)</f>
        <v>0</v>
      </c>
      <c r="Q416" s="221">
        <f>(SUM($N123:P123,$N1002:P1002)*Q973/12+(Q123+Q1002)*Q973/24-Q184*Q973/24*0)*($F416&gt;=5)</f>
        <v>0</v>
      </c>
      <c r="R416" s="221">
        <f>(SUM($N123:Q123,$N1002:Q1002)*R973/12+(R123+R1002)*R973/24-R184*R973/24*0)*($F416&gt;=5)</f>
        <v>0</v>
      </c>
      <c r="S416" s="221">
        <f>(SUM($N123:R123,$N1002:R1002)*S973/12+(S123+S1002)*S973/24-S184*S973/24*0)*($F416&gt;=5)</f>
        <v>0</v>
      </c>
      <c r="T416" s="221">
        <f>(SUM($N123:S123,$N1002:S1002)*T973/12+(T123+T1002)*T973/24-T184*T973/24*0)*($F416&gt;=5)</f>
        <v>0</v>
      </c>
      <c r="U416" s="221">
        <f>(SUM($N123:T123,$N1002:T1002)*U973/12+(U123+U1002)*U973/24-U184*U973/24*0)*($F416&gt;=5)</f>
        <v>0</v>
      </c>
      <c r="V416" s="221">
        <f>(SUM($N123:U123,$N1002:U1002)*V973/12+(V123+V1002)*V973/24-V184*V973/24*0)*($F416&gt;=5)</f>
        <v>0</v>
      </c>
      <c r="W416" s="221">
        <f>(SUM($N123:V123,$N1002:V1002)*W973/12+(W123+W1002)*W973/24-W184*W973/24*0)*($F416&gt;=5)</f>
        <v>0</v>
      </c>
      <c r="X416" s="221">
        <f>(SUM($N123:W123,$N1002:W1002)*X973/12+(X123+X1002)*X973/24-X184*X973/24*0)*($F416&gt;=5)</f>
        <v>0</v>
      </c>
      <c r="Y416" s="221">
        <f>(SUM($N123:X123,$N1002:X1002)*Y973/12+(Y123+Y1002)*Y973/24-Y184*Y973/24*0)*($F416&gt;=5)</f>
        <v>0</v>
      </c>
      <c r="Z416" s="221">
        <f>(SUM($N123:Y123,$N1002:Y1002)*Z973/12+(Z123+Z1002)*Z973/24-Z184*Z973/24*0)*($F416&gt;=5)</f>
        <v>0</v>
      </c>
      <c r="AA416" s="221">
        <f>(SUM($N123:Z123,$N1002:Z1002)*AA973/12+(AA123+AA1002)*AA973/24-AA184*AA973/24*0)*($F416&gt;=5)</f>
        <v>0</v>
      </c>
      <c r="AB416" s="221">
        <f>(SUM($N123:AA123,$N1002:AA1002)*AB973/12+(AB123+AB1002)*AB973/24-AB184*AB973/24*0)*($F416&gt;=5)</f>
        <v>0</v>
      </c>
      <c r="AC416" s="221">
        <f>(SUM($N123:AB123,$N1002:AB1002)*AC973/12+(AC123+AC1002)*AC973/24-AC184*AC973/24*0)*($F416&gt;=5)</f>
        <v>0</v>
      </c>
      <c r="AD416" s="221">
        <f>(SUM($N123:AC123,$N1002:AC1002)*AD973/12+(AD123+AD1002)*AD973/24-AD184*AD973/24*0)*($F416&gt;=5)</f>
        <v>0</v>
      </c>
      <c r="AE416" s="221">
        <f>(SUM($N123:AD123,$N1002:AD1002)*AE973/12+(AE123+AE1002)*AE973/24-AE184*AE973/24*0)*($F416&gt;=5)</f>
        <v>0</v>
      </c>
      <c r="AF416" s="221">
        <f>(SUM($N123:AE123,$N1002:AE1002)*AF973/12+(AF123+AF1002)*AF973/24-AF184*AF973/24*0)*($F416&gt;=5)</f>
        <v>0</v>
      </c>
      <c r="AG416" s="221">
        <f>(SUM($N123:AF123,$N1002:AF1002)*AG973/12+(AG123+AG1002)*AG973/24-AG184*AG973/24*0)*($F416&gt;=5)</f>
        <v>0</v>
      </c>
      <c r="AH416" s="221">
        <f>(SUM($N123:AG123,$N1002:AG1002)*AH973/12+(AH123+AH1002)*AH973/24-AH184*AH973/24*0)*($F416&gt;=5)</f>
        <v>0</v>
      </c>
      <c r="AI416" s="221">
        <f>(SUM($N123:AH123,$N1002:AH1002)*AI973/12+(AI123+AI1002)*AI973/24-AI184*AI973/24*0)*($F416&gt;=5)</f>
        <v>0</v>
      </c>
      <c r="AJ416" s="221">
        <f>(SUM($N123:AI123,$N1002:AI1002)*AJ973/12+(AJ123+AJ1002)*AJ973/24-AJ184*AJ973/24*0)*($F416&gt;=5)</f>
        <v>0</v>
      </c>
      <c r="AK416" s="221">
        <f>(SUM($N123:AJ123,$N1002:AJ1002)*AK973/12+(AK123+AK1002)*AK973/24-AK184*AK973/24*0)*($F416&gt;=5)</f>
        <v>0</v>
      </c>
      <c r="AL416" s="221">
        <f>(SUM($N123:AK123,$N1002:AK1002)*AL973/12+(AL123+AL1002)*AL973/24-AL184*AL973/24*0)*($F416&gt;=5)</f>
        <v>0</v>
      </c>
      <c r="AM416" s="221">
        <f>(SUM($N123:AL123,$N1002:AL1002)*AM973/12+(AM123+AM1002)*AM973/24-AM184*AM973/24*0)*($F416&gt;=5)</f>
        <v>0</v>
      </c>
      <c r="AN416" s="221">
        <f>(SUM($N123:AM123,$N1002:AM1002)*AN973/12+(AN123+AN1002)*AN973/24-AN184*AN973/24*0)*($F416&gt;=5)</f>
        <v>0</v>
      </c>
      <c r="AO416" s="221">
        <f>(SUM($N123:AN123,$N1002:AN1002)*AO973/12+(AO123+AO1002)*AO973/24-AO184*AO973/24*0)*($F416&gt;=5)</f>
        <v>0</v>
      </c>
      <c r="AP416" s="221">
        <f>(SUM($N123:AO123,$N1002:AO1002)*AP973/12+(AP123+AP1002)*AP973/24-AP184*AP973/24*0)*($F416&gt;=5)</f>
        <v>0</v>
      </c>
      <c r="AQ416" s="221">
        <f>(SUM($N123:AP123,$N1002:AP1002)*AQ973/12+(AQ123+AQ1002)*AQ973/24-AQ184*AQ973/24*0)*($F416&gt;=5)</f>
        <v>0</v>
      </c>
      <c r="AR416" s="221">
        <f>(SUM($N123:AQ123,$N1002:AQ1002)*AR973/12+(AR123+AR1002)*AR973/24-AR184*AR973/24*0)*($F416&gt;=5)</f>
        <v>0</v>
      </c>
      <c r="AS416" s="221">
        <f>(SUM($N123:AR123,$N1002:AR1002)*AS973/12+(AS123+AS1002)*AS973/24-AS184*AS973/24*0)*($F416&gt;=5)</f>
        <v>0</v>
      </c>
      <c r="AT416" s="221">
        <f>(SUM($N123:AS123,$N1002:AS1002)*AT973/12+(AT123+AT1002)*AT973/24-AT184*AT973/24*0)*($F416&gt;=5)</f>
        <v>0</v>
      </c>
      <c r="AU416" s="221">
        <f>(SUM($N123:AT123,$N1002:AT1002)*AU973/12+(AU123+AU1002)*AU973/24-AU184*AU973/24*0)*($F416&gt;=5)</f>
        <v>0</v>
      </c>
      <c r="AV416" s="221">
        <f>(SUM($N123:AU123,$N1002:AU1002)*AV973/12+(AV123+AV1002)*AV973/24-AV184*AV973/24*0)*($F416&gt;=5)</f>
        <v>0</v>
      </c>
      <c r="AW416" s="221">
        <f>(SUM($N123:AV123,$N1002:AV1002)*AW973/12+(AW123+AW1002)*AW973/24-AW184*AW973/24*0)*($F416&gt;=5)</f>
        <v>0</v>
      </c>
      <c r="AX416" s="221">
        <f>(SUM($N123:AW123,$N1002:AW1002)*AX973/12+(AX123+AX1002)*AX973/24-AX184*AX973/24*0)*($F416&gt;=5)</f>
        <v>0</v>
      </c>
      <c r="AY416" s="221">
        <f>(SUM($N123:AX123,$N1002:AX1002)*AY973/12+(AY123+AY1002)*AY973/24-AY184*AY973/24*0)*($F416&gt;=5)</f>
        <v>0</v>
      </c>
      <c r="AZ416" s="221">
        <f>(SUM($N123:AY123,$N1002:AY1002)*AZ973/12+(AZ123+AZ1002)*AZ973/24-AZ184*AZ973/24*0)*($F416&gt;=5)</f>
        <v>0</v>
      </c>
      <c r="BA416" s="221">
        <f>(SUM($N123:AZ123,$N1002:AZ1002)*BA973/12+(BA123+BA1002)*BA973/24-BA184*BA973/24*0)*($F416&gt;=5)</f>
        <v>0</v>
      </c>
      <c r="BB416" s="221">
        <f>(SUM($N123:BA123,$N1002:BA1002)*BB973/12+(BB123+BB1002)*BB973/24-BB184*BB973/24*0)*($F416&gt;=5)</f>
        <v>0</v>
      </c>
      <c r="BC416" s="221">
        <f>(SUM($N123:BB123,$N1002:BB1002)*BC973/12+(BC123+BC1002)*BC973/24-BC184*BC973/24*0)*($F416&gt;=5)</f>
        <v>0</v>
      </c>
      <c r="BD416" s="221">
        <f>(SUM($N123:BC123,$N1002:BC1002)*BD973/12+(BD123+BD1002)*BD973/24-BD184*BD973/24*0)*($F416&gt;=5)</f>
        <v>0</v>
      </c>
      <c r="BE416" s="221">
        <f>(SUM($N123:BD123,$N1002:BD1002)*BE973/12+(BE123+BE1002)*BE973/24-BE184*BE973/24*0)*($F416&gt;=5)</f>
        <v>0</v>
      </c>
      <c r="BF416" s="221">
        <f>(SUM($N123:BE123,$N1002:BE1002)*BF973/12+(BF123+BF1002)*BF973/24-BF184*BF973/24*0)*($F416&gt;=5)</f>
        <v>0</v>
      </c>
      <c r="BG416" s="221">
        <f>(SUM($N123:BF123,$N1002:BF1002)*BG973/12+(BG123+BG1002)*BG973/24-BG184*BG973/24*0)*($F416&gt;=5)</f>
        <v>0</v>
      </c>
      <c r="BH416" s="221">
        <f>(SUM($N123:BG123,$N1002:BG1002)*BH973/12+(BH123+BH1002)*BH973/24-BH184*BH973/24*0)*($F416&gt;=5)</f>
        <v>0</v>
      </c>
      <c r="BI416" s="221">
        <f>(SUM($N123:BH123,$N1002:BH1002)*BI973/12+(BI123+BI1002)*BI973/24-BI184*BI973/24*0)*($F416&gt;=5)</f>
        <v>0</v>
      </c>
      <c r="BJ416" s="221">
        <f>(SUM($N123:BI123,$N1002:BI1002)*BJ973/12+(BJ123+BJ1002)*BJ973/24-BJ184*BJ973/24*0)*($F416&gt;=5)</f>
        <v>0</v>
      </c>
      <c r="BK416" s="221">
        <f>(SUM($N123:BJ123,$N1002:BJ1002)*BK973/12+(BK123+BK1002)*BK973/24-BK184*BK973/24*0)*($F416&gt;=5)</f>
        <v>0</v>
      </c>
      <c r="BL416" s="221">
        <f>(SUM($N123:BK123,$N1002:BK1002)*BL973/12+(BL123+BL1002)*BL973/24-BL184*BL973/24*0)*($F416&gt;=5)</f>
        <v>0</v>
      </c>
      <c r="BM416" s="221">
        <f>(SUM($N123:BL123,$N1002:BL1002)*BM973/12+(BM123+BM1002)*BM973/24-BM184*BM973/24*0)*($F416&gt;=5)</f>
        <v>0</v>
      </c>
    </row>
    <row r="417" spans="3:65" ht="12.75">
      <c r="C417" s="220">
        <f t="shared" si="405"/>
        <v>3</v>
      </c>
      <c r="D417" s="198" t="str">
        <f t="shared" si="404"/>
        <v>…</v>
      </c>
      <c r="E417" s="245" t="str">
        <f t="shared" si="404"/>
        <v>Operating Expense</v>
      </c>
      <c r="F417" s="215">
        <f t="shared" si="404"/>
        <v>2</v>
      </c>
      <c r="G417" s="215"/>
      <c r="H417" s="307">
        <f t="shared" si="408" ref="H417:H439">H416</f>
        <v>0.25345000000000001</v>
      </c>
      <c r="K417" s="236">
        <f t="shared" si="406"/>
        <v>0</v>
      </c>
      <c r="L417" s="237">
        <f t="shared" si="407"/>
        <v>0</v>
      </c>
      <c r="O417" s="221">
        <f>(SUM($N124:N124,$N1003:N1003)*O974/12+(O124+O1003)*O974/24-O185*O974/24*0)*($F417&gt;=5)</f>
        <v>0</v>
      </c>
      <c r="P417" s="221">
        <f>(SUM($N124:O124,$N1003:O1003)*P974/12+(P124+P1003)*P974/24-P185*P974/24*0)*($F417&gt;=5)</f>
        <v>0</v>
      </c>
      <c r="Q417" s="221">
        <f>(SUM($N124:P124,$N1003:P1003)*Q974/12+(Q124+Q1003)*Q974/24-Q185*Q974/24*0)*($F417&gt;=5)</f>
        <v>0</v>
      </c>
      <c r="R417" s="221">
        <f>(SUM($N124:Q124,$N1003:Q1003)*R974/12+(R124+R1003)*R974/24-R185*R974/24*0)*($F417&gt;=5)</f>
        <v>0</v>
      </c>
      <c r="S417" s="221">
        <f>(SUM($N124:R124,$N1003:R1003)*S974/12+(S124+S1003)*S974/24-S185*S974/24*0)*($F417&gt;=5)</f>
        <v>0</v>
      </c>
      <c r="T417" s="221">
        <f>(SUM($N124:S124,$N1003:S1003)*T974/12+(T124+T1003)*T974/24-T185*T974/24*0)*($F417&gt;=5)</f>
        <v>0</v>
      </c>
      <c r="U417" s="221">
        <f>(SUM($N124:T124,$N1003:T1003)*U974/12+(U124+U1003)*U974/24-U185*U974/24*0)*($F417&gt;=5)</f>
        <v>0</v>
      </c>
      <c r="V417" s="221">
        <f>(SUM($N124:U124,$N1003:U1003)*V974/12+(V124+V1003)*V974/24-V185*V974/24*0)*($F417&gt;=5)</f>
        <v>0</v>
      </c>
      <c r="W417" s="221">
        <f>(SUM($N124:V124,$N1003:V1003)*W974/12+(W124+W1003)*W974/24-W185*W974/24*0)*($F417&gt;=5)</f>
        <v>0</v>
      </c>
      <c r="X417" s="221">
        <f>(SUM($N124:W124,$N1003:W1003)*X974/12+(X124+X1003)*X974/24-X185*X974/24*0)*($F417&gt;=5)</f>
        <v>0</v>
      </c>
      <c r="Y417" s="221">
        <f>(SUM($N124:X124,$N1003:X1003)*Y974/12+(Y124+Y1003)*Y974/24-Y185*Y974/24*0)*($F417&gt;=5)</f>
        <v>0</v>
      </c>
      <c r="Z417" s="221">
        <f>(SUM($N124:Y124,$N1003:Y1003)*Z974/12+(Z124+Z1003)*Z974/24-Z185*Z974/24*0)*($F417&gt;=5)</f>
        <v>0</v>
      </c>
      <c r="AA417" s="221">
        <f>(SUM($N124:Z124,$N1003:Z1003)*AA974/12+(AA124+AA1003)*AA974/24-AA185*AA974/24*0)*($F417&gt;=5)</f>
        <v>0</v>
      </c>
      <c r="AB417" s="221">
        <f>(SUM($N124:AA124,$N1003:AA1003)*AB974/12+(AB124+AB1003)*AB974/24-AB185*AB974/24*0)*($F417&gt;=5)</f>
        <v>0</v>
      </c>
      <c r="AC417" s="221">
        <f>(SUM($N124:AB124,$N1003:AB1003)*AC974/12+(AC124+AC1003)*AC974/24-AC185*AC974/24*0)*($F417&gt;=5)</f>
        <v>0</v>
      </c>
      <c r="AD417" s="221">
        <f>(SUM($N124:AC124,$N1003:AC1003)*AD974/12+(AD124+AD1003)*AD974/24-AD185*AD974/24*0)*($F417&gt;=5)</f>
        <v>0</v>
      </c>
      <c r="AE417" s="221">
        <f>(SUM($N124:AD124,$N1003:AD1003)*AE974/12+(AE124+AE1003)*AE974/24-AE185*AE974/24*0)*($F417&gt;=5)</f>
        <v>0</v>
      </c>
      <c r="AF417" s="221">
        <f>(SUM($N124:AE124,$N1003:AE1003)*AF974/12+(AF124+AF1003)*AF974/24-AF185*AF974/24*0)*($F417&gt;=5)</f>
        <v>0</v>
      </c>
      <c r="AG417" s="221">
        <f>(SUM($N124:AF124,$N1003:AF1003)*AG974/12+(AG124+AG1003)*AG974/24-AG185*AG974/24*0)*($F417&gt;=5)</f>
        <v>0</v>
      </c>
      <c r="AH417" s="221">
        <f>(SUM($N124:AG124,$N1003:AG1003)*AH974/12+(AH124+AH1003)*AH974/24-AH185*AH974/24*0)*($F417&gt;=5)</f>
        <v>0</v>
      </c>
      <c r="AI417" s="221">
        <f>(SUM($N124:AH124,$N1003:AH1003)*AI974/12+(AI124+AI1003)*AI974/24-AI185*AI974/24*0)*($F417&gt;=5)</f>
        <v>0</v>
      </c>
      <c r="AJ417" s="221">
        <f>(SUM($N124:AI124,$N1003:AI1003)*AJ974/12+(AJ124+AJ1003)*AJ974/24-AJ185*AJ974/24*0)*($F417&gt;=5)</f>
        <v>0</v>
      </c>
      <c r="AK417" s="221">
        <f>(SUM($N124:AJ124,$N1003:AJ1003)*AK974/12+(AK124+AK1003)*AK974/24-AK185*AK974/24*0)*($F417&gt;=5)</f>
        <v>0</v>
      </c>
      <c r="AL417" s="221">
        <f>(SUM($N124:AK124,$N1003:AK1003)*AL974/12+(AL124+AL1003)*AL974/24-AL185*AL974/24*0)*($F417&gt;=5)</f>
        <v>0</v>
      </c>
      <c r="AM417" s="221">
        <f>(SUM($N124:AL124,$N1003:AL1003)*AM974/12+(AM124+AM1003)*AM974/24-AM185*AM974/24*0)*($F417&gt;=5)</f>
        <v>0</v>
      </c>
      <c r="AN417" s="221">
        <f>(SUM($N124:AM124,$N1003:AM1003)*AN974/12+(AN124+AN1003)*AN974/24-AN185*AN974/24*0)*($F417&gt;=5)</f>
        <v>0</v>
      </c>
      <c r="AO417" s="221">
        <f>(SUM($N124:AN124,$N1003:AN1003)*AO974/12+(AO124+AO1003)*AO974/24-AO185*AO974/24*0)*($F417&gt;=5)</f>
        <v>0</v>
      </c>
      <c r="AP417" s="221">
        <f>(SUM($N124:AO124,$N1003:AO1003)*AP974/12+(AP124+AP1003)*AP974/24-AP185*AP974/24*0)*($F417&gt;=5)</f>
        <v>0</v>
      </c>
      <c r="AQ417" s="221">
        <f>(SUM($N124:AP124,$N1003:AP1003)*AQ974/12+(AQ124+AQ1003)*AQ974/24-AQ185*AQ974/24*0)*($F417&gt;=5)</f>
        <v>0</v>
      </c>
      <c r="AR417" s="221">
        <f>(SUM($N124:AQ124,$N1003:AQ1003)*AR974/12+(AR124+AR1003)*AR974/24-AR185*AR974/24*0)*($F417&gt;=5)</f>
        <v>0</v>
      </c>
      <c r="AS417" s="221">
        <f>(SUM($N124:AR124,$N1003:AR1003)*AS974/12+(AS124+AS1003)*AS974/24-AS185*AS974/24*0)*($F417&gt;=5)</f>
        <v>0</v>
      </c>
      <c r="AT417" s="221">
        <f>(SUM($N124:AS124,$N1003:AS1003)*AT974/12+(AT124+AT1003)*AT974/24-AT185*AT974/24*0)*($F417&gt;=5)</f>
        <v>0</v>
      </c>
      <c r="AU417" s="221">
        <f>(SUM($N124:AT124,$N1003:AT1003)*AU974/12+(AU124+AU1003)*AU974/24-AU185*AU974/24*0)*($F417&gt;=5)</f>
        <v>0</v>
      </c>
      <c r="AV417" s="221">
        <f>(SUM($N124:AU124,$N1003:AU1003)*AV974/12+(AV124+AV1003)*AV974/24-AV185*AV974/24*0)*($F417&gt;=5)</f>
        <v>0</v>
      </c>
      <c r="AW417" s="221">
        <f>(SUM($N124:AV124,$N1003:AV1003)*AW974/12+(AW124+AW1003)*AW974/24-AW185*AW974/24*0)*($F417&gt;=5)</f>
        <v>0</v>
      </c>
      <c r="AX417" s="221">
        <f>(SUM($N124:AW124,$N1003:AW1003)*AX974/12+(AX124+AX1003)*AX974/24-AX185*AX974/24*0)*($F417&gt;=5)</f>
        <v>0</v>
      </c>
      <c r="AY417" s="221">
        <f>(SUM($N124:AX124,$N1003:AX1003)*AY974/12+(AY124+AY1003)*AY974/24-AY185*AY974/24*0)*($F417&gt;=5)</f>
        <v>0</v>
      </c>
      <c r="AZ417" s="221">
        <f>(SUM($N124:AY124,$N1003:AY1003)*AZ974/12+(AZ124+AZ1003)*AZ974/24-AZ185*AZ974/24*0)*($F417&gt;=5)</f>
        <v>0</v>
      </c>
      <c r="BA417" s="221">
        <f>(SUM($N124:AZ124,$N1003:AZ1003)*BA974/12+(BA124+BA1003)*BA974/24-BA185*BA974/24*0)*($F417&gt;=5)</f>
        <v>0</v>
      </c>
      <c r="BB417" s="221">
        <f>(SUM($N124:BA124,$N1003:BA1003)*BB974/12+(BB124+BB1003)*BB974/24-BB185*BB974/24*0)*($F417&gt;=5)</f>
        <v>0</v>
      </c>
      <c r="BC417" s="221">
        <f>(SUM($N124:BB124,$N1003:BB1003)*BC974/12+(BC124+BC1003)*BC974/24-BC185*BC974/24*0)*($F417&gt;=5)</f>
        <v>0</v>
      </c>
      <c r="BD417" s="221">
        <f>(SUM($N124:BC124,$N1003:BC1003)*BD974/12+(BD124+BD1003)*BD974/24-BD185*BD974/24*0)*($F417&gt;=5)</f>
        <v>0</v>
      </c>
      <c r="BE417" s="221">
        <f>(SUM($N124:BD124,$N1003:BD1003)*BE974/12+(BE124+BE1003)*BE974/24-BE185*BE974/24*0)*($F417&gt;=5)</f>
        <v>0</v>
      </c>
      <c r="BF417" s="221">
        <f>(SUM($N124:BE124,$N1003:BE1003)*BF974/12+(BF124+BF1003)*BF974/24-BF185*BF974/24*0)*($F417&gt;=5)</f>
        <v>0</v>
      </c>
      <c r="BG417" s="221">
        <f>(SUM($N124:BF124,$N1003:BF1003)*BG974/12+(BG124+BG1003)*BG974/24-BG185*BG974/24*0)*($F417&gt;=5)</f>
        <v>0</v>
      </c>
      <c r="BH417" s="221">
        <f>(SUM($N124:BG124,$N1003:BG1003)*BH974/12+(BH124+BH1003)*BH974/24-BH185*BH974/24*0)*($F417&gt;=5)</f>
        <v>0</v>
      </c>
      <c r="BI417" s="221">
        <f>(SUM($N124:BH124,$N1003:BH1003)*BI974/12+(BI124+BI1003)*BI974/24-BI185*BI974/24*0)*($F417&gt;=5)</f>
        <v>0</v>
      </c>
      <c r="BJ417" s="221">
        <f>(SUM($N124:BI124,$N1003:BI1003)*BJ974/12+(BJ124+BJ1003)*BJ974/24-BJ185*BJ974/24*0)*($F417&gt;=5)</f>
        <v>0</v>
      </c>
      <c r="BK417" s="221">
        <f>(SUM($N124:BJ124,$N1003:BJ1003)*BK974/12+(BK124+BK1003)*BK974/24-BK185*BK974/24*0)*($F417&gt;=5)</f>
        <v>0</v>
      </c>
      <c r="BL417" s="221">
        <f>(SUM($N124:BK124,$N1003:BK1003)*BL974/12+(BL124+BL1003)*BL974/24-BL185*BL974/24*0)*($F417&gt;=5)</f>
        <v>0</v>
      </c>
      <c r="BM417" s="221">
        <f>(SUM($N124:BL124,$N1003:BL1003)*BM974/12+(BM124+BM1003)*BM974/24-BM185*BM974/24*0)*($F417&gt;=5)</f>
        <v>0</v>
      </c>
    </row>
    <row r="418" spans="3:65" ht="12.75">
      <c r="C418" s="220">
        <f t="shared" si="405"/>
        <v>4</v>
      </c>
      <c r="D418" s="198" t="str">
        <f t="shared" si="404"/>
        <v>…</v>
      </c>
      <c r="E418" s="245" t="str">
        <f t="shared" si="404"/>
        <v>Operating Savings</v>
      </c>
      <c r="F418" s="215">
        <f t="shared" si="404"/>
        <v>1</v>
      </c>
      <c r="G418" s="215"/>
      <c r="H418" s="307">
        <f t="shared" si="408"/>
        <v>0.25345000000000001</v>
      </c>
      <c r="K418" s="236">
        <f t="shared" si="406"/>
        <v>0</v>
      </c>
      <c r="L418" s="237">
        <f t="shared" si="407"/>
        <v>0</v>
      </c>
      <c r="O418" s="221">
        <f>(SUM($N125:N125,$N1004:N1004)*O975/12+(O125+O1004)*O975/24-O186*O975/24*0)*($F418&gt;=5)</f>
        <v>0</v>
      </c>
      <c r="P418" s="221">
        <f>(SUM($N125:O125,$N1004:O1004)*P975/12+(P125+P1004)*P975/24-P186*P975/24*0)*($F418&gt;=5)</f>
        <v>0</v>
      </c>
      <c r="Q418" s="221">
        <f>(SUM($N125:P125,$N1004:P1004)*Q975/12+(Q125+Q1004)*Q975/24-Q186*Q975/24*0)*($F418&gt;=5)</f>
        <v>0</v>
      </c>
      <c r="R418" s="221">
        <f>(SUM($N125:Q125,$N1004:Q1004)*R975/12+(R125+R1004)*R975/24-R186*R975/24*0)*($F418&gt;=5)</f>
        <v>0</v>
      </c>
      <c r="S418" s="221">
        <f>(SUM($N125:R125,$N1004:R1004)*S975/12+(S125+S1004)*S975/24-S186*S975/24*0)*($F418&gt;=5)</f>
        <v>0</v>
      </c>
      <c r="T418" s="221">
        <f>(SUM($N125:S125,$N1004:S1004)*T975/12+(T125+T1004)*T975/24-T186*T975/24*0)*($F418&gt;=5)</f>
        <v>0</v>
      </c>
      <c r="U418" s="221">
        <f>(SUM($N125:T125,$N1004:T1004)*U975/12+(U125+U1004)*U975/24-U186*U975/24*0)*($F418&gt;=5)</f>
        <v>0</v>
      </c>
      <c r="V418" s="221">
        <f>(SUM($N125:U125,$N1004:U1004)*V975/12+(V125+V1004)*V975/24-V186*V975/24*0)*($F418&gt;=5)</f>
        <v>0</v>
      </c>
      <c r="W418" s="221">
        <f>(SUM($N125:V125,$N1004:V1004)*W975/12+(W125+W1004)*W975/24-W186*W975/24*0)*($F418&gt;=5)</f>
        <v>0</v>
      </c>
      <c r="X418" s="221">
        <f>(SUM($N125:W125,$N1004:W1004)*X975/12+(X125+X1004)*X975/24-X186*X975/24*0)*($F418&gt;=5)</f>
        <v>0</v>
      </c>
      <c r="Y418" s="221">
        <f>(SUM($N125:X125,$N1004:X1004)*Y975/12+(Y125+Y1004)*Y975/24-Y186*Y975/24*0)*($F418&gt;=5)</f>
        <v>0</v>
      </c>
      <c r="Z418" s="221">
        <f>(SUM($N125:Y125,$N1004:Y1004)*Z975/12+(Z125+Z1004)*Z975/24-Z186*Z975/24*0)*($F418&gt;=5)</f>
        <v>0</v>
      </c>
      <c r="AA418" s="221">
        <f>(SUM($N125:Z125,$N1004:Z1004)*AA975/12+(AA125+AA1004)*AA975/24-AA186*AA975/24*0)*($F418&gt;=5)</f>
        <v>0</v>
      </c>
      <c r="AB418" s="221">
        <f>(SUM($N125:AA125,$N1004:AA1004)*AB975/12+(AB125+AB1004)*AB975/24-AB186*AB975/24*0)*($F418&gt;=5)</f>
        <v>0</v>
      </c>
      <c r="AC418" s="221">
        <f>(SUM($N125:AB125,$N1004:AB1004)*AC975/12+(AC125+AC1004)*AC975/24-AC186*AC975/24*0)*($F418&gt;=5)</f>
        <v>0</v>
      </c>
      <c r="AD418" s="221">
        <f>(SUM($N125:AC125,$N1004:AC1004)*AD975/12+(AD125+AD1004)*AD975/24-AD186*AD975/24*0)*($F418&gt;=5)</f>
        <v>0</v>
      </c>
      <c r="AE418" s="221">
        <f>(SUM($N125:AD125,$N1004:AD1004)*AE975/12+(AE125+AE1004)*AE975/24-AE186*AE975/24*0)*($F418&gt;=5)</f>
        <v>0</v>
      </c>
      <c r="AF418" s="221">
        <f>(SUM($N125:AE125,$N1004:AE1004)*AF975/12+(AF125+AF1004)*AF975/24-AF186*AF975/24*0)*($F418&gt;=5)</f>
        <v>0</v>
      </c>
      <c r="AG418" s="221">
        <f>(SUM($N125:AF125,$N1004:AF1004)*AG975/12+(AG125+AG1004)*AG975/24-AG186*AG975/24*0)*($F418&gt;=5)</f>
        <v>0</v>
      </c>
      <c r="AH418" s="221">
        <f>(SUM($N125:AG125,$N1004:AG1004)*AH975/12+(AH125+AH1004)*AH975/24-AH186*AH975/24*0)*($F418&gt;=5)</f>
        <v>0</v>
      </c>
      <c r="AI418" s="221">
        <f>(SUM($N125:AH125,$N1004:AH1004)*AI975/12+(AI125+AI1004)*AI975/24-AI186*AI975/24*0)*($F418&gt;=5)</f>
        <v>0</v>
      </c>
      <c r="AJ418" s="221">
        <f>(SUM($N125:AI125,$N1004:AI1004)*AJ975/12+(AJ125+AJ1004)*AJ975/24-AJ186*AJ975/24*0)*($F418&gt;=5)</f>
        <v>0</v>
      </c>
      <c r="AK418" s="221">
        <f>(SUM($N125:AJ125,$N1004:AJ1004)*AK975/12+(AK125+AK1004)*AK975/24-AK186*AK975/24*0)*($F418&gt;=5)</f>
        <v>0</v>
      </c>
      <c r="AL418" s="221">
        <f>(SUM($N125:AK125,$N1004:AK1004)*AL975/12+(AL125+AL1004)*AL975/24-AL186*AL975/24*0)*($F418&gt;=5)</f>
        <v>0</v>
      </c>
      <c r="AM418" s="221">
        <f>(SUM($N125:AL125,$N1004:AL1004)*AM975/12+(AM125+AM1004)*AM975/24-AM186*AM975/24*0)*($F418&gt;=5)</f>
        <v>0</v>
      </c>
      <c r="AN418" s="221">
        <f>(SUM($N125:AM125,$N1004:AM1004)*AN975/12+(AN125+AN1004)*AN975/24-AN186*AN975/24*0)*($F418&gt;=5)</f>
        <v>0</v>
      </c>
      <c r="AO418" s="221">
        <f>(SUM($N125:AN125,$N1004:AN1004)*AO975/12+(AO125+AO1004)*AO975/24-AO186*AO975/24*0)*($F418&gt;=5)</f>
        <v>0</v>
      </c>
      <c r="AP418" s="221">
        <f>(SUM($N125:AO125,$N1004:AO1004)*AP975/12+(AP125+AP1004)*AP975/24-AP186*AP975/24*0)*($F418&gt;=5)</f>
        <v>0</v>
      </c>
      <c r="AQ418" s="221">
        <f>(SUM($N125:AP125,$N1004:AP1004)*AQ975/12+(AQ125+AQ1004)*AQ975/24-AQ186*AQ975/24*0)*($F418&gt;=5)</f>
        <v>0</v>
      </c>
      <c r="AR418" s="221">
        <f>(SUM($N125:AQ125,$N1004:AQ1004)*AR975/12+(AR125+AR1004)*AR975/24-AR186*AR975/24*0)*($F418&gt;=5)</f>
        <v>0</v>
      </c>
      <c r="AS418" s="221">
        <f>(SUM($N125:AR125,$N1004:AR1004)*AS975/12+(AS125+AS1004)*AS975/24-AS186*AS975/24*0)*($F418&gt;=5)</f>
        <v>0</v>
      </c>
      <c r="AT418" s="221">
        <f>(SUM($N125:AS125,$N1004:AS1004)*AT975/12+(AT125+AT1004)*AT975/24-AT186*AT975/24*0)*($F418&gt;=5)</f>
        <v>0</v>
      </c>
      <c r="AU418" s="221">
        <f>(SUM($N125:AT125,$N1004:AT1004)*AU975/12+(AU125+AU1004)*AU975/24-AU186*AU975/24*0)*($F418&gt;=5)</f>
        <v>0</v>
      </c>
      <c r="AV418" s="221">
        <f>(SUM($N125:AU125,$N1004:AU1004)*AV975/12+(AV125+AV1004)*AV975/24-AV186*AV975/24*0)*($F418&gt;=5)</f>
        <v>0</v>
      </c>
      <c r="AW418" s="221">
        <f>(SUM($N125:AV125,$N1004:AV1004)*AW975/12+(AW125+AW1004)*AW975/24-AW186*AW975/24*0)*($F418&gt;=5)</f>
        <v>0</v>
      </c>
      <c r="AX418" s="221">
        <f>(SUM($N125:AW125,$N1004:AW1004)*AX975/12+(AX125+AX1004)*AX975/24-AX186*AX975/24*0)*($F418&gt;=5)</f>
        <v>0</v>
      </c>
      <c r="AY418" s="221">
        <f>(SUM($N125:AX125,$N1004:AX1004)*AY975/12+(AY125+AY1004)*AY975/24-AY186*AY975/24*0)*($F418&gt;=5)</f>
        <v>0</v>
      </c>
      <c r="AZ418" s="221">
        <f>(SUM($N125:AY125,$N1004:AY1004)*AZ975/12+(AZ125+AZ1004)*AZ975/24-AZ186*AZ975/24*0)*($F418&gt;=5)</f>
        <v>0</v>
      </c>
      <c r="BA418" s="221">
        <f>(SUM($N125:AZ125,$N1004:AZ1004)*BA975/12+(BA125+BA1004)*BA975/24-BA186*BA975/24*0)*($F418&gt;=5)</f>
        <v>0</v>
      </c>
      <c r="BB418" s="221">
        <f>(SUM($N125:BA125,$N1004:BA1004)*BB975/12+(BB125+BB1004)*BB975/24-BB186*BB975/24*0)*($F418&gt;=5)</f>
        <v>0</v>
      </c>
      <c r="BC418" s="221">
        <f>(SUM($N125:BB125,$N1004:BB1004)*BC975/12+(BC125+BC1004)*BC975/24-BC186*BC975/24*0)*($F418&gt;=5)</f>
        <v>0</v>
      </c>
      <c r="BD418" s="221">
        <f>(SUM($N125:BC125,$N1004:BC1004)*BD975/12+(BD125+BD1004)*BD975/24-BD186*BD975/24*0)*($F418&gt;=5)</f>
        <v>0</v>
      </c>
      <c r="BE418" s="221">
        <f>(SUM($N125:BD125,$N1004:BD1004)*BE975/12+(BE125+BE1004)*BE975/24-BE186*BE975/24*0)*($F418&gt;=5)</f>
        <v>0</v>
      </c>
      <c r="BF418" s="221">
        <f>(SUM($N125:BE125,$N1004:BE1004)*BF975/12+(BF125+BF1004)*BF975/24-BF186*BF975/24*0)*($F418&gt;=5)</f>
        <v>0</v>
      </c>
      <c r="BG418" s="221">
        <f>(SUM($N125:BF125,$N1004:BF1004)*BG975/12+(BG125+BG1004)*BG975/24-BG186*BG975/24*0)*($F418&gt;=5)</f>
        <v>0</v>
      </c>
      <c r="BH418" s="221">
        <f>(SUM($N125:BG125,$N1004:BG1004)*BH975/12+(BH125+BH1004)*BH975/24-BH186*BH975/24*0)*($F418&gt;=5)</f>
        <v>0</v>
      </c>
      <c r="BI418" s="221">
        <f>(SUM($N125:BH125,$N1004:BH1004)*BI975/12+(BI125+BI1004)*BI975/24-BI186*BI975/24*0)*($F418&gt;=5)</f>
        <v>0</v>
      </c>
      <c r="BJ418" s="221">
        <f>(SUM($N125:BI125,$N1004:BI1004)*BJ975/12+(BJ125+BJ1004)*BJ975/24-BJ186*BJ975/24*0)*($F418&gt;=5)</f>
        <v>0</v>
      </c>
      <c r="BK418" s="221">
        <f>(SUM($N125:BJ125,$N1004:BJ1004)*BK975/12+(BK125+BK1004)*BK975/24-BK186*BK975/24*0)*($F418&gt;=5)</f>
        <v>0</v>
      </c>
      <c r="BL418" s="221">
        <f>(SUM($N125:BK125,$N1004:BK1004)*BL975/12+(BL125+BL1004)*BL975/24-BL186*BL975/24*0)*($F418&gt;=5)</f>
        <v>0</v>
      </c>
      <c r="BM418" s="221">
        <f>(SUM($N125:BL125,$N1004:BL1004)*BM975/12+(BM125+BM1004)*BM975/24-BM186*BM975/24*0)*($F418&gt;=5)</f>
        <v>0</v>
      </c>
    </row>
    <row r="419" spans="3:65" ht="12.75">
      <c r="C419" s="220">
        <f t="shared" si="405"/>
        <v>5</v>
      </c>
      <c r="D419" s="198" t="str">
        <f t="shared" si="404"/>
        <v>…</v>
      </c>
      <c r="E419" s="245" t="str">
        <f t="shared" si="404"/>
        <v>Operating Expense</v>
      </c>
      <c r="F419" s="215">
        <f t="shared" si="404"/>
        <v>2</v>
      </c>
      <c r="G419" s="215"/>
      <c r="H419" s="307">
        <f t="shared" si="408"/>
        <v>0.25345000000000001</v>
      </c>
      <c r="K419" s="236">
        <f t="shared" si="406"/>
        <v>0</v>
      </c>
      <c r="L419" s="237">
        <f t="shared" si="407"/>
        <v>0</v>
      </c>
      <c r="O419" s="221">
        <f>(SUM($N126:N126,$N1005:N1005)*O976/12+(O126+O1005)*O976/24-O187*O976/24*0)*($F419&gt;=5)</f>
        <v>0</v>
      </c>
      <c r="P419" s="221">
        <f>(SUM($N126:O126,$N1005:O1005)*P976/12+(P126+P1005)*P976/24-P187*P976/24*0)*($F419&gt;=5)</f>
        <v>0</v>
      </c>
      <c r="Q419" s="221">
        <f>(SUM($N126:P126,$N1005:P1005)*Q976/12+(Q126+Q1005)*Q976/24-Q187*Q976/24*0)*($F419&gt;=5)</f>
        <v>0</v>
      </c>
      <c r="R419" s="221">
        <f>(SUM($N126:Q126,$N1005:Q1005)*R976/12+(R126+R1005)*R976/24-R187*R976/24*0)*($F419&gt;=5)</f>
        <v>0</v>
      </c>
      <c r="S419" s="221">
        <f>(SUM($N126:R126,$N1005:R1005)*S976/12+(S126+S1005)*S976/24-S187*S976/24*0)*($F419&gt;=5)</f>
        <v>0</v>
      </c>
      <c r="T419" s="221">
        <f>(SUM($N126:S126,$N1005:S1005)*T976/12+(T126+T1005)*T976/24-T187*T976/24*0)*($F419&gt;=5)</f>
        <v>0</v>
      </c>
      <c r="U419" s="221">
        <f>(SUM($N126:T126,$N1005:T1005)*U976/12+(U126+U1005)*U976/24-U187*U976/24*0)*($F419&gt;=5)</f>
        <v>0</v>
      </c>
      <c r="V419" s="221">
        <f>(SUM($N126:U126,$N1005:U1005)*V976/12+(V126+V1005)*V976/24-V187*V976/24*0)*($F419&gt;=5)</f>
        <v>0</v>
      </c>
      <c r="W419" s="221">
        <f>(SUM($N126:V126,$N1005:V1005)*W976/12+(W126+W1005)*W976/24-W187*W976/24*0)*($F419&gt;=5)</f>
        <v>0</v>
      </c>
      <c r="X419" s="221">
        <f>(SUM($N126:W126,$N1005:W1005)*X976/12+(X126+X1005)*X976/24-X187*X976/24*0)*($F419&gt;=5)</f>
        <v>0</v>
      </c>
      <c r="Y419" s="221">
        <f>(SUM($N126:X126,$N1005:X1005)*Y976/12+(Y126+Y1005)*Y976/24-Y187*Y976/24*0)*($F419&gt;=5)</f>
        <v>0</v>
      </c>
      <c r="Z419" s="221">
        <f>(SUM($N126:Y126,$N1005:Y1005)*Z976/12+(Z126+Z1005)*Z976/24-Z187*Z976/24*0)*($F419&gt;=5)</f>
        <v>0</v>
      </c>
      <c r="AA419" s="221">
        <f>(SUM($N126:Z126,$N1005:Z1005)*AA976/12+(AA126+AA1005)*AA976/24-AA187*AA976/24*0)*($F419&gt;=5)</f>
        <v>0</v>
      </c>
      <c r="AB419" s="221">
        <f>(SUM($N126:AA126,$N1005:AA1005)*AB976/12+(AB126+AB1005)*AB976/24-AB187*AB976/24*0)*($F419&gt;=5)</f>
        <v>0</v>
      </c>
      <c r="AC419" s="221">
        <f>(SUM($N126:AB126,$N1005:AB1005)*AC976/12+(AC126+AC1005)*AC976/24-AC187*AC976/24*0)*($F419&gt;=5)</f>
        <v>0</v>
      </c>
      <c r="AD419" s="221">
        <f>(SUM($N126:AC126,$N1005:AC1005)*AD976/12+(AD126+AD1005)*AD976/24-AD187*AD976/24*0)*($F419&gt;=5)</f>
        <v>0</v>
      </c>
      <c r="AE419" s="221">
        <f>(SUM($N126:AD126,$N1005:AD1005)*AE976/12+(AE126+AE1005)*AE976/24-AE187*AE976/24*0)*($F419&gt;=5)</f>
        <v>0</v>
      </c>
      <c r="AF419" s="221">
        <f>(SUM($N126:AE126,$N1005:AE1005)*AF976/12+(AF126+AF1005)*AF976/24-AF187*AF976/24*0)*($F419&gt;=5)</f>
        <v>0</v>
      </c>
      <c r="AG419" s="221">
        <f>(SUM($N126:AF126,$N1005:AF1005)*AG976/12+(AG126+AG1005)*AG976/24-AG187*AG976/24*0)*($F419&gt;=5)</f>
        <v>0</v>
      </c>
      <c r="AH419" s="221">
        <f>(SUM($N126:AG126,$N1005:AG1005)*AH976/12+(AH126+AH1005)*AH976/24-AH187*AH976/24*0)*($F419&gt;=5)</f>
        <v>0</v>
      </c>
      <c r="AI419" s="221">
        <f>(SUM($N126:AH126,$N1005:AH1005)*AI976/12+(AI126+AI1005)*AI976/24-AI187*AI976/24*0)*($F419&gt;=5)</f>
        <v>0</v>
      </c>
      <c r="AJ419" s="221">
        <f>(SUM($N126:AI126,$N1005:AI1005)*AJ976/12+(AJ126+AJ1005)*AJ976/24-AJ187*AJ976/24*0)*($F419&gt;=5)</f>
        <v>0</v>
      </c>
      <c r="AK419" s="221">
        <f>(SUM($N126:AJ126,$N1005:AJ1005)*AK976/12+(AK126+AK1005)*AK976/24-AK187*AK976/24*0)*($F419&gt;=5)</f>
        <v>0</v>
      </c>
      <c r="AL419" s="221">
        <f>(SUM($N126:AK126,$N1005:AK1005)*AL976/12+(AL126+AL1005)*AL976/24-AL187*AL976/24*0)*($F419&gt;=5)</f>
        <v>0</v>
      </c>
      <c r="AM419" s="221">
        <f>(SUM($N126:AL126,$N1005:AL1005)*AM976/12+(AM126+AM1005)*AM976/24-AM187*AM976/24*0)*($F419&gt;=5)</f>
        <v>0</v>
      </c>
      <c r="AN419" s="221">
        <f>(SUM($N126:AM126,$N1005:AM1005)*AN976/12+(AN126+AN1005)*AN976/24-AN187*AN976/24*0)*($F419&gt;=5)</f>
        <v>0</v>
      </c>
      <c r="AO419" s="221">
        <f>(SUM($N126:AN126,$N1005:AN1005)*AO976/12+(AO126+AO1005)*AO976/24-AO187*AO976/24*0)*($F419&gt;=5)</f>
        <v>0</v>
      </c>
      <c r="AP419" s="221">
        <f>(SUM($N126:AO126,$N1005:AO1005)*AP976/12+(AP126+AP1005)*AP976/24-AP187*AP976/24*0)*($F419&gt;=5)</f>
        <v>0</v>
      </c>
      <c r="AQ419" s="221">
        <f>(SUM($N126:AP126,$N1005:AP1005)*AQ976/12+(AQ126+AQ1005)*AQ976/24-AQ187*AQ976/24*0)*($F419&gt;=5)</f>
        <v>0</v>
      </c>
      <c r="AR419" s="221">
        <f>(SUM($N126:AQ126,$N1005:AQ1005)*AR976/12+(AR126+AR1005)*AR976/24-AR187*AR976/24*0)*($F419&gt;=5)</f>
        <v>0</v>
      </c>
      <c r="AS419" s="221">
        <f>(SUM($N126:AR126,$N1005:AR1005)*AS976/12+(AS126+AS1005)*AS976/24-AS187*AS976/24*0)*($F419&gt;=5)</f>
        <v>0</v>
      </c>
      <c r="AT419" s="221">
        <f>(SUM($N126:AS126,$N1005:AS1005)*AT976/12+(AT126+AT1005)*AT976/24-AT187*AT976/24*0)*($F419&gt;=5)</f>
        <v>0</v>
      </c>
      <c r="AU419" s="221">
        <f>(SUM($N126:AT126,$N1005:AT1005)*AU976/12+(AU126+AU1005)*AU976/24-AU187*AU976/24*0)*($F419&gt;=5)</f>
        <v>0</v>
      </c>
      <c r="AV419" s="221">
        <f>(SUM($N126:AU126,$N1005:AU1005)*AV976/12+(AV126+AV1005)*AV976/24-AV187*AV976/24*0)*($F419&gt;=5)</f>
        <v>0</v>
      </c>
      <c r="AW419" s="221">
        <f>(SUM($N126:AV126,$N1005:AV1005)*AW976/12+(AW126+AW1005)*AW976/24-AW187*AW976/24*0)*($F419&gt;=5)</f>
        <v>0</v>
      </c>
      <c r="AX419" s="221">
        <f>(SUM($N126:AW126,$N1005:AW1005)*AX976/12+(AX126+AX1005)*AX976/24-AX187*AX976/24*0)*($F419&gt;=5)</f>
        <v>0</v>
      </c>
      <c r="AY419" s="221">
        <f>(SUM($N126:AX126,$N1005:AX1005)*AY976/12+(AY126+AY1005)*AY976/24-AY187*AY976/24*0)*($F419&gt;=5)</f>
        <v>0</v>
      </c>
      <c r="AZ419" s="221">
        <f>(SUM($N126:AY126,$N1005:AY1005)*AZ976/12+(AZ126+AZ1005)*AZ976/24-AZ187*AZ976/24*0)*($F419&gt;=5)</f>
        <v>0</v>
      </c>
      <c r="BA419" s="221">
        <f>(SUM($N126:AZ126,$N1005:AZ1005)*BA976/12+(BA126+BA1005)*BA976/24-BA187*BA976/24*0)*($F419&gt;=5)</f>
        <v>0</v>
      </c>
      <c r="BB419" s="221">
        <f>(SUM($N126:BA126,$N1005:BA1005)*BB976/12+(BB126+BB1005)*BB976/24-BB187*BB976/24*0)*($F419&gt;=5)</f>
        <v>0</v>
      </c>
      <c r="BC419" s="221">
        <f>(SUM($N126:BB126,$N1005:BB1005)*BC976/12+(BC126+BC1005)*BC976/24-BC187*BC976/24*0)*($F419&gt;=5)</f>
        <v>0</v>
      </c>
      <c r="BD419" s="221">
        <f>(SUM($N126:BC126,$N1005:BC1005)*BD976/12+(BD126+BD1005)*BD976/24-BD187*BD976/24*0)*($F419&gt;=5)</f>
        <v>0</v>
      </c>
      <c r="BE419" s="221">
        <f>(SUM($N126:BD126,$N1005:BD1005)*BE976/12+(BE126+BE1005)*BE976/24-BE187*BE976/24*0)*($F419&gt;=5)</f>
        <v>0</v>
      </c>
      <c r="BF419" s="221">
        <f>(SUM($N126:BE126,$N1005:BE1005)*BF976/12+(BF126+BF1005)*BF976/24-BF187*BF976/24*0)*($F419&gt;=5)</f>
        <v>0</v>
      </c>
      <c r="BG419" s="221">
        <f>(SUM($N126:BF126,$N1005:BF1005)*BG976/12+(BG126+BG1005)*BG976/24-BG187*BG976/24*0)*($F419&gt;=5)</f>
        <v>0</v>
      </c>
      <c r="BH419" s="221">
        <f>(SUM($N126:BG126,$N1005:BG1005)*BH976/12+(BH126+BH1005)*BH976/24-BH187*BH976/24*0)*($F419&gt;=5)</f>
        <v>0</v>
      </c>
      <c r="BI419" s="221">
        <f>(SUM($N126:BH126,$N1005:BH1005)*BI976/12+(BI126+BI1005)*BI976/24-BI187*BI976/24*0)*($F419&gt;=5)</f>
        <v>0</v>
      </c>
      <c r="BJ419" s="221">
        <f>(SUM($N126:BI126,$N1005:BI1005)*BJ976/12+(BJ126+BJ1005)*BJ976/24-BJ187*BJ976/24*0)*($F419&gt;=5)</f>
        <v>0</v>
      </c>
      <c r="BK419" s="221">
        <f>(SUM($N126:BJ126,$N1005:BJ1005)*BK976/12+(BK126+BK1005)*BK976/24-BK187*BK976/24*0)*($F419&gt;=5)</f>
        <v>0</v>
      </c>
      <c r="BL419" s="221">
        <f>(SUM($N126:BK126,$N1005:BK1005)*BL976/12+(BL126+BL1005)*BL976/24-BL187*BL976/24*0)*($F419&gt;=5)</f>
        <v>0</v>
      </c>
      <c r="BM419" s="221">
        <f>(SUM($N126:BL126,$N1005:BL1005)*BM976/12+(BM126+BM1005)*BM976/24-BM187*BM976/24*0)*($F419&gt;=5)</f>
        <v>0</v>
      </c>
    </row>
    <row r="420" spans="3:65" ht="12.75">
      <c r="C420" s="220">
        <f t="shared" si="405"/>
        <v>6</v>
      </c>
      <c r="D420" s="198" t="str">
        <f t="shared" si="404"/>
        <v>…</v>
      </c>
      <c r="E420" s="245" t="str">
        <f t="shared" si="404"/>
        <v>Operating Expense</v>
      </c>
      <c r="F420" s="215">
        <f t="shared" si="404"/>
        <v>2</v>
      </c>
      <c r="G420" s="215"/>
      <c r="H420" s="307">
        <f t="shared" si="408"/>
        <v>0.25345000000000001</v>
      </c>
      <c r="K420" s="236">
        <f t="shared" si="406"/>
        <v>0</v>
      </c>
      <c r="L420" s="237">
        <f t="shared" si="407"/>
        <v>0</v>
      </c>
      <c r="O420" s="221">
        <f>(SUM($N127:N127,$N1006:N1006)*O977/12+(O127+O1006)*O977/24-O188*O977/24*0)*($F420&gt;=5)</f>
        <v>0</v>
      </c>
      <c r="P420" s="221">
        <f>(SUM($N127:O127,$N1006:O1006)*P977/12+(P127+P1006)*P977/24-P188*P977/24*0)*($F420&gt;=5)</f>
        <v>0</v>
      </c>
      <c r="Q420" s="221">
        <f>(SUM($N127:P127,$N1006:P1006)*Q977/12+(Q127+Q1006)*Q977/24-Q188*Q977/24*0)*($F420&gt;=5)</f>
        <v>0</v>
      </c>
      <c r="R420" s="221">
        <f>(SUM($N127:Q127,$N1006:Q1006)*R977/12+(R127+R1006)*R977/24-R188*R977/24*0)*($F420&gt;=5)</f>
        <v>0</v>
      </c>
      <c r="S420" s="221">
        <f>(SUM($N127:R127,$N1006:R1006)*S977/12+(S127+S1006)*S977/24-S188*S977/24*0)*($F420&gt;=5)</f>
        <v>0</v>
      </c>
      <c r="T420" s="221">
        <f>(SUM($N127:S127,$N1006:S1006)*T977/12+(T127+T1006)*T977/24-T188*T977/24*0)*($F420&gt;=5)</f>
        <v>0</v>
      </c>
      <c r="U420" s="221">
        <f>(SUM($N127:T127,$N1006:T1006)*U977/12+(U127+U1006)*U977/24-U188*U977/24*0)*($F420&gt;=5)</f>
        <v>0</v>
      </c>
      <c r="V420" s="221">
        <f>(SUM($N127:U127,$N1006:U1006)*V977/12+(V127+V1006)*V977/24-V188*V977/24*0)*($F420&gt;=5)</f>
        <v>0</v>
      </c>
      <c r="W420" s="221">
        <f>(SUM($N127:V127,$N1006:V1006)*W977/12+(W127+W1006)*W977/24-W188*W977/24*0)*($F420&gt;=5)</f>
        <v>0</v>
      </c>
      <c r="X420" s="221">
        <f>(SUM($N127:W127,$N1006:W1006)*X977/12+(X127+X1006)*X977/24-X188*X977/24*0)*($F420&gt;=5)</f>
        <v>0</v>
      </c>
      <c r="Y420" s="221">
        <f>(SUM($N127:X127,$N1006:X1006)*Y977/12+(Y127+Y1006)*Y977/24-Y188*Y977/24*0)*($F420&gt;=5)</f>
        <v>0</v>
      </c>
      <c r="Z420" s="221">
        <f>(SUM($N127:Y127,$N1006:Y1006)*Z977/12+(Z127+Z1006)*Z977/24-Z188*Z977/24*0)*($F420&gt;=5)</f>
        <v>0</v>
      </c>
      <c r="AA420" s="221">
        <f>(SUM($N127:Z127,$N1006:Z1006)*AA977/12+(AA127+AA1006)*AA977/24-AA188*AA977/24*0)*($F420&gt;=5)</f>
        <v>0</v>
      </c>
      <c r="AB420" s="221">
        <f>(SUM($N127:AA127,$N1006:AA1006)*AB977/12+(AB127+AB1006)*AB977/24-AB188*AB977/24*0)*($F420&gt;=5)</f>
        <v>0</v>
      </c>
      <c r="AC420" s="221">
        <f>(SUM($N127:AB127,$N1006:AB1006)*AC977/12+(AC127+AC1006)*AC977/24-AC188*AC977/24*0)*($F420&gt;=5)</f>
        <v>0</v>
      </c>
      <c r="AD420" s="221">
        <f>(SUM($N127:AC127,$N1006:AC1006)*AD977/12+(AD127+AD1006)*AD977/24-AD188*AD977/24*0)*($F420&gt;=5)</f>
        <v>0</v>
      </c>
      <c r="AE420" s="221">
        <f>(SUM($N127:AD127,$N1006:AD1006)*AE977/12+(AE127+AE1006)*AE977/24-AE188*AE977/24*0)*($F420&gt;=5)</f>
        <v>0</v>
      </c>
      <c r="AF420" s="221">
        <f>(SUM($N127:AE127,$N1006:AE1006)*AF977/12+(AF127+AF1006)*AF977/24-AF188*AF977/24*0)*($F420&gt;=5)</f>
        <v>0</v>
      </c>
      <c r="AG420" s="221">
        <f>(SUM($N127:AF127,$N1006:AF1006)*AG977/12+(AG127+AG1006)*AG977/24-AG188*AG977/24*0)*($F420&gt;=5)</f>
        <v>0</v>
      </c>
      <c r="AH420" s="221">
        <f>(SUM($N127:AG127,$N1006:AG1006)*AH977/12+(AH127+AH1006)*AH977/24-AH188*AH977/24*0)*($F420&gt;=5)</f>
        <v>0</v>
      </c>
      <c r="AI420" s="221">
        <f>(SUM($N127:AH127,$N1006:AH1006)*AI977/12+(AI127+AI1006)*AI977/24-AI188*AI977/24*0)*($F420&gt;=5)</f>
        <v>0</v>
      </c>
      <c r="AJ420" s="221">
        <f>(SUM($N127:AI127,$N1006:AI1006)*AJ977/12+(AJ127+AJ1006)*AJ977/24-AJ188*AJ977/24*0)*($F420&gt;=5)</f>
        <v>0</v>
      </c>
      <c r="AK420" s="221">
        <f>(SUM($N127:AJ127,$N1006:AJ1006)*AK977/12+(AK127+AK1006)*AK977/24-AK188*AK977/24*0)*($F420&gt;=5)</f>
        <v>0</v>
      </c>
      <c r="AL420" s="221">
        <f>(SUM($N127:AK127,$N1006:AK1006)*AL977/12+(AL127+AL1006)*AL977/24-AL188*AL977/24*0)*($F420&gt;=5)</f>
        <v>0</v>
      </c>
      <c r="AM420" s="221">
        <f>(SUM($N127:AL127,$N1006:AL1006)*AM977/12+(AM127+AM1006)*AM977/24-AM188*AM977/24*0)*($F420&gt;=5)</f>
        <v>0</v>
      </c>
      <c r="AN420" s="221">
        <f>(SUM($N127:AM127,$N1006:AM1006)*AN977/12+(AN127+AN1006)*AN977/24-AN188*AN977/24*0)*($F420&gt;=5)</f>
        <v>0</v>
      </c>
      <c r="AO420" s="221">
        <f>(SUM($N127:AN127,$N1006:AN1006)*AO977/12+(AO127+AO1006)*AO977/24-AO188*AO977/24*0)*($F420&gt;=5)</f>
        <v>0</v>
      </c>
      <c r="AP420" s="221">
        <f>(SUM($N127:AO127,$N1006:AO1006)*AP977/12+(AP127+AP1006)*AP977/24-AP188*AP977/24*0)*($F420&gt;=5)</f>
        <v>0</v>
      </c>
      <c r="AQ420" s="221">
        <f>(SUM($N127:AP127,$N1006:AP1006)*AQ977/12+(AQ127+AQ1006)*AQ977/24-AQ188*AQ977/24*0)*($F420&gt;=5)</f>
        <v>0</v>
      </c>
      <c r="AR420" s="221">
        <f>(SUM($N127:AQ127,$N1006:AQ1006)*AR977/12+(AR127+AR1006)*AR977/24-AR188*AR977/24*0)*($F420&gt;=5)</f>
        <v>0</v>
      </c>
      <c r="AS420" s="221">
        <f>(SUM($N127:AR127,$N1006:AR1006)*AS977/12+(AS127+AS1006)*AS977/24-AS188*AS977/24*0)*($F420&gt;=5)</f>
        <v>0</v>
      </c>
      <c r="AT420" s="221">
        <f>(SUM($N127:AS127,$N1006:AS1006)*AT977/12+(AT127+AT1006)*AT977/24-AT188*AT977/24*0)*($F420&gt;=5)</f>
        <v>0</v>
      </c>
      <c r="AU420" s="221">
        <f>(SUM($N127:AT127,$N1006:AT1006)*AU977/12+(AU127+AU1006)*AU977/24-AU188*AU977/24*0)*($F420&gt;=5)</f>
        <v>0</v>
      </c>
      <c r="AV420" s="221">
        <f>(SUM($N127:AU127,$N1006:AU1006)*AV977/12+(AV127+AV1006)*AV977/24-AV188*AV977/24*0)*($F420&gt;=5)</f>
        <v>0</v>
      </c>
      <c r="AW420" s="221">
        <f>(SUM($N127:AV127,$N1006:AV1006)*AW977/12+(AW127+AW1006)*AW977/24-AW188*AW977/24*0)*($F420&gt;=5)</f>
        <v>0</v>
      </c>
      <c r="AX420" s="221">
        <f>(SUM($N127:AW127,$N1006:AW1006)*AX977/12+(AX127+AX1006)*AX977/24-AX188*AX977/24*0)*($F420&gt;=5)</f>
        <v>0</v>
      </c>
      <c r="AY420" s="221">
        <f>(SUM($N127:AX127,$N1006:AX1006)*AY977/12+(AY127+AY1006)*AY977/24-AY188*AY977/24*0)*($F420&gt;=5)</f>
        <v>0</v>
      </c>
      <c r="AZ420" s="221">
        <f>(SUM($N127:AY127,$N1006:AY1006)*AZ977/12+(AZ127+AZ1006)*AZ977/24-AZ188*AZ977/24*0)*($F420&gt;=5)</f>
        <v>0</v>
      </c>
      <c r="BA420" s="221">
        <f>(SUM($N127:AZ127,$N1006:AZ1006)*BA977/12+(BA127+BA1006)*BA977/24-BA188*BA977/24*0)*($F420&gt;=5)</f>
        <v>0</v>
      </c>
      <c r="BB420" s="221">
        <f>(SUM($N127:BA127,$N1006:BA1006)*BB977/12+(BB127+BB1006)*BB977/24-BB188*BB977/24*0)*($F420&gt;=5)</f>
        <v>0</v>
      </c>
      <c r="BC420" s="221">
        <f>(SUM($N127:BB127,$N1006:BB1006)*BC977/12+(BC127+BC1006)*BC977/24-BC188*BC977/24*0)*($F420&gt;=5)</f>
        <v>0</v>
      </c>
      <c r="BD420" s="221">
        <f>(SUM($N127:BC127,$N1006:BC1006)*BD977/12+(BD127+BD1006)*BD977/24-BD188*BD977/24*0)*($F420&gt;=5)</f>
        <v>0</v>
      </c>
      <c r="BE420" s="221">
        <f>(SUM($N127:BD127,$N1006:BD1006)*BE977/12+(BE127+BE1006)*BE977/24-BE188*BE977/24*0)*($F420&gt;=5)</f>
        <v>0</v>
      </c>
      <c r="BF420" s="221">
        <f>(SUM($N127:BE127,$N1006:BE1006)*BF977/12+(BF127+BF1006)*BF977/24-BF188*BF977/24*0)*($F420&gt;=5)</f>
        <v>0</v>
      </c>
      <c r="BG420" s="221">
        <f>(SUM($N127:BF127,$N1006:BF1006)*BG977/12+(BG127+BG1006)*BG977/24-BG188*BG977/24*0)*($F420&gt;=5)</f>
        <v>0</v>
      </c>
      <c r="BH420" s="221">
        <f>(SUM($N127:BG127,$N1006:BG1006)*BH977/12+(BH127+BH1006)*BH977/24-BH188*BH977/24*0)*($F420&gt;=5)</f>
        <v>0</v>
      </c>
      <c r="BI420" s="221">
        <f>(SUM($N127:BH127,$N1006:BH1006)*BI977/12+(BI127+BI1006)*BI977/24-BI188*BI977/24*0)*($F420&gt;=5)</f>
        <v>0</v>
      </c>
      <c r="BJ420" s="221">
        <f>(SUM($N127:BI127,$N1006:BI1006)*BJ977/12+(BJ127+BJ1006)*BJ977/24-BJ188*BJ977/24*0)*($F420&gt;=5)</f>
        <v>0</v>
      </c>
      <c r="BK420" s="221">
        <f>(SUM($N127:BJ127,$N1006:BJ1006)*BK977/12+(BK127+BK1006)*BK977/24-BK188*BK977/24*0)*($F420&gt;=5)</f>
        <v>0</v>
      </c>
      <c r="BL420" s="221">
        <f>(SUM($N127:BK127,$N1006:BK1006)*BL977/12+(BL127+BL1006)*BL977/24-BL188*BL977/24*0)*($F420&gt;=5)</f>
        <v>0</v>
      </c>
      <c r="BM420" s="221">
        <f>(SUM($N127:BL127,$N1006:BL1006)*BM977/12+(BM127+BM1006)*BM977/24-BM188*BM977/24*0)*($F420&gt;=5)</f>
        <v>0</v>
      </c>
    </row>
    <row r="421" spans="3:65" ht="12.75">
      <c r="C421" s="220">
        <f t="shared" si="405"/>
        <v>7</v>
      </c>
      <c r="D421" s="198" t="str">
        <f t="shared" si="404"/>
        <v>…</v>
      </c>
      <c r="E421" s="245" t="str">
        <f t="shared" si="404"/>
        <v>Operating Expense</v>
      </c>
      <c r="F421" s="215">
        <f t="shared" si="404"/>
        <v>2</v>
      </c>
      <c r="G421" s="215"/>
      <c r="H421" s="307">
        <f t="shared" si="408"/>
        <v>0.25345000000000001</v>
      </c>
      <c r="K421" s="236">
        <f t="shared" si="406"/>
        <v>0</v>
      </c>
      <c r="L421" s="237">
        <f t="shared" si="407"/>
        <v>0</v>
      </c>
      <c r="O421" s="221">
        <f>(SUM($N128:N128,$N1007:N1007)*O978/12+(O128+O1007)*O978/24-O189*O978/24*0)*($F421&gt;=5)</f>
        <v>0</v>
      </c>
      <c r="P421" s="221">
        <f>(SUM($N128:O128,$N1007:O1007)*P978/12+(P128+P1007)*P978/24-P189*P978/24*0)*($F421&gt;=5)</f>
        <v>0</v>
      </c>
      <c r="Q421" s="221">
        <f>(SUM($N128:P128,$N1007:P1007)*Q978/12+(Q128+Q1007)*Q978/24-Q189*Q978/24*0)*($F421&gt;=5)</f>
        <v>0</v>
      </c>
      <c r="R421" s="221">
        <f>(SUM($N128:Q128,$N1007:Q1007)*R978/12+(R128+R1007)*R978/24-R189*R978/24*0)*($F421&gt;=5)</f>
        <v>0</v>
      </c>
      <c r="S421" s="221">
        <f>(SUM($N128:R128,$N1007:R1007)*S978/12+(S128+S1007)*S978/24-S189*S978/24*0)*($F421&gt;=5)</f>
        <v>0</v>
      </c>
      <c r="T421" s="221">
        <f>(SUM($N128:S128,$N1007:S1007)*T978/12+(T128+T1007)*T978/24-T189*T978/24*0)*($F421&gt;=5)</f>
        <v>0</v>
      </c>
      <c r="U421" s="221">
        <f>(SUM($N128:T128,$N1007:T1007)*U978/12+(U128+U1007)*U978/24-U189*U978/24*0)*($F421&gt;=5)</f>
        <v>0</v>
      </c>
      <c r="V421" s="221">
        <f>(SUM($N128:U128,$N1007:U1007)*V978/12+(V128+V1007)*V978/24-V189*V978/24*0)*($F421&gt;=5)</f>
        <v>0</v>
      </c>
      <c r="W421" s="221">
        <f>(SUM($N128:V128,$N1007:V1007)*W978/12+(W128+W1007)*W978/24-W189*W978/24*0)*($F421&gt;=5)</f>
        <v>0</v>
      </c>
      <c r="X421" s="221">
        <f>(SUM($N128:W128,$N1007:W1007)*X978/12+(X128+X1007)*X978/24-X189*X978/24*0)*($F421&gt;=5)</f>
        <v>0</v>
      </c>
      <c r="Y421" s="221">
        <f>(SUM($N128:X128,$N1007:X1007)*Y978/12+(Y128+Y1007)*Y978/24-Y189*Y978/24*0)*($F421&gt;=5)</f>
        <v>0</v>
      </c>
      <c r="Z421" s="221">
        <f>(SUM($N128:Y128,$N1007:Y1007)*Z978/12+(Z128+Z1007)*Z978/24-Z189*Z978/24*0)*($F421&gt;=5)</f>
        <v>0</v>
      </c>
      <c r="AA421" s="221">
        <f>(SUM($N128:Z128,$N1007:Z1007)*AA978/12+(AA128+AA1007)*AA978/24-AA189*AA978/24*0)*($F421&gt;=5)</f>
        <v>0</v>
      </c>
      <c r="AB421" s="221">
        <f>(SUM($N128:AA128,$N1007:AA1007)*AB978/12+(AB128+AB1007)*AB978/24-AB189*AB978/24*0)*($F421&gt;=5)</f>
        <v>0</v>
      </c>
      <c r="AC421" s="221">
        <f>(SUM($N128:AB128,$N1007:AB1007)*AC978/12+(AC128+AC1007)*AC978/24-AC189*AC978/24*0)*($F421&gt;=5)</f>
        <v>0</v>
      </c>
      <c r="AD421" s="221">
        <f>(SUM($N128:AC128,$N1007:AC1007)*AD978/12+(AD128+AD1007)*AD978/24-AD189*AD978/24*0)*($F421&gt;=5)</f>
        <v>0</v>
      </c>
      <c r="AE421" s="221">
        <f>(SUM($N128:AD128,$N1007:AD1007)*AE978/12+(AE128+AE1007)*AE978/24-AE189*AE978/24*0)*($F421&gt;=5)</f>
        <v>0</v>
      </c>
      <c r="AF421" s="221">
        <f>(SUM($N128:AE128,$N1007:AE1007)*AF978/12+(AF128+AF1007)*AF978/24-AF189*AF978/24*0)*($F421&gt;=5)</f>
        <v>0</v>
      </c>
      <c r="AG421" s="221">
        <f>(SUM($N128:AF128,$N1007:AF1007)*AG978/12+(AG128+AG1007)*AG978/24-AG189*AG978/24*0)*($F421&gt;=5)</f>
        <v>0</v>
      </c>
      <c r="AH421" s="221">
        <f>(SUM($N128:AG128,$N1007:AG1007)*AH978/12+(AH128+AH1007)*AH978/24-AH189*AH978/24*0)*($F421&gt;=5)</f>
        <v>0</v>
      </c>
      <c r="AI421" s="221">
        <f>(SUM($N128:AH128,$N1007:AH1007)*AI978/12+(AI128+AI1007)*AI978/24-AI189*AI978/24*0)*($F421&gt;=5)</f>
        <v>0</v>
      </c>
      <c r="AJ421" s="221">
        <f>(SUM($N128:AI128,$N1007:AI1007)*AJ978/12+(AJ128+AJ1007)*AJ978/24-AJ189*AJ978/24*0)*($F421&gt;=5)</f>
        <v>0</v>
      </c>
      <c r="AK421" s="221">
        <f>(SUM($N128:AJ128,$N1007:AJ1007)*AK978/12+(AK128+AK1007)*AK978/24-AK189*AK978/24*0)*($F421&gt;=5)</f>
        <v>0</v>
      </c>
      <c r="AL421" s="221">
        <f>(SUM($N128:AK128,$N1007:AK1007)*AL978/12+(AL128+AL1007)*AL978/24-AL189*AL978/24*0)*($F421&gt;=5)</f>
        <v>0</v>
      </c>
      <c r="AM421" s="221">
        <f>(SUM($N128:AL128,$N1007:AL1007)*AM978/12+(AM128+AM1007)*AM978/24-AM189*AM978/24*0)*($F421&gt;=5)</f>
        <v>0</v>
      </c>
      <c r="AN421" s="221">
        <f>(SUM($N128:AM128,$N1007:AM1007)*AN978/12+(AN128+AN1007)*AN978/24-AN189*AN978/24*0)*($F421&gt;=5)</f>
        <v>0</v>
      </c>
      <c r="AO421" s="221">
        <f>(SUM($N128:AN128,$N1007:AN1007)*AO978/12+(AO128+AO1007)*AO978/24-AO189*AO978/24*0)*($F421&gt;=5)</f>
        <v>0</v>
      </c>
      <c r="AP421" s="221">
        <f>(SUM($N128:AO128,$N1007:AO1007)*AP978/12+(AP128+AP1007)*AP978/24-AP189*AP978/24*0)*($F421&gt;=5)</f>
        <v>0</v>
      </c>
      <c r="AQ421" s="221">
        <f>(SUM($N128:AP128,$N1007:AP1007)*AQ978/12+(AQ128+AQ1007)*AQ978/24-AQ189*AQ978/24*0)*($F421&gt;=5)</f>
        <v>0</v>
      </c>
      <c r="AR421" s="221">
        <f>(SUM($N128:AQ128,$N1007:AQ1007)*AR978/12+(AR128+AR1007)*AR978/24-AR189*AR978/24*0)*($F421&gt;=5)</f>
        <v>0</v>
      </c>
      <c r="AS421" s="221">
        <f>(SUM($N128:AR128,$N1007:AR1007)*AS978/12+(AS128+AS1007)*AS978/24-AS189*AS978/24*0)*($F421&gt;=5)</f>
        <v>0</v>
      </c>
      <c r="AT421" s="221">
        <f>(SUM($N128:AS128,$N1007:AS1007)*AT978/12+(AT128+AT1007)*AT978/24-AT189*AT978/24*0)*($F421&gt;=5)</f>
        <v>0</v>
      </c>
      <c r="AU421" s="221">
        <f>(SUM($N128:AT128,$N1007:AT1007)*AU978/12+(AU128+AU1007)*AU978/24-AU189*AU978/24*0)*($F421&gt;=5)</f>
        <v>0</v>
      </c>
      <c r="AV421" s="221">
        <f>(SUM($N128:AU128,$N1007:AU1007)*AV978/12+(AV128+AV1007)*AV978/24-AV189*AV978/24*0)*($F421&gt;=5)</f>
        <v>0</v>
      </c>
      <c r="AW421" s="221">
        <f>(SUM($N128:AV128,$N1007:AV1007)*AW978/12+(AW128+AW1007)*AW978/24-AW189*AW978/24*0)*($F421&gt;=5)</f>
        <v>0</v>
      </c>
      <c r="AX421" s="221">
        <f>(SUM($N128:AW128,$N1007:AW1007)*AX978/12+(AX128+AX1007)*AX978/24-AX189*AX978/24*0)*($F421&gt;=5)</f>
        <v>0</v>
      </c>
      <c r="AY421" s="221">
        <f>(SUM($N128:AX128,$N1007:AX1007)*AY978/12+(AY128+AY1007)*AY978/24-AY189*AY978/24*0)*($F421&gt;=5)</f>
        <v>0</v>
      </c>
      <c r="AZ421" s="221">
        <f>(SUM($N128:AY128,$N1007:AY1007)*AZ978/12+(AZ128+AZ1007)*AZ978/24-AZ189*AZ978/24*0)*($F421&gt;=5)</f>
        <v>0</v>
      </c>
      <c r="BA421" s="221">
        <f>(SUM($N128:AZ128,$N1007:AZ1007)*BA978/12+(BA128+BA1007)*BA978/24-BA189*BA978/24*0)*($F421&gt;=5)</f>
        <v>0</v>
      </c>
      <c r="BB421" s="221">
        <f>(SUM($N128:BA128,$N1007:BA1007)*BB978/12+(BB128+BB1007)*BB978/24-BB189*BB978/24*0)*($F421&gt;=5)</f>
        <v>0</v>
      </c>
      <c r="BC421" s="221">
        <f>(SUM($N128:BB128,$N1007:BB1007)*BC978/12+(BC128+BC1007)*BC978/24-BC189*BC978/24*0)*($F421&gt;=5)</f>
        <v>0</v>
      </c>
      <c r="BD421" s="221">
        <f>(SUM($N128:BC128,$N1007:BC1007)*BD978/12+(BD128+BD1007)*BD978/24-BD189*BD978/24*0)*($F421&gt;=5)</f>
        <v>0</v>
      </c>
      <c r="BE421" s="221">
        <f>(SUM($N128:BD128,$N1007:BD1007)*BE978/12+(BE128+BE1007)*BE978/24-BE189*BE978/24*0)*($F421&gt;=5)</f>
        <v>0</v>
      </c>
      <c r="BF421" s="221">
        <f>(SUM($N128:BE128,$N1007:BE1007)*BF978/12+(BF128+BF1007)*BF978/24-BF189*BF978/24*0)*($F421&gt;=5)</f>
        <v>0</v>
      </c>
      <c r="BG421" s="221">
        <f>(SUM($N128:BF128,$N1007:BF1007)*BG978/12+(BG128+BG1007)*BG978/24-BG189*BG978/24*0)*($F421&gt;=5)</f>
        <v>0</v>
      </c>
      <c r="BH421" s="221">
        <f>(SUM($N128:BG128,$N1007:BG1007)*BH978/12+(BH128+BH1007)*BH978/24-BH189*BH978/24*0)*($F421&gt;=5)</f>
        <v>0</v>
      </c>
      <c r="BI421" s="221">
        <f>(SUM($N128:BH128,$N1007:BH1007)*BI978/12+(BI128+BI1007)*BI978/24-BI189*BI978/24*0)*($F421&gt;=5)</f>
        <v>0</v>
      </c>
      <c r="BJ421" s="221">
        <f>(SUM($N128:BI128,$N1007:BI1007)*BJ978/12+(BJ128+BJ1007)*BJ978/24-BJ189*BJ978/24*0)*($F421&gt;=5)</f>
        <v>0</v>
      </c>
      <c r="BK421" s="221">
        <f>(SUM($N128:BJ128,$N1007:BJ1007)*BK978/12+(BK128+BK1007)*BK978/24-BK189*BK978/24*0)*($F421&gt;=5)</f>
        <v>0</v>
      </c>
      <c r="BL421" s="221">
        <f>(SUM($N128:BK128,$N1007:BK1007)*BL978/12+(BL128+BL1007)*BL978/24-BL189*BL978/24*0)*($F421&gt;=5)</f>
        <v>0</v>
      </c>
      <c r="BM421" s="221">
        <f>(SUM($N128:BL128,$N1007:BL1007)*BM978/12+(BM128+BM1007)*BM978/24-BM189*BM978/24*0)*($F421&gt;=5)</f>
        <v>0</v>
      </c>
    </row>
    <row r="422" spans="3:65" ht="12.75">
      <c r="C422" s="220">
        <f t="shared" si="405"/>
        <v>8</v>
      </c>
      <c r="D422" s="198" t="str">
        <f t="shared" si="404"/>
        <v>…</v>
      </c>
      <c r="E422" s="245" t="str">
        <f t="shared" si="404"/>
        <v>Operating Expense</v>
      </c>
      <c r="F422" s="215">
        <f t="shared" si="404"/>
        <v>2</v>
      </c>
      <c r="G422" s="215"/>
      <c r="H422" s="307">
        <f t="shared" si="408"/>
        <v>0.25345000000000001</v>
      </c>
      <c r="K422" s="236">
        <f t="shared" si="406"/>
        <v>0</v>
      </c>
      <c r="L422" s="237">
        <f t="shared" si="407"/>
        <v>0</v>
      </c>
      <c r="O422" s="221">
        <f>(SUM($N129:N129,$N1008:N1008)*O979/12+(O129+O1008)*O979/24-O190*O979/24*0)*($F422&gt;=5)</f>
        <v>0</v>
      </c>
      <c r="P422" s="221">
        <f>(SUM($N129:O129,$N1008:O1008)*P979/12+(P129+P1008)*P979/24-P190*P979/24*0)*($F422&gt;=5)</f>
        <v>0</v>
      </c>
      <c r="Q422" s="221">
        <f>(SUM($N129:P129,$N1008:P1008)*Q979/12+(Q129+Q1008)*Q979/24-Q190*Q979/24*0)*($F422&gt;=5)</f>
        <v>0</v>
      </c>
      <c r="R422" s="221">
        <f>(SUM($N129:Q129,$N1008:Q1008)*R979/12+(R129+R1008)*R979/24-R190*R979/24*0)*($F422&gt;=5)</f>
        <v>0</v>
      </c>
      <c r="S422" s="221">
        <f>(SUM($N129:R129,$N1008:R1008)*S979/12+(S129+S1008)*S979/24-S190*S979/24*0)*($F422&gt;=5)</f>
        <v>0</v>
      </c>
      <c r="T422" s="221">
        <f>(SUM($N129:S129,$N1008:S1008)*T979/12+(T129+T1008)*T979/24-T190*T979/24*0)*($F422&gt;=5)</f>
        <v>0</v>
      </c>
      <c r="U422" s="221">
        <f>(SUM($N129:T129,$N1008:T1008)*U979/12+(U129+U1008)*U979/24-U190*U979/24*0)*($F422&gt;=5)</f>
        <v>0</v>
      </c>
      <c r="V422" s="221">
        <f>(SUM($N129:U129,$N1008:U1008)*V979/12+(V129+V1008)*V979/24-V190*V979/24*0)*($F422&gt;=5)</f>
        <v>0</v>
      </c>
      <c r="W422" s="221">
        <f>(SUM($N129:V129,$N1008:V1008)*W979/12+(W129+W1008)*W979/24-W190*W979/24*0)*($F422&gt;=5)</f>
        <v>0</v>
      </c>
      <c r="X422" s="221">
        <f>(SUM($N129:W129,$N1008:W1008)*X979/12+(X129+X1008)*X979/24-X190*X979/24*0)*($F422&gt;=5)</f>
        <v>0</v>
      </c>
      <c r="Y422" s="221">
        <f>(SUM($N129:X129,$N1008:X1008)*Y979/12+(Y129+Y1008)*Y979/24-Y190*Y979/24*0)*($F422&gt;=5)</f>
        <v>0</v>
      </c>
      <c r="Z422" s="221">
        <f>(SUM($N129:Y129,$N1008:Y1008)*Z979/12+(Z129+Z1008)*Z979/24-Z190*Z979/24*0)*($F422&gt;=5)</f>
        <v>0</v>
      </c>
      <c r="AA422" s="221">
        <f>(SUM($N129:Z129,$N1008:Z1008)*AA979/12+(AA129+AA1008)*AA979/24-AA190*AA979/24*0)*($F422&gt;=5)</f>
        <v>0</v>
      </c>
      <c r="AB422" s="221">
        <f>(SUM($N129:AA129,$N1008:AA1008)*AB979/12+(AB129+AB1008)*AB979/24-AB190*AB979/24*0)*($F422&gt;=5)</f>
        <v>0</v>
      </c>
      <c r="AC422" s="221">
        <f>(SUM($N129:AB129,$N1008:AB1008)*AC979/12+(AC129+AC1008)*AC979/24-AC190*AC979/24*0)*($F422&gt;=5)</f>
        <v>0</v>
      </c>
      <c r="AD422" s="221">
        <f>(SUM($N129:AC129,$N1008:AC1008)*AD979/12+(AD129+AD1008)*AD979/24-AD190*AD979/24*0)*($F422&gt;=5)</f>
        <v>0</v>
      </c>
      <c r="AE422" s="221">
        <f>(SUM($N129:AD129,$N1008:AD1008)*AE979/12+(AE129+AE1008)*AE979/24-AE190*AE979/24*0)*($F422&gt;=5)</f>
        <v>0</v>
      </c>
      <c r="AF422" s="221">
        <f>(SUM($N129:AE129,$N1008:AE1008)*AF979/12+(AF129+AF1008)*AF979/24-AF190*AF979/24*0)*($F422&gt;=5)</f>
        <v>0</v>
      </c>
      <c r="AG422" s="221">
        <f>(SUM($N129:AF129,$N1008:AF1008)*AG979/12+(AG129+AG1008)*AG979/24-AG190*AG979/24*0)*($F422&gt;=5)</f>
        <v>0</v>
      </c>
      <c r="AH422" s="221">
        <f>(SUM($N129:AG129,$N1008:AG1008)*AH979/12+(AH129+AH1008)*AH979/24-AH190*AH979/24*0)*($F422&gt;=5)</f>
        <v>0</v>
      </c>
      <c r="AI422" s="221">
        <f>(SUM($N129:AH129,$N1008:AH1008)*AI979/12+(AI129+AI1008)*AI979/24-AI190*AI979/24*0)*($F422&gt;=5)</f>
        <v>0</v>
      </c>
      <c r="AJ422" s="221">
        <f>(SUM($N129:AI129,$N1008:AI1008)*AJ979/12+(AJ129+AJ1008)*AJ979/24-AJ190*AJ979/24*0)*($F422&gt;=5)</f>
        <v>0</v>
      </c>
      <c r="AK422" s="221">
        <f>(SUM($N129:AJ129,$N1008:AJ1008)*AK979/12+(AK129+AK1008)*AK979/24-AK190*AK979/24*0)*($F422&gt;=5)</f>
        <v>0</v>
      </c>
      <c r="AL422" s="221">
        <f>(SUM($N129:AK129,$N1008:AK1008)*AL979/12+(AL129+AL1008)*AL979/24-AL190*AL979/24*0)*($F422&gt;=5)</f>
        <v>0</v>
      </c>
      <c r="AM422" s="221">
        <f>(SUM($N129:AL129,$N1008:AL1008)*AM979/12+(AM129+AM1008)*AM979/24-AM190*AM979/24*0)*($F422&gt;=5)</f>
        <v>0</v>
      </c>
      <c r="AN422" s="221">
        <f>(SUM($N129:AM129,$N1008:AM1008)*AN979/12+(AN129+AN1008)*AN979/24-AN190*AN979/24*0)*($F422&gt;=5)</f>
        <v>0</v>
      </c>
      <c r="AO422" s="221">
        <f>(SUM($N129:AN129,$N1008:AN1008)*AO979/12+(AO129+AO1008)*AO979/24-AO190*AO979/24*0)*($F422&gt;=5)</f>
        <v>0</v>
      </c>
      <c r="AP422" s="221">
        <f>(SUM($N129:AO129,$N1008:AO1008)*AP979/12+(AP129+AP1008)*AP979/24-AP190*AP979/24*0)*($F422&gt;=5)</f>
        <v>0</v>
      </c>
      <c r="AQ422" s="221">
        <f>(SUM($N129:AP129,$N1008:AP1008)*AQ979/12+(AQ129+AQ1008)*AQ979/24-AQ190*AQ979/24*0)*($F422&gt;=5)</f>
        <v>0</v>
      </c>
      <c r="AR422" s="221">
        <f>(SUM($N129:AQ129,$N1008:AQ1008)*AR979/12+(AR129+AR1008)*AR979/24-AR190*AR979/24*0)*($F422&gt;=5)</f>
        <v>0</v>
      </c>
      <c r="AS422" s="221">
        <f>(SUM($N129:AR129,$N1008:AR1008)*AS979/12+(AS129+AS1008)*AS979/24-AS190*AS979/24*0)*($F422&gt;=5)</f>
        <v>0</v>
      </c>
      <c r="AT422" s="221">
        <f>(SUM($N129:AS129,$N1008:AS1008)*AT979/12+(AT129+AT1008)*AT979/24-AT190*AT979/24*0)*($F422&gt;=5)</f>
        <v>0</v>
      </c>
      <c r="AU422" s="221">
        <f>(SUM($N129:AT129,$N1008:AT1008)*AU979/12+(AU129+AU1008)*AU979/24-AU190*AU979/24*0)*($F422&gt;=5)</f>
        <v>0</v>
      </c>
      <c r="AV422" s="221">
        <f>(SUM($N129:AU129,$N1008:AU1008)*AV979/12+(AV129+AV1008)*AV979/24-AV190*AV979/24*0)*($F422&gt;=5)</f>
        <v>0</v>
      </c>
      <c r="AW422" s="221">
        <f>(SUM($N129:AV129,$N1008:AV1008)*AW979/12+(AW129+AW1008)*AW979/24-AW190*AW979/24*0)*($F422&gt;=5)</f>
        <v>0</v>
      </c>
      <c r="AX422" s="221">
        <f>(SUM($N129:AW129,$N1008:AW1008)*AX979/12+(AX129+AX1008)*AX979/24-AX190*AX979/24*0)*($F422&gt;=5)</f>
        <v>0</v>
      </c>
      <c r="AY422" s="221">
        <f>(SUM($N129:AX129,$N1008:AX1008)*AY979/12+(AY129+AY1008)*AY979/24-AY190*AY979/24*0)*($F422&gt;=5)</f>
        <v>0</v>
      </c>
      <c r="AZ422" s="221">
        <f>(SUM($N129:AY129,$N1008:AY1008)*AZ979/12+(AZ129+AZ1008)*AZ979/24-AZ190*AZ979/24*0)*($F422&gt;=5)</f>
        <v>0</v>
      </c>
      <c r="BA422" s="221">
        <f>(SUM($N129:AZ129,$N1008:AZ1008)*BA979/12+(BA129+BA1008)*BA979/24-BA190*BA979/24*0)*($F422&gt;=5)</f>
        <v>0</v>
      </c>
      <c r="BB422" s="221">
        <f>(SUM($N129:BA129,$N1008:BA1008)*BB979/12+(BB129+BB1008)*BB979/24-BB190*BB979/24*0)*($F422&gt;=5)</f>
        <v>0</v>
      </c>
      <c r="BC422" s="221">
        <f>(SUM($N129:BB129,$N1008:BB1008)*BC979/12+(BC129+BC1008)*BC979/24-BC190*BC979/24*0)*($F422&gt;=5)</f>
        <v>0</v>
      </c>
      <c r="BD422" s="221">
        <f>(SUM($N129:BC129,$N1008:BC1008)*BD979/12+(BD129+BD1008)*BD979/24-BD190*BD979/24*0)*($F422&gt;=5)</f>
        <v>0</v>
      </c>
      <c r="BE422" s="221">
        <f>(SUM($N129:BD129,$N1008:BD1008)*BE979/12+(BE129+BE1008)*BE979/24-BE190*BE979/24*0)*($F422&gt;=5)</f>
        <v>0</v>
      </c>
      <c r="BF422" s="221">
        <f>(SUM($N129:BE129,$N1008:BE1008)*BF979/12+(BF129+BF1008)*BF979/24-BF190*BF979/24*0)*($F422&gt;=5)</f>
        <v>0</v>
      </c>
      <c r="BG422" s="221">
        <f>(SUM($N129:BF129,$N1008:BF1008)*BG979/12+(BG129+BG1008)*BG979/24-BG190*BG979/24*0)*($F422&gt;=5)</f>
        <v>0</v>
      </c>
      <c r="BH422" s="221">
        <f>(SUM($N129:BG129,$N1008:BG1008)*BH979/12+(BH129+BH1008)*BH979/24-BH190*BH979/24*0)*($F422&gt;=5)</f>
        <v>0</v>
      </c>
      <c r="BI422" s="221">
        <f>(SUM($N129:BH129,$N1008:BH1008)*BI979/12+(BI129+BI1008)*BI979/24-BI190*BI979/24*0)*($F422&gt;=5)</f>
        <v>0</v>
      </c>
      <c r="BJ422" s="221">
        <f>(SUM($N129:BI129,$N1008:BI1008)*BJ979/12+(BJ129+BJ1008)*BJ979/24-BJ190*BJ979/24*0)*($F422&gt;=5)</f>
        <v>0</v>
      </c>
      <c r="BK422" s="221">
        <f>(SUM($N129:BJ129,$N1008:BJ1008)*BK979/12+(BK129+BK1008)*BK979/24-BK190*BK979/24*0)*($F422&gt;=5)</f>
        <v>0</v>
      </c>
      <c r="BL422" s="221">
        <f>(SUM($N129:BK129,$N1008:BK1008)*BL979/12+(BL129+BL1008)*BL979/24-BL190*BL979/24*0)*($F422&gt;=5)</f>
        <v>0</v>
      </c>
      <c r="BM422" s="221">
        <f>(SUM($N129:BL129,$N1008:BL1008)*BM979/12+(BM129+BM1008)*BM979/24-BM190*BM979/24*0)*($F422&gt;=5)</f>
        <v>0</v>
      </c>
    </row>
    <row r="423" spans="3:65" ht="12.75">
      <c r="C423" s="220">
        <f t="shared" si="405"/>
        <v>9</v>
      </c>
      <c r="D423" s="198" t="str">
        <f t="shared" si="404"/>
        <v>…</v>
      </c>
      <c r="E423" s="245" t="str">
        <f t="shared" si="404"/>
        <v>Operating Expense</v>
      </c>
      <c r="F423" s="215">
        <f t="shared" si="404"/>
        <v>2</v>
      </c>
      <c r="G423" s="215"/>
      <c r="H423" s="307">
        <f t="shared" si="408"/>
        <v>0.25345000000000001</v>
      </c>
      <c r="K423" s="236">
        <f t="shared" si="406"/>
        <v>0</v>
      </c>
      <c r="L423" s="237">
        <f t="shared" si="407"/>
        <v>0</v>
      </c>
      <c r="O423" s="221">
        <f>(SUM($N130:N130,$N1009:N1009)*O980/12+(O130+O1009)*O980/24-O191*O980/24*0)*($F423&gt;=5)</f>
        <v>0</v>
      </c>
      <c r="P423" s="221">
        <f>(SUM($N130:O130,$N1009:O1009)*P980/12+(P130+P1009)*P980/24-P191*P980/24*0)*($F423&gt;=5)</f>
        <v>0</v>
      </c>
      <c r="Q423" s="221">
        <f>(SUM($N130:P130,$N1009:P1009)*Q980/12+(Q130+Q1009)*Q980/24-Q191*Q980/24*0)*($F423&gt;=5)</f>
        <v>0</v>
      </c>
      <c r="R423" s="221">
        <f>(SUM($N130:Q130,$N1009:Q1009)*R980/12+(R130+R1009)*R980/24-R191*R980/24*0)*($F423&gt;=5)</f>
        <v>0</v>
      </c>
      <c r="S423" s="221">
        <f>(SUM($N130:R130,$N1009:R1009)*S980/12+(S130+S1009)*S980/24-S191*S980/24*0)*($F423&gt;=5)</f>
        <v>0</v>
      </c>
      <c r="T423" s="221">
        <f>(SUM($N130:S130,$N1009:S1009)*T980/12+(T130+T1009)*T980/24-T191*T980/24*0)*($F423&gt;=5)</f>
        <v>0</v>
      </c>
      <c r="U423" s="221">
        <f>(SUM($N130:T130,$N1009:T1009)*U980/12+(U130+U1009)*U980/24-U191*U980/24*0)*($F423&gt;=5)</f>
        <v>0</v>
      </c>
      <c r="V423" s="221">
        <f>(SUM($N130:U130,$N1009:U1009)*V980/12+(V130+V1009)*V980/24-V191*V980/24*0)*($F423&gt;=5)</f>
        <v>0</v>
      </c>
      <c r="W423" s="221">
        <f>(SUM($N130:V130,$N1009:V1009)*W980/12+(W130+W1009)*W980/24-W191*W980/24*0)*($F423&gt;=5)</f>
        <v>0</v>
      </c>
      <c r="X423" s="221">
        <f>(SUM($N130:W130,$N1009:W1009)*X980/12+(X130+X1009)*X980/24-X191*X980/24*0)*($F423&gt;=5)</f>
        <v>0</v>
      </c>
      <c r="Y423" s="221">
        <f>(SUM($N130:X130,$N1009:X1009)*Y980/12+(Y130+Y1009)*Y980/24-Y191*Y980/24*0)*($F423&gt;=5)</f>
        <v>0</v>
      </c>
      <c r="Z423" s="221">
        <f>(SUM($N130:Y130,$N1009:Y1009)*Z980/12+(Z130+Z1009)*Z980/24-Z191*Z980/24*0)*($F423&gt;=5)</f>
        <v>0</v>
      </c>
      <c r="AA423" s="221">
        <f>(SUM($N130:Z130,$N1009:Z1009)*AA980/12+(AA130+AA1009)*AA980/24-AA191*AA980/24*0)*($F423&gt;=5)</f>
        <v>0</v>
      </c>
      <c r="AB423" s="221">
        <f>(SUM($N130:AA130,$N1009:AA1009)*AB980/12+(AB130+AB1009)*AB980/24-AB191*AB980/24*0)*($F423&gt;=5)</f>
        <v>0</v>
      </c>
      <c r="AC423" s="221">
        <f>(SUM($N130:AB130,$N1009:AB1009)*AC980/12+(AC130+AC1009)*AC980/24-AC191*AC980/24*0)*($F423&gt;=5)</f>
        <v>0</v>
      </c>
      <c r="AD423" s="221">
        <f>(SUM($N130:AC130,$N1009:AC1009)*AD980/12+(AD130+AD1009)*AD980/24-AD191*AD980/24*0)*($F423&gt;=5)</f>
        <v>0</v>
      </c>
      <c r="AE423" s="221">
        <f>(SUM($N130:AD130,$N1009:AD1009)*AE980/12+(AE130+AE1009)*AE980/24-AE191*AE980/24*0)*($F423&gt;=5)</f>
        <v>0</v>
      </c>
      <c r="AF423" s="221">
        <f>(SUM($N130:AE130,$N1009:AE1009)*AF980/12+(AF130+AF1009)*AF980/24-AF191*AF980/24*0)*($F423&gt;=5)</f>
        <v>0</v>
      </c>
      <c r="AG423" s="221">
        <f>(SUM($N130:AF130,$N1009:AF1009)*AG980/12+(AG130+AG1009)*AG980/24-AG191*AG980/24*0)*($F423&gt;=5)</f>
        <v>0</v>
      </c>
      <c r="AH423" s="221">
        <f>(SUM($N130:AG130,$N1009:AG1009)*AH980/12+(AH130+AH1009)*AH980/24-AH191*AH980/24*0)*($F423&gt;=5)</f>
        <v>0</v>
      </c>
      <c r="AI423" s="221">
        <f>(SUM($N130:AH130,$N1009:AH1009)*AI980/12+(AI130+AI1009)*AI980/24-AI191*AI980/24*0)*($F423&gt;=5)</f>
        <v>0</v>
      </c>
      <c r="AJ423" s="221">
        <f>(SUM($N130:AI130,$N1009:AI1009)*AJ980/12+(AJ130+AJ1009)*AJ980/24-AJ191*AJ980/24*0)*($F423&gt;=5)</f>
        <v>0</v>
      </c>
      <c r="AK423" s="221">
        <f>(SUM($N130:AJ130,$N1009:AJ1009)*AK980/12+(AK130+AK1009)*AK980/24-AK191*AK980/24*0)*($F423&gt;=5)</f>
        <v>0</v>
      </c>
      <c r="AL423" s="221">
        <f>(SUM($N130:AK130,$N1009:AK1009)*AL980/12+(AL130+AL1009)*AL980/24-AL191*AL980/24*0)*($F423&gt;=5)</f>
        <v>0</v>
      </c>
      <c r="AM423" s="221">
        <f>(SUM($N130:AL130,$N1009:AL1009)*AM980/12+(AM130+AM1009)*AM980/24-AM191*AM980/24*0)*($F423&gt;=5)</f>
        <v>0</v>
      </c>
      <c r="AN423" s="221">
        <f>(SUM($N130:AM130,$N1009:AM1009)*AN980/12+(AN130+AN1009)*AN980/24-AN191*AN980/24*0)*($F423&gt;=5)</f>
        <v>0</v>
      </c>
      <c r="AO423" s="221">
        <f>(SUM($N130:AN130,$N1009:AN1009)*AO980/12+(AO130+AO1009)*AO980/24-AO191*AO980/24*0)*($F423&gt;=5)</f>
        <v>0</v>
      </c>
      <c r="AP423" s="221">
        <f>(SUM($N130:AO130,$N1009:AO1009)*AP980/12+(AP130+AP1009)*AP980/24-AP191*AP980/24*0)*($F423&gt;=5)</f>
        <v>0</v>
      </c>
      <c r="AQ423" s="221">
        <f>(SUM($N130:AP130,$N1009:AP1009)*AQ980/12+(AQ130+AQ1009)*AQ980/24-AQ191*AQ980/24*0)*($F423&gt;=5)</f>
        <v>0</v>
      </c>
      <c r="AR423" s="221">
        <f>(SUM($N130:AQ130,$N1009:AQ1009)*AR980/12+(AR130+AR1009)*AR980/24-AR191*AR980/24*0)*($F423&gt;=5)</f>
        <v>0</v>
      </c>
      <c r="AS423" s="221">
        <f>(SUM($N130:AR130,$N1009:AR1009)*AS980/12+(AS130+AS1009)*AS980/24-AS191*AS980/24*0)*($F423&gt;=5)</f>
        <v>0</v>
      </c>
      <c r="AT423" s="221">
        <f>(SUM($N130:AS130,$N1009:AS1009)*AT980/12+(AT130+AT1009)*AT980/24-AT191*AT980/24*0)*($F423&gt;=5)</f>
        <v>0</v>
      </c>
      <c r="AU423" s="221">
        <f>(SUM($N130:AT130,$N1009:AT1009)*AU980/12+(AU130+AU1009)*AU980/24-AU191*AU980/24*0)*($F423&gt;=5)</f>
        <v>0</v>
      </c>
      <c r="AV423" s="221">
        <f>(SUM($N130:AU130,$N1009:AU1009)*AV980/12+(AV130+AV1009)*AV980/24-AV191*AV980/24*0)*($F423&gt;=5)</f>
        <v>0</v>
      </c>
      <c r="AW423" s="221">
        <f>(SUM($N130:AV130,$N1009:AV1009)*AW980/12+(AW130+AW1009)*AW980/24-AW191*AW980/24*0)*($F423&gt;=5)</f>
        <v>0</v>
      </c>
      <c r="AX423" s="221">
        <f>(SUM($N130:AW130,$N1009:AW1009)*AX980/12+(AX130+AX1009)*AX980/24-AX191*AX980/24*0)*($F423&gt;=5)</f>
        <v>0</v>
      </c>
      <c r="AY423" s="221">
        <f>(SUM($N130:AX130,$N1009:AX1009)*AY980/12+(AY130+AY1009)*AY980/24-AY191*AY980/24*0)*($F423&gt;=5)</f>
        <v>0</v>
      </c>
      <c r="AZ423" s="221">
        <f>(SUM($N130:AY130,$N1009:AY1009)*AZ980/12+(AZ130+AZ1009)*AZ980/24-AZ191*AZ980/24*0)*($F423&gt;=5)</f>
        <v>0</v>
      </c>
      <c r="BA423" s="221">
        <f>(SUM($N130:AZ130,$N1009:AZ1009)*BA980/12+(BA130+BA1009)*BA980/24-BA191*BA980/24*0)*($F423&gt;=5)</f>
        <v>0</v>
      </c>
      <c r="BB423" s="221">
        <f>(SUM($N130:BA130,$N1009:BA1009)*BB980/12+(BB130+BB1009)*BB980/24-BB191*BB980/24*0)*($F423&gt;=5)</f>
        <v>0</v>
      </c>
      <c r="BC423" s="221">
        <f>(SUM($N130:BB130,$N1009:BB1009)*BC980/12+(BC130+BC1009)*BC980/24-BC191*BC980/24*0)*($F423&gt;=5)</f>
        <v>0</v>
      </c>
      <c r="BD423" s="221">
        <f>(SUM($N130:BC130,$N1009:BC1009)*BD980/12+(BD130+BD1009)*BD980/24-BD191*BD980/24*0)*($F423&gt;=5)</f>
        <v>0</v>
      </c>
      <c r="BE423" s="221">
        <f>(SUM($N130:BD130,$N1009:BD1009)*BE980/12+(BE130+BE1009)*BE980/24-BE191*BE980/24*0)*($F423&gt;=5)</f>
        <v>0</v>
      </c>
      <c r="BF423" s="221">
        <f>(SUM($N130:BE130,$N1009:BE1009)*BF980/12+(BF130+BF1009)*BF980/24-BF191*BF980/24*0)*($F423&gt;=5)</f>
        <v>0</v>
      </c>
      <c r="BG423" s="221">
        <f>(SUM($N130:BF130,$N1009:BF1009)*BG980/12+(BG130+BG1009)*BG980/24-BG191*BG980/24*0)*($F423&gt;=5)</f>
        <v>0</v>
      </c>
      <c r="BH423" s="221">
        <f>(SUM($N130:BG130,$N1009:BG1009)*BH980/12+(BH130+BH1009)*BH980/24-BH191*BH980/24*0)*($F423&gt;=5)</f>
        <v>0</v>
      </c>
      <c r="BI423" s="221">
        <f>(SUM($N130:BH130,$N1009:BH1009)*BI980/12+(BI130+BI1009)*BI980/24-BI191*BI980/24*0)*($F423&gt;=5)</f>
        <v>0</v>
      </c>
      <c r="BJ423" s="221">
        <f>(SUM($N130:BI130,$N1009:BI1009)*BJ980/12+(BJ130+BJ1009)*BJ980/24-BJ191*BJ980/24*0)*($F423&gt;=5)</f>
        <v>0</v>
      </c>
      <c r="BK423" s="221">
        <f>(SUM($N130:BJ130,$N1009:BJ1009)*BK980/12+(BK130+BK1009)*BK980/24-BK191*BK980/24*0)*($F423&gt;=5)</f>
        <v>0</v>
      </c>
      <c r="BL423" s="221">
        <f>(SUM($N130:BK130,$N1009:BK1009)*BL980/12+(BL130+BL1009)*BL980/24-BL191*BL980/24*0)*($F423&gt;=5)</f>
        <v>0</v>
      </c>
      <c r="BM423" s="221">
        <f>(SUM($N130:BL130,$N1009:BL1009)*BM980/12+(BM130+BM1009)*BM980/24-BM191*BM980/24*0)*($F423&gt;=5)</f>
        <v>0</v>
      </c>
    </row>
    <row r="424" spans="3:65" ht="12.75">
      <c r="C424" s="220">
        <f t="shared" si="405"/>
        <v>10</v>
      </c>
      <c r="D424" s="198" t="str">
        <f t="shared" si="404"/>
        <v>…</v>
      </c>
      <c r="E424" s="245" t="str">
        <f t="shared" si="404"/>
        <v>Operating Expense</v>
      </c>
      <c r="F424" s="215">
        <f t="shared" si="404"/>
        <v>2</v>
      </c>
      <c r="G424" s="215"/>
      <c r="H424" s="307">
        <f t="shared" si="408"/>
        <v>0.25345000000000001</v>
      </c>
      <c r="K424" s="236">
        <f t="shared" si="406"/>
        <v>0</v>
      </c>
      <c r="L424" s="237">
        <f t="shared" si="407"/>
        <v>0</v>
      </c>
      <c r="O424" s="221">
        <f>(SUM($N131:N131,$N1010:N1010)*O981/12+(O131+O1010)*O981/24-O192*O981/24*0)*($F424&gt;=5)</f>
        <v>0</v>
      </c>
      <c r="P424" s="221">
        <f>(SUM($N131:O131,$N1010:O1010)*P981/12+(P131+P1010)*P981/24-P192*P981/24*0)*($F424&gt;=5)</f>
        <v>0</v>
      </c>
      <c r="Q424" s="221">
        <f>(SUM($N131:P131,$N1010:P1010)*Q981/12+(Q131+Q1010)*Q981/24-Q192*Q981/24*0)*($F424&gt;=5)</f>
        <v>0</v>
      </c>
      <c r="R424" s="221">
        <f>(SUM($N131:Q131,$N1010:Q1010)*R981/12+(R131+R1010)*R981/24-R192*R981/24*0)*($F424&gt;=5)</f>
        <v>0</v>
      </c>
      <c r="S424" s="221">
        <f>(SUM($N131:R131,$N1010:R1010)*S981/12+(S131+S1010)*S981/24-S192*S981/24*0)*($F424&gt;=5)</f>
        <v>0</v>
      </c>
      <c r="T424" s="221">
        <f>(SUM($N131:S131,$N1010:S1010)*T981/12+(T131+T1010)*T981/24-T192*T981/24*0)*($F424&gt;=5)</f>
        <v>0</v>
      </c>
      <c r="U424" s="221">
        <f>(SUM($N131:T131,$N1010:T1010)*U981/12+(U131+U1010)*U981/24-U192*U981/24*0)*($F424&gt;=5)</f>
        <v>0</v>
      </c>
      <c r="V424" s="221">
        <f>(SUM($N131:U131,$N1010:U1010)*V981/12+(V131+V1010)*V981/24-V192*V981/24*0)*($F424&gt;=5)</f>
        <v>0</v>
      </c>
      <c r="W424" s="221">
        <f>(SUM($N131:V131,$N1010:V1010)*W981/12+(W131+W1010)*W981/24-W192*W981/24*0)*($F424&gt;=5)</f>
        <v>0</v>
      </c>
      <c r="X424" s="221">
        <f>(SUM($N131:W131,$N1010:W1010)*X981/12+(X131+X1010)*X981/24-X192*X981/24*0)*($F424&gt;=5)</f>
        <v>0</v>
      </c>
      <c r="Y424" s="221">
        <f>(SUM($N131:X131,$N1010:X1010)*Y981/12+(Y131+Y1010)*Y981/24-Y192*Y981/24*0)*($F424&gt;=5)</f>
        <v>0</v>
      </c>
      <c r="Z424" s="221">
        <f>(SUM($N131:Y131,$N1010:Y1010)*Z981/12+(Z131+Z1010)*Z981/24-Z192*Z981/24*0)*($F424&gt;=5)</f>
        <v>0</v>
      </c>
      <c r="AA424" s="221">
        <f>(SUM($N131:Z131,$N1010:Z1010)*AA981/12+(AA131+AA1010)*AA981/24-AA192*AA981/24*0)*($F424&gt;=5)</f>
        <v>0</v>
      </c>
      <c r="AB424" s="221">
        <f>(SUM($N131:AA131,$N1010:AA1010)*AB981/12+(AB131+AB1010)*AB981/24-AB192*AB981/24*0)*($F424&gt;=5)</f>
        <v>0</v>
      </c>
      <c r="AC424" s="221">
        <f>(SUM($N131:AB131,$N1010:AB1010)*AC981/12+(AC131+AC1010)*AC981/24-AC192*AC981/24*0)*($F424&gt;=5)</f>
        <v>0</v>
      </c>
      <c r="AD424" s="221">
        <f>(SUM($N131:AC131,$N1010:AC1010)*AD981/12+(AD131+AD1010)*AD981/24-AD192*AD981/24*0)*($F424&gt;=5)</f>
        <v>0</v>
      </c>
      <c r="AE424" s="221">
        <f>(SUM($N131:AD131,$N1010:AD1010)*AE981/12+(AE131+AE1010)*AE981/24-AE192*AE981/24*0)*($F424&gt;=5)</f>
        <v>0</v>
      </c>
      <c r="AF424" s="221">
        <f>(SUM($N131:AE131,$N1010:AE1010)*AF981/12+(AF131+AF1010)*AF981/24-AF192*AF981/24*0)*($F424&gt;=5)</f>
        <v>0</v>
      </c>
      <c r="AG424" s="221">
        <f>(SUM($N131:AF131,$N1010:AF1010)*AG981/12+(AG131+AG1010)*AG981/24-AG192*AG981/24*0)*($F424&gt;=5)</f>
        <v>0</v>
      </c>
      <c r="AH424" s="221">
        <f>(SUM($N131:AG131,$N1010:AG1010)*AH981/12+(AH131+AH1010)*AH981/24-AH192*AH981/24*0)*($F424&gt;=5)</f>
        <v>0</v>
      </c>
      <c r="AI424" s="221">
        <f>(SUM($N131:AH131,$N1010:AH1010)*AI981/12+(AI131+AI1010)*AI981/24-AI192*AI981/24*0)*($F424&gt;=5)</f>
        <v>0</v>
      </c>
      <c r="AJ424" s="221">
        <f>(SUM($N131:AI131,$N1010:AI1010)*AJ981/12+(AJ131+AJ1010)*AJ981/24-AJ192*AJ981/24*0)*($F424&gt;=5)</f>
        <v>0</v>
      </c>
      <c r="AK424" s="221">
        <f>(SUM($N131:AJ131,$N1010:AJ1010)*AK981/12+(AK131+AK1010)*AK981/24-AK192*AK981/24*0)*($F424&gt;=5)</f>
        <v>0</v>
      </c>
      <c r="AL424" s="221">
        <f>(SUM($N131:AK131,$N1010:AK1010)*AL981/12+(AL131+AL1010)*AL981/24-AL192*AL981/24*0)*($F424&gt;=5)</f>
        <v>0</v>
      </c>
      <c r="AM424" s="221">
        <f>(SUM($N131:AL131,$N1010:AL1010)*AM981/12+(AM131+AM1010)*AM981/24-AM192*AM981/24*0)*($F424&gt;=5)</f>
        <v>0</v>
      </c>
      <c r="AN424" s="221">
        <f>(SUM($N131:AM131,$N1010:AM1010)*AN981/12+(AN131+AN1010)*AN981/24-AN192*AN981/24*0)*($F424&gt;=5)</f>
        <v>0</v>
      </c>
      <c r="AO424" s="221">
        <f>(SUM($N131:AN131,$N1010:AN1010)*AO981/12+(AO131+AO1010)*AO981/24-AO192*AO981/24*0)*($F424&gt;=5)</f>
        <v>0</v>
      </c>
      <c r="AP424" s="221">
        <f>(SUM($N131:AO131,$N1010:AO1010)*AP981/12+(AP131+AP1010)*AP981/24-AP192*AP981/24*0)*($F424&gt;=5)</f>
        <v>0</v>
      </c>
      <c r="AQ424" s="221">
        <f>(SUM($N131:AP131,$N1010:AP1010)*AQ981/12+(AQ131+AQ1010)*AQ981/24-AQ192*AQ981/24*0)*($F424&gt;=5)</f>
        <v>0</v>
      </c>
      <c r="AR424" s="221">
        <f>(SUM($N131:AQ131,$N1010:AQ1010)*AR981/12+(AR131+AR1010)*AR981/24-AR192*AR981/24*0)*($F424&gt;=5)</f>
        <v>0</v>
      </c>
      <c r="AS424" s="221">
        <f>(SUM($N131:AR131,$N1010:AR1010)*AS981/12+(AS131+AS1010)*AS981/24-AS192*AS981/24*0)*($F424&gt;=5)</f>
        <v>0</v>
      </c>
      <c r="AT424" s="221">
        <f>(SUM($N131:AS131,$N1010:AS1010)*AT981/12+(AT131+AT1010)*AT981/24-AT192*AT981/24*0)*($F424&gt;=5)</f>
        <v>0</v>
      </c>
      <c r="AU424" s="221">
        <f>(SUM($N131:AT131,$N1010:AT1010)*AU981/12+(AU131+AU1010)*AU981/24-AU192*AU981/24*0)*($F424&gt;=5)</f>
        <v>0</v>
      </c>
      <c r="AV424" s="221">
        <f>(SUM($N131:AU131,$N1010:AU1010)*AV981/12+(AV131+AV1010)*AV981/24-AV192*AV981/24*0)*($F424&gt;=5)</f>
        <v>0</v>
      </c>
      <c r="AW424" s="221">
        <f>(SUM($N131:AV131,$N1010:AV1010)*AW981/12+(AW131+AW1010)*AW981/24-AW192*AW981/24*0)*($F424&gt;=5)</f>
        <v>0</v>
      </c>
      <c r="AX424" s="221">
        <f>(SUM($N131:AW131,$N1010:AW1010)*AX981/12+(AX131+AX1010)*AX981/24-AX192*AX981/24*0)*($F424&gt;=5)</f>
        <v>0</v>
      </c>
      <c r="AY424" s="221">
        <f>(SUM($N131:AX131,$N1010:AX1010)*AY981/12+(AY131+AY1010)*AY981/24-AY192*AY981/24*0)*($F424&gt;=5)</f>
        <v>0</v>
      </c>
      <c r="AZ424" s="221">
        <f>(SUM($N131:AY131,$N1010:AY1010)*AZ981/12+(AZ131+AZ1010)*AZ981/24-AZ192*AZ981/24*0)*($F424&gt;=5)</f>
        <v>0</v>
      </c>
      <c r="BA424" s="221">
        <f>(SUM($N131:AZ131,$N1010:AZ1010)*BA981/12+(BA131+BA1010)*BA981/24-BA192*BA981/24*0)*($F424&gt;=5)</f>
        <v>0</v>
      </c>
      <c r="BB424" s="221">
        <f>(SUM($N131:BA131,$N1010:BA1010)*BB981/12+(BB131+BB1010)*BB981/24-BB192*BB981/24*0)*($F424&gt;=5)</f>
        <v>0</v>
      </c>
      <c r="BC424" s="221">
        <f>(SUM($N131:BB131,$N1010:BB1010)*BC981/12+(BC131+BC1010)*BC981/24-BC192*BC981/24*0)*($F424&gt;=5)</f>
        <v>0</v>
      </c>
      <c r="BD424" s="221">
        <f>(SUM($N131:BC131,$N1010:BC1010)*BD981/12+(BD131+BD1010)*BD981/24-BD192*BD981/24*0)*($F424&gt;=5)</f>
        <v>0</v>
      </c>
      <c r="BE424" s="221">
        <f>(SUM($N131:BD131,$N1010:BD1010)*BE981/12+(BE131+BE1010)*BE981/24-BE192*BE981/24*0)*($F424&gt;=5)</f>
        <v>0</v>
      </c>
      <c r="BF424" s="221">
        <f>(SUM($N131:BE131,$N1010:BE1010)*BF981/12+(BF131+BF1010)*BF981/24-BF192*BF981/24*0)*($F424&gt;=5)</f>
        <v>0</v>
      </c>
      <c r="BG424" s="221">
        <f>(SUM($N131:BF131,$N1010:BF1010)*BG981/12+(BG131+BG1010)*BG981/24-BG192*BG981/24*0)*($F424&gt;=5)</f>
        <v>0</v>
      </c>
      <c r="BH424" s="221">
        <f>(SUM($N131:BG131,$N1010:BG1010)*BH981/12+(BH131+BH1010)*BH981/24-BH192*BH981/24*0)*($F424&gt;=5)</f>
        <v>0</v>
      </c>
      <c r="BI424" s="221">
        <f>(SUM($N131:BH131,$N1010:BH1010)*BI981/12+(BI131+BI1010)*BI981/24-BI192*BI981/24*0)*($F424&gt;=5)</f>
        <v>0</v>
      </c>
      <c r="BJ424" s="221">
        <f>(SUM($N131:BI131,$N1010:BI1010)*BJ981/12+(BJ131+BJ1010)*BJ981/24-BJ192*BJ981/24*0)*($F424&gt;=5)</f>
        <v>0</v>
      </c>
      <c r="BK424" s="221">
        <f>(SUM($N131:BJ131,$N1010:BJ1010)*BK981/12+(BK131+BK1010)*BK981/24-BK192*BK981/24*0)*($F424&gt;=5)</f>
        <v>0</v>
      </c>
      <c r="BL424" s="221">
        <f>(SUM($N131:BK131,$N1010:BK1010)*BL981/12+(BL131+BL1010)*BL981/24-BL192*BL981/24*0)*($F424&gt;=5)</f>
        <v>0</v>
      </c>
      <c r="BM424" s="221">
        <f>(SUM($N131:BL131,$N1010:BL1010)*BM981/12+(BM131+BM1010)*BM981/24-BM192*BM981/24*0)*($F424&gt;=5)</f>
        <v>0</v>
      </c>
    </row>
    <row r="425" spans="3:65" ht="12.75">
      <c r="C425" s="220">
        <f t="shared" si="405"/>
        <v>11</v>
      </c>
      <c r="D425" s="198" t="str">
        <f t="shared" si="404"/>
        <v>…</v>
      </c>
      <c r="E425" s="245" t="str">
        <f t="shared" si="404"/>
        <v>Operating Expense</v>
      </c>
      <c r="F425" s="215">
        <f t="shared" si="404"/>
        <v>2</v>
      </c>
      <c r="G425" s="215"/>
      <c r="H425" s="307">
        <f t="shared" si="408"/>
        <v>0.25345000000000001</v>
      </c>
      <c r="K425" s="236">
        <f t="shared" si="406"/>
        <v>0</v>
      </c>
      <c r="L425" s="237">
        <f t="shared" si="407"/>
        <v>0</v>
      </c>
      <c r="O425" s="221">
        <f>(SUM($N132:N132,$N1011:N1011)*O982/12+(O132+O1011)*O982/24-O193*O982/24*0)*($F425&gt;=5)</f>
        <v>0</v>
      </c>
      <c r="P425" s="221">
        <f>(SUM($N132:O132,$N1011:O1011)*P982/12+(P132+P1011)*P982/24-P193*P982/24*0)*($F425&gt;=5)</f>
        <v>0</v>
      </c>
      <c r="Q425" s="221">
        <f>(SUM($N132:P132,$N1011:P1011)*Q982/12+(Q132+Q1011)*Q982/24-Q193*Q982/24*0)*($F425&gt;=5)</f>
        <v>0</v>
      </c>
      <c r="R425" s="221">
        <f>(SUM($N132:Q132,$N1011:Q1011)*R982/12+(R132+R1011)*R982/24-R193*R982/24*0)*($F425&gt;=5)</f>
        <v>0</v>
      </c>
      <c r="S425" s="221">
        <f>(SUM($N132:R132,$N1011:R1011)*S982/12+(S132+S1011)*S982/24-S193*S982/24*0)*($F425&gt;=5)</f>
        <v>0</v>
      </c>
      <c r="T425" s="221">
        <f>(SUM($N132:S132,$N1011:S1011)*T982/12+(T132+T1011)*T982/24-T193*T982/24*0)*($F425&gt;=5)</f>
        <v>0</v>
      </c>
      <c r="U425" s="221">
        <f>(SUM($N132:T132,$N1011:T1011)*U982/12+(U132+U1011)*U982/24-U193*U982/24*0)*($F425&gt;=5)</f>
        <v>0</v>
      </c>
      <c r="V425" s="221">
        <f>(SUM($N132:U132,$N1011:U1011)*V982/12+(V132+V1011)*V982/24-V193*V982/24*0)*($F425&gt;=5)</f>
        <v>0</v>
      </c>
      <c r="W425" s="221">
        <f>(SUM($N132:V132,$N1011:V1011)*W982/12+(W132+W1011)*W982/24-W193*W982/24*0)*($F425&gt;=5)</f>
        <v>0</v>
      </c>
      <c r="X425" s="221">
        <f>(SUM($N132:W132,$N1011:W1011)*X982/12+(X132+X1011)*X982/24-X193*X982/24*0)*($F425&gt;=5)</f>
        <v>0</v>
      </c>
      <c r="Y425" s="221">
        <f>(SUM($N132:X132,$N1011:X1011)*Y982/12+(Y132+Y1011)*Y982/24-Y193*Y982/24*0)*($F425&gt;=5)</f>
        <v>0</v>
      </c>
      <c r="Z425" s="221">
        <f>(SUM($N132:Y132,$N1011:Y1011)*Z982/12+(Z132+Z1011)*Z982/24-Z193*Z982/24*0)*($F425&gt;=5)</f>
        <v>0</v>
      </c>
      <c r="AA425" s="221">
        <f>(SUM($N132:Z132,$N1011:Z1011)*AA982/12+(AA132+AA1011)*AA982/24-AA193*AA982/24*0)*($F425&gt;=5)</f>
        <v>0</v>
      </c>
      <c r="AB425" s="221">
        <f>(SUM($N132:AA132,$N1011:AA1011)*AB982/12+(AB132+AB1011)*AB982/24-AB193*AB982/24*0)*($F425&gt;=5)</f>
        <v>0</v>
      </c>
      <c r="AC425" s="221">
        <f>(SUM($N132:AB132,$N1011:AB1011)*AC982/12+(AC132+AC1011)*AC982/24-AC193*AC982/24*0)*($F425&gt;=5)</f>
        <v>0</v>
      </c>
      <c r="AD425" s="221">
        <f>(SUM($N132:AC132,$N1011:AC1011)*AD982/12+(AD132+AD1011)*AD982/24-AD193*AD982/24*0)*($F425&gt;=5)</f>
        <v>0</v>
      </c>
      <c r="AE425" s="221">
        <f>(SUM($N132:AD132,$N1011:AD1011)*AE982/12+(AE132+AE1011)*AE982/24-AE193*AE982/24*0)*($F425&gt;=5)</f>
        <v>0</v>
      </c>
      <c r="AF425" s="221">
        <f>(SUM($N132:AE132,$N1011:AE1011)*AF982/12+(AF132+AF1011)*AF982/24-AF193*AF982/24*0)*($F425&gt;=5)</f>
        <v>0</v>
      </c>
      <c r="AG425" s="221">
        <f>(SUM($N132:AF132,$N1011:AF1011)*AG982/12+(AG132+AG1011)*AG982/24-AG193*AG982/24*0)*($F425&gt;=5)</f>
        <v>0</v>
      </c>
      <c r="AH425" s="221">
        <f>(SUM($N132:AG132,$N1011:AG1011)*AH982/12+(AH132+AH1011)*AH982/24-AH193*AH982/24*0)*($F425&gt;=5)</f>
        <v>0</v>
      </c>
      <c r="AI425" s="221">
        <f>(SUM($N132:AH132,$N1011:AH1011)*AI982/12+(AI132+AI1011)*AI982/24-AI193*AI982/24*0)*($F425&gt;=5)</f>
        <v>0</v>
      </c>
      <c r="AJ425" s="221">
        <f>(SUM($N132:AI132,$N1011:AI1011)*AJ982/12+(AJ132+AJ1011)*AJ982/24-AJ193*AJ982/24*0)*($F425&gt;=5)</f>
        <v>0</v>
      </c>
      <c r="AK425" s="221">
        <f>(SUM($N132:AJ132,$N1011:AJ1011)*AK982/12+(AK132+AK1011)*AK982/24-AK193*AK982/24*0)*($F425&gt;=5)</f>
        <v>0</v>
      </c>
      <c r="AL425" s="221">
        <f>(SUM($N132:AK132,$N1011:AK1011)*AL982/12+(AL132+AL1011)*AL982/24-AL193*AL982/24*0)*($F425&gt;=5)</f>
        <v>0</v>
      </c>
      <c r="AM425" s="221">
        <f>(SUM($N132:AL132,$N1011:AL1011)*AM982/12+(AM132+AM1011)*AM982/24-AM193*AM982/24*0)*($F425&gt;=5)</f>
        <v>0</v>
      </c>
      <c r="AN425" s="221">
        <f>(SUM($N132:AM132,$N1011:AM1011)*AN982/12+(AN132+AN1011)*AN982/24-AN193*AN982/24*0)*($F425&gt;=5)</f>
        <v>0</v>
      </c>
      <c r="AO425" s="221">
        <f>(SUM($N132:AN132,$N1011:AN1011)*AO982/12+(AO132+AO1011)*AO982/24-AO193*AO982/24*0)*($F425&gt;=5)</f>
        <v>0</v>
      </c>
      <c r="AP425" s="221">
        <f>(SUM($N132:AO132,$N1011:AO1011)*AP982/12+(AP132+AP1011)*AP982/24-AP193*AP982/24*0)*($F425&gt;=5)</f>
        <v>0</v>
      </c>
      <c r="AQ425" s="221">
        <f>(SUM($N132:AP132,$N1011:AP1011)*AQ982/12+(AQ132+AQ1011)*AQ982/24-AQ193*AQ982/24*0)*($F425&gt;=5)</f>
        <v>0</v>
      </c>
      <c r="AR425" s="221">
        <f>(SUM($N132:AQ132,$N1011:AQ1011)*AR982/12+(AR132+AR1011)*AR982/24-AR193*AR982/24*0)*($F425&gt;=5)</f>
        <v>0</v>
      </c>
      <c r="AS425" s="221">
        <f>(SUM($N132:AR132,$N1011:AR1011)*AS982/12+(AS132+AS1011)*AS982/24-AS193*AS982/24*0)*($F425&gt;=5)</f>
        <v>0</v>
      </c>
      <c r="AT425" s="221">
        <f>(SUM($N132:AS132,$N1011:AS1011)*AT982/12+(AT132+AT1011)*AT982/24-AT193*AT982/24*0)*($F425&gt;=5)</f>
        <v>0</v>
      </c>
      <c r="AU425" s="221">
        <f>(SUM($N132:AT132,$N1011:AT1011)*AU982/12+(AU132+AU1011)*AU982/24-AU193*AU982/24*0)*($F425&gt;=5)</f>
        <v>0</v>
      </c>
      <c r="AV425" s="221">
        <f>(SUM($N132:AU132,$N1011:AU1011)*AV982/12+(AV132+AV1011)*AV982/24-AV193*AV982/24*0)*($F425&gt;=5)</f>
        <v>0</v>
      </c>
      <c r="AW425" s="221">
        <f>(SUM($N132:AV132,$N1011:AV1011)*AW982/12+(AW132+AW1011)*AW982/24-AW193*AW982/24*0)*($F425&gt;=5)</f>
        <v>0</v>
      </c>
      <c r="AX425" s="221">
        <f>(SUM($N132:AW132,$N1011:AW1011)*AX982/12+(AX132+AX1011)*AX982/24-AX193*AX982/24*0)*($F425&gt;=5)</f>
        <v>0</v>
      </c>
      <c r="AY425" s="221">
        <f>(SUM($N132:AX132,$N1011:AX1011)*AY982/12+(AY132+AY1011)*AY982/24-AY193*AY982/24*0)*($F425&gt;=5)</f>
        <v>0</v>
      </c>
      <c r="AZ425" s="221">
        <f>(SUM($N132:AY132,$N1011:AY1011)*AZ982/12+(AZ132+AZ1011)*AZ982/24-AZ193*AZ982/24*0)*($F425&gt;=5)</f>
        <v>0</v>
      </c>
      <c r="BA425" s="221">
        <f>(SUM($N132:AZ132,$N1011:AZ1011)*BA982/12+(BA132+BA1011)*BA982/24-BA193*BA982/24*0)*($F425&gt;=5)</f>
        <v>0</v>
      </c>
      <c r="BB425" s="221">
        <f>(SUM($N132:BA132,$N1011:BA1011)*BB982/12+(BB132+BB1011)*BB982/24-BB193*BB982/24*0)*($F425&gt;=5)</f>
        <v>0</v>
      </c>
      <c r="BC425" s="221">
        <f>(SUM($N132:BB132,$N1011:BB1011)*BC982/12+(BC132+BC1011)*BC982/24-BC193*BC982/24*0)*($F425&gt;=5)</f>
        <v>0</v>
      </c>
      <c r="BD425" s="221">
        <f>(SUM($N132:BC132,$N1011:BC1011)*BD982/12+(BD132+BD1011)*BD982/24-BD193*BD982/24*0)*($F425&gt;=5)</f>
        <v>0</v>
      </c>
      <c r="BE425" s="221">
        <f>(SUM($N132:BD132,$N1011:BD1011)*BE982/12+(BE132+BE1011)*BE982/24-BE193*BE982/24*0)*($F425&gt;=5)</f>
        <v>0</v>
      </c>
      <c r="BF425" s="221">
        <f>(SUM($N132:BE132,$N1011:BE1011)*BF982/12+(BF132+BF1011)*BF982/24-BF193*BF982/24*0)*($F425&gt;=5)</f>
        <v>0</v>
      </c>
      <c r="BG425" s="221">
        <f>(SUM($N132:BF132,$N1011:BF1011)*BG982/12+(BG132+BG1011)*BG982/24-BG193*BG982/24*0)*($F425&gt;=5)</f>
        <v>0</v>
      </c>
      <c r="BH425" s="221">
        <f>(SUM($N132:BG132,$N1011:BG1011)*BH982/12+(BH132+BH1011)*BH982/24-BH193*BH982/24*0)*($F425&gt;=5)</f>
        <v>0</v>
      </c>
      <c r="BI425" s="221">
        <f>(SUM($N132:BH132,$N1011:BH1011)*BI982/12+(BI132+BI1011)*BI982/24-BI193*BI982/24*0)*($F425&gt;=5)</f>
        <v>0</v>
      </c>
      <c r="BJ425" s="221">
        <f>(SUM($N132:BI132,$N1011:BI1011)*BJ982/12+(BJ132+BJ1011)*BJ982/24-BJ193*BJ982/24*0)*($F425&gt;=5)</f>
        <v>0</v>
      </c>
      <c r="BK425" s="221">
        <f>(SUM($N132:BJ132,$N1011:BJ1011)*BK982/12+(BK132+BK1011)*BK982/24-BK193*BK982/24*0)*($F425&gt;=5)</f>
        <v>0</v>
      </c>
      <c r="BL425" s="221">
        <f>(SUM($N132:BK132,$N1011:BK1011)*BL982/12+(BL132+BL1011)*BL982/24-BL193*BL982/24*0)*($F425&gt;=5)</f>
        <v>0</v>
      </c>
      <c r="BM425" s="221">
        <f>(SUM($N132:BL132,$N1011:BL1011)*BM982/12+(BM132+BM1011)*BM982/24-BM193*BM982/24*0)*($F425&gt;=5)</f>
        <v>0</v>
      </c>
    </row>
    <row r="426" spans="3:65" ht="12.75">
      <c r="C426" s="220">
        <f t="shared" si="405"/>
        <v>12</v>
      </c>
      <c r="D426" s="198" t="str">
        <f t="shared" si="404"/>
        <v>…</v>
      </c>
      <c r="E426" s="245" t="str">
        <f t="shared" si="404"/>
        <v>Operating Expense</v>
      </c>
      <c r="F426" s="215">
        <f t="shared" si="404"/>
        <v>2</v>
      </c>
      <c r="G426" s="215"/>
      <c r="H426" s="307">
        <f t="shared" si="408"/>
        <v>0.25345000000000001</v>
      </c>
      <c r="K426" s="236">
        <f t="shared" si="406"/>
        <v>0</v>
      </c>
      <c r="L426" s="237">
        <f t="shared" si="407"/>
        <v>0</v>
      </c>
      <c r="O426" s="221">
        <f>(SUM($N133:N133,$N1012:N1012)*O983/12+(O133+O1012)*O983/24-O194*O983/24*0)*($F426&gt;=5)</f>
        <v>0</v>
      </c>
      <c r="P426" s="221">
        <f>(SUM($N133:O133,$N1012:O1012)*P983/12+(P133+P1012)*P983/24-P194*P983/24*0)*($F426&gt;=5)</f>
        <v>0</v>
      </c>
      <c r="Q426" s="221">
        <f>(SUM($N133:P133,$N1012:P1012)*Q983/12+(Q133+Q1012)*Q983/24-Q194*Q983/24*0)*($F426&gt;=5)</f>
        <v>0</v>
      </c>
      <c r="R426" s="221">
        <f>(SUM($N133:Q133,$N1012:Q1012)*R983/12+(R133+R1012)*R983/24-R194*R983/24*0)*($F426&gt;=5)</f>
        <v>0</v>
      </c>
      <c r="S426" s="221">
        <f>(SUM($N133:R133,$N1012:R1012)*S983/12+(S133+S1012)*S983/24-S194*S983/24*0)*($F426&gt;=5)</f>
        <v>0</v>
      </c>
      <c r="T426" s="221">
        <f>(SUM($N133:S133,$N1012:S1012)*T983/12+(T133+T1012)*T983/24-T194*T983/24*0)*($F426&gt;=5)</f>
        <v>0</v>
      </c>
      <c r="U426" s="221">
        <f>(SUM($N133:T133,$N1012:T1012)*U983/12+(U133+U1012)*U983/24-U194*U983/24*0)*($F426&gt;=5)</f>
        <v>0</v>
      </c>
      <c r="V426" s="221">
        <f>(SUM($N133:U133,$N1012:U1012)*V983/12+(V133+V1012)*V983/24-V194*V983/24*0)*($F426&gt;=5)</f>
        <v>0</v>
      </c>
      <c r="W426" s="221">
        <f>(SUM($N133:V133,$N1012:V1012)*W983/12+(W133+W1012)*W983/24-W194*W983/24*0)*($F426&gt;=5)</f>
        <v>0</v>
      </c>
      <c r="X426" s="221">
        <f>(SUM($N133:W133,$N1012:W1012)*X983/12+(X133+X1012)*X983/24-X194*X983/24*0)*($F426&gt;=5)</f>
        <v>0</v>
      </c>
      <c r="Y426" s="221">
        <f>(SUM($N133:X133,$N1012:X1012)*Y983/12+(Y133+Y1012)*Y983/24-Y194*Y983/24*0)*($F426&gt;=5)</f>
        <v>0</v>
      </c>
      <c r="Z426" s="221">
        <f>(SUM($N133:Y133,$N1012:Y1012)*Z983/12+(Z133+Z1012)*Z983/24-Z194*Z983/24*0)*($F426&gt;=5)</f>
        <v>0</v>
      </c>
      <c r="AA426" s="221">
        <f>(SUM($N133:Z133,$N1012:Z1012)*AA983/12+(AA133+AA1012)*AA983/24-AA194*AA983/24*0)*($F426&gt;=5)</f>
        <v>0</v>
      </c>
      <c r="AB426" s="221">
        <f>(SUM($N133:AA133,$N1012:AA1012)*AB983/12+(AB133+AB1012)*AB983/24-AB194*AB983/24*0)*($F426&gt;=5)</f>
        <v>0</v>
      </c>
      <c r="AC426" s="221">
        <f>(SUM($N133:AB133,$N1012:AB1012)*AC983/12+(AC133+AC1012)*AC983/24-AC194*AC983/24*0)*($F426&gt;=5)</f>
        <v>0</v>
      </c>
      <c r="AD426" s="221">
        <f>(SUM($N133:AC133,$N1012:AC1012)*AD983/12+(AD133+AD1012)*AD983/24-AD194*AD983/24*0)*($F426&gt;=5)</f>
        <v>0</v>
      </c>
      <c r="AE426" s="221">
        <f>(SUM($N133:AD133,$N1012:AD1012)*AE983/12+(AE133+AE1012)*AE983/24-AE194*AE983/24*0)*($F426&gt;=5)</f>
        <v>0</v>
      </c>
      <c r="AF426" s="221">
        <f>(SUM($N133:AE133,$N1012:AE1012)*AF983/12+(AF133+AF1012)*AF983/24-AF194*AF983/24*0)*($F426&gt;=5)</f>
        <v>0</v>
      </c>
      <c r="AG426" s="221">
        <f>(SUM($N133:AF133,$N1012:AF1012)*AG983/12+(AG133+AG1012)*AG983/24-AG194*AG983/24*0)*($F426&gt;=5)</f>
        <v>0</v>
      </c>
      <c r="AH426" s="221">
        <f>(SUM($N133:AG133,$N1012:AG1012)*AH983/12+(AH133+AH1012)*AH983/24-AH194*AH983/24*0)*($F426&gt;=5)</f>
        <v>0</v>
      </c>
      <c r="AI426" s="221">
        <f>(SUM($N133:AH133,$N1012:AH1012)*AI983/12+(AI133+AI1012)*AI983/24-AI194*AI983/24*0)*($F426&gt;=5)</f>
        <v>0</v>
      </c>
      <c r="AJ426" s="221">
        <f>(SUM($N133:AI133,$N1012:AI1012)*AJ983/12+(AJ133+AJ1012)*AJ983/24-AJ194*AJ983/24*0)*($F426&gt;=5)</f>
        <v>0</v>
      </c>
      <c r="AK426" s="221">
        <f>(SUM($N133:AJ133,$N1012:AJ1012)*AK983/12+(AK133+AK1012)*AK983/24-AK194*AK983/24*0)*($F426&gt;=5)</f>
        <v>0</v>
      </c>
      <c r="AL426" s="221">
        <f>(SUM($N133:AK133,$N1012:AK1012)*AL983/12+(AL133+AL1012)*AL983/24-AL194*AL983/24*0)*($F426&gt;=5)</f>
        <v>0</v>
      </c>
      <c r="AM426" s="221">
        <f>(SUM($N133:AL133,$N1012:AL1012)*AM983/12+(AM133+AM1012)*AM983/24-AM194*AM983/24*0)*($F426&gt;=5)</f>
        <v>0</v>
      </c>
      <c r="AN426" s="221">
        <f>(SUM($N133:AM133,$N1012:AM1012)*AN983/12+(AN133+AN1012)*AN983/24-AN194*AN983/24*0)*($F426&gt;=5)</f>
        <v>0</v>
      </c>
      <c r="AO426" s="221">
        <f>(SUM($N133:AN133,$N1012:AN1012)*AO983/12+(AO133+AO1012)*AO983/24-AO194*AO983/24*0)*($F426&gt;=5)</f>
        <v>0</v>
      </c>
      <c r="AP426" s="221">
        <f>(SUM($N133:AO133,$N1012:AO1012)*AP983/12+(AP133+AP1012)*AP983/24-AP194*AP983/24*0)*($F426&gt;=5)</f>
        <v>0</v>
      </c>
      <c r="AQ426" s="221">
        <f>(SUM($N133:AP133,$N1012:AP1012)*AQ983/12+(AQ133+AQ1012)*AQ983/24-AQ194*AQ983/24*0)*($F426&gt;=5)</f>
        <v>0</v>
      </c>
      <c r="AR426" s="221">
        <f>(SUM($N133:AQ133,$N1012:AQ1012)*AR983/12+(AR133+AR1012)*AR983/24-AR194*AR983/24*0)*($F426&gt;=5)</f>
        <v>0</v>
      </c>
      <c r="AS426" s="221">
        <f>(SUM($N133:AR133,$N1012:AR1012)*AS983/12+(AS133+AS1012)*AS983/24-AS194*AS983/24*0)*($F426&gt;=5)</f>
        <v>0</v>
      </c>
      <c r="AT426" s="221">
        <f>(SUM($N133:AS133,$N1012:AS1012)*AT983/12+(AT133+AT1012)*AT983/24-AT194*AT983/24*0)*($F426&gt;=5)</f>
        <v>0</v>
      </c>
      <c r="AU426" s="221">
        <f>(SUM($N133:AT133,$N1012:AT1012)*AU983/12+(AU133+AU1012)*AU983/24-AU194*AU983/24*0)*($F426&gt;=5)</f>
        <v>0</v>
      </c>
      <c r="AV426" s="221">
        <f>(SUM($N133:AU133,$N1012:AU1012)*AV983/12+(AV133+AV1012)*AV983/24-AV194*AV983/24*0)*($F426&gt;=5)</f>
        <v>0</v>
      </c>
      <c r="AW426" s="221">
        <f>(SUM($N133:AV133,$N1012:AV1012)*AW983/12+(AW133+AW1012)*AW983/24-AW194*AW983/24*0)*($F426&gt;=5)</f>
        <v>0</v>
      </c>
      <c r="AX426" s="221">
        <f>(SUM($N133:AW133,$N1012:AW1012)*AX983/12+(AX133+AX1012)*AX983/24-AX194*AX983/24*0)*($F426&gt;=5)</f>
        <v>0</v>
      </c>
      <c r="AY426" s="221">
        <f>(SUM($N133:AX133,$N1012:AX1012)*AY983/12+(AY133+AY1012)*AY983/24-AY194*AY983/24*0)*($F426&gt;=5)</f>
        <v>0</v>
      </c>
      <c r="AZ426" s="221">
        <f>(SUM($N133:AY133,$N1012:AY1012)*AZ983/12+(AZ133+AZ1012)*AZ983/24-AZ194*AZ983/24*0)*($F426&gt;=5)</f>
        <v>0</v>
      </c>
      <c r="BA426" s="221">
        <f>(SUM($N133:AZ133,$N1012:AZ1012)*BA983/12+(BA133+BA1012)*BA983/24-BA194*BA983/24*0)*($F426&gt;=5)</f>
        <v>0</v>
      </c>
      <c r="BB426" s="221">
        <f>(SUM($N133:BA133,$N1012:BA1012)*BB983/12+(BB133+BB1012)*BB983/24-BB194*BB983/24*0)*($F426&gt;=5)</f>
        <v>0</v>
      </c>
      <c r="BC426" s="221">
        <f>(SUM($N133:BB133,$N1012:BB1012)*BC983/12+(BC133+BC1012)*BC983/24-BC194*BC983/24*0)*($F426&gt;=5)</f>
        <v>0</v>
      </c>
      <c r="BD426" s="221">
        <f>(SUM($N133:BC133,$N1012:BC1012)*BD983/12+(BD133+BD1012)*BD983/24-BD194*BD983/24*0)*($F426&gt;=5)</f>
        <v>0</v>
      </c>
      <c r="BE426" s="221">
        <f>(SUM($N133:BD133,$N1012:BD1012)*BE983/12+(BE133+BE1012)*BE983/24-BE194*BE983/24*0)*($F426&gt;=5)</f>
        <v>0</v>
      </c>
      <c r="BF426" s="221">
        <f>(SUM($N133:BE133,$N1012:BE1012)*BF983/12+(BF133+BF1012)*BF983/24-BF194*BF983/24*0)*($F426&gt;=5)</f>
        <v>0</v>
      </c>
      <c r="BG426" s="221">
        <f>(SUM($N133:BF133,$N1012:BF1012)*BG983/12+(BG133+BG1012)*BG983/24-BG194*BG983/24*0)*($F426&gt;=5)</f>
        <v>0</v>
      </c>
      <c r="BH426" s="221">
        <f>(SUM($N133:BG133,$N1012:BG1012)*BH983/12+(BH133+BH1012)*BH983/24-BH194*BH983/24*0)*($F426&gt;=5)</f>
        <v>0</v>
      </c>
      <c r="BI426" s="221">
        <f>(SUM($N133:BH133,$N1012:BH1012)*BI983/12+(BI133+BI1012)*BI983/24-BI194*BI983/24*0)*($F426&gt;=5)</f>
        <v>0</v>
      </c>
      <c r="BJ426" s="221">
        <f>(SUM($N133:BI133,$N1012:BI1012)*BJ983/12+(BJ133+BJ1012)*BJ983/24-BJ194*BJ983/24*0)*($F426&gt;=5)</f>
        <v>0</v>
      </c>
      <c r="BK426" s="221">
        <f>(SUM($N133:BJ133,$N1012:BJ1012)*BK983/12+(BK133+BK1012)*BK983/24-BK194*BK983/24*0)*($F426&gt;=5)</f>
        <v>0</v>
      </c>
      <c r="BL426" s="221">
        <f>(SUM($N133:BK133,$N1012:BK1012)*BL983/12+(BL133+BL1012)*BL983/24-BL194*BL983/24*0)*($F426&gt;=5)</f>
        <v>0</v>
      </c>
      <c r="BM426" s="221">
        <f>(SUM($N133:BL133,$N1012:BL1012)*BM983/12+(BM133+BM1012)*BM983/24-BM194*BM983/24*0)*($F426&gt;=5)</f>
        <v>0</v>
      </c>
    </row>
    <row r="427" spans="3:65" ht="12.75">
      <c r="C427" s="220">
        <f t="shared" si="405"/>
        <v>13</v>
      </c>
      <c r="D427" s="198" t="str">
        <f t="shared" si="404"/>
        <v>…</v>
      </c>
      <c r="E427" s="245" t="str">
        <f t="shared" si="404"/>
        <v>Operating Expense</v>
      </c>
      <c r="F427" s="215">
        <f t="shared" si="404"/>
        <v>2</v>
      </c>
      <c r="G427" s="215"/>
      <c r="H427" s="307">
        <f t="shared" si="408"/>
        <v>0.25345000000000001</v>
      </c>
      <c r="K427" s="236">
        <f t="shared" si="406"/>
        <v>0</v>
      </c>
      <c r="L427" s="237">
        <f t="shared" si="407"/>
        <v>0</v>
      </c>
      <c r="O427" s="221">
        <f>(SUM($N134:N134,$N1013:N1013)*O984/12+(O134+O1013)*O984/24-O195*O984/24*0)*($F427&gt;=5)</f>
        <v>0</v>
      </c>
      <c r="P427" s="221">
        <f>(SUM($N134:O134,$N1013:O1013)*P984/12+(P134+P1013)*P984/24-P195*P984/24*0)*($F427&gt;=5)</f>
        <v>0</v>
      </c>
      <c r="Q427" s="221">
        <f>(SUM($N134:P134,$N1013:P1013)*Q984/12+(Q134+Q1013)*Q984/24-Q195*Q984/24*0)*($F427&gt;=5)</f>
        <v>0</v>
      </c>
      <c r="R427" s="221">
        <f>(SUM($N134:Q134,$N1013:Q1013)*R984/12+(R134+R1013)*R984/24-R195*R984/24*0)*($F427&gt;=5)</f>
        <v>0</v>
      </c>
      <c r="S427" s="221">
        <f>(SUM($N134:R134,$N1013:R1013)*S984/12+(S134+S1013)*S984/24-S195*S984/24*0)*($F427&gt;=5)</f>
        <v>0</v>
      </c>
      <c r="T427" s="221">
        <f>(SUM($N134:S134,$N1013:S1013)*T984/12+(T134+T1013)*T984/24-T195*T984/24*0)*($F427&gt;=5)</f>
        <v>0</v>
      </c>
      <c r="U427" s="221">
        <f>(SUM($N134:T134,$N1013:T1013)*U984/12+(U134+U1013)*U984/24-U195*U984/24*0)*($F427&gt;=5)</f>
        <v>0</v>
      </c>
      <c r="V427" s="221">
        <f>(SUM($N134:U134,$N1013:U1013)*V984/12+(V134+V1013)*V984/24-V195*V984/24*0)*($F427&gt;=5)</f>
        <v>0</v>
      </c>
      <c r="W427" s="221">
        <f>(SUM($N134:V134,$N1013:V1013)*W984/12+(W134+W1013)*W984/24-W195*W984/24*0)*($F427&gt;=5)</f>
        <v>0</v>
      </c>
      <c r="X427" s="221">
        <f>(SUM($N134:W134,$N1013:W1013)*X984/12+(X134+X1013)*X984/24-X195*X984/24*0)*($F427&gt;=5)</f>
        <v>0</v>
      </c>
      <c r="Y427" s="221">
        <f>(SUM($N134:X134,$N1013:X1013)*Y984/12+(Y134+Y1013)*Y984/24-Y195*Y984/24*0)*($F427&gt;=5)</f>
        <v>0</v>
      </c>
      <c r="Z427" s="221">
        <f>(SUM($N134:Y134,$N1013:Y1013)*Z984/12+(Z134+Z1013)*Z984/24-Z195*Z984/24*0)*($F427&gt;=5)</f>
        <v>0</v>
      </c>
      <c r="AA427" s="221">
        <f>(SUM($N134:Z134,$N1013:Z1013)*AA984/12+(AA134+AA1013)*AA984/24-AA195*AA984/24*0)*($F427&gt;=5)</f>
        <v>0</v>
      </c>
      <c r="AB427" s="221">
        <f>(SUM($N134:AA134,$N1013:AA1013)*AB984/12+(AB134+AB1013)*AB984/24-AB195*AB984/24*0)*($F427&gt;=5)</f>
        <v>0</v>
      </c>
      <c r="AC427" s="221">
        <f>(SUM($N134:AB134,$N1013:AB1013)*AC984/12+(AC134+AC1013)*AC984/24-AC195*AC984/24*0)*($F427&gt;=5)</f>
        <v>0</v>
      </c>
      <c r="AD427" s="221">
        <f>(SUM($N134:AC134,$N1013:AC1013)*AD984/12+(AD134+AD1013)*AD984/24-AD195*AD984/24*0)*($F427&gt;=5)</f>
        <v>0</v>
      </c>
      <c r="AE427" s="221">
        <f>(SUM($N134:AD134,$N1013:AD1013)*AE984/12+(AE134+AE1013)*AE984/24-AE195*AE984/24*0)*($F427&gt;=5)</f>
        <v>0</v>
      </c>
      <c r="AF427" s="221">
        <f>(SUM($N134:AE134,$N1013:AE1013)*AF984/12+(AF134+AF1013)*AF984/24-AF195*AF984/24*0)*($F427&gt;=5)</f>
        <v>0</v>
      </c>
      <c r="AG427" s="221">
        <f>(SUM($N134:AF134,$N1013:AF1013)*AG984/12+(AG134+AG1013)*AG984/24-AG195*AG984/24*0)*($F427&gt;=5)</f>
        <v>0</v>
      </c>
      <c r="AH427" s="221">
        <f>(SUM($N134:AG134,$N1013:AG1013)*AH984/12+(AH134+AH1013)*AH984/24-AH195*AH984/24*0)*($F427&gt;=5)</f>
        <v>0</v>
      </c>
      <c r="AI427" s="221">
        <f>(SUM($N134:AH134,$N1013:AH1013)*AI984/12+(AI134+AI1013)*AI984/24-AI195*AI984/24*0)*($F427&gt;=5)</f>
        <v>0</v>
      </c>
      <c r="AJ427" s="221">
        <f>(SUM($N134:AI134,$N1013:AI1013)*AJ984/12+(AJ134+AJ1013)*AJ984/24-AJ195*AJ984/24*0)*($F427&gt;=5)</f>
        <v>0</v>
      </c>
      <c r="AK427" s="221">
        <f>(SUM($N134:AJ134,$N1013:AJ1013)*AK984/12+(AK134+AK1013)*AK984/24-AK195*AK984/24*0)*($F427&gt;=5)</f>
        <v>0</v>
      </c>
      <c r="AL427" s="221">
        <f>(SUM($N134:AK134,$N1013:AK1013)*AL984/12+(AL134+AL1013)*AL984/24-AL195*AL984/24*0)*($F427&gt;=5)</f>
        <v>0</v>
      </c>
      <c r="AM427" s="221">
        <f>(SUM($N134:AL134,$N1013:AL1013)*AM984/12+(AM134+AM1013)*AM984/24-AM195*AM984/24*0)*($F427&gt;=5)</f>
        <v>0</v>
      </c>
      <c r="AN427" s="221">
        <f>(SUM($N134:AM134,$N1013:AM1013)*AN984/12+(AN134+AN1013)*AN984/24-AN195*AN984/24*0)*($F427&gt;=5)</f>
        <v>0</v>
      </c>
      <c r="AO427" s="221">
        <f>(SUM($N134:AN134,$N1013:AN1013)*AO984/12+(AO134+AO1013)*AO984/24-AO195*AO984/24*0)*($F427&gt;=5)</f>
        <v>0</v>
      </c>
      <c r="AP427" s="221">
        <f>(SUM($N134:AO134,$N1013:AO1013)*AP984/12+(AP134+AP1013)*AP984/24-AP195*AP984/24*0)*($F427&gt;=5)</f>
        <v>0</v>
      </c>
      <c r="AQ427" s="221">
        <f>(SUM($N134:AP134,$N1013:AP1013)*AQ984/12+(AQ134+AQ1013)*AQ984/24-AQ195*AQ984/24*0)*($F427&gt;=5)</f>
        <v>0</v>
      </c>
      <c r="AR427" s="221">
        <f>(SUM($N134:AQ134,$N1013:AQ1013)*AR984/12+(AR134+AR1013)*AR984/24-AR195*AR984/24*0)*($F427&gt;=5)</f>
        <v>0</v>
      </c>
      <c r="AS427" s="221">
        <f>(SUM($N134:AR134,$N1013:AR1013)*AS984/12+(AS134+AS1013)*AS984/24-AS195*AS984/24*0)*($F427&gt;=5)</f>
        <v>0</v>
      </c>
      <c r="AT427" s="221">
        <f>(SUM($N134:AS134,$N1013:AS1013)*AT984/12+(AT134+AT1013)*AT984/24-AT195*AT984/24*0)*($F427&gt;=5)</f>
        <v>0</v>
      </c>
      <c r="AU427" s="221">
        <f>(SUM($N134:AT134,$N1013:AT1013)*AU984/12+(AU134+AU1013)*AU984/24-AU195*AU984/24*0)*($F427&gt;=5)</f>
        <v>0</v>
      </c>
      <c r="AV427" s="221">
        <f>(SUM($N134:AU134,$N1013:AU1013)*AV984/12+(AV134+AV1013)*AV984/24-AV195*AV984/24*0)*($F427&gt;=5)</f>
        <v>0</v>
      </c>
      <c r="AW427" s="221">
        <f>(SUM($N134:AV134,$N1013:AV1013)*AW984/12+(AW134+AW1013)*AW984/24-AW195*AW984/24*0)*($F427&gt;=5)</f>
        <v>0</v>
      </c>
      <c r="AX427" s="221">
        <f>(SUM($N134:AW134,$N1013:AW1013)*AX984/12+(AX134+AX1013)*AX984/24-AX195*AX984/24*0)*($F427&gt;=5)</f>
        <v>0</v>
      </c>
      <c r="AY427" s="221">
        <f>(SUM($N134:AX134,$N1013:AX1013)*AY984/12+(AY134+AY1013)*AY984/24-AY195*AY984/24*0)*($F427&gt;=5)</f>
        <v>0</v>
      </c>
      <c r="AZ427" s="221">
        <f>(SUM($N134:AY134,$N1013:AY1013)*AZ984/12+(AZ134+AZ1013)*AZ984/24-AZ195*AZ984/24*0)*($F427&gt;=5)</f>
        <v>0</v>
      </c>
      <c r="BA427" s="221">
        <f>(SUM($N134:AZ134,$N1013:AZ1013)*BA984/12+(BA134+BA1013)*BA984/24-BA195*BA984/24*0)*($F427&gt;=5)</f>
        <v>0</v>
      </c>
      <c r="BB427" s="221">
        <f>(SUM($N134:BA134,$N1013:BA1013)*BB984/12+(BB134+BB1013)*BB984/24-BB195*BB984/24*0)*($F427&gt;=5)</f>
        <v>0</v>
      </c>
      <c r="BC427" s="221">
        <f>(SUM($N134:BB134,$N1013:BB1013)*BC984/12+(BC134+BC1013)*BC984/24-BC195*BC984/24*0)*($F427&gt;=5)</f>
        <v>0</v>
      </c>
      <c r="BD427" s="221">
        <f>(SUM($N134:BC134,$N1013:BC1013)*BD984/12+(BD134+BD1013)*BD984/24-BD195*BD984/24*0)*($F427&gt;=5)</f>
        <v>0</v>
      </c>
      <c r="BE427" s="221">
        <f>(SUM($N134:BD134,$N1013:BD1013)*BE984/12+(BE134+BE1013)*BE984/24-BE195*BE984/24*0)*($F427&gt;=5)</f>
        <v>0</v>
      </c>
      <c r="BF427" s="221">
        <f>(SUM($N134:BE134,$N1013:BE1013)*BF984/12+(BF134+BF1013)*BF984/24-BF195*BF984/24*0)*($F427&gt;=5)</f>
        <v>0</v>
      </c>
      <c r="BG427" s="221">
        <f>(SUM($N134:BF134,$N1013:BF1013)*BG984/12+(BG134+BG1013)*BG984/24-BG195*BG984/24*0)*($F427&gt;=5)</f>
        <v>0</v>
      </c>
      <c r="BH427" s="221">
        <f>(SUM($N134:BG134,$N1013:BG1013)*BH984/12+(BH134+BH1013)*BH984/24-BH195*BH984/24*0)*($F427&gt;=5)</f>
        <v>0</v>
      </c>
      <c r="BI427" s="221">
        <f>(SUM($N134:BH134,$N1013:BH1013)*BI984/12+(BI134+BI1013)*BI984/24-BI195*BI984/24*0)*($F427&gt;=5)</f>
        <v>0</v>
      </c>
      <c r="BJ427" s="221">
        <f>(SUM($N134:BI134,$N1013:BI1013)*BJ984/12+(BJ134+BJ1013)*BJ984/24-BJ195*BJ984/24*0)*($F427&gt;=5)</f>
        <v>0</v>
      </c>
      <c r="BK427" s="221">
        <f>(SUM($N134:BJ134,$N1013:BJ1013)*BK984/12+(BK134+BK1013)*BK984/24-BK195*BK984/24*0)*($F427&gt;=5)</f>
        <v>0</v>
      </c>
      <c r="BL427" s="221">
        <f>(SUM($N134:BK134,$N1013:BK1013)*BL984/12+(BL134+BL1013)*BL984/24-BL195*BL984/24*0)*($F427&gt;=5)</f>
        <v>0</v>
      </c>
      <c r="BM427" s="221">
        <f>(SUM($N134:BL134,$N1013:BL1013)*BM984/12+(BM134+BM1013)*BM984/24-BM195*BM984/24*0)*($F427&gt;=5)</f>
        <v>0</v>
      </c>
    </row>
    <row r="428" spans="3:65" ht="12.75">
      <c r="C428" s="220">
        <f t="shared" si="405"/>
        <v>14</v>
      </c>
      <c r="D428" s="198" t="str">
        <f t="shared" si="404"/>
        <v>…</v>
      </c>
      <c r="E428" s="245" t="str">
        <f t="shared" si="404"/>
        <v>Operating Expense</v>
      </c>
      <c r="F428" s="215">
        <f t="shared" si="404"/>
        <v>2</v>
      </c>
      <c r="G428" s="215"/>
      <c r="H428" s="307">
        <f t="shared" si="408"/>
        <v>0.25345000000000001</v>
      </c>
      <c r="K428" s="236">
        <f t="shared" si="406"/>
        <v>0</v>
      </c>
      <c r="L428" s="237">
        <f t="shared" si="407"/>
        <v>0</v>
      </c>
      <c r="O428" s="221">
        <f>(SUM($N135:N135,$N1014:N1014)*O985/12+(O135+O1014)*O985/24-O196*O985/24*0)*($F428&gt;=5)</f>
        <v>0</v>
      </c>
      <c r="P428" s="221">
        <f>(SUM($N135:O135,$N1014:O1014)*P985/12+(P135+P1014)*P985/24-P196*P985/24*0)*($F428&gt;=5)</f>
        <v>0</v>
      </c>
      <c r="Q428" s="221">
        <f>(SUM($N135:P135,$N1014:P1014)*Q985/12+(Q135+Q1014)*Q985/24-Q196*Q985/24*0)*($F428&gt;=5)</f>
        <v>0</v>
      </c>
      <c r="R428" s="221">
        <f>(SUM($N135:Q135,$N1014:Q1014)*R985/12+(R135+R1014)*R985/24-R196*R985/24*0)*($F428&gt;=5)</f>
        <v>0</v>
      </c>
      <c r="S428" s="221">
        <f>(SUM($N135:R135,$N1014:R1014)*S985/12+(S135+S1014)*S985/24-S196*S985/24*0)*($F428&gt;=5)</f>
        <v>0</v>
      </c>
      <c r="T428" s="221">
        <f>(SUM($N135:S135,$N1014:S1014)*T985/12+(T135+T1014)*T985/24-T196*T985/24*0)*($F428&gt;=5)</f>
        <v>0</v>
      </c>
      <c r="U428" s="221">
        <f>(SUM($N135:T135,$N1014:T1014)*U985/12+(U135+U1014)*U985/24-U196*U985/24*0)*($F428&gt;=5)</f>
        <v>0</v>
      </c>
      <c r="V428" s="221">
        <f>(SUM($N135:U135,$N1014:U1014)*V985/12+(V135+V1014)*V985/24-V196*V985/24*0)*($F428&gt;=5)</f>
        <v>0</v>
      </c>
      <c r="W428" s="221">
        <f>(SUM($N135:V135,$N1014:V1014)*W985/12+(W135+W1014)*W985/24-W196*W985/24*0)*($F428&gt;=5)</f>
        <v>0</v>
      </c>
      <c r="X428" s="221">
        <f>(SUM($N135:W135,$N1014:W1014)*X985/12+(X135+X1014)*X985/24-X196*X985/24*0)*($F428&gt;=5)</f>
        <v>0</v>
      </c>
      <c r="Y428" s="221">
        <f>(SUM($N135:X135,$N1014:X1014)*Y985/12+(Y135+Y1014)*Y985/24-Y196*Y985/24*0)*($F428&gt;=5)</f>
        <v>0</v>
      </c>
      <c r="Z428" s="221">
        <f>(SUM($N135:Y135,$N1014:Y1014)*Z985/12+(Z135+Z1014)*Z985/24-Z196*Z985/24*0)*($F428&gt;=5)</f>
        <v>0</v>
      </c>
      <c r="AA428" s="221">
        <f>(SUM($N135:Z135,$N1014:Z1014)*AA985/12+(AA135+AA1014)*AA985/24-AA196*AA985/24*0)*($F428&gt;=5)</f>
        <v>0</v>
      </c>
      <c r="AB428" s="221">
        <f>(SUM($N135:AA135,$N1014:AA1014)*AB985/12+(AB135+AB1014)*AB985/24-AB196*AB985/24*0)*($F428&gt;=5)</f>
        <v>0</v>
      </c>
      <c r="AC428" s="221">
        <f>(SUM($N135:AB135,$N1014:AB1014)*AC985/12+(AC135+AC1014)*AC985/24-AC196*AC985/24*0)*($F428&gt;=5)</f>
        <v>0</v>
      </c>
      <c r="AD428" s="221">
        <f>(SUM($N135:AC135,$N1014:AC1014)*AD985/12+(AD135+AD1014)*AD985/24-AD196*AD985/24*0)*($F428&gt;=5)</f>
        <v>0</v>
      </c>
      <c r="AE428" s="221">
        <f>(SUM($N135:AD135,$N1014:AD1014)*AE985/12+(AE135+AE1014)*AE985/24-AE196*AE985/24*0)*($F428&gt;=5)</f>
        <v>0</v>
      </c>
      <c r="AF428" s="221">
        <f>(SUM($N135:AE135,$N1014:AE1014)*AF985/12+(AF135+AF1014)*AF985/24-AF196*AF985/24*0)*($F428&gt;=5)</f>
        <v>0</v>
      </c>
      <c r="AG428" s="221">
        <f>(SUM($N135:AF135,$N1014:AF1014)*AG985/12+(AG135+AG1014)*AG985/24-AG196*AG985/24*0)*($F428&gt;=5)</f>
        <v>0</v>
      </c>
      <c r="AH428" s="221">
        <f>(SUM($N135:AG135,$N1014:AG1014)*AH985/12+(AH135+AH1014)*AH985/24-AH196*AH985/24*0)*($F428&gt;=5)</f>
        <v>0</v>
      </c>
      <c r="AI428" s="221">
        <f>(SUM($N135:AH135,$N1014:AH1014)*AI985/12+(AI135+AI1014)*AI985/24-AI196*AI985/24*0)*($F428&gt;=5)</f>
        <v>0</v>
      </c>
      <c r="AJ428" s="221">
        <f>(SUM($N135:AI135,$N1014:AI1014)*AJ985/12+(AJ135+AJ1014)*AJ985/24-AJ196*AJ985/24*0)*($F428&gt;=5)</f>
        <v>0</v>
      </c>
      <c r="AK428" s="221">
        <f>(SUM($N135:AJ135,$N1014:AJ1014)*AK985/12+(AK135+AK1014)*AK985/24-AK196*AK985/24*0)*($F428&gt;=5)</f>
        <v>0</v>
      </c>
      <c r="AL428" s="221">
        <f>(SUM($N135:AK135,$N1014:AK1014)*AL985/12+(AL135+AL1014)*AL985/24-AL196*AL985/24*0)*($F428&gt;=5)</f>
        <v>0</v>
      </c>
      <c r="AM428" s="221">
        <f>(SUM($N135:AL135,$N1014:AL1014)*AM985/12+(AM135+AM1014)*AM985/24-AM196*AM985/24*0)*($F428&gt;=5)</f>
        <v>0</v>
      </c>
      <c r="AN428" s="221">
        <f>(SUM($N135:AM135,$N1014:AM1014)*AN985/12+(AN135+AN1014)*AN985/24-AN196*AN985/24*0)*($F428&gt;=5)</f>
        <v>0</v>
      </c>
      <c r="AO428" s="221">
        <f>(SUM($N135:AN135,$N1014:AN1014)*AO985/12+(AO135+AO1014)*AO985/24-AO196*AO985/24*0)*($F428&gt;=5)</f>
        <v>0</v>
      </c>
      <c r="AP428" s="221">
        <f>(SUM($N135:AO135,$N1014:AO1014)*AP985/12+(AP135+AP1014)*AP985/24-AP196*AP985/24*0)*($F428&gt;=5)</f>
        <v>0</v>
      </c>
      <c r="AQ428" s="221">
        <f>(SUM($N135:AP135,$N1014:AP1014)*AQ985/12+(AQ135+AQ1014)*AQ985/24-AQ196*AQ985/24*0)*($F428&gt;=5)</f>
        <v>0</v>
      </c>
      <c r="AR428" s="221">
        <f>(SUM($N135:AQ135,$N1014:AQ1014)*AR985/12+(AR135+AR1014)*AR985/24-AR196*AR985/24*0)*($F428&gt;=5)</f>
        <v>0</v>
      </c>
      <c r="AS428" s="221">
        <f>(SUM($N135:AR135,$N1014:AR1014)*AS985/12+(AS135+AS1014)*AS985/24-AS196*AS985/24*0)*($F428&gt;=5)</f>
        <v>0</v>
      </c>
      <c r="AT428" s="221">
        <f>(SUM($N135:AS135,$N1014:AS1014)*AT985/12+(AT135+AT1014)*AT985/24-AT196*AT985/24*0)*($F428&gt;=5)</f>
        <v>0</v>
      </c>
      <c r="AU428" s="221">
        <f>(SUM($N135:AT135,$N1014:AT1014)*AU985/12+(AU135+AU1014)*AU985/24-AU196*AU985/24*0)*($F428&gt;=5)</f>
        <v>0</v>
      </c>
      <c r="AV428" s="221">
        <f>(SUM($N135:AU135,$N1014:AU1014)*AV985/12+(AV135+AV1014)*AV985/24-AV196*AV985/24*0)*($F428&gt;=5)</f>
        <v>0</v>
      </c>
      <c r="AW428" s="221">
        <f>(SUM($N135:AV135,$N1014:AV1014)*AW985/12+(AW135+AW1014)*AW985/24-AW196*AW985/24*0)*($F428&gt;=5)</f>
        <v>0</v>
      </c>
      <c r="AX428" s="221">
        <f>(SUM($N135:AW135,$N1014:AW1014)*AX985/12+(AX135+AX1014)*AX985/24-AX196*AX985/24*0)*($F428&gt;=5)</f>
        <v>0</v>
      </c>
      <c r="AY428" s="221">
        <f>(SUM($N135:AX135,$N1014:AX1014)*AY985/12+(AY135+AY1014)*AY985/24-AY196*AY985/24*0)*($F428&gt;=5)</f>
        <v>0</v>
      </c>
      <c r="AZ428" s="221">
        <f>(SUM($N135:AY135,$N1014:AY1014)*AZ985/12+(AZ135+AZ1014)*AZ985/24-AZ196*AZ985/24*0)*($F428&gt;=5)</f>
        <v>0</v>
      </c>
      <c r="BA428" s="221">
        <f>(SUM($N135:AZ135,$N1014:AZ1014)*BA985/12+(BA135+BA1014)*BA985/24-BA196*BA985/24*0)*($F428&gt;=5)</f>
        <v>0</v>
      </c>
      <c r="BB428" s="221">
        <f>(SUM($N135:BA135,$N1014:BA1014)*BB985/12+(BB135+BB1014)*BB985/24-BB196*BB985/24*0)*($F428&gt;=5)</f>
        <v>0</v>
      </c>
      <c r="BC428" s="221">
        <f>(SUM($N135:BB135,$N1014:BB1014)*BC985/12+(BC135+BC1014)*BC985/24-BC196*BC985/24*0)*($F428&gt;=5)</f>
        <v>0</v>
      </c>
      <c r="BD428" s="221">
        <f>(SUM($N135:BC135,$N1014:BC1014)*BD985/12+(BD135+BD1014)*BD985/24-BD196*BD985/24*0)*($F428&gt;=5)</f>
        <v>0</v>
      </c>
      <c r="BE428" s="221">
        <f>(SUM($N135:BD135,$N1014:BD1014)*BE985/12+(BE135+BE1014)*BE985/24-BE196*BE985/24*0)*($F428&gt;=5)</f>
        <v>0</v>
      </c>
      <c r="BF428" s="221">
        <f>(SUM($N135:BE135,$N1014:BE1014)*BF985/12+(BF135+BF1014)*BF985/24-BF196*BF985/24*0)*($F428&gt;=5)</f>
        <v>0</v>
      </c>
      <c r="BG428" s="221">
        <f>(SUM($N135:BF135,$N1014:BF1014)*BG985/12+(BG135+BG1014)*BG985/24-BG196*BG985/24*0)*($F428&gt;=5)</f>
        <v>0</v>
      </c>
      <c r="BH428" s="221">
        <f>(SUM($N135:BG135,$N1014:BG1014)*BH985/12+(BH135+BH1014)*BH985/24-BH196*BH985/24*0)*($F428&gt;=5)</f>
        <v>0</v>
      </c>
      <c r="BI428" s="221">
        <f>(SUM($N135:BH135,$N1014:BH1014)*BI985/12+(BI135+BI1014)*BI985/24-BI196*BI985/24*0)*($F428&gt;=5)</f>
        <v>0</v>
      </c>
      <c r="BJ428" s="221">
        <f>(SUM($N135:BI135,$N1014:BI1014)*BJ985/12+(BJ135+BJ1014)*BJ985/24-BJ196*BJ985/24*0)*($F428&gt;=5)</f>
        <v>0</v>
      </c>
      <c r="BK428" s="221">
        <f>(SUM($N135:BJ135,$N1014:BJ1014)*BK985/12+(BK135+BK1014)*BK985/24-BK196*BK985/24*0)*($F428&gt;=5)</f>
        <v>0</v>
      </c>
      <c r="BL428" s="221">
        <f>(SUM($N135:BK135,$N1014:BK1014)*BL985/12+(BL135+BL1014)*BL985/24-BL196*BL985/24*0)*($F428&gt;=5)</f>
        <v>0</v>
      </c>
      <c r="BM428" s="221">
        <f>(SUM($N135:BL135,$N1014:BL1014)*BM985/12+(BM135+BM1014)*BM985/24-BM196*BM985/24*0)*($F428&gt;=5)</f>
        <v>0</v>
      </c>
    </row>
    <row r="429" spans="3:65" ht="12.75">
      <c r="C429" s="220">
        <f t="shared" si="405"/>
        <v>15</v>
      </c>
      <c r="D429" s="198" t="str">
        <f t="shared" si="404"/>
        <v>…</v>
      </c>
      <c r="E429" s="245" t="str">
        <f t="shared" si="404"/>
        <v>Operating Expense</v>
      </c>
      <c r="F429" s="215">
        <f t="shared" si="404"/>
        <v>2</v>
      </c>
      <c r="G429" s="215"/>
      <c r="H429" s="307">
        <f t="shared" si="408"/>
        <v>0.25345000000000001</v>
      </c>
      <c r="K429" s="236">
        <f t="shared" si="406"/>
        <v>0</v>
      </c>
      <c r="L429" s="237">
        <f t="shared" si="407"/>
        <v>0</v>
      </c>
      <c r="O429" s="221">
        <f>(SUM($N136:N136,$N1015:N1015)*O986/12+(O136+O1015)*O986/24-O197*O986/24*0)*($F429&gt;=5)</f>
        <v>0</v>
      </c>
      <c r="P429" s="221">
        <f>(SUM($N136:O136,$N1015:O1015)*P986/12+(P136+P1015)*P986/24-P197*P986/24*0)*($F429&gt;=5)</f>
        <v>0</v>
      </c>
      <c r="Q429" s="221">
        <f>(SUM($N136:P136,$N1015:P1015)*Q986/12+(Q136+Q1015)*Q986/24-Q197*Q986/24*0)*($F429&gt;=5)</f>
        <v>0</v>
      </c>
      <c r="R429" s="221">
        <f>(SUM($N136:Q136,$N1015:Q1015)*R986/12+(R136+R1015)*R986/24-R197*R986/24*0)*($F429&gt;=5)</f>
        <v>0</v>
      </c>
      <c r="S429" s="221">
        <f>(SUM($N136:R136,$N1015:R1015)*S986/12+(S136+S1015)*S986/24-S197*S986/24*0)*($F429&gt;=5)</f>
        <v>0</v>
      </c>
      <c r="T429" s="221">
        <f>(SUM($N136:S136,$N1015:S1015)*T986/12+(T136+T1015)*T986/24-T197*T986/24*0)*($F429&gt;=5)</f>
        <v>0</v>
      </c>
      <c r="U429" s="221">
        <f>(SUM($N136:T136,$N1015:T1015)*U986/12+(U136+U1015)*U986/24-U197*U986/24*0)*($F429&gt;=5)</f>
        <v>0</v>
      </c>
      <c r="V429" s="221">
        <f>(SUM($N136:U136,$N1015:U1015)*V986/12+(V136+V1015)*V986/24-V197*V986/24*0)*($F429&gt;=5)</f>
        <v>0</v>
      </c>
      <c r="W429" s="221">
        <f>(SUM($N136:V136,$N1015:V1015)*W986/12+(W136+W1015)*W986/24-W197*W986/24*0)*($F429&gt;=5)</f>
        <v>0</v>
      </c>
      <c r="X429" s="221">
        <f>(SUM($N136:W136,$N1015:W1015)*X986/12+(X136+X1015)*X986/24-X197*X986/24*0)*($F429&gt;=5)</f>
        <v>0</v>
      </c>
      <c r="Y429" s="221">
        <f>(SUM($N136:X136,$N1015:X1015)*Y986/12+(Y136+Y1015)*Y986/24-Y197*Y986/24*0)*($F429&gt;=5)</f>
        <v>0</v>
      </c>
      <c r="Z429" s="221">
        <f>(SUM($N136:Y136,$N1015:Y1015)*Z986/12+(Z136+Z1015)*Z986/24-Z197*Z986/24*0)*($F429&gt;=5)</f>
        <v>0</v>
      </c>
      <c r="AA429" s="221">
        <f>(SUM($N136:Z136,$N1015:Z1015)*AA986/12+(AA136+AA1015)*AA986/24-AA197*AA986/24*0)*($F429&gt;=5)</f>
        <v>0</v>
      </c>
      <c r="AB429" s="221">
        <f>(SUM($N136:AA136,$N1015:AA1015)*AB986/12+(AB136+AB1015)*AB986/24-AB197*AB986/24*0)*($F429&gt;=5)</f>
        <v>0</v>
      </c>
      <c r="AC429" s="221">
        <f>(SUM($N136:AB136,$N1015:AB1015)*AC986/12+(AC136+AC1015)*AC986/24-AC197*AC986/24*0)*($F429&gt;=5)</f>
        <v>0</v>
      </c>
      <c r="AD429" s="221">
        <f>(SUM($N136:AC136,$N1015:AC1015)*AD986/12+(AD136+AD1015)*AD986/24-AD197*AD986/24*0)*($F429&gt;=5)</f>
        <v>0</v>
      </c>
      <c r="AE429" s="221">
        <f>(SUM($N136:AD136,$N1015:AD1015)*AE986/12+(AE136+AE1015)*AE986/24-AE197*AE986/24*0)*($F429&gt;=5)</f>
        <v>0</v>
      </c>
      <c r="AF429" s="221">
        <f>(SUM($N136:AE136,$N1015:AE1015)*AF986/12+(AF136+AF1015)*AF986/24-AF197*AF986/24*0)*($F429&gt;=5)</f>
        <v>0</v>
      </c>
      <c r="AG429" s="221">
        <f>(SUM($N136:AF136,$N1015:AF1015)*AG986/12+(AG136+AG1015)*AG986/24-AG197*AG986/24*0)*($F429&gt;=5)</f>
        <v>0</v>
      </c>
      <c r="AH429" s="221">
        <f>(SUM($N136:AG136,$N1015:AG1015)*AH986/12+(AH136+AH1015)*AH986/24-AH197*AH986/24*0)*($F429&gt;=5)</f>
        <v>0</v>
      </c>
      <c r="AI429" s="221">
        <f>(SUM($N136:AH136,$N1015:AH1015)*AI986/12+(AI136+AI1015)*AI986/24-AI197*AI986/24*0)*($F429&gt;=5)</f>
        <v>0</v>
      </c>
      <c r="AJ429" s="221">
        <f>(SUM($N136:AI136,$N1015:AI1015)*AJ986/12+(AJ136+AJ1015)*AJ986/24-AJ197*AJ986/24*0)*($F429&gt;=5)</f>
        <v>0</v>
      </c>
      <c r="AK429" s="221">
        <f>(SUM($N136:AJ136,$N1015:AJ1015)*AK986/12+(AK136+AK1015)*AK986/24-AK197*AK986/24*0)*($F429&gt;=5)</f>
        <v>0</v>
      </c>
      <c r="AL429" s="221">
        <f>(SUM($N136:AK136,$N1015:AK1015)*AL986/12+(AL136+AL1015)*AL986/24-AL197*AL986/24*0)*($F429&gt;=5)</f>
        <v>0</v>
      </c>
      <c r="AM429" s="221">
        <f>(SUM($N136:AL136,$N1015:AL1015)*AM986/12+(AM136+AM1015)*AM986/24-AM197*AM986/24*0)*($F429&gt;=5)</f>
        <v>0</v>
      </c>
      <c r="AN429" s="221">
        <f>(SUM($N136:AM136,$N1015:AM1015)*AN986/12+(AN136+AN1015)*AN986/24-AN197*AN986/24*0)*($F429&gt;=5)</f>
        <v>0</v>
      </c>
      <c r="AO429" s="221">
        <f>(SUM($N136:AN136,$N1015:AN1015)*AO986/12+(AO136+AO1015)*AO986/24-AO197*AO986/24*0)*($F429&gt;=5)</f>
        <v>0</v>
      </c>
      <c r="AP429" s="221">
        <f>(SUM($N136:AO136,$N1015:AO1015)*AP986/12+(AP136+AP1015)*AP986/24-AP197*AP986/24*0)*($F429&gt;=5)</f>
        <v>0</v>
      </c>
      <c r="AQ429" s="221">
        <f>(SUM($N136:AP136,$N1015:AP1015)*AQ986/12+(AQ136+AQ1015)*AQ986/24-AQ197*AQ986/24*0)*($F429&gt;=5)</f>
        <v>0</v>
      </c>
      <c r="AR429" s="221">
        <f>(SUM($N136:AQ136,$N1015:AQ1015)*AR986/12+(AR136+AR1015)*AR986/24-AR197*AR986/24*0)*($F429&gt;=5)</f>
        <v>0</v>
      </c>
      <c r="AS429" s="221">
        <f>(SUM($N136:AR136,$N1015:AR1015)*AS986/12+(AS136+AS1015)*AS986/24-AS197*AS986/24*0)*($F429&gt;=5)</f>
        <v>0</v>
      </c>
      <c r="AT429" s="221">
        <f>(SUM($N136:AS136,$N1015:AS1015)*AT986/12+(AT136+AT1015)*AT986/24-AT197*AT986/24*0)*($F429&gt;=5)</f>
        <v>0</v>
      </c>
      <c r="AU429" s="221">
        <f>(SUM($N136:AT136,$N1015:AT1015)*AU986/12+(AU136+AU1015)*AU986/24-AU197*AU986/24*0)*($F429&gt;=5)</f>
        <v>0</v>
      </c>
      <c r="AV429" s="221">
        <f>(SUM($N136:AU136,$N1015:AU1015)*AV986/12+(AV136+AV1015)*AV986/24-AV197*AV986/24*0)*($F429&gt;=5)</f>
        <v>0</v>
      </c>
      <c r="AW429" s="221">
        <f>(SUM($N136:AV136,$N1015:AV1015)*AW986/12+(AW136+AW1015)*AW986/24-AW197*AW986/24*0)*($F429&gt;=5)</f>
        <v>0</v>
      </c>
      <c r="AX429" s="221">
        <f>(SUM($N136:AW136,$N1015:AW1015)*AX986/12+(AX136+AX1015)*AX986/24-AX197*AX986/24*0)*($F429&gt;=5)</f>
        <v>0</v>
      </c>
      <c r="AY429" s="221">
        <f>(SUM($N136:AX136,$N1015:AX1015)*AY986/12+(AY136+AY1015)*AY986/24-AY197*AY986/24*0)*($F429&gt;=5)</f>
        <v>0</v>
      </c>
      <c r="AZ429" s="221">
        <f>(SUM($N136:AY136,$N1015:AY1015)*AZ986/12+(AZ136+AZ1015)*AZ986/24-AZ197*AZ986/24*0)*($F429&gt;=5)</f>
        <v>0</v>
      </c>
      <c r="BA429" s="221">
        <f>(SUM($N136:AZ136,$N1015:AZ1015)*BA986/12+(BA136+BA1015)*BA986/24-BA197*BA986/24*0)*($F429&gt;=5)</f>
        <v>0</v>
      </c>
      <c r="BB429" s="221">
        <f>(SUM($N136:BA136,$N1015:BA1015)*BB986/12+(BB136+BB1015)*BB986/24-BB197*BB986/24*0)*($F429&gt;=5)</f>
        <v>0</v>
      </c>
      <c r="BC429" s="221">
        <f>(SUM($N136:BB136,$N1015:BB1015)*BC986/12+(BC136+BC1015)*BC986/24-BC197*BC986/24*0)*($F429&gt;=5)</f>
        <v>0</v>
      </c>
      <c r="BD429" s="221">
        <f>(SUM($N136:BC136,$N1015:BC1015)*BD986/12+(BD136+BD1015)*BD986/24-BD197*BD986/24*0)*($F429&gt;=5)</f>
        <v>0</v>
      </c>
      <c r="BE429" s="221">
        <f>(SUM($N136:BD136,$N1015:BD1015)*BE986/12+(BE136+BE1015)*BE986/24-BE197*BE986/24*0)*($F429&gt;=5)</f>
        <v>0</v>
      </c>
      <c r="BF429" s="221">
        <f>(SUM($N136:BE136,$N1015:BE1015)*BF986/12+(BF136+BF1015)*BF986/24-BF197*BF986/24*0)*($F429&gt;=5)</f>
        <v>0</v>
      </c>
      <c r="BG429" s="221">
        <f>(SUM($N136:BF136,$N1015:BF1015)*BG986/12+(BG136+BG1015)*BG986/24-BG197*BG986/24*0)*($F429&gt;=5)</f>
        <v>0</v>
      </c>
      <c r="BH429" s="221">
        <f>(SUM($N136:BG136,$N1015:BG1015)*BH986/12+(BH136+BH1015)*BH986/24-BH197*BH986/24*0)*($F429&gt;=5)</f>
        <v>0</v>
      </c>
      <c r="BI429" s="221">
        <f>(SUM($N136:BH136,$N1015:BH1015)*BI986/12+(BI136+BI1015)*BI986/24-BI197*BI986/24*0)*($F429&gt;=5)</f>
        <v>0</v>
      </c>
      <c r="BJ429" s="221">
        <f>(SUM($N136:BI136,$N1015:BI1015)*BJ986/12+(BJ136+BJ1015)*BJ986/24-BJ197*BJ986/24*0)*($F429&gt;=5)</f>
        <v>0</v>
      </c>
      <c r="BK429" s="221">
        <f>(SUM($N136:BJ136,$N1015:BJ1015)*BK986/12+(BK136+BK1015)*BK986/24-BK197*BK986/24*0)*($F429&gt;=5)</f>
        <v>0</v>
      </c>
      <c r="BL429" s="221">
        <f>(SUM($N136:BK136,$N1015:BK1015)*BL986/12+(BL136+BL1015)*BL986/24-BL197*BL986/24*0)*($F429&gt;=5)</f>
        <v>0</v>
      </c>
      <c r="BM429" s="221">
        <f>(SUM($N136:BL136,$N1015:BL1015)*BM986/12+(BM136+BM1015)*BM986/24-BM197*BM986/24*0)*($F429&gt;=5)</f>
        <v>0</v>
      </c>
    </row>
    <row r="430" spans="3:65" ht="12.75">
      <c r="C430" s="220">
        <f t="shared" si="405"/>
        <v>16</v>
      </c>
      <c r="D430" s="198" t="str">
        <f t="shared" si="404"/>
        <v>…</v>
      </c>
      <c r="E430" s="245" t="str">
        <f t="shared" si="404"/>
        <v>Operating Expense</v>
      </c>
      <c r="F430" s="215">
        <f t="shared" si="404"/>
        <v>2</v>
      </c>
      <c r="G430" s="215"/>
      <c r="H430" s="307">
        <f t="shared" si="408"/>
        <v>0.25345000000000001</v>
      </c>
      <c r="K430" s="236">
        <f t="shared" si="406"/>
        <v>0</v>
      </c>
      <c r="L430" s="237">
        <f t="shared" si="407"/>
        <v>0</v>
      </c>
      <c r="O430" s="221">
        <f>(SUM($N137:N137,$N1016:N1016)*O987/12+(O137+O1016)*O987/24-O198*O987/24*0)*($F430&gt;=5)</f>
        <v>0</v>
      </c>
      <c r="P430" s="221">
        <f>(SUM($N137:O137,$N1016:O1016)*P987/12+(P137+P1016)*P987/24-P198*P987/24*0)*($F430&gt;=5)</f>
        <v>0</v>
      </c>
      <c r="Q430" s="221">
        <f>(SUM($N137:P137,$N1016:P1016)*Q987/12+(Q137+Q1016)*Q987/24-Q198*Q987/24*0)*($F430&gt;=5)</f>
        <v>0</v>
      </c>
      <c r="R430" s="221">
        <f>(SUM($N137:Q137,$N1016:Q1016)*R987/12+(R137+R1016)*R987/24-R198*R987/24*0)*($F430&gt;=5)</f>
        <v>0</v>
      </c>
      <c r="S430" s="221">
        <f>(SUM($N137:R137,$N1016:R1016)*S987/12+(S137+S1016)*S987/24-S198*S987/24*0)*($F430&gt;=5)</f>
        <v>0</v>
      </c>
      <c r="T430" s="221">
        <f>(SUM($N137:S137,$N1016:S1016)*T987/12+(T137+T1016)*T987/24-T198*T987/24*0)*($F430&gt;=5)</f>
        <v>0</v>
      </c>
      <c r="U430" s="221">
        <f>(SUM($N137:T137,$N1016:T1016)*U987/12+(U137+U1016)*U987/24-U198*U987/24*0)*($F430&gt;=5)</f>
        <v>0</v>
      </c>
      <c r="V430" s="221">
        <f>(SUM($N137:U137,$N1016:U1016)*V987/12+(V137+V1016)*V987/24-V198*V987/24*0)*($F430&gt;=5)</f>
        <v>0</v>
      </c>
      <c r="W430" s="221">
        <f>(SUM($N137:V137,$N1016:V1016)*W987/12+(W137+W1016)*W987/24-W198*W987/24*0)*($F430&gt;=5)</f>
        <v>0</v>
      </c>
      <c r="X430" s="221">
        <f>(SUM($N137:W137,$N1016:W1016)*X987/12+(X137+X1016)*X987/24-X198*X987/24*0)*($F430&gt;=5)</f>
        <v>0</v>
      </c>
      <c r="Y430" s="221">
        <f>(SUM($N137:X137,$N1016:X1016)*Y987/12+(Y137+Y1016)*Y987/24-Y198*Y987/24*0)*($F430&gt;=5)</f>
        <v>0</v>
      </c>
      <c r="Z430" s="221">
        <f>(SUM($N137:Y137,$N1016:Y1016)*Z987/12+(Z137+Z1016)*Z987/24-Z198*Z987/24*0)*($F430&gt;=5)</f>
        <v>0</v>
      </c>
      <c r="AA430" s="221">
        <f>(SUM($N137:Z137,$N1016:Z1016)*AA987/12+(AA137+AA1016)*AA987/24-AA198*AA987/24*0)*($F430&gt;=5)</f>
        <v>0</v>
      </c>
      <c r="AB430" s="221">
        <f>(SUM($N137:AA137,$N1016:AA1016)*AB987/12+(AB137+AB1016)*AB987/24-AB198*AB987/24*0)*($F430&gt;=5)</f>
        <v>0</v>
      </c>
      <c r="AC430" s="221">
        <f>(SUM($N137:AB137,$N1016:AB1016)*AC987/12+(AC137+AC1016)*AC987/24-AC198*AC987/24*0)*($F430&gt;=5)</f>
        <v>0</v>
      </c>
      <c r="AD430" s="221">
        <f>(SUM($N137:AC137,$N1016:AC1016)*AD987/12+(AD137+AD1016)*AD987/24-AD198*AD987/24*0)*($F430&gt;=5)</f>
        <v>0</v>
      </c>
      <c r="AE430" s="221">
        <f>(SUM($N137:AD137,$N1016:AD1016)*AE987/12+(AE137+AE1016)*AE987/24-AE198*AE987/24*0)*($F430&gt;=5)</f>
        <v>0</v>
      </c>
      <c r="AF430" s="221">
        <f>(SUM($N137:AE137,$N1016:AE1016)*AF987/12+(AF137+AF1016)*AF987/24-AF198*AF987/24*0)*($F430&gt;=5)</f>
        <v>0</v>
      </c>
      <c r="AG430" s="221">
        <f>(SUM($N137:AF137,$N1016:AF1016)*AG987/12+(AG137+AG1016)*AG987/24-AG198*AG987/24*0)*($F430&gt;=5)</f>
        <v>0</v>
      </c>
      <c r="AH430" s="221">
        <f>(SUM($N137:AG137,$N1016:AG1016)*AH987/12+(AH137+AH1016)*AH987/24-AH198*AH987/24*0)*($F430&gt;=5)</f>
        <v>0</v>
      </c>
      <c r="AI430" s="221">
        <f>(SUM($N137:AH137,$N1016:AH1016)*AI987/12+(AI137+AI1016)*AI987/24-AI198*AI987/24*0)*($F430&gt;=5)</f>
        <v>0</v>
      </c>
      <c r="AJ430" s="221">
        <f>(SUM($N137:AI137,$N1016:AI1016)*AJ987/12+(AJ137+AJ1016)*AJ987/24-AJ198*AJ987/24*0)*($F430&gt;=5)</f>
        <v>0</v>
      </c>
      <c r="AK430" s="221">
        <f>(SUM($N137:AJ137,$N1016:AJ1016)*AK987/12+(AK137+AK1016)*AK987/24-AK198*AK987/24*0)*($F430&gt;=5)</f>
        <v>0</v>
      </c>
      <c r="AL430" s="221">
        <f>(SUM($N137:AK137,$N1016:AK1016)*AL987/12+(AL137+AL1016)*AL987/24-AL198*AL987/24*0)*($F430&gt;=5)</f>
        <v>0</v>
      </c>
      <c r="AM430" s="221">
        <f>(SUM($N137:AL137,$N1016:AL1016)*AM987/12+(AM137+AM1016)*AM987/24-AM198*AM987/24*0)*($F430&gt;=5)</f>
        <v>0</v>
      </c>
      <c r="AN430" s="221">
        <f>(SUM($N137:AM137,$N1016:AM1016)*AN987/12+(AN137+AN1016)*AN987/24-AN198*AN987/24*0)*($F430&gt;=5)</f>
        <v>0</v>
      </c>
      <c r="AO430" s="221">
        <f>(SUM($N137:AN137,$N1016:AN1016)*AO987/12+(AO137+AO1016)*AO987/24-AO198*AO987/24*0)*($F430&gt;=5)</f>
        <v>0</v>
      </c>
      <c r="AP430" s="221">
        <f>(SUM($N137:AO137,$N1016:AO1016)*AP987/12+(AP137+AP1016)*AP987/24-AP198*AP987/24*0)*($F430&gt;=5)</f>
        <v>0</v>
      </c>
      <c r="AQ430" s="221">
        <f>(SUM($N137:AP137,$N1016:AP1016)*AQ987/12+(AQ137+AQ1016)*AQ987/24-AQ198*AQ987/24*0)*($F430&gt;=5)</f>
        <v>0</v>
      </c>
      <c r="AR430" s="221">
        <f>(SUM($N137:AQ137,$N1016:AQ1016)*AR987/12+(AR137+AR1016)*AR987/24-AR198*AR987/24*0)*($F430&gt;=5)</f>
        <v>0</v>
      </c>
      <c r="AS430" s="221">
        <f>(SUM($N137:AR137,$N1016:AR1016)*AS987/12+(AS137+AS1016)*AS987/24-AS198*AS987/24*0)*($F430&gt;=5)</f>
        <v>0</v>
      </c>
      <c r="AT430" s="221">
        <f>(SUM($N137:AS137,$N1016:AS1016)*AT987/12+(AT137+AT1016)*AT987/24-AT198*AT987/24*0)*($F430&gt;=5)</f>
        <v>0</v>
      </c>
      <c r="AU430" s="221">
        <f>(SUM($N137:AT137,$N1016:AT1016)*AU987/12+(AU137+AU1016)*AU987/24-AU198*AU987/24*0)*($F430&gt;=5)</f>
        <v>0</v>
      </c>
      <c r="AV430" s="221">
        <f>(SUM($N137:AU137,$N1016:AU1016)*AV987/12+(AV137+AV1016)*AV987/24-AV198*AV987/24*0)*($F430&gt;=5)</f>
        <v>0</v>
      </c>
      <c r="AW430" s="221">
        <f>(SUM($N137:AV137,$N1016:AV1016)*AW987/12+(AW137+AW1016)*AW987/24-AW198*AW987/24*0)*($F430&gt;=5)</f>
        <v>0</v>
      </c>
      <c r="AX430" s="221">
        <f>(SUM($N137:AW137,$N1016:AW1016)*AX987/12+(AX137+AX1016)*AX987/24-AX198*AX987/24*0)*($F430&gt;=5)</f>
        <v>0</v>
      </c>
      <c r="AY430" s="221">
        <f>(SUM($N137:AX137,$N1016:AX1016)*AY987/12+(AY137+AY1016)*AY987/24-AY198*AY987/24*0)*($F430&gt;=5)</f>
        <v>0</v>
      </c>
      <c r="AZ430" s="221">
        <f>(SUM($N137:AY137,$N1016:AY1016)*AZ987/12+(AZ137+AZ1016)*AZ987/24-AZ198*AZ987/24*0)*($F430&gt;=5)</f>
        <v>0</v>
      </c>
      <c r="BA430" s="221">
        <f>(SUM($N137:AZ137,$N1016:AZ1016)*BA987/12+(BA137+BA1016)*BA987/24-BA198*BA987/24*0)*($F430&gt;=5)</f>
        <v>0</v>
      </c>
      <c r="BB430" s="221">
        <f>(SUM($N137:BA137,$N1016:BA1016)*BB987/12+(BB137+BB1016)*BB987/24-BB198*BB987/24*0)*($F430&gt;=5)</f>
        <v>0</v>
      </c>
      <c r="BC430" s="221">
        <f>(SUM($N137:BB137,$N1016:BB1016)*BC987/12+(BC137+BC1016)*BC987/24-BC198*BC987/24*0)*($F430&gt;=5)</f>
        <v>0</v>
      </c>
      <c r="BD430" s="221">
        <f>(SUM($N137:BC137,$N1016:BC1016)*BD987/12+(BD137+BD1016)*BD987/24-BD198*BD987/24*0)*($F430&gt;=5)</f>
        <v>0</v>
      </c>
      <c r="BE430" s="221">
        <f>(SUM($N137:BD137,$N1016:BD1016)*BE987/12+(BE137+BE1016)*BE987/24-BE198*BE987/24*0)*($F430&gt;=5)</f>
        <v>0</v>
      </c>
      <c r="BF430" s="221">
        <f>(SUM($N137:BE137,$N1016:BE1016)*BF987/12+(BF137+BF1016)*BF987/24-BF198*BF987/24*0)*($F430&gt;=5)</f>
        <v>0</v>
      </c>
      <c r="BG430" s="221">
        <f>(SUM($N137:BF137,$N1016:BF1016)*BG987/12+(BG137+BG1016)*BG987/24-BG198*BG987/24*0)*($F430&gt;=5)</f>
        <v>0</v>
      </c>
      <c r="BH430" s="221">
        <f>(SUM($N137:BG137,$N1016:BG1016)*BH987/12+(BH137+BH1016)*BH987/24-BH198*BH987/24*0)*($F430&gt;=5)</f>
        <v>0</v>
      </c>
      <c r="BI430" s="221">
        <f>(SUM($N137:BH137,$N1016:BH1016)*BI987/12+(BI137+BI1016)*BI987/24-BI198*BI987/24*0)*($F430&gt;=5)</f>
        <v>0</v>
      </c>
      <c r="BJ430" s="221">
        <f>(SUM($N137:BI137,$N1016:BI1016)*BJ987/12+(BJ137+BJ1016)*BJ987/24-BJ198*BJ987/24*0)*($F430&gt;=5)</f>
        <v>0</v>
      </c>
      <c r="BK430" s="221">
        <f>(SUM($N137:BJ137,$N1016:BJ1016)*BK987/12+(BK137+BK1016)*BK987/24-BK198*BK987/24*0)*($F430&gt;=5)</f>
        <v>0</v>
      </c>
      <c r="BL430" s="221">
        <f>(SUM($N137:BK137,$N1016:BK1016)*BL987/12+(BL137+BL1016)*BL987/24-BL198*BL987/24*0)*($F430&gt;=5)</f>
        <v>0</v>
      </c>
      <c r="BM430" s="221">
        <f>(SUM($N137:BL137,$N1016:BL1016)*BM987/12+(BM137+BM1016)*BM987/24-BM198*BM987/24*0)*($F430&gt;=5)</f>
        <v>0</v>
      </c>
    </row>
    <row r="431" spans="3:65" ht="12.75">
      <c r="C431" s="220">
        <f t="shared" si="405"/>
        <v>17</v>
      </c>
      <c r="D431" s="198" t="str">
        <f t="shared" si="404"/>
        <v>…</v>
      </c>
      <c r="E431" s="245" t="str">
        <f t="shared" si="404"/>
        <v>Operating Expense</v>
      </c>
      <c r="F431" s="215">
        <f t="shared" si="404"/>
        <v>2</v>
      </c>
      <c r="G431" s="215"/>
      <c r="H431" s="307">
        <f t="shared" si="408"/>
        <v>0.25345000000000001</v>
      </c>
      <c r="K431" s="236">
        <f t="shared" si="406"/>
        <v>0</v>
      </c>
      <c r="L431" s="237">
        <f t="shared" si="407"/>
        <v>0</v>
      </c>
      <c r="O431" s="221">
        <f>(SUM($N138:N138,$N1017:N1017)*O988/12+(O138+O1017)*O988/24-O199*O988/24*0)*($F431&gt;=5)</f>
        <v>0</v>
      </c>
      <c r="P431" s="221">
        <f>(SUM($N138:O138,$N1017:O1017)*P988/12+(P138+P1017)*P988/24-P199*P988/24*0)*($F431&gt;=5)</f>
        <v>0</v>
      </c>
      <c r="Q431" s="221">
        <f>(SUM($N138:P138,$N1017:P1017)*Q988/12+(Q138+Q1017)*Q988/24-Q199*Q988/24*0)*($F431&gt;=5)</f>
        <v>0</v>
      </c>
      <c r="R431" s="221">
        <f>(SUM($N138:Q138,$N1017:Q1017)*R988/12+(R138+R1017)*R988/24-R199*R988/24*0)*($F431&gt;=5)</f>
        <v>0</v>
      </c>
      <c r="S431" s="221">
        <f>(SUM($N138:R138,$N1017:R1017)*S988/12+(S138+S1017)*S988/24-S199*S988/24*0)*($F431&gt;=5)</f>
        <v>0</v>
      </c>
      <c r="T431" s="221">
        <f>(SUM($N138:S138,$N1017:S1017)*T988/12+(T138+T1017)*T988/24-T199*T988/24*0)*($F431&gt;=5)</f>
        <v>0</v>
      </c>
      <c r="U431" s="221">
        <f>(SUM($N138:T138,$N1017:T1017)*U988/12+(U138+U1017)*U988/24-U199*U988/24*0)*($F431&gt;=5)</f>
        <v>0</v>
      </c>
      <c r="V431" s="221">
        <f>(SUM($N138:U138,$N1017:U1017)*V988/12+(V138+V1017)*V988/24-V199*V988/24*0)*($F431&gt;=5)</f>
        <v>0</v>
      </c>
      <c r="W431" s="221">
        <f>(SUM($N138:V138,$N1017:V1017)*W988/12+(W138+W1017)*W988/24-W199*W988/24*0)*($F431&gt;=5)</f>
        <v>0</v>
      </c>
      <c r="X431" s="221">
        <f>(SUM($N138:W138,$N1017:W1017)*X988/12+(X138+X1017)*X988/24-X199*X988/24*0)*($F431&gt;=5)</f>
        <v>0</v>
      </c>
      <c r="Y431" s="221">
        <f>(SUM($N138:X138,$N1017:X1017)*Y988/12+(Y138+Y1017)*Y988/24-Y199*Y988/24*0)*($F431&gt;=5)</f>
        <v>0</v>
      </c>
      <c r="Z431" s="221">
        <f>(SUM($N138:Y138,$N1017:Y1017)*Z988/12+(Z138+Z1017)*Z988/24-Z199*Z988/24*0)*($F431&gt;=5)</f>
        <v>0</v>
      </c>
      <c r="AA431" s="221">
        <f>(SUM($N138:Z138,$N1017:Z1017)*AA988/12+(AA138+AA1017)*AA988/24-AA199*AA988/24*0)*($F431&gt;=5)</f>
        <v>0</v>
      </c>
      <c r="AB431" s="221">
        <f>(SUM($N138:AA138,$N1017:AA1017)*AB988/12+(AB138+AB1017)*AB988/24-AB199*AB988/24*0)*($F431&gt;=5)</f>
        <v>0</v>
      </c>
      <c r="AC431" s="221">
        <f>(SUM($N138:AB138,$N1017:AB1017)*AC988/12+(AC138+AC1017)*AC988/24-AC199*AC988/24*0)*($F431&gt;=5)</f>
        <v>0</v>
      </c>
      <c r="AD431" s="221">
        <f>(SUM($N138:AC138,$N1017:AC1017)*AD988/12+(AD138+AD1017)*AD988/24-AD199*AD988/24*0)*($F431&gt;=5)</f>
        <v>0</v>
      </c>
      <c r="AE431" s="221">
        <f>(SUM($N138:AD138,$N1017:AD1017)*AE988/12+(AE138+AE1017)*AE988/24-AE199*AE988/24*0)*($F431&gt;=5)</f>
        <v>0</v>
      </c>
      <c r="AF431" s="221">
        <f>(SUM($N138:AE138,$N1017:AE1017)*AF988/12+(AF138+AF1017)*AF988/24-AF199*AF988/24*0)*($F431&gt;=5)</f>
        <v>0</v>
      </c>
      <c r="AG431" s="221">
        <f>(SUM($N138:AF138,$N1017:AF1017)*AG988/12+(AG138+AG1017)*AG988/24-AG199*AG988/24*0)*($F431&gt;=5)</f>
        <v>0</v>
      </c>
      <c r="AH431" s="221">
        <f>(SUM($N138:AG138,$N1017:AG1017)*AH988/12+(AH138+AH1017)*AH988/24-AH199*AH988/24*0)*($F431&gt;=5)</f>
        <v>0</v>
      </c>
      <c r="AI431" s="221">
        <f>(SUM($N138:AH138,$N1017:AH1017)*AI988/12+(AI138+AI1017)*AI988/24-AI199*AI988/24*0)*($F431&gt;=5)</f>
        <v>0</v>
      </c>
      <c r="AJ431" s="221">
        <f>(SUM($N138:AI138,$N1017:AI1017)*AJ988/12+(AJ138+AJ1017)*AJ988/24-AJ199*AJ988/24*0)*($F431&gt;=5)</f>
        <v>0</v>
      </c>
      <c r="AK431" s="221">
        <f>(SUM($N138:AJ138,$N1017:AJ1017)*AK988/12+(AK138+AK1017)*AK988/24-AK199*AK988/24*0)*($F431&gt;=5)</f>
        <v>0</v>
      </c>
      <c r="AL431" s="221">
        <f>(SUM($N138:AK138,$N1017:AK1017)*AL988/12+(AL138+AL1017)*AL988/24-AL199*AL988/24*0)*($F431&gt;=5)</f>
        <v>0</v>
      </c>
      <c r="AM431" s="221">
        <f>(SUM($N138:AL138,$N1017:AL1017)*AM988/12+(AM138+AM1017)*AM988/24-AM199*AM988/24*0)*($F431&gt;=5)</f>
        <v>0</v>
      </c>
      <c r="AN431" s="221">
        <f>(SUM($N138:AM138,$N1017:AM1017)*AN988/12+(AN138+AN1017)*AN988/24-AN199*AN988/24*0)*($F431&gt;=5)</f>
        <v>0</v>
      </c>
      <c r="AO431" s="221">
        <f>(SUM($N138:AN138,$N1017:AN1017)*AO988/12+(AO138+AO1017)*AO988/24-AO199*AO988/24*0)*($F431&gt;=5)</f>
        <v>0</v>
      </c>
      <c r="AP431" s="221">
        <f>(SUM($N138:AO138,$N1017:AO1017)*AP988/12+(AP138+AP1017)*AP988/24-AP199*AP988/24*0)*($F431&gt;=5)</f>
        <v>0</v>
      </c>
      <c r="AQ431" s="221">
        <f>(SUM($N138:AP138,$N1017:AP1017)*AQ988/12+(AQ138+AQ1017)*AQ988/24-AQ199*AQ988/24*0)*($F431&gt;=5)</f>
        <v>0</v>
      </c>
      <c r="AR431" s="221">
        <f>(SUM($N138:AQ138,$N1017:AQ1017)*AR988/12+(AR138+AR1017)*AR988/24-AR199*AR988/24*0)*($F431&gt;=5)</f>
        <v>0</v>
      </c>
      <c r="AS431" s="221">
        <f>(SUM($N138:AR138,$N1017:AR1017)*AS988/12+(AS138+AS1017)*AS988/24-AS199*AS988/24*0)*($F431&gt;=5)</f>
        <v>0</v>
      </c>
      <c r="AT431" s="221">
        <f>(SUM($N138:AS138,$N1017:AS1017)*AT988/12+(AT138+AT1017)*AT988/24-AT199*AT988/24*0)*($F431&gt;=5)</f>
        <v>0</v>
      </c>
      <c r="AU431" s="221">
        <f>(SUM($N138:AT138,$N1017:AT1017)*AU988/12+(AU138+AU1017)*AU988/24-AU199*AU988/24*0)*($F431&gt;=5)</f>
        <v>0</v>
      </c>
      <c r="AV431" s="221">
        <f>(SUM($N138:AU138,$N1017:AU1017)*AV988/12+(AV138+AV1017)*AV988/24-AV199*AV988/24*0)*($F431&gt;=5)</f>
        <v>0</v>
      </c>
      <c r="AW431" s="221">
        <f>(SUM($N138:AV138,$N1017:AV1017)*AW988/12+(AW138+AW1017)*AW988/24-AW199*AW988/24*0)*($F431&gt;=5)</f>
        <v>0</v>
      </c>
      <c r="AX431" s="221">
        <f>(SUM($N138:AW138,$N1017:AW1017)*AX988/12+(AX138+AX1017)*AX988/24-AX199*AX988/24*0)*($F431&gt;=5)</f>
        <v>0</v>
      </c>
      <c r="AY431" s="221">
        <f>(SUM($N138:AX138,$N1017:AX1017)*AY988/12+(AY138+AY1017)*AY988/24-AY199*AY988/24*0)*($F431&gt;=5)</f>
        <v>0</v>
      </c>
      <c r="AZ431" s="221">
        <f>(SUM($N138:AY138,$N1017:AY1017)*AZ988/12+(AZ138+AZ1017)*AZ988/24-AZ199*AZ988/24*0)*($F431&gt;=5)</f>
        <v>0</v>
      </c>
      <c r="BA431" s="221">
        <f>(SUM($N138:AZ138,$N1017:AZ1017)*BA988/12+(BA138+BA1017)*BA988/24-BA199*BA988/24*0)*($F431&gt;=5)</f>
        <v>0</v>
      </c>
      <c r="BB431" s="221">
        <f>(SUM($N138:BA138,$N1017:BA1017)*BB988/12+(BB138+BB1017)*BB988/24-BB199*BB988/24*0)*($F431&gt;=5)</f>
        <v>0</v>
      </c>
      <c r="BC431" s="221">
        <f>(SUM($N138:BB138,$N1017:BB1017)*BC988/12+(BC138+BC1017)*BC988/24-BC199*BC988/24*0)*($F431&gt;=5)</f>
        <v>0</v>
      </c>
      <c r="BD431" s="221">
        <f>(SUM($N138:BC138,$N1017:BC1017)*BD988/12+(BD138+BD1017)*BD988/24-BD199*BD988/24*0)*($F431&gt;=5)</f>
        <v>0</v>
      </c>
      <c r="BE431" s="221">
        <f>(SUM($N138:BD138,$N1017:BD1017)*BE988/12+(BE138+BE1017)*BE988/24-BE199*BE988/24*0)*($F431&gt;=5)</f>
        <v>0</v>
      </c>
      <c r="BF431" s="221">
        <f>(SUM($N138:BE138,$N1017:BE1017)*BF988/12+(BF138+BF1017)*BF988/24-BF199*BF988/24*0)*($F431&gt;=5)</f>
        <v>0</v>
      </c>
      <c r="BG431" s="221">
        <f>(SUM($N138:BF138,$N1017:BF1017)*BG988/12+(BG138+BG1017)*BG988/24-BG199*BG988/24*0)*($F431&gt;=5)</f>
        <v>0</v>
      </c>
      <c r="BH431" s="221">
        <f>(SUM($N138:BG138,$N1017:BG1017)*BH988/12+(BH138+BH1017)*BH988/24-BH199*BH988/24*0)*($F431&gt;=5)</f>
        <v>0</v>
      </c>
      <c r="BI431" s="221">
        <f>(SUM($N138:BH138,$N1017:BH1017)*BI988/12+(BI138+BI1017)*BI988/24-BI199*BI988/24*0)*($F431&gt;=5)</f>
        <v>0</v>
      </c>
      <c r="BJ431" s="221">
        <f>(SUM($N138:BI138,$N1017:BI1017)*BJ988/12+(BJ138+BJ1017)*BJ988/24-BJ199*BJ988/24*0)*($F431&gt;=5)</f>
        <v>0</v>
      </c>
      <c r="BK431" s="221">
        <f>(SUM($N138:BJ138,$N1017:BJ1017)*BK988/12+(BK138+BK1017)*BK988/24-BK199*BK988/24*0)*($F431&gt;=5)</f>
        <v>0</v>
      </c>
      <c r="BL431" s="221">
        <f>(SUM($N138:BK138,$N1017:BK1017)*BL988/12+(BL138+BL1017)*BL988/24-BL199*BL988/24*0)*($F431&gt;=5)</f>
        <v>0</v>
      </c>
      <c r="BM431" s="221">
        <f>(SUM($N138:BL138,$N1017:BL1017)*BM988/12+(BM138+BM1017)*BM988/24-BM199*BM988/24*0)*($F431&gt;=5)</f>
        <v>0</v>
      </c>
    </row>
    <row r="432" spans="3:65" ht="12.75">
      <c r="C432" s="220">
        <f t="shared" si="405"/>
        <v>18</v>
      </c>
      <c r="D432" s="198" t="str">
        <f t="shared" si="404"/>
        <v>…</v>
      </c>
      <c r="E432" s="245" t="str">
        <f t="shared" si="404"/>
        <v>Operating Expense</v>
      </c>
      <c r="F432" s="215">
        <f t="shared" si="404"/>
        <v>2</v>
      </c>
      <c r="G432" s="215"/>
      <c r="H432" s="307">
        <f t="shared" si="408"/>
        <v>0.25345000000000001</v>
      </c>
      <c r="K432" s="236">
        <f t="shared" si="406"/>
        <v>0</v>
      </c>
      <c r="L432" s="237">
        <f t="shared" si="407"/>
        <v>0</v>
      </c>
      <c r="O432" s="221">
        <f>(SUM($N139:N139,$N1018:N1018)*O989/12+(O139+O1018)*O989/24-O200*O989/24*0)*($F432&gt;=5)</f>
        <v>0</v>
      </c>
      <c r="P432" s="221">
        <f>(SUM($N139:O139,$N1018:O1018)*P989/12+(P139+P1018)*P989/24-P200*P989/24*0)*($F432&gt;=5)</f>
        <v>0</v>
      </c>
      <c r="Q432" s="221">
        <f>(SUM($N139:P139,$N1018:P1018)*Q989/12+(Q139+Q1018)*Q989/24-Q200*Q989/24*0)*($F432&gt;=5)</f>
        <v>0</v>
      </c>
      <c r="R432" s="221">
        <f>(SUM($N139:Q139,$N1018:Q1018)*R989/12+(R139+R1018)*R989/24-R200*R989/24*0)*($F432&gt;=5)</f>
        <v>0</v>
      </c>
      <c r="S432" s="221">
        <f>(SUM($N139:R139,$N1018:R1018)*S989/12+(S139+S1018)*S989/24-S200*S989/24*0)*($F432&gt;=5)</f>
        <v>0</v>
      </c>
      <c r="T432" s="221">
        <f>(SUM($N139:S139,$N1018:S1018)*T989/12+(T139+T1018)*T989/24-T200*T989/24*0)*($F432&gt;=5)</f>
        <v>0</v>
      </c>
      <c r="U432" s="221">
        <f>(SUM($N139:T139,$N1018:T1018)*U989/12+(U139+U1018)*U989/24-U200*U989/24*0)*($F432&gt;=5)</f>
        <v>0</v>
      </c>
      <c r="V432" s="221">
        <f>(SUM($N139:U139,$N1018:U1018)*V989/12+(V139+V1018)*V989/24-V200*V989/24*0)*($F432&gt;=5)</f>
        <v>0</v>
      </c>
      <c r="W432" s="221">
        <f>(SUM($N139:V139,$N1018:V1018)*W989/12+(W139+W1018)*W989/24-W200*W989/24*0)*($F432&gt;=5)</f>
        <v>0</v>
      </c>
      <c r="X432" s="221">
        <f>(SUM($N139:W139,$N1018:W1018)*X989/12+(X139+X1018)*X989/24-X200*X989/24*0)*($F432&gt;=5)</f>
        <v>0</v>
      </c>
      <c r="Y432" s="221">
        <f>(SUM($N139:X139,$N1018:X1018)*Y989/12+(Y139+Y1018)*Y989/24-Y200*Y989/24*0)*($F432&gt;=5)</f>
        <v>0</v>
      </c>
      <c r="Z432" s="221">
        <f>(SUM($N139:Y139,$N1018:Y1018)*Z989/12+(Z139+Z1018)*Z989/24-Z200*Z989/24*0)*($F432&gt;=5)</f>
        <v>0</v>
      </c>
      <c r="AA432" s="221">
        <f>(SUM($N139:Z139,$N1018:Z1018)*AA989/12+(AA139+AA1018)*AA989/24-AA200*AA989/24*0)*($F432&gt;=5)</f>
        <v>0</v>
      </c>
      <c r="AB432" s="221">
        <f>(SUM($N139:AA139,$N1018:AA1018)*AB989/12+(AB139+AB1018)*AB989/24-AB200*AB989/24*0)*($F432&gt;=5)</f>
        <v>0</v>
      </c>
      <c r="AC432" s="221">
        <f>(SUM($N139:AB139,$N1018:AB1018)*AC989/12+(AC139+AC1018)*AC989/24-AC200*AC989/24*0)*($F432&gt;=5)</f>
        <v>0</v>
      </c>
      <c r="AD432" s="221">
        <f>(SUM($N139:AC139,$N1018:AC1018)*AD989/12+(AD139+AD1018)*AD989/24-AD200*AD989/24*0)*($F432&gt;=5)</f>
        <v>0</v>
      </c>
      <c r="AE432" s="221">
        <f>(SUM($N139:AD139,$N1018:AD1018)*AE989/12+(AE139+AE1018)*AE989/24-AE200*AE989/24*0)*($F432&gt;=5)</f>
        <v>0</v>
      </c>
      <c r="AF432" s="221">
        <f>(SUM($N139:AE139,$N1018:AE1018)*AF989/12+(AF139+AF1018)*AF989/24-AF200*AF989/24*0)*($F432&gt;=5)</f>
        <v>0</v>
      </c>
      <c r="AG432" s="221">
        <f>(SUM($N139:AF139,$N1018:AF1018)*AG989/12+(AG139+AG1018)*AG989/24-AG200*AG989/24*0)*($F432&gt;=5)</f>
        <v>0</v>
      </c>
      <c r="AH432" s="221">
        <f>(SUM($N139:AG139,$N1018:AG1018)*AH989/12+(AH139+AH1018)*AH989/24-AH200*AH989/24*0)*($F432&gt;=5)</f>
        <v>0</v>
      </c>
      <c r="AI432" s="221">
        <f>(SUM($N139:AH139,$N1018:AH1018)*AI989/12+(AI139+AI1018)*AI989/24-AI200*AI989/24*0)*($F432&gt;=5)</f>
        <v>0</v>
      </c>
      <c r="AJ432" s="221">
        <f>(SUM($N139:AI139,$N1018:AI1018)*AJ989/12+(AJ139+AJ1018)*AJ989/24-AJ200*AJ989/24*0)*($F432&gt;=5)</f>
        <v>0</v>
      </c>
      <c r="AK432" s="221">
        <f>(SUM($N139:AJ139,$N1018:AJ1018)*AK989/12+(AK139+AK1018)*AK989/24-AK200*AK989/24*0)*($F432&gt;=5)</f>
        <v>0</v>
      </c>
      <c r="AL432" s="221">
        <f>(SUM($N139:AK139,$N1018:AK1018)*AL989/12+(AL139+AL1018)*AL989/24-AL200*AL989/24*0)*($F432&gt;=5)</f>
        <v>0</v>
      </c>
      <c r="AM432" s="221">
        <f>(SUM($N139:AL139,$N1018:AL1018)*AM989/12+(AM139+AM1018)*AM989/24-AM200*AM989/24*0)*($F432&gt;=5)</f>
        <v>0</v>
      </c>
      <c r="AN432" s="221">
        <f>(SUM($N139:AM139,$N1018:AM1018)*AN989/12+(AN139+AN1018)*AN989/24-AN200*AN989/24*0)*($F432&gt;=5)</f>
        <v>0</v>
      </c>
      <c r="AO432" s="221">
        <f>(SUM($N139:AN139,$N1018:AN1018)*AO989/12+(AO139+AO1018)*AO989/24-AO200*AO989/24*0)*($F432&gt;=5)</f>
        <v>0</v>
      </c>
      <c r="AP432" s="221">
        <f>(SUM($N139:AO139,$N1018:AO1018)*AP989/12+(AP139+AP1018)*AP989/24-AP200*AP989/24*0)*($F432&gt;=5)</f>
        <v>0</v>
      </c>
      <c r="AQ432" s="221">
        <f>(SUM($N139:AP139,$N1018:AP1018)*AQ989/12+(AQ139+AQ1018)*AQ989/24-AQ200*AQ989/24*0)*($F432&gt;=5)</f>
        <v>0</v>
      </c>
      <c r="AR432" s="221">
        <f>(SUM($N139:AQ139,$N1018:AQ1018)*AR989/12+(AR139+AR1018)*AR989/24-AR200*AR989/24*0)*($F432&gt;=5)</f>
        <v>0</v>
      </c>
      <c r="AS432" s="221">
        <f>(SUM($N139:AR139,$N1018:AR1018)*AS989/12+(AS139+AS1018)*AS989/24-AS200*AS989/24*0)*($F432&gt;=5)</f>
        <v>0</v>
      </c>
      <c r="AT432" s="221">
        <f>(SUM($N139:AS139,$N1018:AS1018)*AT989/12+(AT139+AT1018)*AT989/24-AT200*AT989/24*0)*($F432&gt;=5)</f>
        <v>0</v>
      </c>
      <c r="AU432" s="221">
        <f>(SUM($N139:AT139,$N1018:AT1018)*AU989/12+(AU139+AU1018)*AU989/24-AU200*AU989/24*0)*($F432&gt;=5)</f>
        <v>0</v>
      </c>
      <c r="AV432" s="221">
        <f>(SUM($N139:AU139,$N1018:AU1018)*AV989/12+(AV139+AV1018)*AV989/24-AV200*AV989/24*0)*($F432&gt;=5)</f>
        <v>0</v>
      </c>
      <c r="AW432" s="221">
        <f>(SUM($N139:AV139,$N1018:AV1018)*AW989/12+(AW139+AW1018)*AW989/24-AW200*AW989/24*0)*($F432&gt;=5)</f>
        <v>0</v>
      </c>
      <c r="AX432" s="221">
        <f>(SUM($N139:AW139,$N1018:AW1018)*AX989/12+(AX139+AX1018)*AX989/24-AX200*AX989/24*0)*($F432&gt;=5)</f>
        <v>0</v>
      </c>
      <c r="AY432" s="221">
        <f>(SUM($N139:AX139,$N1018:AX1018)*AY989/12+(AY139+AY1018)*AY989/24-AY200*AY989/24*0)*($F432&gt;=5)</f>
        <v>0</v>
      </c>
      <c r="AZ432" s="221">
        <f>(SUM($N139:AY139,$N1018:AY1018)*AZ989/12+(AZ139+AZ1018)*AZ989/24-AZ200*AZ989/24*0)*($F432&gt;=5)</f>
        <v>0</v>
      </c>
      <c r="BA432" s="221">
        <f>(SUM($N139:AZ139,$N1018:AZ1018)*BA989/12+(BA139+BA1018)*BA989/24-BA200*BA989/24*0)*($F432&gt;=5)</f>
        <v>0</v>
      </c>
      <c r="BB432" s="221">
        <f>(SUM($N139:BA139,$N1018:BA1018)*BB989/12+(BB139+BB1018)*BB989/24-BB200*BB989/24*0)*($F432&gt;=5)</f>
        <v>0</v>
      </c>
      <c r="BC432" s="221">
        <f>(SUM($N139:BB139,$N1018:BB1018)*BC989/12+(BC139+BC1018)*BC989/24-BC200*BC989/24*0)*($F432&gt;=5)</f>
        <v>0</v>
      </c>
      <c r="BD432" s="221">
        <f>(SUM($N139:BC139,$N1018:BC1018)*BD989/12+(BD139+BD1018)*BD989/24-BD200*BD989/24*0)*($F432&gt;=5)</f>
        <v>0</v>
      </c>
      <c r="BE432" s="221">
        <f>(SUM($N139:BD139,$N1018:BD1018)*BE989/12+(BE139+BE1018)*BE989/24-BE200*BE989/24*0)*($F432&gt;=5)</f>
        <v>0</v>
      </c>
      <c r="BF432" s="221">
        <f>(SUM($N139:BE139,$N1018:BE1018)*BF989/12+(BF139+BF1018)*BF989/24-BF200*BF989/24*0)*($F432&gt;=5)</f>
        <v>0</v>
      </c>
      <c r="BG432" s="221">
        <f>(SUM($N139:BF139,$N1018:BF1018)*BG989/12+(BG139+BG1018)*BG989/24-BG200*BG989/24*0)*($F432&gt;=5)</f>
        <v>0</v>
      </c>
      <c r="BH432" s="221">
        <f>(SUM($N139:BG139,$N1018:BG1018)*BH989/12+(BH139+BH1018)*BH989/24-BH200*BH989/24*0)*($F432&gt;=5)</f>
        <v>0</v>
      </c>
      <c r="BI432" s="221">
        <f>(SUM($N139:BH139,$N1018:BH1018)*BI989/12+(BI139+BI1018)*BI989/24-BI200*BI989/24*0)*($F432&gt;=5)</f>
        <v>0</v>
      </c>
      <c r="BJ432" s="221">
        <f>(SUM($N139:BI139,$N1018:BI1018)*BJ989/12+(BJ139+BJ1018)*BJ989/24-BJ200*BJ989/24*0)*($F432&gt;=5)</f>
        <v>0</v>
      </c>
      <c r="BK432" s="221">
        <f>(SUM($N139:BJ139,$N1018:BJ1018)*BK989/12+(BK139+BK1018)*BK989/24-BK200*BK989/24*0)*($F432&gt;=5)</f>
        <v>0</v>
      </c>
      <c r="BL432" s="221">
        <f>(SUM($N139:BK139,$N1018:BK1018)*BL989/12+(BL139+BL1018)*BL989/24-BL200*BL989/24*0)*($F432&gt;=5)</f>
        <v>0</v>
      </c>
      <c r="BM432" s="221">
        <f>(SUM($N139:BL139,$N1018:BL1018)*BM989/12+(BM139+BM1018)*BM989/24-BM200*BM989/24*0)*($F432&gt;=5)</f>
        <v>0</v>
      </c>
    </row>
    <row r="433" spans="3:65" ht="12.75">
      <c r="C433" s="220">
        <f t="shared" si="405"/>
        <v>19</v>
      </c>
      <c r="D433" s="198" t="str">
        <f t="shared" si="404"/>
        <v>…</v>
      </c>
      <c r="E433" s="245" t="str">
        <f t="shared" si="404"/>
        <v>Operating Expense</v>
      </c>
      <c r="F433" s="215">
        <f t="shared" si="404"/>
        <v>2</v>
      </c>
      <c r="G433" s="215"/>
      <c r="H433" s="307">
        <f t="shared" si="408"/>
        <v>0.25345000000000001</v>
      </c>
      <c r="K433" s="236">
        <f t="shared" si="406"/>
        <v>0</v>
      </c>
      <c r="L433" s="237">
        <f t="shared" si="407"/>
        <v>0</v>
      </c>
      <c r="O433" s="221">
        <f>(SUM($N140:N140,$N1019:N1019)*O990/12+(O140+O1019)*O990/24-O201*O990/24*0)*($F433&gt;=5)</f>
        <v>0</v>
      </c>
      <c r="P433" s="221">
        <f>(SUM($N140:O140,$N1019:O1019)*P990/12+(P140+P1019)*P990/24-P201*P990/24*0)*($F433&gt;=5)</f>
        <v>0</v>
      </c>
      <c r="Q433" s="221">
        <f>(SUM($N140:P140,$N1019:P1019)*Q990/12+(Q140+Q1019)*Q990/24-Q201*Q990/24*0)*($F433&gt;=5)</f>
        <v>0</v>
      </c>
      <c r="R433" s="221">
        <f>(SUM($N140:Q140,$N1019:Q1019)*R990/12+(R140+R1019)*R990/24-R201*R990/24*0)*($F433&gt;=5)</f>
        <v>0</v>
      </c>
      <c r="S433" s="221">
        <f>(SUM($N140:R140,$N1019:R1019)*S990/12+(S140+S1019)*S990/24-S201*S990/24*0)*($F433&gt;=5)</f>
        <v>0</v>
      </c>
      <c r="T433" s="221">
        <f>(SUM($N140:S140,$N1019:S1019)*T990/12+(T140+T1019)*T990/24-T201*T990/24*0)*($F433&gt;=5)</f>
        <v>0</v>
      </c>
      <c r="U433" s="221">
        <f>(SUM($N140:T140,$N1019:T1019)*U990/12+(U140+U1019)*U990/24-U201*U990/24*0)*($F433&gt;=5)</f>
        <v>0</v>
      </c>
      <c r="V433" s="221">
        <f>(SUM($N140:U140,$N1019:U1019)*V990/12+(V140+V1019)*V990/24-V201*V990/24*0)*($F433&gt;=5)</f>
        <v>0</v>
      </c>
      <c r="W433" s="221">
        <f>(SUM($N140:V140,$N1019:V1019)*W990/12+(W140+W1019)*W990/24-W201*W990/24*0)*($F433&gt;=5)</f>
        <v>0</v>
      </c>
      <c r="X433" s="221">
        <f>(SUM($N140:W140,$N1019:W1019)*X990/12+(X140+X1019)*X990/24-X201*X990/24*0)*($F433&gt;=5)</f>
        <v>0</v>
      </c>
      <c r="Y433" s="221">
        <f>(SUM($N140:X140,$N1019:X1019)*Y990/12+(Y140+Y1019)*Y990/24-Y201*Y990/24*0)*($F433&gt;=5)</f>
        <v>0</v>
      </c>
      <c r="Z433" s="221">
        <f>(SUM($N140:Y140,$N1019:Y1019)*Z990/12+(Z140+Z1019)*Z990/24-Z201*Z990/24*0)*($F433&gt;=5)</f>
        <v>0</v>
      </c>
      <c r="AA433" s="221">
        <f>(SUM($N140:Z140,$N1019:Z1019)*AA990/12+(AA140+AA1019)*AA990/24-AA201*AA990/24*0)*($F433&gt;=5)</f>
        <v>0</v>
      </c>
      <c r="AB433" s="221">
        <f>(SUM($N140:AA140,$N1019:AA1019)*AB990/12+(AB140+AB1019)*AB990/24-AB201*AB990/24*0)*($F433&gt;=5)</f>
        <v>0</v>
      </c>
      <c r="AC433" s="221">
        <f>(SUM($N140:AB140,$N1019:AB1019)*AC990/12+(AC140+AC1019)*AC990/24-AC201*AC990/24*0)*($F433&gt;=5)</f>
        <v>0</v>
      </c>
      <c r="AD433" s="221">
        <f>(SUM($N140:AC140,$N1019:AC1019)*AD990/12+(AD140+AD1019)*AD990/24-AD201*AD990/24*0)*($F433&gt;=5)</f>
        <v>0</v>
      </c>
      <c r="AE433" s="221">
        <f>(SUM($N140:AD140,$N1019:AD1019)*AE990/12+(AE140+AE1019)*AE990/24-AE201*AE990/24*0)*($F433&gt;=5)</f>
        <v>0</v>
      </c>
      <c r="AF433" s="221">
        <f>(SUM($N140:AE140,$N1019:AE1019)*AF990/12+(AF140+AF1019)*AF990/24-AF201*AF990/24*0)*($F433&gt;=5)</f>
        <v>0</v>
      </c>
      <c r="AG433" s="221">
        <f>(SUM($N140:AF140,$N1019:AF1019)*AG990/12+(AG140+AG1019)*AG990/24-AG201*AG990/24*0)*($F433&gt;=5)</f>
        <v>0</v>
      </c>
      <c r="AH433" s="221">
        <f>(SUM($N140:AG140,$N1019:AG1019)*AH990/12+(AH140+AH1019)*AH990/24-AH201*AH990/24*0)*($F433&gt;=5)</f>
        <v>0</v>
      </c>
      <c r="AI433" s="221">
        <f>(SUM($N140:AH140,$N1019:AH1019)*AI990/12+(AI140+AI1019)*AI990/24-AI201*AI990/24*0)*($F433&gt;=5)</f>
        <v>0</v>
      </c>
      <c r="AJ433" s="221">
        <f>(SUM($N140:AI140,$N1019:AI1019)*AJ990/12+(AJ140+AJ1019)*AJ990/24-AJ201*AJ990/24*0)*($F433&gt;=5)</f>
        <v>0</v>
      </c>
      <c r="AK433" s="221">
        <f>(SUM($N140:AJ140,$N1019:AJ1019)*AK990/12+(AK140+AK1019)*AK990/24-AK201*AK990/24*0)*($F433&gt;=5)</f>
        <v>0</v>
      </c>
      <c r="AL433" s="221">
        <f>(SUM($N140:AK140,$N1019:AK1019)*AL990/12+(AL140+AL1019)*AL990/24-AL201*AL990/24*0)*($F433&gt;=5)</f>
        <v>0</v>
      </c>
      <c r="AM433" s="221">
        <f>(SUM($N140:AL140,$N1019:AL1019)*AM990/12+(AM140+AM1019)*AM990/24-AM201*AM990/24*0)*($F433&gt;=5)</f>
        <v>0</v>
      </c>
      <c r="AN433" s="221">
        <f>(SUM($N140:AM140,$N1019:AM1019)*AN990/12+(AN140+AN1019)*AN990/24-AN201*AN990/24*0)*($F433&gt;=5)</f>
        <v>0</v>
      </c>
      <c r="AO433" s="221">
        <f>(SUM($N140:AN140,$N1019:AN1019)*AO990/12+(AO140+AO1019)*AO990/24-AO201*AO990/24*0)*($F433&gt;=5)</f>
        <v>0</v>
      </c>
      <c r="AP433" s="221">
        <f>(SUM($N140:AO140,$N1019:AO1019)*AP990/12+(AP140+AP1019)*AP990/24-AP201*AP990/24*0)*($F433&gt;=5)</f>
        <v>0</v>
      </c>
      <c r="AQ433" s="221">
        <f>(SUM($N140:AP140,$N1019:AP1019)*AQ990/12+(AQ140+AQ1019)*AQ990/24-AQ201*AQ990/24*0)*($F433&gt;=5)</f>
        <v>0</v>
      </c>
      <c r="AR433" s="221">
        <f>(SUM($N140:AQ140,$N1019:AQ1019)*AR990/12+(AR140+AR1019)*AR990/24-AR201*AR990/24*0)*($F433&gt;=5)</f>
        <v>0</v>
      </c>
      <c r="AS433" s="221">
        <f>(SUM($N140:AR140,$N1019:AR1019)*AS990/12+(AS140+AS1019)*AS990/24-AS201*AS990/24*0)*($F433&gt;=5)</f>
        <v>0</v>
      </c>
      <c r="AT433" s="221">
        <f>(SUM($N140:AS140,$N1019:AS1019)*AT990/12+(AT140+AT1019)*AT990/24-AT201*AT990/24*0)*($F433&gt;=5)</f>
        <v>0</v>
      </c>
      <c r="AU433" s="221">
        <f>(SUM($N140:AT140,$N1019:AT1019)*AU990/12+(AU140+AU1019)*AU990/24-AU201*AU990/24*0)*($F433&gt;=5)</f>
        <v>0</v>
      </c>
      <c r="AV433" s="221">
        <f>(SUM($N140:AU140,$N1019:AU1019)*AV990/12+(AV140+AV1019)*AV990/24-AV201*AV990/24*0)*($F433&gt;=5)</f>
        <v>0</v>
      </c>
      <c r="AW433" s="221">
        <f>(SUM($N140:AV140,$N1019:AV1019)*AW990/12+(AW140+AW1019)*AW990/24-AW201*AW990/24*0)*($F433&gt;=5)</f>
        <v>0</v>
      </c>
      <c r="AX433" s="221">
        <f>(SUM($N140:AW140,$N1019:AW1019)*AX990/12+(AX140+AX1019)*AX990/24-AX201*AX990/24*0)*($F433&gt;=5)</f>
        <v>0</v>
      </c>
      <c r="AY433" s="221">
        <f>(SUM($N140:AX140,$N1019:AX1019)*AY990/12+(AY140+AY1019)*AY990/24-AY201*AY990/24*0)*($F433&gt;=5)</f>
        <v>0</v>
      </c>
      <c r="AZ433" s="221">
        <f>(SUM($N140:AY140,$N1019:AY1019)*AZ990/12+(AZ140+AZ1019)*AZ990/24-AZ201*AZ990/24*0)*($F433&gt;=5)</f>
        <v>0</v>
      </c>
      <c r="BA433" s="221">
        <f>(SUM($N140:AZ140,$N1019:AZ1019)*BA990/12+(BA140+BA1019)*BA990/24-BA201*BA990/24*0)*($F433&gt;=5)</f>
        <v>0</v>
      </c>
      <c r="BB433" s="221">
        <f>(SUM($N140:BA140,$N1019:BA1019)*BB990/12+(BB140+BB1019)*BB990/24-BB201*BB990/24*0)*($F433&gt;=5)</f>
        <v>0</v>
      </c>
      <c r="BC433" s="221">
        <f>(SUM($N140:BB140,$N1019:BB1019)*BC990/12+(BC140+BC1019)*BC990/24-BC201*BC990/24*0)*($F433&gt;=5)</f>
        <v>0</v>
      </c>
      <c r="BD433" s="221">
        <f>(SUM($N140:BC140,$N1019:BC1019)*BD990/12+(BD140+BD1019)*BD990/24-BD201*BD990/24*0)*($F433&gt;=5)</f>
        <v>0</v>
      </c>
      <c r="BE433" s="221">
        <f>(SUM($N140:BD140,$N1019:BD1019)*BE990/12+(BE140+BE1019)*BE990/24-BE201*BE990/24*0)*($F433&gt;=5)</f>
        <v>0</v>
      </c>
      <c r="BF433" s="221">
        <f>(SUM($N140:BE140,$N1019:BE1019)*BF990/12+(BF140+BF1019)*BF990/24-BF201*BF990/24*0)*($F433&gt;=5)</f>
        <v>0</v>
      </c>
      <c r="BG433" s="221">
        <f>(SUM($N140:BF140,$N1019:BF1019)*BG990/12+(BG140+BG1019)*BG990/24-BG201*BG990/24*0)*($F433&gt;=5)</f>
        <v>0</v>
      </c>
      <c r="BH433" s="221">
        <f>(SUM($N140:BG140,$N1019:BG1019)*BH990/12+(BH140+BH1019)*BH990/24-BH201*BH990/24*0)*($F433&gt;=5)</f>
        <v>0</v>
      </c>
      <c r="BI433" s="221">
        <f>(SUM($N140:BH140,$N1019:BH1019)*BI990/12+(BI140+BI1019)*BI990/24-BI201*BI990/24*0)*($F433&gt;=5)</f>
        <v>0</v>
      </c>
      <c r="BJ433" s="221">
        <f>(SUM($N140:BI140,$N1019:BI1019)*BJ990/12+(BJ140+BJ1019)*BJ990/24-BJ201*BJ990/24*0)*($F433&gt;=5)</f>
        <v>0</v>
      </c>
      <c r="BK433" s="221">
        <f>(SUM($N140:BJ140,$N1019:BJ1019)*BK990/12+(BK140+BK1019)*BK990/24-BK201*BK990/24*0)*($F433&gt;=5)</f>
        <v>0</v>
      </c>
      <c r="BL433" s="221">
        <f>(SUM($N140:BK140,$N1019:BK1019)*BL990/12+(BL140+BL1019)*BL990/24-BL201*BL990/24*0)*($F433&gt;=5)</f>
        <v>0</v>
      </c>
      <c r="BM433" s="221">
        <f>(SUM($N140:BL140,$N1019:BL1019)*BM990/12+(BM140+BM1019)*BM990/24-BM201*BM990/24*0)*($F433&gt;=5)</f>
        <v>0</v>
      </c>
    </row>
    <row r="434" spans="3:65" ht="12.75">
      <c r="C434" s="220">
        <f t="shared" si="405"/>
        <v>20</v>
      </c>
      <c r="D434" s="198" t="str">
        <f t="shared" si="404"/>
        <v>…</v>
      </c>
      <c r="E434" s="245" t="str">
        <f t="shared" si="404"/>
        <v>Operating Expense</v>
      </c>
      <c r="F434" s="215">
        <f t="shared" si="404"/>
        <v>2</v>
      </c>
      <c r="G434" s="215"/>
      <c r="H434" s="307">
        <f t="shared" si="408"/>
        <v>0.25345000000000001</v>
      </c>
      <c r="K434" s="236">
        <f t="shared" si="406"/>
        <v>0</v>
      </c>
      <c r="L434" s="237">
        <f t="shared" si="407"/>
        <v>0</v>
      </c>
      <c r="O434" s="221">
        <f>(SUM($N141:N141,$N1020:N1020)*O991/12+(O141+O1020)*O991/24-O202*O991/24*0)*($F434&gt;=5)</f>
        <v>0</v>
      </c>
      <c r="P434" s="221">
        <f>(SUM($N141:O141,$N1020:O1020)*P991/12+(P141+P1020)*P991/24-P202*P991/24*0)*($F434&gt;=5)</f>
        <v>0</v>
      </c>
      <c r="Q434" s="221">
        <f>(SUM($N141:P141,$N1020:P1020)*Q991/12+(Q141+Q1020)*Q991/24-Q202*Q991/24*0)*($F434&gt;=5)</f>
        <v>0</v>
      </c>
      <c r="R434" s="221">
        <f>(SUM($N141:Q141,$N1020:Q1020)*R991/12+(R141+R1020)*R991/24-R202*R991/24*0)*($F434&gt;=5)</f>
        <v>0</v>
      </c>
      <c r="S434" s="221">
        <f>(SUM($N141:R141,$N1020:R1020)*S991/12+(S141+S1020)*S991/24-S202*S991/24*0)*($F434&gt;=5)</f>
        <v>0</v>
      </c>
      <c r="T434" s="221">
        <f>(SUM($N141:S141,$N1020:S1020)*T991/12+(T141+T1020)*T991/24-T202*T991/24*0)*($F434&gt;=5)</f>
        <v>0</v>
      </c>
      <c r="U434" s="221">
        <f>(SUM($N141:T141,$N1020:T1020)*U991/12+(U141+U1020)*U991/24-U202*U991/24*0)*($F434&gt;=5)</f>
        <v>0</v>
      </c>
      <c r="V434" s="221">
        <f>(SUM($N141:U141,$N1020:U1020)*V991/12+(V141+V1020)*V991/24-V202*V991/24*0)*($F434&gt;=5)</f>
        <v>0</v>
      </c>
      <c r="W434" s="221">
        <f>(SUM($N141:V141,$N1020:V1020)*W991/12+(W141+W1020)*W991/24-W202*W991/24*0)*($F434&gt;=5)</f>
        <v>0</v>
      </c>
      <c r="X434" s="221">
        <f>(SUM($N141:W141,$N1020:W1020)*X991/12+(X141+X1020)*X991/24-X202*X991/24*0)*($F434&gt;=5)</f>
        <v>0</v>
      </c>
      <c r="Y434" s="221">
        <f>(SUM($N141:X141,$N1020:X1020)*Y991/12+(Y141+Y1020)*Y991/24-Y202*Y991/24*0)*($F434&gt;=5)</f>
        <v>0</v>
      </c>
      <c r="Z434" s="221">
        <f>(SUM($N141:Y141,$N1020:Y1020)*Z991/12+(Z141+Z1020)*Z991/24-Z202*Z991/24*0)*($F434&gt;=5)</f>
        <v>0</v>
      </c>
      <c r="AA434" s="221">
        <f>(SUM($N141:Z141,$N1020:Z1020)*AA991/12+(AA141+AA1020)*AA991/24-AA202*AA991/24*0)*($F434&gt;=5)</f>
        <v>0</v>
      </c>
      <c r="AB434" s="221">
        <f>(SUM($N141:AA141,$N1020:AA1020)*AB991/12+(AB141+AB1020)*AB991/24-AB202*AB991/24*0)*($F434&gt;=5)</f>
        <v>0</v>
      </c>
      <c r="AC434" s="221">
        <f>(SUM($N141:AB141,$N1020:AB1020)*AC991/12+(AC141+AC1020)*AC991/24-AC202*AC991/24*0)*($F434&gt;=5)</f>
        <v>0</v>
      </c>
      <c r="AD434" s="221">
        <f>(SUM($N141:AC141,$N1020:AC1020)*AD991/12+(AD141+AD1020)*AD991/24-AD202*AD991/24*0)*($F434&gt;=5)</f>
        <v>0</v>
      </c>
      <c r="AE434" s="221">
        <f>(SUM($N141:AD141,$N1020:AD1020)*AE991/12+(AE141+AE1020)*AE991/24-AE202*AE991/24*0)*($F434&gt;=5)</f>
        <v>0</v>
      </c>
      <c r="AF434" s="221">
        <f>(SUM($N141:AE141,$N1020:AE1020)*AF991/12+(AF141+AF1020)*AF991/24-AF202*AF991/24*0)*($F434&gt;=5)</f>
        <v>0</v>
      </c>
      <c r="AG434" s="221">
        <f>(SUM($N141:AF141,$N1020:AF1020)*AG991/12+(AG141+AG1020)*AG991/24-AG202*AG991/24*0)*($F434&gt;=5)</f>
        <v>0</v>
      </c>
      <c r="AH434" s="221">
        <f>(SUM($N141:AG141,$N1020:AG1020)*AH991/12+(AH141+AH1020)*AH991/24-AH202*AH991/24*0)*($F434&gt;=5)</f>
        <v>0</v>
      </c>
      <c r="AI434" s="221">
        <f>(SUM($N141:AH141,$N1020:AH1020)*AI991/12+(AI141+AI1020)*AI991/24-AI202*AI991/24*0)*($F434&gt;=5)</f>
        <v>0</v>
      </c>
      <c r="AJ434" s="221">
        <f>(SUM($N141:AI141,$N1020:AI1020)*AJ991/12+(AJ141+AJ1020)*AJ991/24-AJ202*AJ991/24*0)*($F434&gt;=5)</f>
        <v>0</v>
      </c>
      <c r="AK434" s="221">
        <f>(SUM($N141:AJ141,$N1020:AJ1020)*AK991/12+(AK141+AK1020)*AK991/24-AK202*AK991/24*0)*($F434&gt;=5)</f>
        <v>0</v>
      </c>
      <c r="AL434" s="221">
        <f>(SUM($N141:AK141,$N1020:AK1020)*AL991/12+(AL141+AL1020)*AL991/24-AL202*AL991/24*0)*($F434&gt;=5)</f>
        <v>0</v>
      </c>
      <c r="AM434" s="221">
        <f>(SUM($N141:AL141,$N1020:AL1020)*AM991/12+(AM141+AM1020)*AM991/24-AM202*AM991/24*0)*($F434&gt;=5)</f>
        <v>0</v>
      </c>
      <c r="AN434" s="221">
        <f>(SUM($N141:AM141,$N1020:AM1020)*AN991/12+(AN141+AN1020)*AN991/24-AN202*AN991/24*0)*($F434&gt;=5)</f>
        <v>0</v>
      </c>
      <c r="AO434" s="221">
        <f>(SUM($N141:AN141,$N1020:AN1020)*AO991/12+(AO141+AO1020)*AO991/24-AO202*AO991/24*0)*($F434&gt;=5)</f>
        <v>0</v>
      </c>
      <c r="AP434" s="221">
        <f>(SUM($N141:AO141,$N1020:AO1020)*AP991/12+(AP141+AP1020)*AP991/24-AP202*AP991/24*0)*($F434&gt;=5)</f>
        <v>0</v>
      </c>
      <c r="AQ434" s="221">
        <f>(SUM($N141:AP141,$N1020:AP1020)*AQ991/12+(AQ141+AQ1020)*AQ991/24-AQ202*AQ991/24*0)*($F434&gt;=5)</f>
        <v>0</v>
      </c>
      <c r="AR434" s="221">
        <f>(SUM($N141:AQ141,$N1020:AQ1020)*AR991/12+(AR141+AR1020)*AR991/24-AR202*AR991/24*0)*($F434&gt;=5)</f>
        <v>0</v>
      </c>
      <c r="AS434" s="221">
        <f>(SUM($N141:AR141,$N1020:AR1020)*AS991/12+(AS141+AS1020)*AS991/24-AS202*AS991/24*0)*($F434&gt;=5)</f>
        <v>0</v>
      </c>
      <c r="AT434" s="221">
        <f>(SUM($N141:AS141,$N1020:AS1020)*AT991/12+(AT141+AT1020)*AT991/24-AT202*AT991/24*0)*($F434&gt;=5)</f>
        <v>0</v>
      </c>
      <c r="AU434" s="221">
        <f>(SUM($N141:AT141,$N1020:AT1020)*AU991/12+(AU141+AU1020)*AU991/24-AU202*AU991/24*0)*($F434&gt;=5)</f>
        <v>0</v>
      </c>
      <c r="AV434" s="221">
        <f>(SUM($N141:AU141,$N1020:AU1020)*AV991/12+(AV141+AV1020)*AV991/24-AV202*AV991/24*0)*($F434&gt;=5)</f>
        <v>0</v>
      </c>
      <c r="AW434" s="221">
        <f>(SUM($N141:AV141,$N1020:AV1020)*AW991/12+(AW141+AW1020)*AW991/24-AW202*AW991/24*0)*($F434&gt;=5)</f>
        <v>0</v>
      </c>
      <c r="AX434" s="221">
        <f>(SUM($N141:AW141,$N1020:AW1020)*AX991/12+(AX141+AX1020)*AX991/24-AX202*AX991/24*0)*($F434&gt;=5)</f>
        <v>0</v>
      </c>
      <c r="AY434" s="221">
        <f>(SUM($N141:AX141,$N1020:AX1020)*AY991/12+(AY141+AY1020)*AY991/24-AY202*AY991/24*0)*($F434&gt;=5)</f>
        <v>0</v>
      </c>
      <c r="AZ434" s="221">
        <f>(SUM($N141:AY141,$N1020:AY1020)*AZ991/12+(AZ141+AZ1020)*AZ991/24-AZ202*AZ991/24*0)*($F434&gt;=5)</f>
        <v>0</v>
      </c>
      <c r="BA434" s="221">
        <f>(SUM($N141:AZ141,$N1020:AZ1020)*BA991/12+(BA141+BA1020)*BA991/24-BA202*BA991/24*0)*($F434&gt;=5)</f>
        <v>0</v>
      </c>
      <c r="BB434" s="221">
        <f>(SUM($N141:BA141,$N1020:BA1020)*BB991/12+(BB141+BB1020)*BB991/24-BB202*BB991/24*0)*($F434&gt;=5)</f>
        <v>0</v>
      </c>
      <c r="BC434" s="221">
        <f>(SUM($N141:BB141,$N1020:BB1020)*BC991/12+(BC141+BC1020)*BC991/24-BC202*BC991/24*0)*($F434&gt;=5)</f>
        <v>0</v>
      </c>
      <c r="BD434" s="221">
        <f>(SUM($N141:BC141,$N1020:BC1020)*BD991/12+(BD141+BD1020)*BD991/24-BD202*BD991/24*0)*($F434&gt;=5)</f>
        <v>0</v>
      </c>
      <c r="BE434" s="221">
        <f>(SUM($N141:BD141,$N1020:BD1020)*BE991/12+(BE141+BE1020)*BE991/24-BE202*BE991/24*0)*($F434&gt;=5)</f>
        <v>0</v>
      </c>
      <c r="BF434" s="221">
        <f>(SUM($N141:BE141,$N1020:BE1020)*BF991/12+(BF141+BF1020)*BF991/24-BF202*BF991/24*0)*($F434&gt;=5)</f>
        <v>0</v>
      </c>
      <c r="BG434" s="221">
        <f>(SUM($N141:BF141,$N1020:BF1020)*BG991/12+(BG141+BG1020)*BG991/24-BG202*BG991/24*0)*($F434&gt;=5)</f>
        <v>0</v>
      </c>
      <c r="BH434" s="221">
        <f>(SUM($N141:BG141,$N1020:BG1020)*BH991/12+(BH141+BH1020)*BH991/24-BH202*BH991/24*0)*($F434&gt;=5)</f>
        <v>0</v>
      </c>
      <c r="BI434" s="221">
        <f>(SUM($N141:BH141,$N1020:BH1020)*BI991/12+(BI141+BI1020)*BI991/24-BI202*BI991/24*0)*($F434&gt;=5)</f>
        <v>0</v>
      </c>
      <c r="BJ434" s="221">
        <f>(SUM($N141:BI141,$N1020:BI1020)*BJ991/12+(BJ141+BJ1020)*BJ991/24-BJ202*BJ991/24*0)*($F434&gt;=5)</f>
        <v>0</v>
      </c>
      <c r="BK434" s="221">
        <f>(SUM($N141:BJ141,$N1020:BJ1020)*BK991/12+(BK141+BK1020)*BK991/24-BK202*BK991/24*0)*($F434&gt;=5)</f>
        <v>0</v>
      </c>
      <c r="BL434" s="221">
        <f>(SUM($N141:BK141,$N1020:BK1020)*BL991/12+(BL141+BL1020)*BL991/24-BL202*BL991/24*0)*($F434&gt;=5)</f>
        <v>0</v>
      </c>
      <c r="BM434" s="221">
        <f>(SUM($N141:BL141,$N1020:BL1020)*BM991/12+(BM141+BM1020)*BM991/24-BM202*BM991/24*0)*($F434&gt;=5)</f>
        <v>0</v>
      </c>
    </row>
    <row r="435" spans="3:65" ht="12.75">
      <c r="C435" s="220">
        <f t="shared" si="405"/>
        <v>21</v>
      </c>
      <c r="D435" s="198" t="str">
        <f t="shared" si="404"/>
        <v>…</v>
      </c>
      <c r="E435" s="245" t="str">
        <f t="shared" si="404"/>
        <v>Operating Expense</v>
      </c>
      <c r="F435" s="215">
        <f t="shared" si="404"/>
        <v>2</v>
      </c>
      <c r="G435" s="215"/>
      <c r="H435" s="307">
        <f t="shared" si="408"/>
        <v>0.25345000000000001</v>
      </c>
      <c r="K435" s="236">
        <f t="shared" si="406"/>
        <v>0</v>
      </c>
      <c r="L435" s="237">
        <f t="shared" si="407"/>
        <v>0</v>
      </c>
      <c r="O435" s="221">
        <f>(SUM($N142:N142,$N1021:N1021)*O992/12+(O142+O1021)*O992/24-O203*O992/24*0)*($F435&gt;=5)</f>
        <v>0</v>
      </c>
      <c r="P435" s="221">
        <f>(SUM($N142:O142,$N1021:O1021)*P992/12+(P142+P1021)*P992/24-P203*P992/24*0)*($F435&gt;=5)</f>
        <v>0</v>
      </c>
      <c r="Q435" s="221">
        <f>(SUM($N142:P142,$N1021:P1021)*Q992/12+(Q142+Q1021)*Q992/24-Q203*Q992/24*0)*($F435&gt;=5)</f>
        <v>0</v>
      </c>
      <c r="R435" s="221">
        <f>(SUM($N142:Q142,$N1021:Q1021)*R992/12+(R142+R1021)*R992/24-R203*R992/24*0)*($F435&gt;=5)</f>
        <v>0</v>
      </c>
      <c r="S435" s="221">
        <f>(SUM($N142:R142,$N1021:R1021)*S992/12+(S142+S1021)*S992/24-S203*S992/24*0)*($F435&gt;=5)</f>
        <v>0</v>
      </c>
      <c r="T435" s="221">
        <f>(SUM($N142:S142,$N1021:S1021)*T992/12+(T142+T1021)*T992/24-T203*T992/24*0)*($F435&gt;=5)</f>
        <v>0</v>
      </c>
      <c r="U435" s="221">
        <f>(SUM($N142:T142,$N1021:T1021)*U992/12+(U142+U1021)*U992/24-U203*U992/24*0)*($F435&gt;=5)</f>
        <v>0</v>
      </c>
      <c r="V435" s="221">
        <f>(SUM($N142:U142,$N1021:U1021)*V992/12+(V142+V1021)*V992/24-V203*V992/24*0)*($F435&gt;=5)</f>
        <v>0</v>
      </c>
      <c r="W435" s="221">
        <f>(SUM($N142:V142,$N1021:V1021)*W992/12+(W142+W1021)*W992/24-W203*W992/24*0)*($F435&gt;=5)</f>
        <v>0</v>
      </c>
      <c r="X435" s="221">
        <f>(SUM($N142:W142,$N1021:W1021)*X992/12+(X142+X1021)*X992/24-X203*X992/24*0)*($F435&gt;=5)</f>
        <v>0</v>
      </c>
      <c r="Y435" s="221">
        <f>(SUM($N142:X142,$N1021:X1021)*Y992/12+(Y142+Y1021)*Y992/24-Y203*Y992/24*0)*($F435&gt;=5)</f>
        <v>0</v>
      </c>
      <c r="Z435" s="221">
        <f>(SUM($N142:Y142,$N1021:Y1021)*Z992/12+(Z142+Z1021)*Z992/24-Z203*Z992/24*0)*($F435&gt;=5)</f>
        <v>0</v>
      </c>
      <c r="AA435" s="221">
        <f>(SUM($N142:Z142,$N1021:Z1021)*AA992/12+(AA142+AA1021)*AA992/24-AA203*AA992/24*0)*($F435&gt;=5)</f>
        <v>0</v>
      </c>
      <c r="AB435" s="221">
        <f>(SUM($N142:AA142,$N1021:AA1021)*AB992/12+(AB142+AB1021)*AB992/24-AB203*AB992/24*0)*($F435&gt;=5)</f>
        <v>0</v>
      </c>
      <c r="AC435" s="221">
        <f>(SUM($N142:AB142,$N1021:AB1021)*AC992/12+(AC142+AC1021)*AC992/24-AC203*AC992/24*0)*($F435&gt;=5)</f>
        <v>0</v>
      </c>
      <c r="AD435" s="221">
        <f>(SUM($N142:AC142,$N1021:AC1021)*AD992/12+(AD142+AD1021)*AD992/24-AD203*AD992/24*0)*($F435&gt;=5)</f>
        <v>0</v>
      </c>
      <c r="AE435" s="221">
        <f>(SUM($N142:AD142,$N1021:AD1021)*AE992/12+(AE142+AE1021)*AE992/24-AE203*AE992/24*0)*($F435&gt;=5)</f>
        <v>0</v>
      </c>
      <c r="AF435" s="221">
        <f>(SUM($N142:AE142,$N1021:AE1021)*AF992/12+(AF142+AF1021)*AF992/24-AF203*AF992/24*0)*($F435&gt;=5)</f>
        <v>0</v>
      </c>
      <c r="AG435" s="221">
        <f>(SUM($N142:AF142,$N1021:AF1021)*AG992/12+(AG142+AG1021)*AG992/24-AG203*AG992/24*0)*($F435&gt;=5)</f>
        <v>0</v>
      </c>
      <c r="AH435" s="221">
        <f>(SUM($N142:AG142,$N1021:AG1021)*AH992/12+(AH142+AH1021)*AH992/24-AH203*AH992/24*0)*($F435&gt;=5)</f>
        <v>0</v>
      </c>
      <c r="AI435" s="221">
        <f>(SUM($N142:AH142,$N1021:AH1021)*AI992/12+(AI142+AI1021)*AI992/24-AI203*AI992/24*0)*($F435&gt;=5)</f>
        <v>0</v>
      </c>
      <c r="AJ435" s="221">
        <f>(SUM($N142:AI142,$N1021:AI1021)*AJ992/12+(AJ142+AJ1021)*AJ992/24-AJ203*AJ992/24*0)*($F435&gt;=5)</f>
        <v>0</v>
      </c>
      <c r="AK435" s="221">
        <f>(SUM($N142:AJ142,$N1021:AJ1021)*AK992/12+(AK142+AK1021)*AK992/24-AK203*AK992/24*0)*($F435&gt;=5)</f>
        <v>0</v>
      </c>
      <c r="AL435" s="221">
        <f>(SUM($N142:AK142,$N1021:AK1021)*AL992/12+(AL142+AL1021)*AL992/24-AL203*AL992/24*0)*($F435&gt;=5)</f>
        <v>0</v>
      </c>
      <c r="AM435" s="221">
        <f>(SUM($N142:AL142,$N1021:AL1021)*AM992/12+(AM142+AM1021)*AM992/24-AM203*AM992/24*0)*($F435&gt;=5)</f>
        <v>0</v>
      </c>
      <c r="AN435" s="221">
        <f>(SUM($N142:AM142,$N1021:AM1021)*AN992/12+(AN142+AN1021)*AN992/24-AN203*AN992/24*0)*($F435&gt;=5)</f>
        <v>0</v>
      </c>
      <c r="AO435" s="221">
        <f>(SUM($N142:AN142,$N1021:AN1021)*AO992/12+(AO142+AO1021)*AO992/24-AO203*AO992/24*0)*($F435&gt;=5)</f>
        <v>0</v>
      </c>
      <c r="AP435" s="221">
        <f>(SUM($N142:AO142,$N1021:AO1021)*AP992/12+(AP142+AP1021)*AP992/24-AP203*AP992/24*0)*($F435&gt;=5)</f>
        <v>0</v>
      </c>
      <c r="AQ435" s="221">
        <f>(SUM($N142:AP142,$N1021:AP1021)*AQ992/12+(AQ142+AQ1021)*AQ992/24-AQ203*AQ992/24*0)*($F435&gt;=5)</f>
        <v>0</v>
      </c>
      <c r="AR435" s="221">
        <f>(SUM($N142:AQ142,$N1021:AQ1021)*AR992/12+(AR142+AR1021)*AR992/24-AR203*AR992/24*0)*($F435&gt;=5)</f>
        <v>0</v>
      </c>
      <c r="AS435" s="221">
        <f>(SUM($N142:AR142,$N1021:AR1021)*AS992/12+(AS142+AS1021)*AS992/24-AS203*AS992/24*0)*($F435&gt;=5)</f>
        <v>0</v>
      </c>
      <c r="AT435" s="221">
        <f>(SUM($N142:AS142,$N1021:AS1021)*AT992/12+(AT142+AT1021)*AT992/24-AT203*AT992/24*0)*($F435&gt;=5)</f>
        <v>0</v>
      </c>
      <c r="AU435" s="221">
        <f>(SUM($N142:AT142,$N1021:AT1021)*AU992/12+(AU142+AU1021)*AU992/24-AU203*AU992/24*0)*($F435&gt;=5)</f>
        <v>0</v>
      </c>
      <c r="AV435" s="221">
        <f>(SUM($N142:AU142,$N1021:AU1021)*AV992/12+(AV142+AV1021)*AV992/24-AV203*AV992/24*0)*($F435&gt;=5)</f>
        <v>0</v>
      </c>
      <c r="AW435" s="221">
        <f>(SUM($N142:AV142,$N1021:AV1021)*AW992/12+(AW142+AW1021)*AW992/24-AW203*AW992/24*0)*($F435&gt;=5)</f>
        <v>0</v>
      </c>
      <c r="AX435" s="221">
        <f>(SUM($N142:AW142,$N1021:AW1021)*AX992/12+(AX142+AX1021)*AX992/24-AX203*AX992/24*0)*($F435&gt;=5)</f>
        <v>0</v>
      </c>
      <c r="AY435" s="221">
        <f>(SUM($N142:AX142,$N1021:AX1021)*AY992/12+(AY142+AY1021)*AY992/24-AY203*AY992/24*0)*($F435&gt;=5)</f>
        <v>0</v>
      </c>
      <c r="AZ435" s="221">
        <f>(SUM($N142:AY142,$N1021:AY1021)*AZ992/12+(AZ142+AZ1021)*AZ992/24-AZ203*AZ992/24*0)*($F435&gt;=5)</f>
        <v>0</v>
      </c>
      <c r="BA435" s="221">
        <f>(SUM($N142:AZ142,$N1021:AZ1021)*BA992/12+(BA142+BA1021)*BA992/24-BA203*BA992/24*0)*($F435&gt;=5)</f>
        <v>0</v>
      </c>
      <c r="BB435" s="221">
        <f>(SUM($N142:BA142,$N1021:BA1021)*BB992/12+(BB142+BB1021)*BB992/24-BB203*BB992/24*0)*($F435&gt;=5)</f>
        <v>0</v>
      </c>
      <c r="BC435" s="221">
        <f>(SUM($N142:BB142,$N1021:BB1021)*BC992/12+(BC142+BC1021)*BC992/24-BC203*BC992/24*0)*($F435&gt;=5)</f>
        <v>0</v>
      </c>
      <c r="BD435" s="221">
        <f>(SUM($N142:BC142,$N1021:BC1021)*BD992/12+(BD142+BD1021)*BD992/24-BD203*BD992/24*0)*($F435&gt;=5)</f>
        <v>0</v>
      </c>
      <c r="BE435" s="221">
        <f>(SUM($N142:BD142,$N1021:BD1021)*BE992/12+(BE142+BE1021)*BE992/24-BE203*BE992/24*0)*($F435&gt;=5)</f>
        <v>0</v>
      </c>
      <c r="BF435" s="221">
        <f>(SUM($N142:BE142,$N1021:BE1021)*BF992/12+(BF142+BF1021)*BF992/24-BF203*BF992/24*0)*($F435&gt;=5)</f>
        <v>0</v>
      </c>
      <c r="BG435" s="221">
        <f>(SUM($N142:BF142,$N1021:BF1021)*BG992/12+(BG142+BG1021)*BG992/24-BG203*BG992/24*0)*($F435&gt;=5)</f>
        <v>0</v>
      </c>
      <c r="BH435" s="221">
        <f>(SUM($N142:BG142,$N1021:BG1021)*BH992/12+(BH142+BH1021)*BH992/24-BH203*BH992/24*0)*($F435&gt;=5)</f>
        <v>0</v>
      </c>
      <c r="BI435" s="221">
        <f>(SUM($N142:BH142,$N1021:BH1021)*BI992/12+(BI142+BI1021)*BI992/24-BI203*BI992/24*0)*($F435&gt;=5)</f>
        <v>0</v>
      </c>
      <c r="BJ435" s="221">
        <f>(SUM($N142:BI142,$N1021:BI1021)*BJ992/12+(BJ142+BJ1021)*BJ992/24-BJ203*BJ992/24*0)*($F435&gt;=5)</f>
        <v>0</v>
      </c>
      <c r="BK435" s="221">
        <f>(SUM($N142:BJ142,$N1021:BJ1021)*BK992/12+(BK142+BK1021)*BK992/24-BK203*BK992/24*0)*($F435&gt;=5)</f>
        <v>0</v>
      </c>
      <c r="BL435" s="221">
        <f>(SUM($N142:BK142,$N1021:BK1021)*BL992/12+(BL142+BL1021)*BL992/24-BL203*BL992/24*0)*($F435&gt;=5)</f>
        <v>0</v>
      </c>
      <c r="BM435" s="221">
        <f>(SUM($N142:BL142,$N1021:BL1021)*BM992/12+(BM142+BM1021)*BM992/24-BM203*BM992/24*0)*($F435&gt;=5)</f>
        <v>0</v>
      </c>
    </row>
    <row r="436" spans="3:65" ht="12.75">
      <c r="C436" s="220">
        <f t="shared" si="405"/>
        <v>22</v>
      </c>
      <c r="D436" s="198" t="str">
        <f t="shared" si="404"/>
        <v>…</v>
      </c>
      <c r="E436" s="245" t="str">
        <f t="shared" si="404"/>
        <v>Operating Expense</v>
      </c>
      <c r="F436" s="215">
        <f t="shared" si="404"/>
        <v>2</v>
      </c>
      <c r="G436" s="215"/>
      <c r="H436" s="307">
        <f t="shared" si="408"/>
        <v>0.25345000000000001</v>
      </c>
      <c r="K436" s="236">
        <f t="shared" si="406"/>
        <v>0</v>
      </c>
      <c r="L436" s="237">
        <f t="shared" si="407"/>
        <v>0</v>
      </c>
      <c r="O436" s="221">
        <f>(SUM($N143:N143,$N1022:N1022)*O993/12+(O143+O1022)*O993/24-O204*O993/24*0)*($F436&gt;=5)</f>
        <v>0</v>
      </c>
      <c r="P436" s="221">
        <f>(SUM($N143:O143,$N1022:O1022)*P993/12+(P143+P1022)*P993/24-P204*P993/24*0)*($F436&gt;=5)</f>
        <v>0</v>
      </c>
      <c r="Q436" s="221">
        <f>(SUM($N143:P143,$N1022:P1022)*Q993/12+(Q143+Q1022)*Q993/24-Q204*Q993/24*0)*($F436&gt;=5)</f>
        <v>0</v>
      </c>
      <c r="R436" s="221">
        <f>(SUM($N143:Q143,$N1022:Q1022)*R993/12+(R143+R1022)*R993/24-R204*R993/24*0)*($F436&gt;=5)</f>
        <v>0</v>
      </c>
      <c r="S436" s="221">
        <f>(SUM($N143:R143,$N1022:R1022)*S993/12+(S143+S1022)*S993/24-S204*S993/24*0)*($F436&gt;=5)</f>
        <v>0</v>
      </c>
      <c r="T436" s="221">
        <f>(SUM($N143:S143,$N1022:S1022)*T993/12+(T143+T1022)*T993/24-T204*T993/24*0)*($F436&gt;=5)</f>
        <v>0</v>
      </c>
      <c r="U436" s="221">
        <f>(SUM($N143:T143,$N1022:T1022)*U993/12+(U143+U1022)*U993/24-U204*U993/24*0)*($F436&gt;=5)</f>
        <v>0</v>
      </c>
      <c r="V436" s="221">
        <f>(SUM($N143:U143,$N1022:U1022)*V993/12+(V143+V1022)*V993/24-V204*V993/24*0)*($F436&gt;=5)</f>
        <v>0</v>
      </c>
      <c r="W436" s="221">
        <f>(SUM($N143:V143,$N1022:V1022)*W993/12+(W143+W1022)*W993/24-W204*W993/24*0)*($F436&gt;=5)</f>
        <v>0</v>
      </c>
      <c r="X436" s="221">
        <f>(SUM($N143:W143,$N1022:W1022)*X993/12+(X143+X1022)*X993/24-X204*X993/24*0)*($F436&gt;=5)</f>
        <v>0</v>
      </c>
      <c r="Y436" s="221">
        <f>(SUM($N143:X143,$N1022:X1022)*Y993/12+(Y143+Y1022)*Y993/24-Y204*Y993/24*0)*($F436&gt;=5)</f>
        <v>0</v>
      </c>
      <c r="Z436" s="221">
        <f>(SUM($N143:Y143,$N1022:Y1022)*Z993/12+(Z143+Z1022)*Z993/24-Z204*Z993/24*0)*($F436&gt;=5)</f>
        <v>0</v>
      </c>
      <c r="AA436" s="221">
        <f>(SUM($N143:Z143,$N1022:Z1022)*AA993/12+(AA143+AA1022)*AA993/24-AA204*AA993/24*0)*($F436&gt;=5)</f>
        <v>0</v>
      </c>
      <c r="AB436" s="221">
        <f>(SUM($N143:AA143,$N1022:AA1022)*AB993/12+(AB143+AB1022)*AB993/24-AB204*AB993/24*0)*($F436&gt;=5)</f>
        <v>0</v>
      </c>
      <c r="AC436" s="221">
        <f>(SUM($N143:AB143,$N1022:AB1022)*AC993/12+(AC143+AC1022)*AC993/24-AC204*AC993/24*0)*($F436&gt;=5)</f>
        <v>0</v>
      </c>
      <c r="AD436" s="221">
        <f>(SUM($N143:AC143,$N1022:AC1022)*AD993/12+(AD143+AD1022)*AD993/24-AD204*AD993/24*0)*($F436&gt;=5)</f>
        <v>0</v>
      </c>
      <c r="AE436" s="221">
        <f>(SUM($N143:AD143,$N1022:AD1022)*AE993/12+(AE143+AE1022)*AE993/24-AE204*AE993/24*0)*($F436&gt;=5)</f>
        <v>0</v>
      </c>
      <c r="AF436" s="221">
        <f>(SUM($N143:AE143,$N1022:AE1022)*AF993/12+(AF143+AF1022)*AF993/24-AF204*AF993/24*0)*($F436&gt;=5)</f>
        <v>0</v>
      </c>
      <c r="AG436" s="221">
        <f>(SUM($N143:AF143,$N1022:AF1022)*AG993/12+(AG143+AG1022)*AG993/24-AG204*AG993/24*0)*($F436&gt;=5)</f>
        <v>0</v>
      </c>
      <c r="AH436" s="221">
        <f>(SUM($N143:AG143,$N1022:AG1022)*AH993/12+(AH143+AH1022)*AH993/24-AH204*AH993/24*0)*($F436&gt;=5)</f>
        <v>0</v>
      </c>
      <c r="AI436" s="221">
        <f>(SUM($N143:AH143,$N1022:AH1022)*AI993/12+(AI143+AI1022)*AI993/24-AI204*AI993/24*0)*($F436&gt;=5)</f>
        <v>0</v>
      </c>
      <c r="AJ436" s="221">
        <f>(SUM($N143:AI143,$N1022:AI1022)*AJ993/12+(AJ143+AJ1022)*AJ993/24-AJ204*AJ993/24*0)*($F436&gt;=5)</f>
        <v>0</v>
      </c>
      <c r="AK436" s="221">
        <f>(SUM($N143:AJ143,$N1022:AJ1022)*AK993/12+(AK143+AK1022)*AK993/24-AK204*AK993/24*0)*($F436&gt;=5)</f>
        <v>0</v>
      </c>
      <c r="AL436" s="221">
        <f>(SUM($N143:AK143,$N1022:AK1022)*AL993/12+(AL143+AL1022)*AL993/24-AL204*AL993/24*0)*($F436&gt;=5)</f>
        <v>0</v>
      </c>
      <c r="AM436" s="221">
        <f>(SUM($N143:AL143,$N1022:AL1022)*AM993/12+(AM143+AM1022)*AM993/24-AM204*AM993/24*0)*($F436&gt;=5)</f>
        <v>0</v>
      </c>
      <c r="AN436" s="221">
        <f>(SUM($N143:AM143,$N1022:AM1022)*AN993/12+(AN143+AN1022)*AN993/24-AN204*AN993/24*0)*($F436&gt;=5)</f>
        <v>0</v>
      </c>
      <c r="AO436" s="221">
        <f>(SUM($N143:AN143,$N1022:AN1022)*AO993/12+(AO143+AO1022)*AO993/24-AO204*AO993/24*0)*($F436&gt;=5)</f>
        <v>0</v>
      </c>
      <c r="AP436" s="221">
        <f>(SUM($N143:AO143,$N1022:AO1022)*AP993/12+(AP143+AP1022)*AP993/24-AP204*AP993/24*0)*($F436&gt;=5)</f>
        <v>0</v>
      </c>
      <c r="AQ436" s="221">
        <f>(SUM($N143:AP143,$N1022:AP1022)*AQ993/12+(AQ143+AQ1022)*AQ993/24-AQ204*AQ993/24*0)*($F436&gt;=5)</f>
        <v>0</v>
      </c>
      <c r="AR436" s="221">
        <f>(SUM($N143:AQ143,$N1022:AQ1022)*AR993/12+(AR143+AR1022)*AR993/24-AR204*AR993/24*0)*($F436&gt;=5)</f>
        <v>0</v>
      </c>
      <c r="AS436" s="221">
        <f>(SUM($N143:AR143,$N1022:AR1022)*AS993/12+(AS143+AS1022)*AS993/24-AS204*AS993/24*0)*($F436&gt;=5)</f>
        <v>0</v>
      </c>
      <c r="AT436" s="221">
        <f>(SUM($N143:AS143,$N1022:AS1022)*AT993/12+(AT143+AT1022)*AT993/24-AT204*AT993/24*0)*($F436&gt;=5)</f>
        <v>0</v>
      </c>
      <c r="AU436" s="221">
        <f>(SUM($N143:AT143,$N1022:AT1022)*AU993/12+(AU143+AU1022)*AU993/24-AU204*AU993/24*0)*($F436&gt;=5)</f>
        <v>0</v>
      </c>
      <c r="AV436" s="221">
        <f>(SUM($N143:AU143,$N1022:AU1022)*AV993/12+(AV143+AV1022)*AV993/24-AV204*AV993/24*0)*($F436&gt;=5)</f>
        <v>0</v>
      </c>
      <c r="AW436" s="221">
        <f>(SUM($N143:AV143,$N1022:AV1022)*AW993/12+(AW143+AW1022)*AW993/24-AW204*AW993/24*0)*($F436&gt;=5)</f>
        <v>0</v>
      </c>
      <c r="AX436" s="221">
        <f>(SUM($N143:AW143,$N1022:AW1022)*AX993/12+(AX143+AX1022)*AX993/24-AX204*AX993/24*0)*($F436&gt;=5)</f>
        <v>0</v>
      </c>
      <c r="AY436" s="221">
        <f>(SUM($N143:AX143,$N1022:AX1022)*AY993/12+(AY143+AY1022)*AY993/24-AY204*AY993/24*0)*($F436&gt;=5)</f>
        <v>0</v>
      </c>
      <c r="AZ436" s="221">
        <f>(SUM($N143:AY143,$N1022:AY1022)*AZ993/12+(AZ143+AZ1022)*AZ993/24-AZ204*AZ993/24*0)*($F436&gt;=5)</f>
        <v>0</v>
      </c>
      <c r="BA436" s="221">
        <f>(SUM($N143:AZ143,$N1022:AZ1022)*BA993/12+(BA143+BA1022)*BA993/24-BA204*BA993/24*0)*($F436&gt;=5)</f>
        <v>0</v>
      </c>
      <c r="BB436" s="221">
        <f>(SUM($N143:BA143,$N1022:BA1022)*BB993/12+(BB143+BB1022)*BB993/24-BB204*BB993/24*0)*($F436&gt;=5)</f>
        <v>0</v>
      </c>
      <c r="BC436" s="221">
        <f>(SUM($N143:BB143,$N1022:BB1022)*BC993/12+(BC143+BC1022)*BC993/24-BC204*BC993/24*0)*($F436&gt;=5)</f>
        <v>0</v>
      </c>
      <c r="BD436" s="221">
        <f>(SUM($N143:BC143,$N1022:BC1022)*BD993/12+(BD143+BD1022)*BD993/24-BD204*BD993/24*0)*($F436&gt;=5)</f>
        <v>0</v>
      </c>
      <c r="BE436" s="221">
        <f>(SUM($N143:BD143,$N1022:BD1022)*BE993/12+(BE143+BE1022)*BE993/24-BE204*BE993/24*0)*($F436&gt;=5)</f>
        <v>0</v>
      </c>
      <c r="BF436" s="221">
        <f>(SUM($N143:BE143,$N1022:BE1022)*BF993/12+(BF143+BF1022)*BF993/24-BF204*BF993/24*0)*($F436&gt;=5)</f>
        <v>0</v>
      </c>
      <c r="BG436" s="221">
        <f>(SUM($N143:BF143,$N1022:BF1022)*BG993/12+(BG143+BG1022)*BG993/24-BG204*BG993/24*0)*($F436&gt;=5)</f>
        <v>0</v>
      </c>
      <c r="BH436" s="221">
        <f>(SUM($N143:BG143,$N1022:BG1022)*BH993/12+(BH143+BH1022)*BH993/24-BH204*BH993/24*0)*($F436&gt;=5)</f>
        <v>0</v>
      </c>
      <c r="BI436" s="221">
        <f>(SUM($N143:BH143,$N1022:BH1022)*BI993/12+(BI143+BI1022)*BI993/24-BI204*BI993/24*0)*($F436&gt;=5)</f>
        <v>0</v>
      </c>
      <c r="BJ436" s="221">
        <f>(SUM($N143:BI143,$N1022:BI1022)*BJ993/12+(BJ143+BJ1022)*BJ993/24-BJ204*BJ993/24*0)*($F436&gt;=5)</f>
        <v>0</v>
      </c>
      <c r="BK436" s="221">
        <f>(SUM($N143:BJ143,$N1022:BJ1022)*BK993/12+(BK143+BK1022)*BK993/24-BK204*BK993/24*0)*($F436&gt;=5)</f>
        <v>0</v>
      </c>
      <c r="BL436" s="221">
        <f>(SUM($N143:BK143,$N1022:BK1022)*BL993/12+(BL143+BL1022)*BL993/24-BL204*BL993/24*0)*($F436&gt;=5)</f>
        <v>0</v>
      </c>
      <c r="BM436" s="221">
        <f>(SUM($N143:BL143,$N1022:BL1022)*BM993/12+(BM143+BM1022)*BM993/24-BM204*BM993/24*0)*($F436&gt;=5)</f>
        <v>0</v>
      </c>
    </row>
    <row r="437" spans="3:65" ht="12.75">
      <c r="C437" s="220">
        <f t="shared" si="405"/>
        <v>23</v>
      </c>
      <c r="D437" s="198" t="str">
        <f t="shared" si="404"/>
        <v>…</v>
      </c>
      <c r="E437" s="245" t="str">
        <f t="shared" si="404"/>
        <v>Operating Expense</v>
      </c>
      <c r="F437" s="215">
        <f t="shared" si="404"/>
        <v>2</v>
      </c>
      <c r="G437" s="215"/>
      <c r="H437" s="307">
        <f t="shared" si="408"/>
        <v>0.25345000000000001</v>
      </c>
      <c r="K437" s="236">
        <f t="shared" si="406"/>
        <v>0</v>
      </c>
      <c r="L437" s="237">
        <f t="shared" si="407"/>
        <v>0</v>
      </c>
      <c r="O437" s="221">
        <f>(SUM($N144:N144,$N1023:N1023)*O994/12+(O144+O1023)*O994/24-O205*O994/24*0)*($F437&gt;=5)</f>
        <v>0</v>
      </c>
      <c r="P437" s="221">
        <f>(SUM($N144:O144,$N1023:O1023)*P994/12+(P144+P1023)*P994/24-P205*P994/24*0)*($F437&gt;=5)</f>
        <v>0</v>
      </c>
      <c r="Q437" s="221">
        <f>(SUM($N144:P144,$N1023:P1023)*Q994/12+(Q144+Q1023)*Q994/24-Q205*Q994/24*0)*($F437&gt;=5)</f>
        <v>0</v>
      </c>
      <c r="R437" s="221">
        <f>(SUM($N144:Q144,$N1023:Q1023)*R994/12+(R144+R1023)*R994/24-R205*R994/24*0)*($F437&gt;=5)</f>
        <v>0</v>
      </c>
      <c r="S437" s="221">
        <f>(SUM($N144:R144,$N1023:R1023)*S994/12+(S144+S1023)*S994/24-S205*S994/24*0)*($F437&gt;=5)</f>
        <v>0</v>
      </c>
      <c r="T437" s="221">
        <f>(SUM($N144:S144,$N1023:S1023)*T994/12+(T144+T1023)*T994/24-T205*T994/24*0)*($F437&gt;=5)</f>
        <v>0</v>
      </c>
      <c r="U437" s="221">
        <f>(SUM($N144:T144,$N1023:T1023)*U994/12+(U144+U1023)*U994/24-U205*U994/24*0)*($F437&gt;=5)</f>
        <v>0</v>
      </c>
      <c r="V437" s="221">
        <f>(SUM($N144:U144,$N1023:U1023)*V994/12+(V144+V1023)*V994/24-V205*V994/24*0)*($F437&gt;=5)</f>
        <v>0</v>
      </c>
      <c r="W437" s="221">
        <f>(SUM($N144:V144,$N1023:V1023)*W994/12+(W144+W1023)*W994/24-W205*W994/24*0)*($F437&gt;=5)</f>
        <v>0</v>
      </c>
      <c r="X437" s="221">
        <f>(SUM($N144:W144,$N1023:W1023)*X994/12+(X144+X1023)*X994/24-X205*X994/24*0)*($F437&gt;=5)</f>
        <v>0</v>
      </c>
      <c r="Y437" s="221">
        <f>(SUM($N144:X144,$N1023:X1023)*Y994/12+(Y144+Y1023)*Y994/24-Y205*Y994/24*0)*($F437&gt;=5)</f>
        <v>0</v>
      </c>
      <c r="Z437" s="221">
        <f>(SUM($N144:Y144,$N1023:Y1023)*Z994/12+(Z144+Z1023)*Z994/24-Z205*Z994/24*0)*($F437&gt;=5)</f>
        <v>0</v>
      </c>
      <c r="AA437" s="221">
        <f>(SUM($N144:Z144,$N1023:Z1023)*AA994/12+(AA144+AA1023)*AA994/24-AA205*AA994/24*0)*($F437&gt;=5)</f>
        <v>0</v>
      </c>
      <c r="AB437" s="221">
        <f>(SUM($N144:AA144,$N1023:AA1023)*AB994/12+(AB144+AB1023)*AB994/24-AB205*AB994/24*0)*($F437&gt;=5)</f>
        <v>0</v>
      </c>
      <c r="AC437" s="221">
        <f>(SUM($N144:AB144,$N1023:AB1023)*AC994/12+(AC144+AC1023)*AC994/24-AC205*AC994/24*0)*($F437&gt;=5)</f>
        <v>0</v>
      </c>
      <c r="AD437" s="221">
        <f>(SUM($N144:AC144,$N1023:AC1023)*AD994/12+(AD144+AD1023)*AD994/24-AD205*AD994/24*0)*($F437&gt;=5)</f>
        <v>0</v>
      </c>
      <c r="AE437" s="221">
        <f>(SUM($N144:AD144,$N1023:AD1023)*AE994/12+(AE144+AE1023)*AE994/24-AE205*AE994/24*0)*($F437&gt;=5)</f>
        <v>0</v>
      </c>
      <c r="AF437" s="221">
        <f>(SUM($N144:AE144,$N1023:AE1023)*AF994/12+(AF144+AF1023)*AF994/24-AF205*AF994/24*0)*($F437&gt;=5)</f>
        <v>0</v>
      </c>
      <c r="AG437" s="221">
        <f>(SUM($N144:AF144,$N1023:AF1023)*AG994/12+(AG144+AG1023)*AG994/24-AG205*AG994/24*0)*($F437&gt;=5)</f>
        <v>0</v>
      </c>
      <c r="AH437" s="221">
        <f>(SUM($N144:AG144,$N1023:AG1023)*AH994/12+(AH144+AH1023)*AH994/24-AH205*AH994/24*0)*($F437&gt;=5)</f>
        <v>0</v>
      </c>
      <c r="AI437" s="221">
        <f>(SUM($N144:AH144,$N1023:AH1023)*AI994/12+(AI144+AI1023)*AI994/24-AI205*AI994/24*0)*($F437&gt;=5)</f>
        <v>0</v>
      </c>
      <c r="AJ437" s="221">
        <f>(SUM($N144:AI144,$N1023:AI1023)*AJ994/12+(AJ144+AJ1023)*AJ994/24-AJ205*AJ994/24*0)*($F437&gt;=5)</f>
        <v>0</v>
      </c>
      <c r="AK437" s="221">
        <f>(SUM($N144:AJ144,$N1023:AJ1023)*AK994/12+(AK144+AK1023)*AK994/24-AK205*AK994/24*0)*($F437&gt;=5)</f>
        <v>0</v>
      </c>
      <c r="AL437" s="221">
        <f>(SUM($N144:AK144,$N1023:AK1023)*AL994/12+(AL144+AL1023)*AL994/24-AL205*AL994/24*0)*($F437&gt;=5)</f>
        <v>0</v>
      </c>
      <c r="AM437" s="221">
        <f>(SUM($N144:AL144,$N1023:AL1023)*AM994/12+(AM144+AM1023)*AM994/24-AM205*AM994/24*0)*($F437&gt;=5)</f>
        <v>0</v>
      </c>
      <c r="AN437" s="221">
        <f>(SUM($N144:AM144,$N1023:AM1023)*AN994/12+(AN144+AN1023)*AN994/24-AN205*AN994/24*0)*($F437&gt;=5)</f>
        <v>0</v>
      </c>
      <c r="AO437" s="221">
        <f>(SUM($N144:AN144,$N1023:AN1023)*AO994/12+(AO144+AO1023)*AO994/24-AO205*AO994/24*0)*($F437&gt;=5)</f>
        <v>0</v>
      </c>
      <c r="AP437" s="221">
        <f>(SUM($N144:AO144,$N1023:AO1023)*AP994/12+(AP144+AP1023)*AP994/24-AP205*AP994/24*0)*($F437&gt;=5)</f>
        <v>0</v>
      </c>
      <c r="AQ437" s="221">
        <f>(SUM($N144:AP144,$N1023:AP1023)*AQ994/12+(AQ144+AQ1023)*AQ994/24-AQ205*AQ994/24*0)*($F437&gt;=5)</f>
        <v>0</v>
      </c>
      <c r="AR437" s="221">
        <f>(SUM($N144:AQ144,$N1023:AQ1023)*AR994/12+(AR144+AR1023)*AR994/24-AR205*AR994/24*0)*($F437&gt;=5)</f>
        <v>0</v>
      </c>
      <c r="AS437" s="221">
        <f>(SUM($N144:AR144,$N1023:AR1023)*AS994/12+(AS144+AS1023)*AS994/24-AS205*AS994/24*0)*($F437&gt;=5)</f>
        <v>0</v>
      </c>
      <c r="AT437" s="221">
        <f>(SUM($N144:AS144,$N1023:AS1023)*AT994/12+(AT144+AT1023)*AT994/24-AT205*AT994/24*0)*($F437&gt;=5)</f>
        <v>0</v>
      </c>
      <c r="AU437" s="221">
        <f>(SUM($N144:AT144,$N1023:AT1023)*AU994/12+(AU144+AU1023)*AU994/24-AU205*AU994/24*0)*($F437&gt;=5)</f>
        <v>0</v>
      </c>
      <c r="AV437" s="221">
        <f>(SUM($N144:AU144,$N1023:AU1023)*AV994/12+(AV144+AV1023)*AV994/24-AV205*AV994/24*0)*($F437&gt;=5)</f>
        <v>0</v>
      </c>
      <c r="AW437" s="221">
        <f>(SUM($N144:AV144,$N1023:AV1023)*AW994/12+(AW144+AW1023)*AW994/24-AW205*AW994/24*0)*($F437&gt;=5)</f>
        <v>0</v>
      </c>
      <c r="AX437" s="221">
        <f>(SUM($N144:AW144,$N1023:AW1023)*AX994/12+(AX144+AX1023)*AX994/24-AX205*AX994/24*0)*($F437&gt;=5)</f>
        <v>0</v>
      </c>
      <c r="AY437" s="221">
        <f>(SUM($N144:AX144,$N1023:AX1023)*AY994/12+(AY144+AY1023)*AY994/24-AY205*AY994/24*0)*($F437&gt;=5)</f>
        <v>0</v>
      </c>
      <c r="AZ437" s="221">
        <f>(SUM($N144:AY144,$N1023:AY1023)*AZ994/12+(AZ144+AZ1023)*AZ994/24-AZ205*AZ994/24*0)*($F437&gt;=5)</f>
        <v>0</v>
      </c>
      <c r="BA437" s="221">
        <f>(SUM($N144:AZ144,$N1023:AZ1023)*BA994/12+(BA144+BA1023)*BA994/24-BA205*BA994/24*0)*($F437&gt;=5)</f>
        <v>0</v>
      </c>
      <c r="BB437" s="221">
        <f>(SUM($N144:BA144,$N1023:BA1023)*BB994/12+(BB144+BB1023)*BB994/24-BB205*BB994/24*0)*($F437&gt;=5)</f>
        <v>0</v>
      </c>
      <c r="BC437" s="221">
        <f>(SUM($N144:BB144,$N1023:BB1023)*BC994/12+(BC144+BC1023)*BC994/24-BC205*BC994/24*0)*($F437&gt;=5)</f>
        <v>0</v>
      </c>
      <c r="BD437" s="221">
        <f>(SUM($N144:BC144,$N1023:BC1023)*BD994/12+(BD144+BD1023)*BD994/24-BD205*BD994/24*0)*($F437&gt;=5)</f>
        <v>0</v>
      </c>
      <c r="BE437" s="221">
        <f>(SUM($N144:BD144,$N1023:BD1023)*BE994/12+(BE144+BE1023)*BE994/24-BE205*BE994/24*0)*($F437&gt;=5)</f>
        <v>0</v>
      </c>
      <c r="BF437" s="221">
        <f>(SUM($N144:BE144,$N1023:BE1023)*BF994/12+(BF144+BF1023)*BF994/24-BF205*BF994/24*0)*($F437&gt;=5)</f>
        <v>0</v>
      </c>
      <c r="BG437" s="221">
        <f>(SUM($N144:BF144,$N1023:BF1023)*BG994/12+(BG144+BG1023)*BG994/24-BG205*BG994/24*0)*($F437&gt;=5)</f>
        <v>0</v>
      </c>
      <c r="BH437" s="221">
        <f>(SUM($N144:BG144,$N1023:BG1023)*BH994/12+(BH144+BH1023)*BH994/24-BH205*BH994/24*0)*($F437&gt;=5)</f>
        <v>0</v>
      </c>
      <c r="BI437" s="221">
        <f>(SUM($N144:BH144,$N1023:BH1023)*BI994/12+(BI144+BI1023)*BI994/24-BI205*BI994/24*0)*($F437&gt;=5)</f>
        <v>0</v>
      </c>
      <c r="BJ437" s="221">
        <f>(SUM($N144:BI144,$N1023:BI1023)*BJ994/12+(BJ144+BJ1023)*BJ994/24-BJ205*BJ994/24*0)*($F437&gt;=5)</f>
        <v>0</v>
      </c>
      <c r="BK437" s="221">
        <f>(SUM($N144:BJ144,$N1023:BJ1023)*BK994/12+(BK144+BK1023)*BK994/24-BK205*BK994/24*0)*($F437&gt;=5)</f>
        <v>0</v>
      </c>
      <c r="BL437" s="221">
        <f>(SUM($N144:BK144,$N1023:BK1023)*BL994/12+(BL144+BL1023)*BL994/24-BL205*BL994/24*0)*($F437&gt;=5)</f>
        <v>0</v>
      </c>
      <c r="BM437" s="221">
        <f>(SUM($N144:BL144,$N1023:BL1023)*BM994/12+(BM144+BM1023)*BM994/24-BM205*BM994/24*0)*($F437&gt;=5)</f>
        <v>0</v>
      </c>
    </row>
    <row r="438" spans="3:65" ht="12.75">
      <c r="C438" s="220">
        <f t="shared" si="405"/>
        <v>24</v>
      </c>
      <c r="D438" s="198" t="str">
        <f t="shared" si="404"/>
        <v>…</v>
      </c>
      <c r="E438" s="245" t="str">
        <f t="shared" si="404"/>
        <v>Operating Expense</v>
      </c>
      <c r="F438" s="215">
        <f t="shared" si="404"/>
        <v>2</v>
      </c>
      <c r="G438" s="215"/>
      <c r="H438" s="307">
        <f t="shared" si="408"/>
        <v>0.25345000000000001</v>
      </c>
      <c r="K438" s="236">
        <f t="shared" si="406"/>
        <v>0</v>
      </c>
      <c r="L438" s="237">
        <f t="shared" si="407"/>
        <v>0</v>
      </c>
      <c r="O438" s="221">
        <f>(SUM($N145:N145,$N1024:N1024)*O995/12+(O145+O1024)*O995/24-O206*O995/24*0)*($F438&gt;=5)</f>
        <v>0</v>
      </c>
      <c r="P438" s="221">
        <f>(SUM($N145:O145,$N1024:O1024)*P995/12+(P145+P1024)*P995/24-P206*P995/24*0)*($F438&gt;=5)</f>
        <v>0</v>
      </c>
      <c r="Q438" s="221">
        <f>(SUM($N145:P145,$N1024:P1024)*Q995/12+(Q145+Q1024)*Q995/24-Q206*Q995/24*0)*($F438&gt;=5)</f>
        <v>0</v>
      </c>
      <c r="R438" s="221">
        <f>(SUM($N145:Q145,$N1024:Q1024)*R995/12+(R145+R1024)*R995/24-R206*R995/24*0)*($F438&gt;=5)</f>
        <v>0</v>
      </c>
      <c r="S438" s="221">
        <f>(SUM($N145:R145,$N1024:R1024)*S995/12+(S145+S1024)*S995/24-S206*S995/24*0)*($F438&gt;=5)</f>
        <v>0</v>
      </c>
      <c r="T438" s="221">
        <f>(SUM($N145:S145,$N1024:S1024)*T995/12+(T145+T1024)*T995/24-T206*T995/24*0)*($F438&gt;=5)</f>
        <v>0</v>
      </c>
      <c r="U438" s="221">
        <f>(SUM($N145:T145,$N1024:T1024)*U995/12+(U145+U1024)*U995/24-U206*U995/24*0)*($F438&gt;=5)</f>
        <v>0</v>
      </c>
      <c r="V438" s="221">
        <f>(SUM($N145:U145,$N1024:U1024)*V995/12+(V145+V1024)*V995/24-V206*V995/24*0)*($F438&gt;=5)</f>
        <v>0</v>
      </c>
      <c r="W438" s="221">
        <f>(SUM($N145:V145,$N1024:V1024)*W995/12+(W145+W1024)*W995/24-W206*W995/24*0)*($F438&gt;=5)</f>
        <v>0</v>
      </c>
      <c r="X438" s="221">
        <f>(SUM($N145:W145,$N1024:W1024)*X995/12+(X145+X1024)*X995/24-X206*X995/24*0)*($F438&gt;=5)</f>
        <v>0</v>
      </c>
      <c r="Y438" s="221">
        <f>(SUM($N145:X145,$N1024:X1024)*Y995/12+(Y145+Y1024)*Y995/24-Y206*Y995/24*0)*($F438&gt;=5)</f>
        <v>0</v>
      </c>
      <c r="Z438" s="221">
        <f>(SUM($N145:Y145,$N1024:Y1024)*Z995/12+(Z145+Z1024)*Z995/24-Z206*Z995/24*0)*($F438&gt;=5)</f>
        <v>0</v>
      </c>
      <c r="AA438" s="221">
        <f>(SUM($N145:Z145,$N1024:Z1024)*AA995/12+(AA145+AA1024)*AA995/24-AA206*AA995/24*0)*($F438&gt;=5)</f>
        <v>0</v>
      </c>
      <c r="AB438" s="221">
        <f>(SUM($N145:AA145,$N1024:AA1024)*AB995/12+(AB145+AB1024)*AB995/24-AB206*AB995/24*0)*($F438&gt;=5)</f>
        <v>0</v>
      </c>
      <c r="AC438" s="221">
        <f>(SUM($N145:AB145,$N1024:AB1024)*AC995/12+(AC145+AC1024)*AC995/24-AC206*AC995/24*0)*($F438&gt;=5)</f>
        <v>0</v>
      </c>
      <c r="AD438" s="221">
        <f>(SUM($N145:AC145,$N1024:AC1024)*AD995/12+(AD145+AD1024)*AD995/24-AD206*AD995/24*0)*($F438&gt;=5)</f>
        <v>0</v>
      </c>
      <c r="AE438" s="221">
        <f>(SUM($N145:AD145,$N1024:AD1024)*AE995/12+(AE145+AE1024)*AE995/24-AE206*AE995/24*0)*($F438&gt;=5)</f>
        <v>0</v>
      </c>
      <c r="AF438" s="221">
        <f>(SUM($N145:AE145,$N1024:AE1024)*AF995/12+(AF145+AF1024)*AF995/24-AF206*AF995/24*0)*($F438&gt;=5)</f>
        <v>0</v>
      </c>
      <c r="AG438" s="221">
        <f>(SUM($N145:AF145,$N1024:AF1024)*AG995/12+(AG145+AG1024)*AG995/24-AG206*AG995/24*0)*($F438&gt;=5)</f>
        <v>0</v>
      </c>
      <c r="AH438" s="221">
        <f>(SUM($N145:AG145,$N1024:AG1024)*AH995/12+(AH145+AH1024)*AH995/24-AH206*AH995/24*0)*($F438&gt;=5)</f>
        <v>0</v>
      </c>
      <c r="AI438" s="221">
        <f>(SUM($N145:AH145,$N1024:AH1024)*AI995/12+(AI145+AI1024)*AI995/24-AI206*AI995/24*0)*($F438&gt;=5)</f>
        <v>0</v>
      </c>
      <c r="AJ438" s="221">
        <f>(SUM($N145:AI145,$N1024:AI1024)*AJ995/12+(AJ145+AJ1024)*AJ995/24-AJ206*AJ995/24*0)*($F438&gt;=5)</f>
        <v>0</v>
      </c>
      <c r="AK438" s="221">
        <f>(SUM($N145:AJ145,$N1024:AJ1024)*AK995/12+(AK145+AK1024)*AK995/24-AK206*AK995/24*0)*($F438&gt;=5)</f>
        <v>0</v>
      </c>
      <c r="AL438" s="221">
        <f>(SUM($N145:AK145,$N1024:AK1024)*AL995/12+(AL145+AL1024)*AL995/24-AL206*AL995/24*0)*($F438&gt;=5)</f>
        <v>0</v>
      </c>
      <c r="AM438" s="221">
        <f>(SUM($N145:AL145,$N1024:AL1024)*AM995/12+(AM145+AM1024)*AM995/24-AM206*AM995/24*0)*($F438&gt;=5)</f>
        <v>0</v>
      </c>
      <c r="AN438" s="221">
        <f>(SUM($N145:AM145,$N1024:AM1024)*AN995/12+(AN145+AN1024)*AN995/24-AN206*AN995/24*0)*($F438&gt;=5)</f>
        <v>0</v>
      </c>
      <c r="AO438" s="221">
        <f>(SUM($N145:AN145,$N1024:AN1024)*AO995/12+(AO145+AO1024)*AO995/24-AO206*AO995/24*0)*($F438&gt;=5)</f>
        <v>0</v>
      </c>
      <c r="AP438" s="221">
        <f>(SUM($N145:AO145,$N1024:AO1024)*AP995/12+(AP145+AP1024)*AP995/24-AP206*AP995/24*0)*($F438&gt;=5)</f>
        <v>0</v>
      </c>
      <c r="AQ438" s="221">
        <f>(SUM($N145:AP145,$N1024:AP1024)*AQ995/12+(AQ145+AQ1024)*AQ995/24-AQ206*AQ995/24*0)*($F438&gt;=5)</f>
        <v>0</v>
      </c>
      <c r="AR438" s="221">
        <f>(SUM($N145:AQ145,$N1024:AQ1024)*AR995/12+(AR145+AR1024)*AR995/24-AR206*AR995/24*0)*($F438&gt;=5)</f>
        <v>0</v>
      </c>
      <c r="AS438" s="221">
        <f>(SUM($N145:AR145,$N1024:AR1024)*AS995/12+(AS145+AS1024)*AS995/24-AS206*AS995/24*0)*($F438&gt;=5)</f>
        <v>0</v>
      </c>
      <c r="AT438" s="221">
        <f>(SUM($N145:AS145,$N1024:AS1024)*AT995/12+(AT145+AT1024)*AT995/24-AT206*AT995/24*0)*($F438&gt;=5)</f>
        <v>0</v>
      </c>
      <c r="AU438" s="221">
        <f>(SUM($N145:AT145,$N1024:AT1024)*AU995/12+(AU145+AU1024)*AU995/24-AU206*AU995/24*0)*($F438&gt;=5)</f>
        <v>0</v>
      </c>
      <c r="AV438" s="221">
        <f>(SUM($N145:AU145,$N1024:AU1024)*AV995/12+(AV145+AV1024)*AV995/24-AV206*AV995/24*0)*($F438&gt;=5)</f>
        <v>0</v>
      </c>
      <c r="AW438" s="221">
        <f>(SUM($N145:AV145,$N1024:AV1024)*AW995/12+(AW145+AW1024)*AW995/24-AW206*AW995/24*0)*($F438&gt;=5)</f>
        <v>0</v>
      </c>
      <c r="AX438" s="221">
        <f>(SUM($N145:AW145,$N1024:AW1024)*AX995/12+(AX145+AX1024)*AX995/24-AX206*AX995/24*0)*($F438&gt;=5)</f>
        <v>0</v>
      </c>
      <c r="AY438" s="221">
        <f>(SUM($N145:AX145,$N1024:AX1024)*AY995/12+(AY145+AY1024)*AY995/24-AY206*AY995/24*0)*($F438&gt;=5)</f>
        <v>0</v>
      </c>
      <c r="AZ438" s="221">
        <f>(SUM($N145:AY145,$N1024:AY1024)*AZ995/12+(AZ145+AZ1024)*AZ995/24-AZ206*AZ995/24*0)*($F438&gt;=5)</f>
        <v>0</v>
      </c>
      <c r="BA438" s="221">
        <f>(SUM($N145:AZ145,$N1024:AZ1024)*BA995/12+(BA145+BA1024)*BA995/24-BA206*BA995/24*0)*($F438&gt;=5)</f>
        <v>0</v>
      </c>
      <c r="BB438" s="221">
        <f>(SUM($N145:BA145,$N1024:BA1024)*BB995/12+(BB145+BB1024)*BB995/24-BB206*BB995/24*0)*($F438&gt;=5)</f>
        <v>0</v>
      </c>
      <c r="BC438" s="221">
        <f>(SUM($N145:BB145,$N1024:BB1024)*BC995/12+(BC145+BC1024)*BC995/24-BC206*BC995/24*0)*($F438&gt;=5)</f>
        <v>0</v>
      </c>
      <c r="BD438" s="221">
        <f>(SUM($N145:BC145,$N1024:BC1024)*BD995/12+(BD145+BD1024)*BD995/24-BD206*BD995/24*0)*($F438&gt;=5)</f>
        <v>0</v>
      </c>
      <c r="BE438" s="221">
        <f>(SUM($N145:BD145,$N1024:BD1024)*BE995/12+(BE145+BE1024)*BE995/24-BE206*BE995/24*0)*($F438&gt;=5)</f>
        <v>0</v>
      </c>
      <c r="BF438" s="221">
        <f>(SUM($N145:BE145,$N1024:BE1024)*BF995/12+(BF145+BF1024)*BF995/24-BF206*BF995/24*0)*($F438&gt;=5)</f>
        <v>0</v>
      </c>
      <c r="BG438" s="221">
        <f>(SUM($N145:BF145,$N1024:BF1024)*BG995/12+(BG145+BG1024)*BG995/24-BG206*BG995/24*0)*($F438&gt;=5)</f>
        <v>0</v>
      </c>
      <c r="BH438" s="221">
        <f>(SUM($N145:BG145,$N1024:BG1024)*BH995/12+(BH145+BH1024)*BH995/24-BH206*BH995/24*0)*($F438&gt;=5)</f>
        <v>0</v>
      </c>
      <c r="BI438" s="221">
        <f>(SUM($N145:BH145,$N1024:BH1024)*BI995/12+(BI145+BI1024)*BI995/24-BI206*BI995/24*0)*($F438&gt;=5)</f>
        <v>0</v>
      </c>
      <c r="BJ438" s="221">
        <f>(SUM($N145:BI145,$N1024:BI1024)*BJ995/12+(BJ145+BJ1024)*BJ995/24-BJ206*BJ995/24*0)*($F438&gt;=5)</f>
        <v>0</v>
      </c>
      <c r="BK438" s="221">
        <f>(SUM($N145:BJ145,$N1024:BJ1024)*BK995/12+(BK145+BK1024)*BK995/24-BK206*BK995/24*0)*($F438&gt;=5)</f>
        <v>0</v>
      </c>
      <c r="BL438" s="221">
        <f>(SUM($N145:BK145,$N1024:BK1024)*BL995/12+(BL145+BL1024)*BL995/24-BL206*BL995/24*0)*($F438&gt;=5)</f>
        <v>0</v>
      </c>
      <c r="BM438" s="221">
        <f>(SUM($N145:BL145,$N1024:BL1024)*BM995/12+(BM145+BM1024)*BM995/24-BM206*BM995/24*0)*($F438&gt;=5)</f>
        <v>0</v>
      </c>
    </row>
    <row r="439" spans="3:65" ht="12.75">
      <c r="C439" s="220">
        <f t="shared" si="405"/>
        <v>25</v>
      </c>
      <c r="D439" s="198" t="str">
        <f t="shared" si="404"/>
        <v>…</v>
      </c>
      <c r="E439" s="245" t="str">
        <f t="shared" si="404"/>
        <v>Operating Expense</v>
      </c>
      <c r="F439" s="215">
        <f t="shared" si="404"/>
        <v>2</v>
      </c>
      <c r="G439" s="215"/>
      <c r="H439" s="307">
        <f t="shared" si="408"/>
        <v>0.25345000000000001</v>
      </c>
      <c r="K439" s="239">
        <f t="shared" si="406"/>
        <v>0</v>
      </c>
      <c r="L439" s="240">
        <f t="shared" si="407"/>
        <v>0</v>
      </c>
      <c r="O439" s="221">
        <f>(SUM($N146:N146,$N1025:N1025)*O996/12+(O146+O1025)*O996/24-O207*O996/24*0)*($F439&gt;=5)</f>
        <v>0</v>
      </c>
      <c r="P439" s="221">
        <f>(SUM($N146:O146,$N1025:O1025)*P996/12+(P146+P1025)*P996/24-P207*P996/24*0)*($F439&gt;=5)</f>
        <v>0</v>
      </c>
      <c r="Q439" s="221">
        <f>(SUM($N146:P146,$N1025:P1025)*Q996/12+(Q146+Q1025)*Q996/24-Q207*Q996/24*0)*($F439&gt;=5)</f>
        <v>0</v>
      </c>
      <c r="R439" s="221">
        <f>(SUM($N146:Q146,$N1025:Q1025)*R996/12+(R146+R1025)*R996/24-R207*R996/24*0)*($F439&gt;=5)</f>
        <v>0</v>
      </c>
      <c r="S439" s="221">
        <f>(SUM($N146:R146,$N1025:R1025)*S996/12+(S146+S1025)*S996/24-S207*S996/24*0)*($F439&gt;=5)</f>
        <v>0</v>
      </c>
      <c r="T439" s="221">
        <f>(SUM($N146:S146,$N1025:S1025)*T996/12+(T146+T1025)*T996/24-T207*T996/24*0)*($F439&gt;=5)</f>
        <v>0</v>
      </c>
      <c r="U439" s="221">
        <f>(SUM($N146:T146,$N1025:T1025)*U996/12+(U146+U1025)*U996/24-U207*U996/24*0)*($F439&gt;=5)</f>
        <v>0</v>
      </c>
      <c r="V439" s="221">
        <f>(SUM($N146:U146,$N1025:U1025)*V996/12+(V146+V1025)*V996/24-V207*V996/24*0)*($F439&gt;=5)</f>
        <v>0</v>
      </c>
      <c r="W439" s="221">
        <f>(SUM($N146:V146,$N1025:V1025)*W996/12+(W146+W1025)*W996/24-W207*W996/24*0)*($F439&gt;=5)</f>
        <v>0</v>
      </c>
      <c r="X439" s="221">
        <f>(SUM($N146:W146,$N1025:W1025)*X996/12+(X146+X1025)*X996/24-X207*X996/24*0)*($F439&gt;=5)</f>
        <v>0</v>
      </c>
      <c r="Y439" s="221">
        <f>(SUM($N146:X146,$N1025:X1025)*Y996/12+(Y146+Y1025)*Y996/24-Y207*Y996/24*0)*($F439&gt;=5)</f>
        <v>0</v>
      </c>
      <c r="Z439" s="221">
        <f>(SUM($N146:Y146,$N1025:Y1025)*Z996/12+(Z146+Z1025)*Z996/24-Z207*Z996/24*0)*($F439&gt;=5)</f>
        <v>0</v>
      </c>
      <c r="AA439" s="221">
        <f>(SUM($N146:Z146,$N1025:Z1025)*AA996/12+(AA146+AA1025)*AA996/24-AA207*AA996/24*0)*($F439&gt;=5)</f>
        <v>0</v>
      </c>
      <c r="AB439" s="221">
        <f>(SUM($N146:AA146,$N1025:AA1025)*AB996/12+(AB146+AB1025)*AB996/24-AB207*AB996/24*0)*($F439&gt;=5)</f>
        <v>0</v>
      </c>
      <c r="AC439" s="221">
        <f>(SUM($N146:AB146,$N1025:AB1025)*AC996/12+(AC146+AC1025)*AC996/24-AC207*AC996/24*0)*($F439&gt;=5)</f>
        <v>0</v>
      </c>
      <c r="AD439" s="221">
        <f>(SUM($N146:AC146,$N1025:AC1025)*AD996/12+(AD146+AD1025)*AD996/24-AD207*AD996/24*0)*($F439&gt;=5)</f>
        <v>0</v>
      </c>
      <c r="AE439" s="221">
        <f>(SUM($N146:AD146,$N1025:AD1025)*AE996/12+(AE146+AE1025)*AE996/24-AE207*AE996/24*0)*($F439&gt;=5)</f>
        <v>0</v>
      </c>
      <c r="AF439" s="221">
        <f>(SUM($N146:AE146,$N1025:AE1025)*AF996/12+(AF146+AF1025)*AF996/24-AF207*AF996/24*0)*($F439&gt;=5)</f>
        <v>0</v>
      </c>
      <c r="AG439" s="221">
        <f>(SUM($N146:AF146,$N1025:AF1025)*AG996/12+(AG146+AG1025)*AG996/24-AG207*AG996/24*0)*($F439&gt;=5)</f>
        <v>0</v>
      </c>
      <c r="AH439" s="221">
        <f>(SUM($N146:AG146,$N1025:AG1025)*AH996/12+(AH146+AH1025)*AH996/24-AH207*AH996/24*0)*($F439&gt;=5)</f>
        <v>0</v>
      </c>
      <c r="AI439" s="221">
        <f>(SUM($N146:AH146,$N1025:AH1025)*AI996/12+(AI146+AI1025)*AI996/24-AI207*AI996/24*0)*($F439&gt;=5)</f>
        <v>0</v>
      </c>
      <c r="AJ439" s="221">
        <f>(SUM($N146:AI146,$N1025:AI1025)*AJ996/12+(AJ146+AJ1025)*AJ996/24-AJ207*AJ996/24*0)*($F439&gt;=5)</f>
        <v>0</v>
      </c>
      <c r="AK439" s="221">
        <f>(SUM($N146:AJ146,$N1025:AJ1025)*AK996/12+(AK146+AK1025)*AK996/24-AK207*AK996/24*0)*($F439&gt;=5)</f>
        <v>0</v>
      </c>
      <c r="AL439" s="221">
        <f>(SUM($N146:AK146,$N1025:AK1025)*AL996/12+(AL146+AL1025)*AL996/24-AL207*AL996/24*0)*($F439&gt;=5)</f>
        <v>0</v>
      </c>
      <c r="AM439" s="221">
        <f>(SUM($N146:AL146,$N1025:AL1025)*AM996/12+(AM146+AM1025)*AM996/24-AM207*AM996/24*0)*($F439&gt;=5)</f>
        <v>0</v>
      </c>
      <c r="AN439" s="221">
        <f>(SUM($N146:AM146,$N1025:AM1025)*AN996/12+(AN146+AN1025)*AN996/24-AN207*AN996/24*0)*($F439&gt;=5)</f>
        <v>0</v>
      </c>
      <c r="AO439" s="221">
        <f>(SUM($N146:AN146,$N1025:AN1025)*AO996/12+(AO146+AO1025)*AO996/24-AO207*AO996/24*0)*($F439&gt;=5)</f>
        <v>0</v>
      </c>
      <c r="AP439" s="221">
        <f>(SUM($N146:AO146,$N1025:AO1025)*AP996/12+(AP146+AP1025)*AP996/24-AP207*AP996/24*0)*($F439&gt;=5)</f>
        <v>0</v>
      </c>
      <c r="AQ439" s="221">
        <f>(SUM($N146:AP146,$N1025:AP1025)*AQ996/12+(AQ146+AQ1025)*AQ996/24-AQ207*AQ996/24*0)*($F439&gt;=5)</f>
        <v>0</v>
      </c>
      <c r="AR439" s="221">
        <f>(SUM($N146:AQ146,$N1025:AQ1025)*AR996/12+(AR146+AR1025)*AR996/24-AR207*AR996/24*0)*($F439&gt;=5)</f>
        <v>0</v>
      </c>
      <c r="AS439" s="221">
        <f>(SUM($N146:AR146,$N1025:AR1025)*AS996/12+(AS146+AS1025)*AS996/24-AS207*AS996/24*0)*($F439&gt;=5)</f>
        <v>0</v>
      </c>
      <c r="AT439" s="221">
        <f>(SUM($N146:AS146,$N1025:AS1025)*AT996/12+(AT146+AT1025)*AT996/24-AT207*AT996/24*0)*($F439&gt;=5)</f>
        <v>0</v>
      </c>
      <c r="AU439" s="221">
        <f>(SUM($N146:AT146,$N1025:AT1025)*AU996/12+(AU146+AU1025)*AU996/24-AU207*AU996/24*0)*($F439&gt;=5)</f>
        <v>0</v>
      </c>
      <c r="AV439" s="221">
        <f>(SUM($N146:AU146,$N1025:AU1025)*AV996/12+(AV146+AV1025)*AV996/24-AV207*AV996/24*0)*($F439&gt;=5)</f>
        <v>0</v>
      </c>
      <c r="AW439" s="221">
        <f>(SUM($N146:AV146,$N1025:AV1025)*AW996/12+(AW146+AW1025)*AW996/24-AW207*AW996/24*0)*($F439&gt;=5)</f>
        <v>0</v>
      </c>
      <c r="AX439" s="221">
        <f>(SUM($N146:AW146,$N1025:AW1025)*AX996/12+(AX146+AX1025)*AX996/24-AX207*AX996/24*0)*($F439&gt;=5)</f>
        <v>0</v>
      </c>
      <c r="AY439" s="221">
        <f>(SUM($N146:AX146,$N1025:AX1025)*AY996/12+(AY146+AY1025)*AY996/24-AY207*AY996/24*0)*($F439&gt;=5)</f>
        <v>0</v>
      </c>
      <c r="AZ439" s="221">
        <f>(SUM($N146:AY146,$N1025:AY1025)*AZ996/12+(AZ146+AZ1025)*AZ996/24-AZ207*AZ996/24*0)*($F439&gt;=5)</f>
        <v>0</v>
      </c>
      <c r="BA439" s="221">
        <f>(SUM($N146:AZ146,$N1025:AZ1025)*BA996/12+(BA146+BA1025)*BA996/24-BA207*BA996/24*0)*($F439&gt;=5)</f>
        <v>0</v>
      </c>
      <c r="BB439" s="221">
        <f>(SUM($N146:BA146,$N1025:BA1025)*BB996/12+(BB146+BB1025)*BB996/24-BB207*BB996/24*0)*($F439&gt;=5)</f>
        <v>0</v>
      </c>
      <c r="BC439" s="221">
        <f>(SUM($N146:BB146,$N1025:BB1025)*BC996/12+(BC146+BC1025)*BC996/24-BC207*BC996/24*0)*($F439&gt;=5)</f>
        <v>0</v>
      </c>
      <c r="BD439" s="221">
        <f>(SUM($N146:BC146,$N1025:BC1025)*BD996/12+(BD146+BD1025)*BD996/24-BD207*BD996/24*0)*($F439&gt;=5)</f>
        <v>0</v>
      </c>
      <c r="BE439" s="221">
        <f>(SUM($N146:BD146,$N1025:BD1025)*BE996/12+(BE146+BE1025)*BE996/24-BE207*BE996/24*0)*($F439&gt;=5)</f>
        <v>0</v>
      </c>
      <c r="BF439" s="221">
        <f>(SUM($N146:BE146,$N1025:BE1025)*BF996/12+(BF146+BF1025)*BF996/24-BF207*BF996/24*0)*($F439&gt;=5)</f>
        <v>0</v>
      </c>
      <c r="BG439" s="221">
        <f>(SUM($N146:BF146,$N1025:BF1025)*BG996/12+(BG146+BG1025)*BG996/24-BG207*BG996/24*0)*($F439&gt;=5)</f>
        <v>0</v>
      </c>
      <c r="BH439" s="221">
        <f>(SUM($N146:BG146,$N1025:BG1025)*BH996/12+(BH146+BH1025)*BH996/24-BH207*BH996/24*0)*($F439&gt;=5)</f>
        <v>0</v>
      </c>
      <c r="BI439" s="221">
        <f>(SUM($N146:BH146,$N1025:BH1025)*BI996/12+(BI146+BI1025)*BI996/24-BI207*BI996/24*0)*($F439&gt;=5)</f>
        <v>0</v>
      </c>
      <c r="BJ439" s="221">
        <f>(SUM($N146:BI146,$N1025:BI1025)*BJ996/12+(BJ146+BJ1025)*BJ996/24-BJ207*BJ996/24*0)*($F439&gt;=5)</f>
        <v>0</v>
      </c>
      <c r="BK439" s="221">
        <f>(SUM($N146:BJ146,$N1025:BJ1025)*BK996/12+(BK146+BK1025)*BK996/24-BK207*BK996/24*0)*($F439&gt;=5)</f>
        <v>0</v>
      </c>
      <c r="BL439" s="221">
        <f>(SUM($N146:BK146,$N1025:BK1025)*BL996/12+(BL146+BL1025)*BL996/24-BL207*BL996/24*0)*($F439&gt;=5)</f>
        <v>0</v>
      </c>
      <c r="BM439" s="221">
        <f>(SUM($N146:BL146,$N1025:BL1025)*BM996/12+(BM146+BM1025)*BM996/24-BM207*BM996/24*0)*($F439&gt;=5)</f>
        <v>0</v>
      </c>
    </row>
    <row r="440" spans="4:65" ht="12.75">
      <c r="D440" s="226" t="str">
        <f>"Total "&amp;D414</f>
        <v>Total Average CWIP</v>
      </c>
      <c r="K440" s="241">
        <f t="shared" si="406"/>
        <v>0</v>
      </c>
      <c r="L440" s="242">
        <f t="shared" si="407"/>
        <v>0</v>
      </c>
      <c r="O440" s="243">
        <f>SUM(O415:O439)</f>
        <v>0</v>
      </c>
      <c r="P440" s="243">
        <f>SUM(P415:P439)</f>
        <v>0</v>
      </c>
      <c r="Q440" s="243">
        <f t="shared" si="409" ref="Q440:BM440">SUM(Q415:Q439)</f>
        <v>0</v>
      </c>
      <c r="R440" s="243">
        <f t="shared" si="409"/>
        <v>0</v>
      </c>
      <c r="S440" s="243">
        <f t="shared" si="409"/>
        <v>0</v>
      </c>
      <c r="T440" s="243">
        <f t="shared" si="409"/>
        <v>0</v>
      </c>
      <c r="U440" s="243">
        <f t="shared" si="409"/>
        <v>0</v>
      </c>
      <c r="V440" s="243">
        <f t="shared" si="409"/>
        <v>0</v>
      </c>
      <c r="W440" s="243">
        <f t="shared" si="409"/>
        <v>0</v>
      </c>
      <c r="X440" s="243">
        <f t="shared" si="409"/>
        <v>0</v>
      </c>
      <c r="Y440" s="243">
        <f t="shared" si="409"/>
        <v>0</v>
      </c>
      <c r="Z440" s="243">
        <f t="shared" si="409"/>
        <v>0</v>
      </c>
      <c r="AA440" s="243">
        <f t="shared" si="409"/>
        <v>0</v>
      </c>
      <c r="AB440" s="243">
        <f t="shared" si="409"/>
        <v>0</v>
      </c>
      <c r="AC440" s="243">
        <f t="shared" si="409"/>
        <v>0</v>
      </c>
      <c r="AD440" s="243">
        <f t="shared" si="409"/>
        <v>0</v>
      </c>
      <c r="AE440" s="243">
        <f t="shared" si="409"/>
        <v>0</v>
      </c>
      <c r="AF440" s="243">
        <f t="shared" si="409"/>
        <v>0</v>
      </c>
      <c r="AG440" s="243">
        <f t="shared" si="409"/>
        <v>0</v>
      </c>
      <c r="AH440" s="243">
        <f t="shared" si="409"/>
        <v>0</v>
      </c>
      <c r="AI440" s="243">
        <f t="shared" si="409"/>
        <v>0</v>
      </c>
      <c r="AJ440" s="243">
        <f t="shared" si="409"/>
        <v>0</v>
      </c>
      <c r="AK440" s="243">
        <f t="shared" si="409"/>
        <v>0</v>
      </c>
      <c r="AL440" s="243">
        <f t="shared" si="409"/>
        <v>0</v>
      </c>
      <c r="AM440" s="243">
        <f t="shared" si="409"/>
        <v>0</v>
      </c>
      <c r="AN440" s="243">
        <f t="shared" si="409"/>
        <v>0</v>
      </c>
      <c r="AO440" s="243">
        <f t="shared" si="409"/>
        <v>0</v>
      </c>
      <c r="AP440" s="243">
        <f t="shared" si="409"/>
        <v>0</v>
      </c>
      <c r="AQ440" s="243">
        <f t="shared" si="409"/>
        <v>0</v>
      </c>
      <c r="AR440" s="243">
        <f t="shared" si="409"/>
        <v>0</v>
      </c>
      <c r="AS440" s="243">
        <f t="shared" si="409"/>
        <v>0</v>
      </c>
      <c r="AT440" s="243">
        <f t="shared" si="409"/>
        <v>0</v>
      </c>
      <c r="AU440" s="243">
        <f t="shared" si="409"/>
        <v>0</v>
      </c>
      <c r="AV440" s="243">
        <f t="shared" si="409"/>
        <v>0</v>
      </c>
      <c r="AW440" s="243">
        <f t="shared" si="409"/>
        <v>0</v>
      </c>
      <c r="AX440" s="243">
        <f t="shared" si="409"/>
        <v>0</v>
      </c>
      <c r="AY440" s="243">
        <f t="shared" si="409"/>
        <v>0</v>
      </c>
      <c r="AZ440" s="243">
        <f t="shared" si="409"/>
        <v>0</v>
      </c>
      <c r="BA440" s="243">
        <f t="shared" si="409"/>
        <v>0</v>
      </c>
      <c r="BB440" s="243">
        <f t="shared" si="409"/>
        <v>0</v>
      </c>
      <c r="BC440" s="243">
        <f t="shared" si="409"/>
        <v>0</v>
      </c>
      <c r="BD440" s="243">
        <f t="shared" si="409"/>
        <v>0</v>
      </c>
      <c r="BE440" s="243">
        <f t="shared" si="409"/>
        <v>0</v>
      </c>
      <c r="BF440" s="243">
        <f t="shared" si="409"/>
        <v>0</v>
      </c>
      <c r="BG440" s="243">
        <f t="shared" si="409"/>
        <v>0</v>
      </c>
      <c r="BH440" s="243">
        <f t="shared" si="409"/>
        <v>0</v>
      </c>
      <c r="BI440" s="243">
        <f t="shared" si="409"/>
        <v>0</v>
      </c>
      <c r="BJ440" s="243">
        <f t="shared" si="409"/>
        <v>0</v>
      </c>
      <c r="BK440" s="243">
        <f t="shared" si="409"/>
        <v>0</v>
      </c>
      <c r="BL440" s="243">
        <f t="shared" si="409"/>
        <v>0</v>
      </c>
      <c r="BM440" s="243">
        <f t="shared" si="409"/>
        <v>0</v>
      </c>
    </row>
    <row r="441" spans="4:7" s="221" customFormat="1" ht="12.75">
      <c r="D441" s="229"/>
      <c r="F441" s="230"/>
      <c r="G441" s="230"/>
    </row>
    <row r="442" spans="4:7" s="221" customFormat="1" ht="12.75">
      <c r="D442" s="229"/>
      <c r="F442" s="230"/>
      <c r="G442" s="230"/>
    </row>
    <row r="443" spans="4:18" s="210" customFormat="1" ht="15.75">
      <c r="D443" s="192" t="s">
        <v>93</v>
      </c>
      <c r="F443" s="211"/>
      <c r="G443" s="211"/>
      <c r="O443" s="212"/>
      <c r="P443" s="212"/>
      <c r="Q443" s="212"/>
      <c r="R443" s="212"/>
    </row>
    <row r="444" spans="4:7" s="221" customFormat="1" ht="12.75">
      <c r="D444" s="229"/>
      <c r="F444" s="230"/>
      <c r="G444" s="230"/>
    </row>
    <row r="445" spans="4:7" s="221" customFormat="1" ht="12.75">
      <c r="D445" s="229"/>
      <c r="F445" s="230"/>
      <c r="G445" s="230"/>
    </row>
    <row r="446" spans="4:65" ht="12.75">
      <c r="D446" s="218" t="s">
        <v>94</v>
      </c>
      <c r="E446" s="213"/>
      <c r="F446" s="186"/>
      <c r="G446" s="186"/>
      <c r="H446" s="199" t="s">
        <v>95</v>
      </c>
      <c r="I446" s="199" t="s">
        <v>96</v>
      </c>
      <c r="K446" s="216"/>
      <c r="L446" s="216"/>
      <c r="M446" s="216"/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  <c r="AA446" s="216"/>
      <c r="AB446" s="216"/>
      <c r="AC446" s="216"/>
      <c r="AD446" s="216"/>
      <c r="AE446" s="216"/>
      <c r="AF446" s="216"/>
      <c r="AG446" s="216"/>
      <c r="AH446" s="216"/>
      <c r="AI446" s="216"/>
      <c r="AJ446" s="216"/>
      <c r="AK446" s="216"/>
      <c r="AL446" s="216"/>
      <c r="AM446" s="216"/>
      <c r="AN446" s="216"/>
      <c r="AO446" s="216"/>
      <c r="AP446" s="216"/>
      <c r="AQ446" s="216"/>
      <c r="AR446" s="216"/>
      <c r="AS446" s="216"/>
      <c r="AT446" s="216"/>
      <c r="AU446" s="216"/>
      <c r="AV446" s="216"/>
      <c r="AW446" s="216"/>
      <c r="AX446" s="216"/>
      <c r="AY446" s="216"/>
      <c r="AZ446" s="216"/>
      <c r="BA446" s="216"/>
      <c r="BB446" s="216"/>
      <c r="BC446" s="216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</row>
    <row r="447" spans="3:65" ht="12.75">
      <c r="C447" s="220">
        <f>C446+1</f>
        <v>1</v>
      </c>
      <c r="D447" s="198" t="str">
        <f>INDEX(D$64:D$88,$C447,1)</f>
        <v>Capital Costs</v>
      </c>
      <c r="E447" s="245" t="str">
        <f t="shared" si="410" ref="E447:F471">INDEX(E$64:E$88,$C447,1)</f>
        <v>Capital</v>
      </c>
      <c r="F447" s="215">
        <f t="shared" si="410"/>
        <v>4</v>
      </c>
      <c r="G447" s="215"/>
      <c r="H447" s="257">
        <f>Assumptions!$C$29</f>
        <v>0.40400000000000003</v>
      </c>
      <c r="I447" s="257">
        <f>Assumptions!$D$29</f>
        <v>0.035099999999999999</v>
      </c>
      <c r="J447" s="258"/>
      <c r="K447" s="236">
        <f>SUMPRODUCT(O447:BM447,$O$12:$BM$12)</f>
        <v>47896.38569621522</v>
      </c>
      <c r="L447" s="237">
        <f>SUM(O447:BM447)</f>
        <v>61192.389138192004</v>
      </c>
      <c r="O447" s="221">
        <f t="shared" si="411" ref="O447:AT447">O386*$H447*$I447</f>
        <v>13291.678881</v>
      </c>
      <c r="P447" s="221">
        <f t="shared" si="411"/>
        <v>11298.595300200001</v>
      </c>
      <c r="Q447" s="221">
        <f t="shared" si="411"/>
        <v>9319.8878089200007</v>
      </c>
      <c r="R447" s="221">
        <f t="shared" si="411"/>
        <v>7709.2082093520003</v>
      </c>
      <c r="S447" s="221">
        <f t="shared" si="411"/>
        <v>6236.5390691760012</v>
      </c>
      <c r="T447" s="221">
        <f t="shared" si="411"/>
        <v>4867.3777735439999</v>
      </c>
      <c r="U447" s="221">
        <f t="shared" si="411"/>
        <v>3705.2321670000006</v>
      </c>
      <c r="V447" s="221">
        <f t="shared" si="411"/>
        <v>2646.5944049999994</v>
      </c>
      <c r="W447" s="221">
        <f t="shared" si="411"/>
        <v>1587.9566429999998</v>
      </c>
      <c r="X447" s="221">
        <f t="shared" si="411"/>
        <v>529.31888099999958</v>
      </c>
      <c r="Y447" s="221">
        <f t="shared" si="411"/>
        <v>-1.00036596646369E-12</v>
      </c>
      <c r="Z447" s="221">
        <f t="shared" si="411"/>
        <v>-1.6645031473139226E-12</v>
      </c>
      <c r="AA447" s="221">
        <f t="shared" si="411"/>
        <v>-1.6645031473139226E-12</v>
      </c>
      <c r="AB447" s="221">
        <f t="shared" si="411"/>
        <v>-1.6645031473139226E-12</v>
      </c>
      <c r="AC447" s="221">
        <f t="shared" si="411"/>
        <v>-1.6645031473139226E-12</v>
      </c>
      <c r="AD447" s="221">
        <f t="shared" si="411"/>
        <v>-1.6645031473139226E-12</v>
      </c>
      <c r="AE447" s="221">
        <f t="shared" si="411"/>
        <v>-1.6645031473139226E-12</v>
      </c>
      <c r="AF447" s="221">
        <f t="shared" si="411"/>
        <v>-1.6645031473139226E-12</v>
      </c>
      <c r="AG447" s="221">
        <f t="shared" si="411"/>
        <v>-1.6645031473139226E-12</v>
      </c>
      <c r="AH447" s="221">
        <f t="shared" si="411"/>
        <v>-1.6645031473139226E-12</v>
      </c>
      <c r="AI447" s="221">
        <f t="shared" si="411"/>
        <v>-1.6645031473139226E-12</v>
      </c>
      <c r="AJ447" s="221">
        <f t="shared" si="411"/>
        <v>-1.6645031473139226E-12</v>
      </c>
      <c r="AK447" s="221">
        <f t="shared" si="411"/>
        <v>-1.6645031473139226E-12</v>
      </c>
      <c r="AL447" s="221">
        <f t="shared" si="411"/>
        <v>-1.6645031473139226E-12</v>
      </c>
      <c r="AM447" s="221">
        <f t="shared" si="411"/>
        <v>-1.6645031473139226E-12</v>
      </c>
      <c r="AN447" s="221">
        <f t="shared" si="411"/>
        <v>-1.6645031473139226E-12</v>
      </c>
      <c r="AO447" s="221">
        <f t="shared" si="411"/>
        <v>-1.6645031473139226E-12</v>
      </c>
      <c r="AP447" s="221">
        <f t="shared" si="411"/>
        <v>-1.6645031473139226E-12</v>
      </c>
      <c r="AQ447" s="221">
        <f t="shared" si="411"/>
        <v>-1.6645031473139226E-12</v>
      </c>
      <c r="AR447" s="221">
        <f t="shared" si="411"/>
        <v>-1.6645031473139226E-12</v>
      </c>
      <c r="AS447" s="221">
        <f t="shared" si="411"/>
        <v>-1.6645031473139226E-12</v>
      </c>
      <c r="AT447" s="221">
        <f t="shared" si="411"/>
        <v>-1.6645031473139226E-12</v>
      </c>
      <c r="AU447" s="221">
        <f t="shared" si="412" ref="AU447:BM447">AU386*$H447*$I447</f>
        <v>-1.6645031473139226E-12</v>
      </c>
      <c r="AV447" s="221">
        <f t="shared" si="412"/>
        <v>-1.6645031473139226E-12</v>
      </c>
      <c r="AW447" s="221">
        <f t="shared" si="412"/>
        <v>-1.6645031473139226E-12</v>
      </c>
      <c r="AX447" s="221">
        <f t="shared" si="412"/>
        <v>-1.6645031473139226E-12</v>
      </c>
      <c r="AY447" s="221">
        <f t="shared" si="412"/>
        <v>-1.6645031473139226E-12</v>
      </c>
      <c r="AZ447" s="221">
        <f t="shared" si="412"/>
        <v>-1.6645031473139226E-12</v>
      </c>
      <c r="BA447" s="221">
        <f t="shared" si="412"/>
        <v>-1.6645031473139226E-12</v>
      </c>
      <c r="BB447" s="221">
        <f t="shared" si="412"/>
        <v>-1.6645031473139226E-12</v>
      </c>
      <c r="BC447" s="221">
        <f t="shared" si="412"/>
        <v>-1.6645031473139226E-12</v>
      </c>
      <c r="BD447" s="221">
        <f t="shared" si="412"/>
        <v>-1.6645031473139226E-12</v>
      </c>
      <c r="BE447" s="221">
        <f t="shared" si="412"/>
        <v>-1.6645031473139226E-12</v>
      </c>
      <c r="BF447" s="221">
        <f t="shared" si="412"/>
        <v>-1.6645031473139226E-12</v>
      </c>
      <c r="BG447" s="221">
        <f t="shared" si="412"/>
        <v>-1.6645031473139226E-12</v>
      </c>
      <c r="BH447" s="221">
        <f t="shared" si="412"/>
        <v>-1.6645031473139226E-12</v>
      </c>
      <c r="BI447" s="221">
        <f t="shared" si="412"/>
        <v>-1.6645031473139226E-12</v>
      </c>
      <c r="BJ447" s="221">
        <f t="shared" si="412"/>
        <v>-1.6645031473139226E-12</v>
      </c>
      <c r="BK447" s="221">
        <f t="shared" si="412"/>
        <v>-1.6645031473139226E-12</v>
      </c>
      <c r="BL447" s="221">
        <f t="shared" si="412"/>
        <v>-1.6645031473139226E-12</v>
      </c>
      <c r="BM447" s="221">
        <f t="shared" si="412"/>
        <v>-1.6645031473139226E-12</v>
      </c>
    </row>
    <row r="448" spans="3:65" ht="12.75">
      <c r="C448" s="220">
        <f t="shared" si="413" ref="C448:C471">C447+1</f>
        <v>2</v>
      </c>
      <c r="D448" s="198" t="str">
        <f t="shared" si="414" ref="D448:D471">INDEX(D$64:D$88,$C448,1)</f>
        <v>O&amp;M</v>
      </c>
      <c r="E448" s="245" t="str">
        <f t="shared" si="410"/>
        <v>Operating Expense</v>
      </c>
      <c r="F448" s="215">
        <f t="shared" si="410"/>
        <v>2</v>
      </c>
      <c r="G448" s="215"/>
      <c r="H448" s="257">
        <f>Assumptions!$C$29</f>
        <v>0.40400000000000003</v>
      </c>
      <c r="I448" s="257">
        <f>Assumptions!$D$29</f>
        <v>0.035099999999999999</v>
      </c>
      <c r="J448" s="258"/>
      <c r="K448" s="236">
        <f t="shared" si="415" ref="K448:K472">SUMPRODUCT(O448:BM448,$O$12:$BM$12)</f>
        <v>0</v>
      </c>
      <c r="L448" s="237">
        <f t="shared" si="416" ref="L448:L472">SUM(O448:BM448)</f>
        <v>0</v>
      </c>
      <c r="O448" s="221">
        <f t="shared" si="417" ref="O448:AT448">O387*$H448*$I448</f>
        <v>0</v>
      </c>
      <c r="P448" s="221">
        <f t="shared" si="417"/>
        <v>0</v>
      </c>
      <c r="Q448" s="221">
        <f t="shared" si="417"/>
        <v>0</v>
      </c>
      <c r="R448" s="221">
        <f t="shared" si="417"/>
        <v>0</v>
      </c>
      <c r="S448" s="221">
        <f t="shared" si="417"/>
        <v>0</v>
      </c>
      <c r="T448" s="221">
        <f t="shared" si="417"/>
        <v>0</v>
      </c>
      <c r="U448" s="221">
        <f t="shared" si="417"/>
        <v>0</v>
      </c>
      <c r="V448" s="221">
        <f t="shared" si="417"/>
        <v>0</v>
      </c>
      <c r="W448" s="221">
        <f t="shared" si="417"/>
        <v>0</v>
      </c>
      <c r="X448" s="221">
        <f t="shared" si="417"/>
        <v>0</v>
      </c>
      <c r="Y448" s="221">
        <f t="shared" si="417"/>
        <v>0</v>
      </c>
      <c r="Z448" s="221">
        <f t="shared" si="417"/>
        <v>0</v>
      </c>
      <c r="AA448" s="221">
        <f t="shared" si="417"/>
        <v>0</v>
      </c>
      <c r="AB448" s="221">
        <f t="shared" si="417"/>
        <v>0</v>
      </c>
      <c r="AC448" s="221">
        <f t="shared" si="417"/>
        <v>0</v>
      </c>
      <c r="AD448" s="221">
        <f t="shared" si="417"/>
        <v>0</v>
      </c>
      <c r="AE448" s="221">
        <f t="shared" si="417"/>
        <v>0</v>
      </c>
      <c r="AF448" s="221">
        <f t="shared" si="417"/>
        <v>0</v>
      </c>
      <c r="AG448" s="221">
        <f t="shared" si="417"/>
        <v>0</v>
      </c>
      <c r="AH448" s="221">
        <f t="shared" si="417"/>
        <v>0</v>
      </c>
      <c r="AI448" s="221">
        <f t="shared" si="417"/>
        <v>0</v>
      </c>
      <c r="AJ448" s="221">
        <f t="shared" si="417"/>
        <v>0</v>
      </c>
      <c r="AK448" s="221">
        <f t="shared" si="417"/>
        <v>0</v>
      </c>
      <c r="AL448" s="221">
        <f t="shared" si="417"/>
        <v>0</v>
      </c>
      <c r="AM448" s="221">
        <f t="shared" si="417"/>
        <v>0</v>
      </c>
      <c r="AN448" s="221">
        <f t="shared" si="417"/>
        <v>0</v>
      </c>
      <c r="AO448" s="221">
        <f t="shared" si="417"/>
        <v>0</v>
      </c>
      <c r="AP448" s="221">
        <f t="shared" si="417"/>
        <v>0</v>
      </c>
      <c r="AQ448" s="221">
        <f t="shared" si="417"/>
        <v>0</v>
      </c>
      <c r="AR448" s="221">
        <f t="shared" si="417"/>
        <v>0</v>
      </c>
      <c r="AS448" s="221">
        <f t="shared" si="417"/>
        <v>0</v>
      </c>
      <c r="AT448" s="221">
        <f t="shared" si="417"/>
        <v>0</v>
      </c>
      <c r="AU448" s="221">
        <f t="shared" si="418" ref="AU448:BM448">AU387*$H448*$I448</f>
        <v>0</v>
      </c>
      <c r="AV448" s="221">
        <f t="shared" si="418"/>
        <v>0</v>
      </c>
      <c r="AW448" s="221">
        <f t="shared" si="418"/>
        <v>0</v>
      </c>
      <c r="AX448" s="221">
        <f t="shared" si="418"/>
        <v>0</v>
      </c>
      <c r="AY448" s="221">
        <f t="shared" si="418"/>
        <v>0</v>
      </c>
      <c r="AZ448" s="221">
        <f t="shared" si="418"/>
        <v>0</v>
      </c>
      <c r="BA448" s="221">
        <f t="shared" si="418"/>
        <v>0</v>
      </c>
      <c r="BB448" s="221">
        <f t="shared" si="418"/>
        <v>0</v>
      </c>
      <c r="BC448" s="221">
        <f t="shared" si="418"/>
        <v>0</v>
      </c>
      <c r="BD448" s="221">
        <f t="shared" si="418"/>
        <v>0</v>
      </c>
      <c r="BE448" s="221">
        <f t="shared" si="418"/>
        <v>0</v>
      </c>
      <c r="BF448" s="221">
        <f t="shared" si="418"/>
        <v>0</v>
      </c>
      <c r="BG448" s="221">
        <f t="shared" si="418"/>
        <v>0</v>
      </c>
      <c r="BH448" s="221">
        <f t="shared" si="418"/>
        <v>0</v>
      </c>
      <c r="BI448" s="221">
        <f t="shared" si="418"/>
        <v>0</v>
      </c>
      <c r="BJ448" s="221">
        <f t="shared" si="418"/>
        <v>0</v>
      </c>
      <c r="BK448" s="221">
        <f t="shared" si="418"/>
        <v>0</v>
      </c>
      <c r="BL448" s="221">
        <f t="shared" si="418"/>
        <v>0</v>
      </c>
      <c r="BM448" s="221">
        <f t="shared" si="418"/>
        <v>0</v>
      </c>
    </row>
    <row r="449" spans="3:65" ht="12.75">
      <c r="C449" s="220">
        <f t="shared" si="413"/>
        <v>3</v>
      </c>
      <c r="D449" s="198" t="str">
        <f t="shared" si="414"/>
        <v>…</v>
      </c>
      <c r="E449" s="245" t="str">
        <f t="shared" si="410"/>
        <v>Operating Expense</v>
      </c>
      <c r="F449" s="215">
        <f t="shared" si="410"/>
        <v>2</v>
      </c>
      <c r="G449" s="215"/>
      <c r="H449" s="257">
        <f>Assumptions!$C$29</f>
        <v>0.40400000000000003</v>
      </c>
      <c r="I449" s="257">
        <f>Assumptions!$D$29</f>
        <v>0.035099999999999999</v>
      </c>
      <c r="J449" s="258"/>
      <c r="K449" s="236">
        <f t="shared" si="415"/>
        <v>0</v>
      </c>
      <c r="L449" s="237">
        <f t="shared" si="416"/>
        <v>0</v>
      </c>
      <c r="O449" s="221">
        <f t="shared" si="419" ref="O449:AT449">O388*$H449*$I449</f>
        <v>0</v>
      </c>
      <c r="P449" s="221">
        <f t="shared" si="419"/>
        <v>0</v>
      </c>
      <c r="Q449" s="221">
        <f t="shared" si="419"/>
        <v>0</v>
      </c>
      <c r="R449" s="221">
        <f t="shared" si="419"/>
        <v>0</v>
      </c>
      <c r="S449" s="221">
        <f t="shared" si="419"/>
        <v>0</v>
      </c>
      <c r="T449" s="221">
        <f t="shared" si="419"/>
        <v>0</v>
      </c>
      <c r="U449" s="221">
        <f t="shared" si="419"/>
        <v>0</v>
      </c>
      <c r="V449" s="221">
        <f t="shared" si="419"/>
        <v>0</v>
      </c>
      <c r="W449" s="221">
        <f t="shared" si="419"/>
        <v>0</v>
      </c>
      <c r="X449" s="221">
        <f t="shared" si="419"/>
        <v>0</v>
      </c>
      <c r="Y449" s="221">
        <f t="shared" si="419"/>
        <v>0</v>
      </c>
      <c r="Z449" s="221">
        <f t="shared" si="419"/>
        <v>0</v>
      </c>
      <c r="AA449" s="221">
        <f t="shared" si="419"/>
        <v>0</v>
      </c>
      <c r="AB449" s="221">
        <f t="shared" si="419"/>
        <v>0</v>
      </c>
      <c r="AC449" s="221">
        <f t="shared" si="419"/>
        <v>0</v>
      </c>
      <c r="AD449" s="221">
        <f t="shared" si="419"/>
        <v>0</v>
      </c>
      <c r="AE449" s="221">
        <f t="shared" si="419"/>
        <v>0</v>
      </c>
      <c r="AF449" s="221">
        <f t="shared" si="419"/>
        <v>0</v>
      </c>
      <c r="AG449" s="221">
        <f t="shared" si="419"/>
        <v>0</v>
      </c>
      <c r="AH449" s="221">
        <f t="shared" si="419"/>
        <v>0</v>
      </c>
      <c r="AI449" s="221">
        <f t="shared" si="419"/>
        <v>0</v>
      </c>
      <c r="AJ449" s="221">
        <f t="shared" si="419"/>
        <v>0</v>
      </c>
      <c r="AK449" s="221">
        <f t="shared" si="419"/>
        <v>0</v>
      </c>
      <c r="AL449" s="221">
        <f t="shared" si="419"/>
        <v>0</v>
      </c>
      <c r="AM449" s="221">
        <f t="shared" si="419"/>
        <v>0</v>
      </c>
      <c r="AN449" s="221">
        <f t="shared" si="419"/>
        <v>0</v>
      </c>
      <c r="AO449" s="221">
        <f t="shared" si="419"/>
        <v>0</v>
      </c>
      <c r="AP449" s="221">
        <f t="shared" si="419"/>
        <v>0</v>
      </c>
      <c r="AQ449" s="221">
        <f t="shared" si="419"/>
        <v>0</v>
      </c>
      <c r="AR449" s="221">
        <f t="shared" si="419"/>
        <v>0</v>
      </c>
      <c r="AS449" s="221">
        <f t="shared" si="419"/>
        <v>0</v>
      </c>
      <c r="AT449" s="221">
        <f t="shared" si="419"/>
        <v>0</v>
      </c>
      <c r="AU449" s="221">
        <f t="shared" si="420" ref="AU449:BM449">AU388*$H449*$I449</f>
        <v>0</v>
      </c>
      <c r="AV449" s="221">
        <f t="shared" si="420"/>
        <v>0</v>
      </c>
      <c r="AW449" s="221">
        <f t="shared" si="420"/>
        <v>0</v>
      </c>
      <c r="AX449" s="221">
        <f t="shared" si="420"/>
        <v>0</v>
      </c>
      <c r="AY449" s="221">
        <f t="shared" si="420"/>
        <v>0</v>
      </c>
      <c r="AZ449" s="221">
        <f t="shared" si="420"/>
        <v>0</v>
      </c>
      <c r="BA449" s="221">
        <f t="shared" si="420"/>
        <v>0</v>
      </c>
      <c r="BB449" s="221">
        <f t="shared" si="420"/>
        <v>0</v>
      </c>
      <c r="BC449" s="221">
        <f t="shared" si="420"/>
        <v>0</v>
      </c>
      <c r="BD449" s="221">
        <f t="shared" si="420"/>
        <v>0</v>
      </c>
      <c r="BE449" s="221">
        <f t="shared" si="420"/>
        <v>0</v>
      </c>
      <c r="BF449" s="221">
        <f t="shared" si="420"/>
        <v>0</v>
      </c>
      <c r="BG449" s="221">
        <f t="shared" si="420"/>
        <v>0</v>
      </c>
      <c r="BH449" s="221">
        <f t="shared" si="420"/>
        <v>0</v>
      </c>
      <c r="BI449" s="221">
        <f t="shared" si="420"/>
        <v>0</v>
      </c>
      <c r="BJ449" s="221">
        <f t="shared" si="420"/>
        <v>0</v>
      </c>
      <c r="BK449" s="221">
        <f t="shared" si="420"/>
        <v>0</v>
      </c>
      <c r="BL449" s="221">
        <f t="shared" si="420"/>
        <v>0</v>
      </c>
      <c r="BM449" s="221">
        <f t="shared" si="420"/>
        <v>0</v>
      </c>
    </row>
    <row r="450" spans="3:65" ht="12.75">
      <c r="C450" s="220">
        <f t="shared" si="413"/>
        <v>4</v>
      </c>
      <c r="D450" s="198" t="str">
        <f t="shared" si="414"/>
        <v>…</v>
      </c>
      <c r="E450" s="245" t="str">
        <f t="shared" si="410"/>
        <v>Operating Savings</v>
      </c>
      <c r="F450" s="215">
        <f t="shared" si="410"/>
        <v>1</v>
      </c>
      <c r="G450" s="215"/>
      <c r="H450" s="257">
        <f>Assumptions!$C$29</f>
        <v>0.40400000000000003</v>
      </c>
      <c r="I450" s="257">
        <f>Assumptions!$D$29</f>
        <v>0.035099999999999999</v>
      </c>
      <c r="J450" s="258"/>
      <c r="K450" s="236">
        <f t="shared" si="415"/>
        <v>0</v>
      </c>
      <c r="L450" s="237">
        <f t="shared" si="416"/>
        <v>0</v>
      </c>
      <c r="O450" s="221">
        <f t="shared" si="421" ref="O450:AT450">O389*$H450*$I450</f>
        <v>0</v>
      </c>
      <c r="P450" s="221">
        <f t="shared" si="421"/>
        <v>0</v>
      </c>
      <c r="Q450" s="221">
        <f t="shared" si="421"/>
        <v>0</v>
      </c>
      <c r="R450" s="221">
        <f t="shared" si="421"/>
        <v>0</v>
      </c>
      <c r="S450" s="221">
        <f t="shared" si="421"/>
        <v>0</v>
      </c>
      <c r="T450" s="221">
        <f t="shared" si="421"/>
        <v>0</v>
      </c>
      <c r="U450" s="221">
        <f t="shared" si="421"/>
        <v>0</v>
      </c>
      <c r="V450" s="221">
        <f t="shared" si="421"/>
        <v>0</v>
      </c>
      <c r="W450" s="221">
        <f t="shared" si="421"/>
        <v>0</v>
      </c>
      <c r="X450" s="221">
        <f t="shared" si="421"/>
        <v>0</v>
      </c>
      <c r="Y450" s="221">
        <f t="shared" si="421"/>
        <v>0</v>
      </c>
      <c r="Z450" s="221">
        <f t="shared" si="421"/>
        <v>0</v>
      </c>
      <c r="AA450" s="221">
        <f t="shared" si="421"/>
        <v>0</v>
      </c>
      <c r="AB450" s="221">
        <f t="shared" si="421"/>
        <v>0</v>
      </c>
      <c r="AC450" s="221">
        <f t="shared" si="421"/>
        <v>0</v>
      </c>
      <c r="AD450" s="221">
        <f t="shared" si="421"/>
        <v>0</v>
      </c>
      <c r="AE450" s="221">
        <f t="shared" si="421"/>
        <v>0</v>
      </c>
      <c r="AF450" s="221">
        <f t="shared" si="421"/>
        <v>0</v>
      </c>
      <c r="AG450" s="221">
        <f t="shared" si="421"/>
        <v>0</v>
      </c>
      <c r="AH450" s="221">
        <f t="shared" si="421"/>
        <v>0</v>
      </c>
      <c r="AI450" s="221">
        <f t="shared" si="421"/>
        <v>0</v>
      </c>
      <c r="AJ450" s="221">
        <f t="shared" si="421"/>
        <v>0</v>
      </c>
      <c r="AK450" s="221">
        <f t="shared" si="421"/>
        <v>0</v>
      </c>
      <c r="AL450" s="221">
        <f t="shared" si="421"/>
        <v>0</v>
      </c>
      <c r="AM450" s="221">
        <f t="shared" si="421"/>
        <v>0</v>
      </c>
      <c r="AN450" s="221">
        <f t="shared" si="421"/>
        <v>0</v>
      </c>
      <c r="AO450" s="221">
        <f t="shared" si="421"/>
        <v>0</v>
      </c>
      <c r="AP450" s="221">
        <f t="shared" si="421"/>
        <v>0</v>
      </c>
      <c r="AQ450" s="221">
        <f t="shared" si="421"/>
        <v>0</v>
      </c>
      <c r="AR450" s="221">
        <f t="shared" si="421"/>
        <v>0</v>
      </c>
      <c r="AS450" s="221">
        <f t="shared" si="421"/>
        <v>0</v>
      </c>
      <c r="AT450" s="221">
        <f t="shared" si="421"/>
        <v>0</v>
      </c>
      <c r="AU450" s="221">
        <f t="shared" si="422" ref="AU450:BM450">AU389*$H450*$I450</f>
        <v>0</v>
      </c>
      <c r="AV450" s="221">
        <f t="shared" si="422"/>
        <v>0</v>
      </c>
      <c r="AW450" s="221">
        <f t="shared" si="422"/>
        <v>0</v>
      </c>
      <c r="AX450" s="221">
        <f t="shared" si="422"/>
        <v>0</v>
      </c>
      <c r="AY450" s="221">
        <f t="shared" si="422"/>
        <v>0</v>
      </c>
      <c r="AZ450" s="221">
        <f t="shared" si="422"/>
        <v>0</v>
      </c>
      <c r="BA450" s="221">
        <f t="shared" si="422"/>
        <v>0</v>
      </c>
      <c r="BB450" s="221">
        <f t="shared" si="422"/>
        <v>0</v>
      </c>
      <c r="BC450" s="221">
        <f t="shared" si="422"/>
        <v>0</v>
      </c>
      <c r="BD450" s="221">
        <f t="shared" si="422"/>
        <v>0</v>
      </c>
      <c r="BE450" s="221">
        <f t="shared" si="422"/>
        <v>0</v>
      </c>
      <c r="BF450" s="221">
        <f t="shared" si="422"/>
        <v>0</v>
      </c>
      <c r="BG450" s="221">
        <f t="shared" si="422"/>
        <v>0</v>
      </c>
      <c r="BH450" s="221">
        <f t="shared" si="422"/>
        <v>0</v>
      </c>
      <c r="BI450" s="221">
        <f t="shared" si="422"/>
        <v>0</v>
      </c>
      <c r="BJ450" s="221">
        <f t="shared" si="422"/>
        <v>0</v>
      </c>
      <c r="BK450" s="221">
        <f t="shared" si="422"/>
        <v>0</v>
      </c>
      <c r="BL450" s="221">
        <f t="shared" si="422"/>
        <v>0</v>
      </c>
      <c r="BM450" s="221">
        <f t="shared" si="422"/>
        <v>0</v>
      </c>
    </row>
    <row r="451" spans="3:65" ht="12.75">
      <c r="C451" s="220">
        <f t="shared" si="413"/>
        <v>5</v>
      </c>
      <c r="D451" s="198" t="str">
        <f t="shared" si="414"/>
        <v>…</v>
      </c>
      <c r="E451" s="245" t="str">
        <f t="shared" si="410"/>
        <v>Operating Expense</v>
      </c>
      <c r="F451" s="215">
        <f t="shared" si="410"/>
        <v>2</v>
      </c>
      <c r="G451" s="215"/>
      <c r="H451" s="257">
        <f>Assumptions!$C$29</f>
        <v>0.40400000000000003</v>
      </c>
      <c r="I451" s="257">
        <f>Assumptions!$D$29</f>
        <v>0.035099999999999999</v>
      </c>
      <c r="J451" s="258"/>
      <c r="K451" s="236">
        <f t="shared" si="415"/>
        <v>0</v>
      </c>
      <c r="L451" s="237">
        <f t="shared" si="416"/>
        <v>0</v>
      </c>
      <c r="O451" s="221">
        <f t="shared" si="423" ref="O451:AT451">O390*$H451*$I451</f>
        <v>0</v>
      </c>
      <c r="P451" s="221">
        <f t="shared" si="423"/>
        <v>0</v>
      </c>
      <c r="Q451" s="221">
        <f t="shared" si="423"/>
        <v>0</v>
      </c>
      <c r="R451" s="221">
        <f t="shared" si="423"/>
        <v>0</v>
      </c>
      <c r="S451" s="221">
        <f t="shared" si="423"/>
        <v>0</v>
      </c>
      <c r="T451" s="221">
        <f t="shared" si="423"/>
        <v>0</v>
      </c>
      <c r="U451" s="221">
        <f t="shared" si="423"/>
        <v>0</v>
      </c>
      <c r="V451" s="221">
        <f t="shared" si="423"/>
        <v>0</v>
      </c>
      <c r="W451" s="221">
        <f t="shared" si="423"/>
        <v>0</v>
      </c>
      <c r="X451" s="221">
        <f t="shared" si="423"/>
        <v>0</v>
      </c>
      <c r="Y451" s="221">
        <f t="shared" si="423"/>
        <v>0</v>
      </c>
      <c r="Z451" s="221">
        <f t="shared" si="423"/>
        <v>0</v>
      </c>
      <c r="AA451" s="221">
        <f t="shared" si="423"/>
        <v>0</v>
      </c>
      <c r="AB451" s="221">
        <f t="shared" si="423"/>
        <v>0</v>
      </c>
      <c r="AC451" s="221">
        <f t="shared" si="423"/>
        <v>0</v>
      </c>
      <c r="AD451" s="221">
        <f t="shared" si="423"/>
        <v>0</v>
      </c>
      <c r="AE451" s="221">
        <f t="shared" si="423"/>
        <v>0</v>
      </c>
      <c r="AF451" s="221">
        <f t="shared" si="423"/>
        <v>0</v>
      </c>
      <c r="AG451" s="221">
        <f t="shared" si="423"/>
        <v>0</v>
      </c>
      <c r="AH451" s="221">
        <f t="shared" si="423"/>
        <v>0</v>
      </c>
      <c r="AI451" s="221">
        <f t="shared" si="423"/>
        <v>0</v>
      </c>
      <c r="AJ451" s="221">
        <f t="shared" si="423"/>
        <v>0</v>
      </c>
      <c r="AK451" s="221">
        <f t="shared" si="423"/>
        <v>0</v>
      </c>
      <c r="AL451" s="221">
        <f t="shared" si="423"/>
        <v>0</v>
      </c>
      <c r="AM451" s="221">
        <f t="shared" si="423"/>
        <v>0</v>
      </c>
      <c r="AN451" s="221">
        <f t="shared" si="423"/>
        <v>0</v>
      </c>
      <c r="AO451" s="221">
        <f t="shared" si="423"/>
        <v>0</v>
      </c>
      <c r="AP451" s="221">
        <f t="shared" si="423"/>
        <v>0</v>
      </c>
      <c r="AQ451" s="221">
        <f t="shared" si="423"/>
        <v>0</v>
      </c>
      <c r="AR451" s="221">
        <f t="shared" si="423"/>
        <v>0</v>
      </c>
      <c r="AS451" s="221">
        <f t="shared" si="423"/>
        <v>0</v>
      </c>
      <c r="AT451" s="221">
        <f t="shared" si="423"/>
        <v>0</v>
      </c>
      <c r="AU451" s="221">
        <f t="shared" si="424" ref="AU451:BM451">AU390*$H451*$I451</f>
        <v>0</v>
      </c>
      <c r="AV451" s="221">
        <f t="shared" si="424"/>
        <v>0</v>
      </c>
      <c r="AW451" s="221">
        <f t="shared" si="424"/>
        <v>0</v>
      </c>
      <c r="AX451" s="221">
        <f t="shared" si="424"/>
        <v>0</v>
      </c>
      <c r="AY451" s="221">
        <f t="shared" si="424"/>
        <v>0</v>
      </c>
      <c r="AZ451" s="221">
        <f t="shared" si="424"/>
        <v>0</v>
      </c>
      <c r="BA451" s="221">
        <f t="shared" si="424"/>
        <v>0</v>
      </c>
      <c r="BB451" s="221">
        <f t="shared" si="424"/>
        <v>0</v>
      </c>
      <c r="BC451" s="221">
        <f t="shared" si="424"/>
        <v>0</v>
      </c>
      <c r="BD451" s="221">
        <f t="shared" si="424"/>
        <v>0</v>
      </c>
      <c r="BE451" s="221">
        <f t="shared" si="424"/>
        <v>0</v>
      </c>
      <c r="BF451" s="221">
        <f t="shared" si="424"/>
        <v>0</v>
      </c>
      <c r="BG451" s="221">
        <f t="shared" si="424"/>
        <v>0</v>
      </c>
      <c r="BH451" s="221">
        <f t="shared" si="424"/>
        <v>0</v>
      </c>
      <c r="BI451" s="221">
        <f t="shared" si="424"/>
        <v>0</v>
      </c>
      <c r="BJ451" s="221">
        <f t="shared" si="424"/>
        <v>0</v>
      </c>
      <c r="BK451" s="221">
        <f t="shared" si="424"/>
        <v>0</v>
      </c>
      <c r="BL451" s="221">
        <f t="shared" si="424"/>
        <v>0</v>
      </c>
      <c r="BM451" s="221">
        <f t="shared" si="424"/>
        <v>0</v>
      </c>
    </row>
    <row r="452" spans="3:65" ht="12.75">
      <c r="C452" s="220">
        <f t="shared" si="413"/>
        <v>6</v>
      </c>
      <c r="D452" s="198" t="str">
        <f t="shared" si="414"/>
        <v>…</v>
      </c>
      <c r="E452" s="245" t="str">
        <f t="shared" si="410"/>
        <v>Operating Expense</v>
      </c>
      <c r="F452" s="215">
        <f t="shared" si="410"/>
        <v>2</v>
      </c>
      <c r="G452" s="215"/>
      <c r="H452" s="257">
        <f>Assumptions!$C$29</f>
        <v>0.40400000000000003</v>
      </c>
      <c r="I452" s="257">
        <f>Assumptions!$D$29</f>
        <v>0.035099999999999999</v>
      </c>
      <c r="J452" s="258"/>
      <c r="K452" s="236">
        <f t="shared" si="415"/>
        <v>0</v>
      </c>
      <c r="L452" s="237">
        <f t="shared" si="416"/>
        <v>0</v>
      </c>
      <c r="O452" s="221">
        <f t="shared" si="425" ref="O452:AT452">O391*$H452*$I452</f>
        <v>0</v>
      </c>
      <c r="P452" s="221">
        <f t="shared" si="425"/>
        <v>0</v>
      </c>
      <c r="Q452" s="221">
        <f t="shared" si="425"/>
        <v>0</v>
      </c>
      <c r="R452" s="221">
        <f t="shared" si="425"/>
        <v>0</v>
      </c>
      <c r="S452" s="221">
        <f t="shared" si="425"/>
        <v>0</v>
      </c>
      <c r="T452" s="221">
        <f t="shared" si="425"/>
        <v>0</v>
      </c>
      <c r="U452" s="221">
        <f t="shared" si="425"/>
        <v>0</v>
      </c>
      <c r="V452" s="221">
        <f t="shared" si="425"/>
        <v>0</v>
      </c>
      <c r="W452" s="221">
        <f t="shared" si="425"/>
        <v>0</v>
      </c>
      <c r="X452" s="221">
        <f t="shared" si="425"/>
        <v>0</v>
      </c>
      <c r="Y452" s="221">
        <f t="shared" si="425"/>
        <v>0</v>
      </c>
      <c r="Z452" s="221">
        <f t="shared" si="425"/>
        <v>0</v>
      </c>
      <c r="AA452" s="221">
        <f t="shared" si="425"/>
        <v>0</v>
      </c>
      <c r="AB452" s="221">
        <f t="shared" si="425"/>
        <v>0</v>
      </c>
      <c r="AC452" s="221">
        <f t="shared" si="425"/>
        <v>0</v>
      </c>
      <c r="AD452" s="221">
        <f t="shared" si="425"/>
        <v>0</v>
      </c>
      <c r="AE452" s="221">
        <f t="shared" si="425"/>
        <v>0</v>
      </c>
      <c r="AF452" s="221">
        <f t="shared" si="425"/>
        <v>0</v>
      </c>
      <c r="AG452" s="221">
        <f t="shared" si="425"/>
        <v>0</v>
      </c>
      <c r="AH452" s="221">
        <f t="shared" si="425"/>
        <v>0</v>
      </c>
      <c r="AI452" s="221">
        <f t="shared" si="425"/>
        <v>0</v>
      </c>
      <c r="AJ452" s="221">
        <f t="shared" si="425"/>
        <v>0</v>
      </c>
      <c r="AK452" s="221">
        <f t="shared" si="425"/>
        <v>0</v>
      </c>
      <c r="AL452" s="221">
        <f t="shared" si="425"/>
        <v>0</v>
      </c>
      <c r="AM452" s="221">
        <f t="shared" si="425"/>
        <v>0</v>
      </c>
      <c r="AN452" s="221">
        <f t="shared" si="425"/>
        <v>0</v>
      </c>
      <c r="AO452" s="221">
        <f t="shared" si="425"/>
        <v>0</v>
      </c>
      <c r="AP452" s="221">
        <f t="shared" si="425"/>
        <v>0</v>
      </c>
      <c r="AQ452" s="221">
        <f t="shared" si="425"/>
        <v>0</v>
      </c>
      <c r="AR452" s="221">
        <f t="shared" si="425"/>
        <v>0</v>
      </c>
      <c r="AS452" s="221">
        <f t="shared" si="425"/>
        <v>0</v>
      </c>
      <c r="AT452" s="221">
        <f t="shared" si="425"/>
        <v>0</v>
      </c>
      <c r="AU452" s="221">
        <f t="shared" si="426" ref="AU452:BM452">AU391*$H452*$I452</f>
        <v>0</v>
      </c>
      <c r="AV452" s="221">
        <f t="shared" si="426"/>
        <v>0</v>
      </c>
      <c r="AW452" s="221">
        <f t="shared" si="426"/>
        <v>0</v>
      </c>
      <c r="AX452" s="221">
        <f t="shared" si="426"/>
        <v>0</v>
      </c>
      <c r="AY452" s="221">
        <f t="shared" si="426"/>
        <v>0</v>
      </c>
      <c r="AZ452" s="221">
        <f t="shared" si="426"/>
        <v>0</v>
      </c>
      <c r="BA452" s="221">
        <f t="shared" si="426"/>
        <v>0</v>
      </c>
      <c r="BB452" s="221">
        <f t="shared" si="426"/>
        <v>0</v>
      </c>
      <c r="BC452" s="221">
        <f t="shared" si="426"/>
        <v>0</v>
      </c>
      <c r="BD452" s="221">
        <f t="shared" si="426"/>
        <v>0</v>
      </c>
      <c r="BE452" s="221">
        <f t="shared" si="426"/>
        <v>0</v>
      </c>
      <c r="BF452" s="221">
        <f t="shared" si="426"/>
        <v>0</v>
      </c>
      <c r="BG452" s="221">
        <f t="shared" si="426"/>
        <v>0</v>
      </c>
      <c r="BH452" s="221">
        <f t="shared" si="426"/>
        <v>0</v>
      </c>
      <c r="BI452" s="221">
        <f t="shared" si="426"/>
        <v>0</v>
      </c>
      <c r="BJ452" s="221">
        <f t="shared" si="426"/>
        <v>0</v>
      </c>
      <c r="BK452" s="221">
        <f t="shared" si="426"/>
        <v>0</v>
      </c>
      <c r="BL452" s="221">
        <f t="shared" si="426"/>
        <v>0</v>
      </c>
      <c r="BM452" s="221">
        <f t="shared" si="426"/>
        <v>0</v>
      </c>
    </row>
    <row r="453" spans="3:65" ht="12.75">
      <c r="C453" s="220">
        <f t="shared" si="413"/>
        <v>7</v>
      </c>
      <c r="D453" s="198" t="str">
        <f t="shared" si="414"/>
        <v>…</v>
      </c>
      <c r="E453" s="245" t="str">
        <f t="shared" si="410"/>
        <v>Operating Expense</v>
      </c>
      <c r="F453" s="215">
        <f t="shared" si="410"/>
        <v>2</v>
      </c>
      <c r="G453" s="215"/>
      <c r="H453" s="257">
        <f>Assumptions!$C$29</f>
        <v>0.40400000000000003</v>
      </c>
      <c r="I453" s="257">
        <f>Assumptions!$D$29</f>
        <v>0.035099999999999999</v>
      </c>
      <c r="J453" s="258"/>
      <c r="K453" s="236">
        <f t="shared" si="415"/>
        <v>0</v>
      </c>
      <c r="L453" s="237">
        <f t="shared" si="416"/>
        <v>0</v>
      </c>
      <c r="O453" s="221">
        <f t="shared" si="427" ref="O453:AT453">O392*$H453*$I453</f>
        <v>0</v>
      </c>
      <c r="P453" s="221">
        <f t="shared" si="427"/>
        <v>0</v>
      </c>
      <c r="Q453" s="221">
        <f t="shared" si="427"/>
        <v>0</v>
      </c>
      <c r="R453" s="221">
        <f t="shared" si="427"/>
        <v>0</v>
      </c>
      <c r="S453" s="221">
        <f t="shared" si="427"/>
        <v>0</v>
      </c>
      <c r="T453" s="221">
        <f t="shared" si="427"/>
        <v>0</v>
      </c>
      <c r="U453" s="221">
        <f t="shared" si="427"/>
        <v>0</v>
      </c>
      <c r="V453" s="221">
        <f t="shared" si="427"/>
        <v>0</v>
      </c>
      <c r="W453" s="221">
        <f t="shared" si="427"/>
        <v>0</v>
      </c>
      <c r="X453" s="221">
        <f t="shared" si="427"/>
        <v>0</v>
      </c>
      <c r="Y453" s="221">
        <f t="shared" si="427"/>
        <v>0</v>
      </c>
      <c r="Z453" s="221">
        <f t="shared" si="427"/>
        <v>0</v>
      </c>
      <c r="AA453" s="221">
        <f t="shared" si="427"/>
        <v>0</v>
      </c>
      <c r="AB453" s="221">
        <f t="shared" si="427"/>
        <v>0</v>
      </c>
      <c r="AC453" s="221">
        <f t="shared" si="427"/>
        <v>0</v>
      </c>
      <c r="AD453" s="221">
        <f t="shared" si="427"/>
        <v>0</v>
      </c>
      <c r="AE453" s="221">
        <f t="shared" si="427"/>
        <v>0</v>
      </c>
      <c r="AF453" s="221">
        <f t="shared" si="427"/>
        <v>0</v>
      </c>
      <c r="AG453" s="221">
        <f t="shared" si="427"/>
        <v>0</v>
      </c>
      <c r="AH453" s="221">
        <f t="shared" si="427"/>
        <v>0</v>
      </c>
      <c r="AI453" s="221">
        <f t="shared" si="427"/>
        <v>0</v>
      </c>
      <c r="AJ453" s="221">
        <f t="shared" si="427"/>
        <v>0</v>
      </c>
      <c r="AK453" s="221">
        <f t="shared" si="427"/>
        <v>0</v>
      </c>
      <c r="AL453" s="221">
        <f t="shared" si="427"/>
        <v>0</v>
      </c>
      <c r="AM453" s="221">
        <f t="shared" si="427"/>
        <v>0</v>
      </c>
      <c r="AN453" s="221">
        <f t="shared" si="427"/>
        <v>0</v>
      </c>
      <c r="AO453" s="221">
        <f t="shared" si="427"/>
        <v>0</v>
      </c>
      <c r="AP453" s="221">
        <f t="shared" si="427"/>
        <v>0</v>
      </c>
      <c r="AQ453" s="221">
        <f t="shared" si="427"/>
        <v>0</v>
      </c>
      <c r="AR453" s="221">
        <f t="shared" si="427"/>
        <v>0</v>
      </c>
      <c r="AS453" s="221">
        <f t="shared" si="427"/>
        <v>0</v>
      </c>
      <c r="AT453" s="221">
        <f t="shared" si="427"/>
        <v>0</v>
      </c>
      <c r="AU453" s="221">
        <f t="shared" si="428" ref="AU453:BM453">AU392*$H453*$I453</f>
        <v>0</v>
      </c>
      <c r="AV453" s="221">
        <f t="shared" si="428"/>
        <v>0</v>
      </c>
      <c r="AW453" s="221">
        <f t="shared" si="428"/>
        <v>0</v>
      </c>
      <c r="AX453" s="221">
        <f t="shared" si="428"/>
        <v>0</v>
      </c>
      <c r="AY453" s="221">
        <f t="shared" si="428"/>
        <v>0</v>
      </c>
      <c r="AZ453" s="221">
        <f t="shared" si="428"/>
        <v>0</v>
      </c>
      <c r="BA453" s="221">
        <f t="shared" si="428"/>
        <v>0</v>
      </c>
      <c r="BB453" s="221">
        <f t="shared" si="428"/>
        <v>0</v>
      </c>
      <c r="BC453" s="221">
        <f t="shared" si="428"/>
        <v>0</v>
      </c>
      <c r="BD453" s="221">
        <f t="shared" si="428"/>
        <v>0</v>
      </c>
      <c r="BE453" s="221">
        <f t="shared" si="428"/>
        <v>0</v>
      </c>
      <c r="BF453" s="221">
        <f t="shared" si="428"/>
        <v>0</v>
      </c>
      <c r="BG453" s="221">
        <f t="shared" si="428"/>
        <v>0</v>
      </c>
      <c r="BH453" s="221">
        <f t="shared" si="428"/>
        <v>0</v>
      </c>
      <c r="BI453" s="221">
        <f t="shared" si="428"/>
        <v>0</v>
      </c>
      <c r="BJ453" s="221">
        <f t="shared" si="428"/>
        <v>0</v>
      </c>
      <c r="BK453" s="221">
        <f t="shared" si="428"/>
        <v>0</v>
      </c>
      <c r="BL453" s="221">
        <f t="shared" si="428"/>
        <v>0</v>
      </c>
      <c r="BM453" s="221">
        <f t="shared" si="428"/>
        <v>0</v>
      </c>
    </row>
    <row r="454" spans="3:65" ht="12.75">
      <c r="C454" s="220">
        <f t="shared" si="413"/>
        <v>8</v>
      </c>
      <c r="D454" s="198" t="str">
        <f t="shared" si="414"/>
        <v>…</v>
      </c>
      <c r="E454" s="245" t="str">
        <f t="shared" si="410"/>
        <v>Operating Expense</v>
      </c>
      <c r="F454" s="215">
        <f t="shared" si="410"/>
        <v>2</v>
      </c>
      <c r="G454" s="215"/>
      <c r="H454" s="257">
        <f>Assumptions!$C$29</f>
        <v>0.40400000000000003</v>
      </c>
      <c r="I454" s="257">
        <f>Assumptions!$D$29</f>
        <v>0.035099999999999999</v>
      </c>
      <c r="J454" s="258"/>
      <c r="K454" s="236">
        <f t="shared" si="415"/>
        <v>0</v>
      </c>
      <c r="L454" s="237">
        <f t="shared" si="416"/>
        <v>0</v>
      </c>
      <c r="O454" s="221">
        <f t="shared" si="429" ref="O454:AT454">O393*$H454*$I454</f>
        <v>0</v>
      </c>
      <c r="P454" s="221">
        <f t="shared" si="429"/>
        <v>0</v>
      </c>
      <c r="Q454" s="221">
        <f t="shared" si="429"/>
        <v>0</v>
      </c>
      <c r="R454" s="221">
        <f t="shared" si="429"/>
        <v>0</v>
      </c>
      <c r="S454" s="221">
        <f t="shared" si="429"/>
        <v>0</v>
      </c>
      <c r="T454" s="221">
        <f t="shared" si="429"/>
        <v>0</v>
      </c>
      <c r="U454" s="221">
        <f t="shared" si="429"/>
        <v>0</v>
      </c>
      <c r="V454" s="221">
        <f t="shared" si="429"/>
        <v>0</v>
      </c>
      <c r="W454" s="221">
        <f t="shared" si="429"/>
        <v>0</v>
      </c>
      <c r="X454" s="221">
        <f t="shared" si="429"/>
        <v>0</v>
      </c>
      <c r="Y454" s="221">
        <f t="shared" si="429"/>
        <v>0</v>
      </c>
      <c r="Z454" s="221">
        <f t="shared" si="429"/>
        <v>0</v>
      </c>
      <c r="AA454" s="221">
        <f t="shared" si="429"/>
        <v>0</v>
      </c>
      <c r="AB454" s="221">
        <f t="shared" si="429"/>
        <v>0</v>
      </c>
      <c r="AC454" s="221">
        <f t="shared" si="429"/>
        <v>0</v>
      </c>
      <c r="AD454" s="221">
        <f t="shared" si="429"/>
        <v>0</v>
      </c>
      <c r="AE454" s="221">
        <f t="shared" si="429"/>
        <v>0</v>
      </c>
      <c r="AF454" s="221">
        <f t="shared" si="429"/>
        <v>0</v>
      </c>
      <c r="AG454" s="221">
        <f t="shared" si="429"/>
        <v>0</v>
      </c>
      <c r="AH454" s="221">
        <f t="shared" si="429"/>
        <v>0</v>
      </c>
      <c r="AI454" s="221">
        <f t="shared" si="429"/>
        <v>0</v>
      </c>
      <c r="AJ454" s="221">
        <f t="shared" si="429"/>
        <v>0</v>
      </c>
      <c r="AK454" s="221">
        <f t="shared" si="429"/>
        <v>0</v>
      </c>
      <c r="AL454" s="221">
        <f t="shared" si="429"/>
        <v>0</v>
      </c>
      <c r="AM454" s="221">
        <f t="shared" si="429"/>
        <v>0</v>
      </c>
      <c r="AN454" s="221">
        <f t="shared" si="429"/>
        <v>0</v>
      </c>
      <c r="AO454" s="221">
        <f t="shared" si="429"/>
        <v>0</v>
      </c>
      <c r="AP454" s="221">
        <f t="shared" si="429"/>
        <v>0</v>
      </c>
      <c r="AQ454" s="221">
        <f t="shared" si="429"/>
        <v>0</v>
      </c>
      <c r="AR454" s="221">
        <f t="shared" si="429"/>
        <v>0</v>
      </c>
      <c r="AS454" s="221">
        <f t="shared" si="429"/>
        <v>0</v>
      </c>
      <c r="AT454" s="221">
        <f t="shared" si="429"/>
        <v>0</v>
      </c>
      <c r="AU454" s="221">
        <f t="shared" si="430" ref="AU454:BM454">AU393*$H454*$I454</f>
        <v>0</v>
      </c>
      <c r="AV454" s="221">
        <f t="shared" si="430"/>
        <v>0</v>
      </c>
      <c r="AW454" s="221">
        <f t="shared" si="430"/>
        <v>0</v>
      </c>
      <c r="AX454" s="221">
        <f t="shared" si="430"/>
        <v>0</v>
      </c>
      <c r="AY454" s="221">
        <f t="shared" si="430"/>
        <v>0</v>
      </c>
      <c r="AZ454" s="221">
        <f t="shared" si="430"/>
        <v>0</v>
      </c>
      <c r="BA454" s="221">
        <f t="shared" si="430"/>
        <v>0</v>
      </c>
      <c r="BB454" s="221">
        <f t="shared" si="430"/>
        <v>0</v>
      </c>
      <c r="BC454" s="221">
        <f t="shared" si="430"/>
        <v>0</v>
      </c>
      <c r="BD454" s="221">
        <f t="shared" si="430"/>
        <v>0</v>
      </c>
      <c r="BE454" s="221">
        <f t="shared" si="430"/>
        <v>0</v>
      </c>
      <c r="BF454" s="221">
        <f t="shared" si="430"/>
        <v>0</v>
      </c>
      <c r="BG454" s="221">
        <f t="shared" si="430"/>
        <v>0</v>
      </c>
      <c r="BH454" s="221">
        <f t="shared" si="430"/>
        <v>0</v>
      </c>
      <c r="BI454" s="221">
        <f t="shared" si="430"/>
        <v>0</v>
      </c>
      <c r="BJ454" s="221">
        <f t="shared" si="430"/>
        <v>0</v>
      </c>
      <c r="BK454" s="221">
        <f t="shared" si="430"/>
        <v>0</v>
      </c>
      <c r="BL454" s="221">
        <f t="shared" si="430"/>
        <v>0</v>
      </c>
      <c r="BM454" s="221">
        <f t="shared" si="430"/>
        <v>0</v>
      </c>
    </row>
    <row r="455" spans="3:65" ht="12.75">
      <c r="C455" s="220">
        <f t="shared" si="413"/>
        <v>9</v>
      </c>
      <c r="D455" s="198" t="str">
        <f t="shared" si="414"/>
        <v>…</v>
      </c>
      <c r="E455" s="245" t="str">
        <f t="shared" si="410"/>
        <v>Operating Expense</v>
      </c>
      <c r="F455" s="215">
        <f t="shared" si="410"/>
        <v>2</v>
      </c>
      <c r="G455" s="215"/>
      <c r="H455" s="257">
        <f>Assumptions!$C$29</f>
        <v>0.40400000000000003</v>
      </c>
      <c r="I455" s="257">
        <f>Assumptions!$D$29</f>
        <v>0.035099999999999999</v>
      </c>
      <c r="J455" s="258"/>
      <c r="K455" s="236">
        <f t="shared" si="415"/>
        <v>0</v>
      </c>
      <c r="L455" s="237">
        <f t="shared" si="416"/>
        <v>0</v>
      </c>
      <c r="O455" s="221">
        <f t="shared" si="431" ref="O455:AT455">O394*$H455*$I455</f>
        <v>0</v>
      </c>
      <c r="P455" s="221">
        <f t="shared" si="431"/>
        <v>0</v>
      </c>
      <c r="Q455" s="221">
        <f t="shared" si="431"/>
        <v>0</v>
      </c>
      <c r="R455" s="221">
        <f t="shared" si="431"/>
        <v>0</v>
      </c>
      <c r="S455" s="221">
        <f t="shared" si="431"/>
        <v>0</v>
      </c>
      <c r="T455" s="221">
        <f t="shared" si="431"/>
        <v>0</v>
      </c>
      <c r="U455" s="221">
        <f t="shared" si="431"/>
        <v>0</v>
      </c>
      <c r="V455" s="221">
        <f t="shared" si="431"/>
        <v>0</v>
      </c>
      <c r="W455" s="221">
        <f t="shared" si="431"/>
        <v>0</v>
      </c>
      <c r="X455" s="221">
        <f t="shared" si="431"/>
        <v>0</v>
      </c>
      <c r="Y455" s="221">
        <f t="shared" si="431"/>
        <v>0</v>
      </c>
      <c r="Z455" s="221">
        <f t="shared" si="431"/>
        <v>0</v>
      </c>
      <c r="AA455" s="221">
        <f t="shared" si="431"/>
        <v>0</v>
      </c>
      <c r="AB455" s="221">
        <f t="shared" si="431"/>
        <v>0</v>
      </c>
      <c r="AC455" s="221">
        <f t="shared" si="431"/>
        <v>0</v>
      </c>
      <c r="AD455" s="221">
        <f t="shared" si="431"/>
        <v>0</v>
      </c>
      <c r="AE455" s="221">
        <f t="shared" si="431"/>
        <v>0</v>
      </c>
      <c r="AF455" s="221">
        <f t="shared" si="431"/>
        <v>0</v>
      </c>
      <c r="AG455" s="221">
        <f t="shared" si="431"/>
        <v>0</v>
      </c>
      <c r="AH455" s="221">
        <f t="shared" si="431"/>
        <v>0</v>
      </c>
      <c r="AI455" s="221">
        <f t="shared" si="431"/>
        <v>0</v>
      </c>
      <c r="AJ455" s="221">
        <f t="shared" si="431"/>
        <v>0</v>
      </c>
      <c r="AK455" s="221">
        <f t="shared" si="431"/>
        <v>0</v>
      </c>
      <c r="AL455" s="221">
        <f t="shared" si="431"/>
        <v>0</v>
      </c>
      <c r="AM455" s="221">
        <f t="shared" si="431"/>
        <v>0</v>
      </c>
      <c r="AN455" s="221">
        <f t="shared" si="431"/>
        <v>0</v>
      </c>
      <c r="AO455" s="221">
        <f t="shared" si="431"/>
        <v>0</v>
      </c>
      <c r="AP455" s="221">
        <f t="shared" si="431"/>
        <v>0</v>
      </c>
      <c r="AQ455" s="221">
        <f t="shared" si="431"/>
        <v>0</v>
      </c>
      <c r="AR455" s="221">
        <f t="shared" si="431"/>
        <v>0</v>
      </c>
      <c r="AS455" s="221">
        <f t="shared" si="431"/>
        <v>0</v>
      </c>
      <c r="AT455" s="221">
        <f t="shared" si="431"/>
        <v>0</v>
      </c>
      <c r="AU455" s="221">
        <f t="shared" si="432" ref="AU455:BM455">AU394*$H455*$I455</f>
        <v>0</v>
      </c>
      <c r="AV455" s="221">
        <f t="shared" si="432"/>
        <v>0</v>
      </c>
      <c r="AW455" s="221">
        <f t="shared" si="432"/>
        <v>0</v>
      </c>
      <c r="AX455" s="221">
        <f t="shared" si="432"/>
        <v>0</v>
      </c>
      <c r="AY455" s="221">
        <f t="shared" si="432"/>
        <v>0</v>
      </c>
      <c r="AZ455" s="221">
        <f t="shared" si="432"/>
        <v>0</v>
      </c>
      <c r="BA455" s="221">
        <f t="shared" si="432"/>
        <v>0</v>
      </c>
      <c r="BB455" s="221">
        <f t="shared" si="432"/>
        <v>0</v>
      </c>
      <c r="BC455" s="221">
        <f t="shared" si="432"/>
        <v>0</v>
      </c>
      <c r="BD455" s="221">
        <f t="shared" si="432"/>
        <v>0</v>
      </c>
      <c r="BE455" s="221">
        <f t="shared" si="432"/>
        <v>0</v>
      </c>
      <c r="BF455" s="221">
        <f t="shared" si="432"/>
        <v>0</v>
      </c>
      <c r="BG455" s="221">
        <f t="shared" si="432"/>
        <v>0</v>
      </c>
      <c r="BH455" s="221">
        <f t="shared" si="432"/>
        <v>0</v>
      </c>
      <c r="BI455" s="221">
        <f t="shared" si="432"/>
        <v>0</v>
      </c>
      <c r="BJ455" s="221">
        <f t="shared" si="432"/>
        <v>0</v>
      </c>
      <c r="BK455" s="221">
        <f t="shared" si="432"/>
        <v>0</v>
      </c>
      <c r="BL455" s="221">
        <f t="shared" si="432"/>
        <v>0</v>
      </c>
      <c r="BM455" s="221">
        <f t="shared" si="432"/>
        <v>0</v>
      </c>
    </row>
    <row r="456" spans="3:65" ht="12.75">
      <c r="C456" s="220">
        <f t="shared" si="413"/>
        <v>10</v>
      </c>
      <c r="D456" s="198" t="str">
        <f t="shared" si="414"/>
        <v>…</v>
      </c>
      <c r="E456" s="245" t="str">
        <f t="shared" si="410"/>
        <v>Operating Expense</v>
      </c>
      <c r="F456" s="215">
        <f t="shared" si="410"/>
        <v>2</v>
      </c>
      <c r="G456" s="215"/>
      <c r="H456" s="257">
        <f>Assumptions!$C$29</f>
        <v>0.40400000000000003</v>
      </c>
      <c r="I456" s="257">
        <f>Assumptions!$D$29</f>
        <v>0.035099999999999999</v>
      </c>
      <c r="J456" s="258"/>
      <c r="K456" s="236">
        <f t="shared" si="415"/>
        <v>0</v>
      </c>
      <c r="L456" s="237">
        <f t="shared" si="416"/>
        <v>0</v>
      </c>
      <c r="O456" s="221">
        <f t="shared" si="433" ref="O456:AT456">O395*$H456*$I456</f>
        <v>0</v>
      </c>
      <c r="P456" s="221">
        <f t="shared" si="433"/>
        <v>0</v>
      </c>
      <c r="Q456" s="221">
        <f t="shared" si="433"/>
        <v>0</v>
      </c>
      <c r="R456" s="221">
        <f t="shared" si="433"/>
        <v>0</v>
      </c>
      <c r="S456" s="221">
        <f t="shared" si="433"/>
        <v>0</v>
      </c>
      <c r="T456" s="221">
        <f t="shared" si="433"/>
        <v>0</v>
      </c>
      <c r="U456" s="221">
        <f t="shared" si="433"/>
        <v>0</v>
      </c>
      <c r="V456" s="221">
        <f t="shared" si="433"/>
        <v>0</v>
      </c>
      <c r="W456" s="221">
        <f t="shared" si="433"/>
        <v>0</v>
      </c>
      <c r="X456" s="221">
        <f t="shared" si="433"/>
        <v>0</v>
      </c>
      <c r="Y456" s="221">
        <f t="shared" si="433"/>
        <v>0</v>
      </c>
      <c r="Z456" s="221">
        <f t="shared" si="433"/>
        <v>0</v>
      </c>
      <c r="AA456" s="221">
        <f t="shared" si="433"/>
        <v>0</v>
      </c>
      <c r="AB456" s="221">
        <f t="shared" si="433"/>
        <v>0</v>
      </c>
      <c r="AC456" s="221">
        <f t="shared" si="433"/>
        <v>0</v>
      </c>
      <c r="AD456" s="221">
        <f t="shared" si="433"/>
        <v>0</v>
      </c>
      <c r="AE456" s="221">
        <f t="shared" si="433"/>
        <v>0</v>
      </c>
      <c r="AF456" s="221">
        <f t="shared" si="433"/>
        <v>0</v>
      </c>
      <c r="AG456" s="221">
        <f t="shared" si="433"/>
        <v>0</v>
      </c>
      <c r="AH456" s="221">
        <f t="shared" si="433"/>
        <v>0</v>
      </c>
      <c r="AI456" s="221">
        <f t="shared" si="433"/>
        <v>0</v>
      </c>
      <c r="AJ456" s="221">
        <f t="shared" si="433"/>
        <v>0</v>
      </c>
      <c r="AK456" s="221">
        <f t="shared" si="433"/>
        <v>0</v>
      </c>
      <c r="AL456" s="221">
        <f t="shared" si="433"/>
        <v>0</v>
      </c>
      <c r="AM456" s="221">
        <f t="shared" si="433"/>
        <v>0</v>
      </c>
      <c r="AN456" s="221">
        <f t="shared" si="433"/>
        <v>0</v>
      </c>
      <c r="AO456" s="221">
        <f t="shared" si="433"/>
        <v>0</v>
      </c>
      <c r="AP456" s="221">
        <f t="shared" si="433"/>
        <v>0</v>
      </c>
      <c r="AQ456" s="221">
        <f t="shared" si="433"/>
        <v>0</v>
      </c>
      <c r="AR456" s="221">
        <f t="shared" si="433"/>
        <v>0</v>
      </c>
      <c r="AS456" s="221">
        <f t="shared" si="433"/>
        <v>0</v>
      </c>
      <c r="AT456" s="221">
        <f t="shared" si="433"/>
        <v>0</v>
      </c>
      <c r="AU456" s="221">
        <f t="shared" si="434" ref="AU456:BM456">AU395*$H456*$I456</f>
        <v>0</v>
      </c>
      <c r="AV456" s="221">
        <f t="shared" si="434"/>
        <v>0</v>
      </c>
      <c r="AW456" s="221">
        <f t="shared" si="434"/>
        <v>0</v>
      </c>
      <c r="AX456" s="221">
        <f t="shared" si="434"/>
        <v>0</v>
      </c>
      <c r="AY456" s="221">
        <f t="shared" si="434"/>
        <v>0</v>
      </c>
      <c r="AZ456" s="221">
        <f t="shared" si="434"/>
        <v>0</v>
      </c>
      <c r="BA456" s="221">
        <f t="shared" si="434"/>
        <v>0</v>
      </c>
      <c r="BB456" s="221">
        <f t="shared" si="434"/>
        <v>0</v>
      </c>
      <c r="BC456" s="221">
        <f t="shared" si="434"/>
        <v>0</v>
      </c>
      <c r="BD456" s="221">
        <f t="shared" si="434"/>
        <v>0</v>
      </c>
      <c r="BE456" s="221">
        <f t="shared" si="434"/>
        <v>0</v>
      </c>
      <c r="BF456" s="221">
        <f t="shared" si="434"/>
        <v>0</v>
      </c>
      <c r="BG456" s="221">
        <f t="shared" si="434"/>
        <v>0</v>
      </c>
      <c r="BH456" s="221">
        <f t="shared" si="434"/>
        <v>0</v>
      </c>
      <c r="BI456" s="221">
        <f t="shared" si="434"/>
        <v>0</v>
      </c>
      <c r="BJ456" s="221">
        <f t="shared" si="434"/>
        <v>0</v>
      </c>
      <c r="BK456" s="221">
        <f t="shared" si="434"/>
        <v>0</v>
      </c>
      <c r="BL456" s="221">
        <f t="shared" si="434"/>
        <v>0</v>
      </c>
      <c r="BM456" s="221">
        <f t="shared" si="434"/>
        <v>0</v>
      </c>
    </row>
    <row r="457" spans="3:65" ht="12.75">
      <c r="C457" s="220">
        <f t="shared" si="413"/>
        <v>11</v>
      </c>
      <c r="D457" s="198" t="str">
        <f t="shared" si="414"/>
        <v>…</v>
      </c>
      <c r="E457" s="245" t="str">
        <f t="shared" si="410"/>
        <v>Operating Expense</v>
      </c>
      <c r="F457" s="215">
        <f t="shared" si="410"/>
        <v>2</v>
      </c>
      <c r="G457" s="215"/>
      <c r="H457" s="257">
        <f>Assumptions!$C$29</f>
        <v>0.40400000000000003</v>
      </c>
      <c r="I457" s="257">
        <f>Assumptions!$D$29</f>
        <v>0.035099999999999999</v>
      </c>
      <c r="J457" s="258"/>
      <c r="K457" s="236">
        <f t="shared" si="415"/>
        <v>0</v>
      </c>
      <c r="L457" s="237">
        <f t="shared" si="416"/>
        <v>0</v>
      </c>
      <c r="O457" s="221">
        <f t="shared" si="435" ref="O457:AT457">O396*$H457*$I457</f>
        <v>0</v>
      </c>
      <c r="P457" s="221">
        <f t="shared" si="435"/>
        <v>0</v>
      </c>
      <c r="Q457" s="221">
        <f t="shared" si="435"/>
        <v>0</v>
      </c>
      <c r="R457" s="221">
        <f t="shared" si="435"/>
        <v>0</v>
      </c>
      <c r="S457" s="221">
        <f t="shared" si="435"/>
        <v>0</v>
      </c>
      <c r="T457" s="221">
        <f t="shared" si="435"/>
        <v>0</v>
      </c>
      <c r="U457" s="221">
        <f t="shared" si="435"/>
        <v>0</v>
      </c>
      <c r="V457" s="221">
        <f t="shared" si="435"/>
        <v>0</v>
      </c>
      <c r="W457" s="221">
        <f t="shared" si="435"/>
        <v>0</v>
      </c>
      <c r="X457" s="221">
        <f t="shared" si="435"/>
        <v>0</v>
      </c>
      <c r="Y457" s="221">
        <f t="shared" si="435"/>
        <v>0</v>
      </c>
      <c r="Z457" s="221">
        <f t="shared" si="435"/>
        <v>0</v>
      </c>
      <c r="AA457" s="221">
        <f t="shared" si="435"/>
        <v>0</v>
      </c>
      <c r="AB457" s="221">
        <f t="shared" si="435"/>
        <v>0</v>
      </c>
      <c r="AC457" s="221">
        <f t="shared" si="435"/>
        <v>0</v>
      </c>
      <c r="AD457" s="221">
        <f t="shared" si="435"/>
        <v>0</v>
      </c>
      <c r="AE457" s="221">
        <f t="shared" si="435"/>
        <v>0</v>
      </c>
      <c r="AF457" s="221">
        <f t="shared" si="435"/>
        <v>0</v>
      </c>
      <c r="AG457" s="221">
        <f t="shared" si="435"/>
        <v>0</v>
      </c>
      <c r="AH457" s="221">
        <f t="shared" si="435"/>
        <v>0</v>
      </c>
      <c r="AI457" s="221">
        <f t="shared" si="435"/>
        <v>0</v>
      </c>
      <c r="AJ457" s="221">
        <f t="shared" si="435"/>
        <v>0</v>
      </c>
      <c r="AK457" s="221">
        <f t="shared" si="435"/>
        <v>0</v>
      </c>
      <c r="AL457" s="221">
        <f t="shared" si="435"/>
        <v>0</v>
      </c>
      <c r="AM457" s="221">
        <f t="shared" si="435"/>
        <v>0</v>
      </c>
      <c r="AN457" s="221">
        <f t="shared" si="435"/>
        <v>0</v>
      </c>
      <c r="AO457" s="221">
        <f t="shared" si="435"/>
        <v>0</v>
      </c>
      <c r="AP457" s="221">
        <f t="shared" si="435"/>
        <v>0</v>
      </c>
      <c r="AQ457" s="221">
        <f t="shared" si="435"/>
        <v>0</v>
      </c>
      <c r="AR457" s="221">
        <f t="shared" si="435"/>
        <v>0</v>
      </c>
      <c r="AS457" s="221">
        <f t="shared" si="435"/>
        <v>0</v>
      </c>
      <c r="AT457" s="221">
        <f t="shared" si="435"/>
        <v>0</v>
      </c>
      <c r="AU457" s="221">
        <f t="shared" si="436" ref="AU457:BM457">AU396*$H457*$I457</f>
        <v>0</v>
      </c>
      <c r="AV457" s="221">
        <f t="shared" si="436"/>
        <v>0</v>
      </c>
      <c r="AW457" s="221">
        <f t="shared" si="436"/>
        <v>0</v>
      </c>
      <c r="AX457" s="221">
        <f t="shared" si="436"/>
        <v>0</v>
      </c>
      <c r="AY457" s="221">
        <f t="shared" si="436"/>
        <v>0</v>
      </c>
      <c r="AZ457" s="221">
        <f t="shared" si="436"/>
        <v>0</v>
      </c>
      <c r="BA457" s="221">
        <f t="shared" si="436"/>
        <v>0</v>
      </c>
      <c r="BB457" s="221">
        <f t="shared" si="436"/>
        <v>0</v>
      </c>
      <c r="BC457" s="221">
        <f t="shared" si="436"/>
        <v>0</v>
      </c>
      <c r="BD457" s="221">
        <f t="shared" si="436"/>
        <v>0</v>
      </c>
      <c r="BE457" s="221">
        <f t="shared" si="436"/>
        <v>0</v>
      </c>
      <c r="BF457" s="221">
        <f t="shared" si="436"/>
        <v>0</v>
      </c>
      <c r="BG457" s="221">
        <f t="shared" si="436"/>
        <v>0</v>
      </c>
      <c r="BH457" s="221">
        <f t="shared" si="436"/>
        <v>0</v>
      </c>
      <c r="BI457" s="221">
        <f t="shared" si="436"/>
        <v>0</v>
      </c>
      <c r="BJ457" s="221">
        <f t="shared" si="436"/>
        <v>0</v>
      </c>
      <c r="BK457" s="221">
        <f t="shared" si="436"/>
        <v>0</v>
      </c>
      <c r="BL457" s="221">
        <f t="shared" si="436"/>
        <v>0</v>
      </c>
      <c r="BM457" s="221">
        <f t="shared" si="436"/>
        <v>0</v>
      </c>
    </row>
    <row r="458" spans="3:65" ht="12.75">
      <c r="C458" s="220">
        <f t="shared" si="413"/>
        <v>12</v>
      </c>
      <c r="D458" s="198" t="str">
        <f t="shared" si="414"/>
        <v>…</v>
      </c>
      <c r="E458" s="245" t="str">
        <f t="shared" si="410"/>
        <v>Operating Expense</v>
      </c>
      <c r="F458" s="215">
        <f t="shared" si="410"/>
        <v>2</v>
      </c>
      <c r="G458" s="215"/>
      <c r="H458" s="257">
        <f>Assumptions!$C$29</f>
        <v>0.40400000000000003</v>
      </c>
      <c r="I458" s="257">
        <f>Assumptions!$D$29</f>
        <v>0.035099999999999999</v>
      </c>
      <c r="J458" s="258"/>
      <c r="K458" s="236">
        <f t="shared" si="415"/>
        <v>0</v>
      </c>
      <c r="L458" s="237">
        <f t="shared" si="416"/>
        <v>0</v>
      </c>
      <c r="O458" s="221">
        <f t="shared" si="437" ref="O458:AT458">O397*$H458*$I458</f>
        <v>0</v>
      </c>
      <c r="P458" s="221">
        <f t="shared" si="437"/>
        <v>0</v>
      </c>
      <c r="Q458" s="221">
        <f t="shared" si="437"/>
        <v>0</v>
      </c>
      <c r="R458" s="221">
        <f t="shared" si="437"/>
        <v>0</v>
      </c>
      <c r="S458" s="221">
        <f t="shared" si="437"/>
        <v>0</v>
      </c>
      <c r="T458" s="221">
        <f t="shared" si="437"/>
        <v>0</v>
      </c>
      <c r="U458" s="221">
        <f t="shared" si="437"/>
        <v>0</v>
      </c>
      <c r="V458" s="221">
        <f t="shared" si="437"/>
        <v>0</v>
      </c>
      <c r="W458" s="221">
        <f t="shared" si="437"/>
        <v>0</v>
      </c>
      <c r="X458" s="221">
        <f t="shared" si="437"/>
        <v>0</v>
      </c>
      <c r="Y458" s="221">
        <f t="shared" si="437"/>
        <v>0</v>
      </c>
      <c r="Z458" s="221">
        <f t="shared" si="437"/>
        <v>0</v>
      </c>
      <c r="AA458" s="221">
        <f t="shared" si="437"/>
        <v>0</v>
      </c>
      <c r="AB458" s="221">
        <f t="shared" si="437"/>
        <v>0</v>
      </c>
      <c r="AC458" s="221">
        <f t="shared" si="437"/>
        <v>0</v>
      </c>
      <c r="AD458" s="221">
        <f t="shared" si="437"/>
        <v>0</v>
      </c>
      <c r="AE458" s="221">
        <f t="shared" si="437"/>
        <v>0</v>
      </c>
      <c r="AF458" s="221">
        <f t="shared" si="437"/>
        <v>0</v>
      </c>
      <c r="AG458" s="221">
        <f t="shared" si="437"/>
        <v>0</v>
      </c>
      <c r="AH458" s="221">
        <f t="shared" si="437"/>
        <v>0</v>
      </c>
      <c r="AI458" s="221">
        <f t="shared" si="437"/>
        <v>0</v>
      </c>
      <c r="AJ458" s="221">
        <f t="shared" si="437"/>
        <v>0</v>
      </c>
      <c r="AK458" s="221">
        <f t="shared" si="437"/>
        <v>0</v>
      </c>
      <c r="AL458" s="221">
        <f t="shared" si="437"/>
        <v>0</v>
      </c>
      <c r="AM458" s="221">
        <f t="shared" si="437"/>
        <v>0</v>
      </c>
      <c r="AN458" s="221">
        <f t="shared" si="437"/>
        <v>0</v>
      </c>
      <c r="AO458" s="221">
        <f t="shared" si="437"/>
        <v>0</v>
      </c>
      <c r="AP458" s="221">
        <f t="shared" si="437"/>
        <v>0</v>
      </c>
      <c r="AQ458" s="221">
        <f t="shared" si="437"/>
        <v>0</v>
      </c>
      <c r="AR458" s="221">
        <f t="shared" si="437"/>
        <v>0</v>
      </c>
      <c r="AS458" s="221">
        <f t="shared" si="437"/>
        <v>0</v>
      </c>
      <c r="AT458" s="221">
        <f t="shared" si="437"/>
        <v>0</v>
      </c>
      <c r="AU458" s="221">
        <f t="shared" si="438" ref="AU458:BM458">AU397*$H458*$I458</f>
        <v>0</v>
      </c>
      <c r="AV458" s="221">
        <f t="shared" si="438"/>
        <v>0</v>
      </c>
      <c r="AW458" s="221">
        <f t="shared" si="438"/>
        <v>0</v>
      </c>
      <c r="AX458" s="221">
        <f t="shared" si="438"/>
        <v>0</v>
      </c>
      <c r="AY458" s="221">
        <f t="shared" si="438"/>
        <v>0</v>
      </c>
      <c r="AZ458" s="221">
        <f t="shared" si="438"/>
        <v>0</v>
      </c>
      <c r="BA458" s="221">
        <f t="shared" si="438"/>
        <v>0</v>
      </c>
      <c r="BB458" s="221">
        <f t="shared" si="438"/>
        <v>0</v>
      </c>
      <c r="BC458" s="221">
        <f t="shared" si="438"/>
        <v>0</v>
      </c>
      <c r="BD458" s="221">
        <f t="shared" si="438"/>
        <v>0</v>
      </c>
      <c r="BE458" s="221">
        <f t="shared" si="438"/>
        <v>0</v>
      </c>
      <c r="BF458" s="221">
        <f t="shared" si="438"/>
        <v>0</v>
      </c>
      <c r="BG458" s="221">
        <f t="shared" si="438"/>
        <v>0</v>
      </c>
      <c r="BH458" s="221">
        <f t="shared" si="438"/>
        <v>0</v>
      </c>
      <c r="BI458" s="221">
        <f t="shared" si="438"/>
        <v>0</v>
      </c>
      <c r="BJ458" s="221">
        <f t="shared" si="438"/>
        <v>0</v>
      </c>
      <c r="BK458" s="221">
        <f t="shared" si="438"/>
        <v>0</v>
      </c>
      <c r="BL458" s="221">
        <f t="shared" si="438"/>
        <v>0</v>
      </c>
      <c r="BM458" s="221">
        <f t="shared" si="438"/>
        <v>0</v>
      </c>
    </row>
    <row r="459" spans="3:65" ht="12.75">
      <c r="C459" s="220">
        <f t="shared" si="413"/>
        <v>13</v>
      </c>
      <c r="D459" s="198" t="str">
        <f t="shared" si="414"/>
        <v>…</v>
      </c>
      <c r="E459" s="245" t="str">
        <f t="shared" si="410"/>
        <v>Operating Expense</v>
      </c>
      <c r="F459" s="215">
        <f t="shared" si="410"/>
        <v>2</v>
      </c>
      <c r="G459" s="215"/>
      <c r="H459" s="257">
        <f>Assumptions!$C$29</f>
        <v>0.40400000000000003</v>
      </c>
      <c r="I459" s="257">
        <f>Assumptions!$D$29</f>
        <v>0.035099999999999999</v>
      </c>
      <c r="J459" s="258"/>
      <c r="K459" s="236">
        <f t="shared" si="415"/>
        <v>0</v>
      </c>
      <c r="L459" s="237">
        <f t="shared" si="416"/>
        <v>0</v>
      </c>
      <c r="O459" s="221">
        <f t="shared" si="439" ref="O459:AT459">O398*$H459*$I459</f>
        <v>0</v>
      </c>
      <c r="P459" s="221">
        <f t="shared" si="439"/>
        <v>0</v>
      </c>
      <c r="Q459" s="221">
        <f t="shared" si="439"/>
        <v>0</v>
      </c>
      <c r="R459" s="221">
        <f t="shared" si="439"/>
        <v>0</v>
      </c>
      <c r="S459" s="221">
        <f t="shared" si="439"/>
        <v>0</v>
      </c>
      <c r="T459" s="221">
        <f t="shared" si="439"/>
        <v>0</v>
      </c>
      <c r="U459" s="221">
        <f t="shared" si="439"/>
        <v>0</v>
      </c>
      <c r="V459" s="221">
        <f t="shared" si="439"/>
        <v>0</v>
      </c>
      <c r="W459" s="221">
        <f t="shared" si="439"/>
        <v>0</v>
      </c>
      <c r="X459" s="221">
        <f t="shared" si="439"/>
        <v>0</v>
      </c>
      <c r="Y459" s="221">
        <f t="shared" si="439"/>
        <v>0</v>
      </c>
      <c r="Z459" s="221">
        <f t="shared" si="439"/>
        <v>0</v>
      </c>
      <c r="AA459" s="221">
        <f t="shared" si="439"/>
        <v>0</v>
      </c>
      <c r="AB459" s="221">
        <f t="shared" si="439"/>
        <v>0</v>
      </c>
      <c r="AC459" s="221">
        <f t="shared" si="439"/>
        <v>0</v>
      </c>
      <c r="AD459" s="221">
        <f t="shared" si="439"/>
        <v>0</v>
      </c>
      <c r="AE459" s="221">
        <f t="shared" si="439"/>
        <v>0</v>
      </c>
      <c r="AF459" s="221">
        <f t="shared" si="439"/>
        <v>0</v>
      </c>
      <c r="AG459" s="221">
        <f t="shared" si="439"/>
        <v>0</v>
      </c>
      <c r="AH459" s="221">
        <f t="shared" si="439"/>
        <v>0</v>
      </c>
      <c r="AI459" s="221">
        <f t="shared" si="439"/>
        <v>0</v>
      </c>
      <c r="AJ459" s="221">
        <f t="shared" si="439"/>
        <v>0</v>
      </c>
      <c r="AK459" s="221">
        <f t="shared" si="439"/>
        <v>0</v>
      </c>
      <c r="AL459" s="221">
        <f t="shared" si="439"/>
        <v>0</v>
      </c>
      <c r="AM459" s="221">
        <f t="shared" si="439"/>
        <v>0</v>
      </c>
      <c r="AN459" s="221">
        <f t="shared" si="439"/>
        <v>0</v>
      </c>
      <c r="AO459" s="221">
        <f t="shared" si="439"/>
        <v>0</v>
      </c>
      <c r="AP459" s="221">
        <f t="shared" si="439"/>
        <v>0</v>
      </c>
      <c r="AQ459" s="221">
        <f t="shared" si="439"/>
        <v>0</v>
      </c>
      <c r="AR459" s="221">
        <f t="shared" si="439"/>
        <v>0</v>
      </c>
      <c r="AS459" s="221">
        <f t="shared" si="439"/>
        <v>0</v>
      </c>
      <c r="AT459" s="221">
        <f t="shared" si="439"/>
        <v>0</v>
      </c>
      <c r="AU459" s="221">
        <f t="shared" si="440" ref="AU459:BM459">AU398*$H459*$I459</f>
        <v>0</v>
      </c>
      <c r="AV459" s="221">
        <f t="shared" si="440"/>
        <v>0</v>
      </c>
      <c r="AW459" s="221">
        <f t="shared" si="440"/>
        <v>0</v>
      </c>
      <c r="AX459" s="221">
        <f t="shared" si="440"/>
        <v>0</v>
      </c>
      <c r="AY459" s="221">
        <f t="shared" si="440"/>
        <v>0</v>
      </c>
      <c r="AZ459" s="221">
        <f t="shared" si="440"/>
        <v>0</v>
      </c>
      <c r="BA459" s="221">
        <f t="shared" si="440"/>
        <v>0</v>
      </c>
      <c r="BB459" s="221">
        <f t="shared" si="440"/>
        <v>0</v>
      </c>
      <c r="BC459" s="221">
        <f t="shared" si="440"/>
        <v>0</v>
      </c>
      <c r="BD459" s="221">
        <f t="shared" si="440"/>
        <v>0</v>
      </c>
      <c r="BE459" s="221">
        <f t="shared" si="440"/>
        <v>0</v>
      </c>
      <c r="BF459" s="221">
        <f t="shared" si="440"/>
        <v>0</v>
      </c>
      <c r="BG459" s="221">
        <f t="shared" si="440"/>
        <v>0</v>
      </c>
      <c r="BH459" s="221">
        <f t="shared" si="440"/>
        <v>0</v>
      </c>
      <c r="BI459" s="221">
        <f t="shared" si="440"/>
        <v>0</v>
      </c>
      <c r="BJ459" s="221">
        <f t="shared" si="440"/>
        <v>0</v>
      </c>
      <c r="BK459" s="221">
        <f t="shared" si="440"/>
        <v>0</v>
      </c>
      <c r="BL459" s="221">
        <f t="shared" si="440"/>
        <v>0</v>
      </c>
      <c r="BM459" s="221">
        <f t="shared" si="440"/>
        <v>0</v>
      </c>
    </row>
    <row r="460" spans="3:65" ht="12.75">
      <c r="C460" s="220">
        <f t="shared" si="413"/>
        <v>14</v>
      </c>
      <c r="D460" s="198" t="str">
        <f t="shared" si="414"/>
        <v>…</v>
      </c>
      <c r="E460" s="245" t="str">
        <f t="shared" si="410"/>
        <v>Operating Expense</v>
      </c>
      <c r="F460" s="215">
        <f t="shared" si="410"/>
        <v>2</v>
      </c>
      <c r="G460" s="215"/>
      <c r="H460" s="257">
        <f>Assumptions!$C$29</f>
        <v>0.40400000000000003</v>
      </c>
      <c r="I460" s="257">
        <f>Assumptions!$D$29</f>
        <v>0.035099999999999999</v>
      </c>
      <c r="J460" s="258"/>
      <c r="K460" s="236">
        <f t="shared" si="415"/>
        <v>0</v>
      </c>
      <c r="L460" s="237">
        <f t="shared" si="416"/>
        <v>0</v>
      </c>
      <c r="O460" s="221">
        <f t="shared" si="441" ref="O460:AT460">O399*$H460*$I460</f>
        <v>0</v>
      </c>
      <c r="P460" s="221">
        <f t="shared" si="441"/>
        <v>0</v>
      </c>
      <c r="Q460" s="221">
        <f t="shared" si="441"/>
        <v>0</v>
      </c>
      <c r="R460" s="221">
        <f t="shared" si="441"/>
        <v>0</v>
      </c>
      <c r="S460" s="221">
        <f t="shared" si="441"/>
        <v>0</v>
      </c>
      <c r="T460" s="221">
        <f t="shared" si="441"/>
        <v>0</v>
      </c>
      <c r="U460" s="221">
        <f t="shared" si="441"/>
        <v>0</v>
      </c>
      <c r="V460" s="221">
        <f t="shared" si="441"/>
        <v>0</v>
      </c>
      <c r="W460" s="221">
        <f t="shared" si="441"/>
        <v>0</v>
      </c>
      <c r="X460" s="221">
        <f t="shared" si="441"/>
        <v>0</v>
      </c>
      <c r="Y460" s="221">
        <f t="shared" si="441"/>
        <v>0</v>
      </c>
      <c r="Z460" s="221">
        <f t="shared" si="441"/>
        <v>0</v>
      </c>
      <c r="AA460" s="221">
        <f t="shared" si="441"/>
        <v>0</v>
      </c>
      <c r="AB460" s="221">
        <f t="shared" si="441"/>
        <v>0</v>
      </c>
      <c r="AC460" s="221">
        <f t="shared" si="441"/>
        <v>0</v>
      </c>
      <c r="AD460" s="221">
        <f t="shared" si="441"/>
        <v>0</v>
      </c>
      <c r="AE460" s="221">
        <f t="shared" si="441"/>
        <v>0</v>
      </c>
      <c r="AF460" s="221">
        <f t="shared" si="441"/>
        <v>0</v>
      </c>
      <c r="AG460" s="221">
        <f t="shared" si="441"/>
        <v>0</v>
      </c>
      <c r="AH460" s="221">
        <f t="shared" si="441"/>
        <v>0</v>
      </c>
      <c r="AI460" s="221">
        <f t="shared" si="441"/>
        <v>0</v>
      </c>
      <c r="AJ460" s="221">
        <f t="shared" si="441"/>
        <v>0</v>
      </c>
      <c r="AK460" s="221">
        <f t="shared" si="441"/>
        <v>0</v>
      </c>
      <c r="AL460" s="221">
        <f t="shared" si="441"/>
        <v>0</v>
      </c>
      <c r="AM460" s="221">
        <f t="shared" si="441"/>
        <v>0</v>
      </c>
      <c r="AN460" s="221">
        <f t="shared" si="441"/>
        <v>0</v>
      </c>
      <c r="AO460" s="221">
        <f t="shared" si="441"/>
        <v>0</v>
      </c>
      <c r="AP460" s="221">
        <f t="shared" si="441"/>
        <v>0</v>
      </c>
      <c r="AQ460" s="221">
        <f t="shared" si="441"/>
        <v>0</v>
      </c>
      <c r="AR460" s="221">
        <f t="shared" si="441"/>
        <v>0</v>
      </c>
      <c r="AS460" s="221">
        <f t="shared" si="441"/>
        <v>0</v>
      </c>
      <c r="AT460" s="221">
        <f t="shared" si="441"/>
        <v>0</v>
      </c>
      <c r="AU460" s="221">
        <f t="shared" si="442" ref="AU460:BM460">AU399*$H460*$I460</f>
        <v>0</v>
      </c>
      <c r="AV460" s="221">
        <f t="shared" si="442"/>
        <v>0</v>
      </c>
      <c r="AW460" s="221">
        <f t="shared" si="442"/>
        <v>0</v>
      </c>
      <c r="AX460" s="221">
        <f t="shared" si="442"/>
        <v>0</v>
      </c>
      <c r="AY460" s="221">
        <f t="shared" si="442"/>
        <v>0</v>
      </c>
      <c r="AZ460" s="221">
        <f t="shared" si="442"/>
        <v>0</v>
      </c>
      <c r="BA460" s="221">
        <f t="shared" si="442"/>
        <v>0</v>
      </c>
      <c r="BB460" s="221">
        <f t="shared" si="442"/>
        <v>0</v>
      </c>
      <c r="BC460" s="221">
        <f t="shared" si="442"/>
        <v>0</v>
      </c>
      <c r="BD460" s="221">
        <f t="shared" si="442"/>
        <v>0</v>
      </c>
      <c r="BE460" s="221">
        <f t="shared" si="442"/>
        <v>0</v>
      </c>
      <c r="BF460" s="221">
        <f t="shared" si="442"/>
        <v>0</v>
      </c>
      <c r="BG460" s="221">
        <f t="shared" si="442"/>
        <v>0</v>
      </c>
      <c r="BH460" s="221">
        <f t="shared" si="442"/>
        <v>0</v>
      </c>
      <c r="BI460" s="221">
        <f t="shared" si="442"/>
        <v>0</v>
      </c>
      <c r="BJ460" s="221">
        <f t="shared" si="442"/>
        <v>0</v>
      </c>
      <c r="BK460" s="221">
        <f t="shared" si="442"/>
        <v>0</v>
      </c>
      <c r="BL460" s="221">
        <f t="shared" si="442"/>
        <v>0</v>
      </c>
      <c r="BM460" s="221">
        <f t="shared" si="442"/>
        <v>0</v>
      </c>
    </row>
    <row r="461" spans="3:65" ht="12.75">
      <c r="C461" s="220">
        <f t="shared" si="413"/>
        <v>15</v>
      </c>
      <c r="D461" s="198" t="str">
        <f t="shared" si="414"/>
        <v>…</v>
      </c>
      <c r="E461" s="245" t="str">
        <f t="shared" si="410"/>
        <v>Operating Expense</v>
      </c>
      <c r="F461" s="215">
        <f t="shared" si="410"/>
        <v>2</v>
      </c>
      <c r="G461" s="215"/>
      <c r="H461" s="257">
        <f>Assumptions!$C$29</f>
        <v>0.40400000000000003</v>
      </c>
      <c r="I461" s="257">
        <f>Assumptions!$D$29</f>
        <v>0.035099999999999999</v>
      </c>
      <c r="J461" s="258"/>
      <c r="K461" s="236">
        <f t="shared" si="415"/>
        <v>0</v>
      </c>
      <c r="L461" s="237">
        <f t="shared" si="416"/>
        <v>0</v>
      </c>
      <c r="O461" s="221">
        <f t="shared" si="443" ref="O461:AT461">O400*$H461*$I461</f>
        <v>0</v>
      </c>
      <c r="P461" s="221">
        <f t="shared" si="443"/>
        <v>0</v>
      </c>
      <c r="Q461" s="221">
        <f t="shared" si="443"/>
        <v>0</v>
      </c>
      <c r="R461" s="221">
        <f t="shared" si="443"/>
        <v>0</v>
      </c>
      <c r="S461" s="221">
        <f t="shared" si="443"/>
        <v>0</v>
      </c>
      <c r="T461" s="221">
        <f t="shared" si="443"/>
        <v>0</v>
      </c>
      <c r="U461" s="221">
        <f t="shared" si="443"/>
        <v>0</v>
      </c>
      <c r="V461" s="221">
        <f t="shared" si="443"/>
        <v>0</v>
      </c>
      <c r="W461" s="221">
        <f t="shared" si="443"/>
        <v>0</v>
      </c>
      <c r="X461" s="221">
        <f t="shared" si="443"/>
        <v>0</v>
      </c>
      <c r="Y461" s="221">
        <f t="shared" si="443"/>
        <v>0</v>
      </c>
      <c r="Z461" s="221">
        <f t="shared" si="443"/>
        <v>0</v>
      </c>
      <c r="AA461" s="221">
        <f t="shared" si="443"/>
        <v>0</v>
      </c>
      <c r="AB461" s="221">
        <f t="shared" si="443"/>
        <v>0</v>
      </c>
      <c r="AC461" s="221">
        <f t="shared" si="443"/>
        <v>0</v>
      </c>
      <c r="AD461" s="221">
        <f t="shared" si="443"/>
        <v>0</v>
      </c>
      <c r="AE461" s="221">
        <f t="shared" si="443"/>
        <v>0</v>
      </c>
      <c r="AF461" s="221">
        <f t="shared" si="443"/>
        <v>0</v>
      </c>
      <c r="AG461" s="221">
        <f t="shared" si="443"/>
        <v>0</v>
      </c>
      <c r="AH461" s="221">
        <f t="shared" si="443"/>
        <v>0</v>
      </c>
      <c r="AI461" s="221">
        <f t="shared" si="443"/>
        <v>0</v>
      </c>
      <c r="AJ461" s="221">
        <f t="shared" si="443"/>
        <v>0</v>
      </c>
      <c r="AK461" s="221">
        <f t="shared" si="443"/>
        <v>0</v>
      </c>
      <c r="AL461" s="221">
        <f t="shared" si="443"/>
        <v>0</v>
      </c>
      <c r="AM461" s="221">
        <f t="shared" si="443"/>
        <v>0</v>
      </c>
      <c r="AN461" s="221">
        <f t="shared" si="443"/>
        <v>0</v>
      </c>
      <c r="AO461" s="221">
        <f t="shared" si="443"/>
        <v>0</v>
      </c>
      <c r="AP461" s="221">
        <f t="shared" si="443"/>
        <v>0</v>
      </c>
      <c r="AQ461" s="221">
        <f t="shared" si="443"/>
        <v>0</v>
      </c>
      <c r="AR461" s="221">
        <f t="shared" si="443"/>
        <v>0</v>
      </c>
      <c r="AS461" s="221">
        <f t="shared" si="443"/>
        <v>0</v>
      </c>
      <c r="AT461" s="221">
        <f t="shared" si="443"/>
        <v>0</v>
      </c>
      <c r="AU461" s="221">
        <f t="shared" si="444" ref="AU461:BM461">AU400*$H461*$I461</f>
        <v>0</v>
      </c>
      <c r="AV461" s="221">
        <f t="shared" si="444"/>
        <v>0</v>
      </c>
      <c r="AW461" s="221">
        <f t="shared" si="444"/>
        <v>0</v>
      </c>
      <c r="AX461" s="221">
        <f t="shared" si="444"/>
        <v>0</v>
      </c>
      <c r="AY461" s="221">
        <f t="shared" si="444"/>
        <v>0</v>
      </c>
      <c r="AZ461" s="221">
        <f t="shared" si="444"/>
        <v>0</v>
      </c>
      <c r="BA461" s="221">
        <f t="shared" si="444"/>
        <v>0</v>
      </c>
      <c r="BB461" s="221">
        <f t="shared" si="444"/>
        <v>0</v>
      </c>
      <c r="BC461" s="221">
        <f t="shared" si="444"/>
        <v>0</v>
      </c>
      <c r="BD461" s="221">
        <f t="shared" si="444"/>
        <v>0</v>
      </c>
      <c r="BE461" s="221">
        <f t="shared" si="444"/>
        <v>0</v>
      </c>
      <c r="BF461" s="221">
        <f t="shared" si="444"/>
        <v>0</v>
      </c>
      <c r="BG461" s="221">
        <f t="shared" si="444"/>
        <v>0</v>
      </c>
      <c r="BH461" s="221">
        <f t="shared" si="444"/>
        <v>0</v>
      </c>
      <c r="BI461" s="221">
        <f t="shared" si="444"/>
        <v>0</v>
      </c>
      <c r="BJ461" s="221">
        <f t="shared" si="444"/>
        <v>0</v>
      </c>
      <c r="BK461" s="221">
        <f t="shared" si="444"/>
        <v>0</v>
      </c>
      <c r="BL461" s="221">
        <f t="shared" si="444"/>
        <v>0</v>
      </c>
      <c r="BM461" s="221">
        <f t="shared" si="444"/>
        <v>0</v>
      </c>
    </row>
    <row r="462" spans="3:65" ht="12.75">
      <c r="C462" s="220">
        <f t="shared" si="413"/>
        <v>16</v>
      </c>
      <c r="D462" s="198" t="str">
        <f t="shared" si="414"/>
        <v>…</v>
      </c>
      <c r="E462" s="245" t="str">
        <f t="shared" si="410"/>
        <v>Operating Expense</v>
      </c>
      <c r="F462" s="215">
        <f t="shared" si="410"/>
        <v>2</v>
      </c>
      <c r="G462" s="215"/>
      <c r="H462" s="257">
        <f>Assumptions!$C$29</f>
        <v>0.40400000000000003</v>
      </c>
      <c r="I462" s="257">
        <f>Assumptions!$D$29</f>
        <v>0.035099999999999999</v>
      </c>
      <c r="J462" s="258"/>
      <c r="K462" s="236">
        <f t="shared" si="415"/>
        <v>0</v>
      </c>
      <c r="L462" s="237">
        <f t="shared" si="416"/>
        <v>0</v>
      </c>
      <c r="O462" s="221">
        <f t="shared" si="445" ref="O462:AT462">O401*$H462*$I462</f>
        <v>0</v>
      </c>
      <c r="P462" s="221">
        <f t="shared" si="445"/>
        <v>0</v>
      </c>
      <c r="Q462" s="221">
        <f t="shared" si="445"/>
        <v>0</v>
      </c>
      <c r="R462" s="221">
        <f t="shared" si="445"/>
        <v>0</v>
      </c>
      <c r="S462" s="221">
        <f t="shared" si="445"/>
        <v>0</v>
      </c>
      <c r="T462" s="221">
        <f t="shared" si="445"/>
        <v>0</v>
      </c>
      <c r="U462" s="221">
        <f t="shared" si="445"/>
        <v>0</v>
      </c>
      <c r="V462" s="221">
        <f t="shared" si="445"/>
        <v>0</v>
      </c>
      <c r="W462" s="221">
        <f t="shared" si="445"/>
        <v>0</v>
      </c>
      <c r="X462" s="221">
        <f t="shared" si="445"/>
        <v>0</v>
      </c>
      <c r="Y462" s="221">
        <f t="shared" si="445"/>
        <v>0</v>
      </c>
      <c r="Z462" s="221">
        <f t="shared" si="445"/>
        <v>0</v>
      </c>
      <c r="AA462" s="221">
        <f t="shared" si="445"/>
        <v>0</v>
      </c>
      <c r="AB462" s="221">
        <f t="shared" si="445"/>
        <v>0</v>
      </c>
      <c r="AC462" s="221">
        <f t="shared" si="445"/>
        <v>0</v>
      </c>
      <c r="AD462" s="221">
        <f t="shared" si="445"/>
        <v>0</v>
      </c>
      <c r="AE462" s="221">
        <f t="shared" si="445"/>
        <v>0</v>
      </c>
      <c r="AF462" s="221">
        <f t="shared" si="445"/>
        <v>0</v>
      </c>
      <c r="AG462" s="221">
        <f t="shared" si="445"/>
        <v>0</v>
      </c>
      <c r="AH462" s="221">
        <f t="shared" si="445"/>
        <v>0</v>
      </c>
      <c r="AI462" s="221">
        <f t="shared" si="445"/>
        <v>0</v>
      </c>
      <c r="AJ462" s="221">
        <f t="shared" si="445"/>
        <v>0</v>
      </c>
      <c r="AK462" s="221">
        <f t="shared" si="445"/>
        <v>0</v>
      </c>
      <c r="AL462" s="221">
        <f t="shared" si="445"/>
        <v>0</v>
      </c>
      <c r="AM462" s="221">
        <f t="shared" si="445"/>
        <v>0</v>
      </c>
      <c r="AN462" s="221">
        <f t="shared" si="445"/>
        <v>0</v>
      </c>
      <c r="AO462" s="221">
        <f t="shared" si="445"/>
        <v>0</v>
      </c>
      <c r="AP462" s="221">
        <f t="shared" si="445"/>
        <v>0</v>
      </c>
      <c r="AQ462" s="221">
        <f t="shared" si="445"/>
        <v>0</v>
      </c>
      <c r="AR462" s="221">
        <f t="shared" si="445"/>
        <v>0</v>
      </c>
      <c r="AS462" s="221">
        <f t="shared" si="445"/>
        <v>0</v>
      </c>
      <c r="AT462" s="221">
        <f t="shared" si="445"/>
        <v>0</v>
      </c>
      <c r="AU462" s="221">
        <f t="shared" si="446" ref="AU462:BM462">AU401*$H462*$I462</f>
        <v>0</v>
      </c>
      <c r="AV462" s="221">
        <f t="shared" si="446"/>
        <v>0</v>
      </c>
      <c r="AW462" s="221">
        <f t="shared" si="446"/>
        <v>0</v>
      </c>
      <c r="AX462" s="221">
        <f t="shared" si="446"/>
        <v>0</v>
      </c>
      <c r="AY462" s="221">
        <f t="shared" si="446"/>
        <v>0</v>
      </c>
      <c r="AZ462" s="221">
        <f t="shared" si="446"/>
        <v>0</v>
      </c>
      <c r="BA462" s="221">
        <f t="shared" si="446"/>
        <v>0</v>
      </c>
      <c r="BB462" s="221">
        <f t="shared" si="446"/>
        <v>0</v>
      </c>
      <c r="BC462" s="221">
        <f t="shared" si="446"/>
        <v>0</v>
      </c>
      <c r="BD462" s="221">
        <f t="shared" si="446"/>
        <v>0</v>
      </c>
      <c r="BE462" s="221">
        <f t="shared" si="446"/>
        <v>0</v>
      </c>
      <c r="BF462" s="221">
        <f t="shared" si="446"/>
        <v>0</v>
      </c>
      <c r="BG462" s="221">
        <f t="shared" si="446"/>
        <v>0</v>
      </c>
      <c r="BH462" s="221">
        <f t="shared" si="446"/>
        <v>0</v>
      </c>
      <c r="BI462" s="221">
        <f t="shared" si="446"/>
        <v>0</v>
      </c>
      <c r="BJ462" s="221">
        <f t="shared" si="446"/>
        <v>0</v>
      </c>
      <c r="BK462" s="221">
        <f t="shared" si="446"/>
        <v>0</v>
      </c>
      <c r="BL462" s="221">
        <f t="shared" si="446"/>
        <v>0</v>
      </c>
      <c r="BM462" s="221">
        <f t="shared" si="446"/>
        <v>0</v>
      </c>
    </row>
    <row r="463" spans="3:65" ht="12.75">
      <c r="C463" s="220">
        <f t="shared" si="413"/>
        <v>17</v>
      </c>
      <c r="D463" s="198" t="str">
        <f t="shared" si="414"/>
        <v>…</v>
      </c>
      <c r="E463" s="245" t="str">
        <f t="shared" si="410"/>
        <v>Operating Expense</v>
      </c>
      <c r="F463" s="215">
        <f t="shared" si="410"/>
        <v>2</v>
      </c>
      <c r="G463" s="215"/>
      <c r="H463" s="257">
        <f>Assumptions!$C$29</f>
        <v>0.40400000000000003</v>
      </c>
      <c r="I463" s="257">
        <f>Assumptions!$D$29</f>
        <v>0.035099999999999999</v>
      </c>
      <c r="J463" s="258"/>
      <c r="K463" s="236">
        <f t="shared" si="415"/>
        <v>0</v>
      </c>
      <c r="L463" s="237">
        <f t="shared" si="416"/>
        <v>0</v>
      </c>
      <c r="O463" s="221">
        <f t="shared" si="447" ref="O463:AT463">O402*$H463*$I463</f>
        <v>0</v>
      </c>
      <c r="P463" s="221">
        <f t="shared" si="447"/>
        <v>0</v>
      </c>
      <c r="Q463" s="221">
        <f t="shared" si="447"/>
        <v>0</v>
      </c>
      <c r="R463" s="221">
        <f t="shared" si="447"/>
        <v>0</v>
      </c>
      <c r="S463" s="221">
        <f t="shared" si="447"/>
        <v>0</v>
      </c>
      <c r="T463" s="221">
        <f t="shared" si="447"/>
        <v>0</v>
      </c>
      <c r="U463" s="221">
        <f t="shared" si="447"/>
        <v>0</v>
      </c>
      <c r="V463" s="221">
        <f t="shared" si="447"/>
        <v>0</v>
      </c>
      <c r="W463" s="221">
        <f t="shared" si="447"/>
        <v>0</v>
      </c>
      <c r="X463" s="221">
        <f t="shared" si="447"/>
        <v>0</v>
      </c>
      <c r="Y463" s="221">
        <f t="shared" si="447"/>
        <v>0</v>
      </c>
      <c r="Z463" s="221">
        <f t="shared" si="447"/>
        <v>0</v>
      </c>
      <c r="AA463" s="221">
        <f t="shared" si="447"/>
        <v>0</v>
      </c>
      <c r="AB463" s="221">
        <f t="shared" si="447"/>
        <v>0</v>
      </c>
      <c r="AC463" s="221">
        <f t="shared" si="447"/>
        <v>0</v>
      </c>
      <c r="AD463" s="221">
        <f t="shared" si="447"/>
        <v>0</v>
      </c>
      <c r="AE463" s="221">
        <f t="shared" si="447"/>
        <v>0</v>
      </c>
      <c r="AF463" s="221">
        <f t="shared" si="447"/>
        <v>0</v>
      </c>
      <c r="AG463" s="221">
        <f t="shared" si="447"/>
        <v>0</v>
      </c>
      <c r="AH463" s="221">
        <f t="shared" si="447"/>
        <v>0</v>
      </c>
      <c r="AI463" s="221">
        <f t="shared" si="447"/>
        <v>0</v>
      </c>
      <c r="AJ463" s="221">
        <f t="shared" si="447"/>
        <v>0</v>
      </c>
      <c r="AK463" s="221">
        <f t="shared" si="447"/>
        <v>0</v>
      </c>
      <c r="AL463" s="221">
        <f t="shared" si="447"/>
        <v>0</v>
      </c>
      <c r="AM463" s="221">
        <f t="shared" si="447"/>
        <v>0</v>
      </c>
      <c r="AN463" s="221">
        <f t="shared" si="447"/>
        <v>0</v>
      </c>
      <c r="AO463" s="221">
        <f t="shared" si="447"/>
        <v>0</v>
      </c>
      <c r="AP463" s="221">
        <f t="shared" si="447"/>
        <v>0</v>
      </c>
      <c r="AQ463" s="221">
        <f t="shared" si="447"/>
        <v>0</v>
      </c>
      <c r="AR463" s="221">
        <f t="shared" si="447"/>
        <v>0</v>
      </c>
      <c r="AS463" s="221">
        <f t="shared" si="447"/>
        <v>0</v>
      </c>
      <c r="AT463" s="221">
        <f t="shared" si="447"/>
        <v>0</v>
      </c>
      <c r="AU463" s="221">
        <f t="shared" si="448" ref="AU463:BM463">AU402*$H463*$I463</f>
        <v>0</v>
      </c>
      <c r="AV463" s="221">
        <f t="shared" si="448"/>
        <v>0</v>
      </c>
      <c r="AW463" s="221">
        <f t="shared" si="448"/>
        <v>0</v>
      </c>
      <c r="AX463" s="221">
        <f t="shared" si="448"/>
        <v>0</v>
      </c>
      <c r="AY463" s="221">
        <f t="shared" si="448"/>
        <v>0</v>
      </c>
      <c r="AZ463" s="221">
        <f t="shared" si="448"/>
        <v>0</v>
      </c>
      <c r="BA463" s="221">
        <f t="shared" si="448"/>
        <v>0</v>
      </c>
      <c r="BB463" s="221">
        <f t="shared" si="448"/>
        <v>0</v>
      </c>
      <c r="BC463" s="221">
        <f t="shared" si="448"/>
        <v>0</v>
      </c>
      <c r="BD463" s="221">
        <f t="shared" si="448"/>
        <v>0</v>
      </c>
      <c r="BE463" s="221">
        <f t="shared" si="448"/>
        <v>0</v>
      </c>
      <c r="BF463" s="221">
        <f t="shared" si="448"/>
        <v>0</v>
      </c>
      <c r="BG463" s="221">
        <f t="shared" si="448"/>
        <v>0</v>
      </c>
      <c r="BH463" s="221">
        <f t="shared" si="448"/>
        <v>0</v>
      </c>
      <c r="BI463" s="221">
        <f t="shared" si="448"/>
        <v>0</v>
      </c>
      <c r="BJ463" s="221">
        <f t="shared" si="448"/>
        <v>0</v>
      </c>
      <c r="BK463" s="221">
        <f t="shared" si="448"/>
        <v>0</v>
      </c>
      <c r="BL463" s="221">
        <f t="shared" si="448"/>
        <v>0</v>
      </c>
      <c r="BM463" s="221">
        <f t="shared" si="448"/>
        <v>0</v>
      </c>
    </row>
    <row r="464" spans="3:65" ht="12.75">
      <c r="C464" s="220">
        <f t="shared" si="413"/>
        <v>18</v>
      </c>
      <c r="D464" s="198" t="str">
        <f t="shared" si="414"/>
        <v>…</v>
      </c>
      <c r="E464" s="245" t="str">
        <f t="shared" si="410"/>
        <v>Operating Expense</v>
      </c>
      <c r="F464" s="215">
        <f t="shared" si="410"/>
        <v>2</v>
      </c>
      <c r="G464" s="215"/>
      <c r="H464" s="257">
        <f>Assumptions!$C$29</f>
        <v>0.40400000000000003</v>
      </c>
      <c r="I464" s="257">
        <f>Assumptions!$D$29</f>
        <v>0.035099999999999999</v>
      </c>
      <c r="J464" s="258"/>
      <c r="K464" s="236">
        <f t="shared" si="415"/>
        <v>0</v>
      </c>
      <c r="L464" s="237">
        <f t="shared" si="416"/>
        <v>0</v>
      </c>
      <c r="O464" s="221">
        <f t="shared" si="449" ref="O464:AT464">O403*$H464*$I464</f>
        <v>0</v>
      </c>
      <c r="P464" s="221">
        <f t="shared" si="449"/>
        <v>0</v>
      </c>
      <c r="Q464" s="221">
        <f t="shared" si="449"/>
        <v>0</v>
      </c>
      <c r="R464" s="221">
        <f t="shared" si="449"/>
        <v>0</v>
      </c>
      <c r="S464" s="221">
        <f t="shared" si="449"/>
        <v>0</v>
      </c>
      <c r="T464" s="221">
        <f t="shared" si="449"/>
        <v>0</v>
      </c>
      <c r="U464" s="221">
        <f t="shared" si="449"/>
        <v>0</v>
      </c>
      <c r="V464" s="221">
        <f t="shared" si="449"/>
        <v>0</v>
      </c>
      <c r="W464" s="221">
        <f t="shared" si="449"/>
        <v>0</v>
      </c>
      <c r="X464" s="221">
        <f t="shared" si="449"/>
        <v>0</v>
      </c>
      <c r="Y464" s="221">
        <f t="shared" si="449"/>
        <v>0</v>
      </c>
      <c r="Z464" s="221">
        <f t="shared" si="449"/>
        <v>0</v>
      </c>
      <c r="AA464" s="221">
        <f t="shared" si="449"/>
        <v>0</v>
      </c>
      <c r="AB464" s="221">
        <f t="shared" si="449"/>
        <v>0</v>
      </c>
      <c r="AC464" s="221">
        <f t="shared" si="449"/>
        <v>0</v>
      </c>
      <c r="AD464" s="221">
        <f t="shared" si="449"/>
        <v>0</v>
      </c>
      <c r="AE464" s="221">
        <f t="shared" si="449"/>
        <v>0</v>
      </c>
      <c r="AF464" s="221">
        <f t="shared" si="449"/>
        <v>0</v>
      </c>
      <c r="AG464" s="221">
        <f t="shared" si="449"/>
        <v>0</v>
      </c>
      <c r="AH464" s="221">
        <f t="shared" si="449"/>
        <v>0</v>
      </c>
      <c r="AI464" s="221">
        <f t="shared" si="449"/>
        <v>0</v>
      </c>
      <c r="AJ464" s="221">
        <f t="shared" si="449"/>
        <v>0</v>
      </c>
      <c r="AK464" s="221">
        <f t="shared" si="449"/>
        <v>0</v>
      </c>
      <c r="AL464" s="221">
        <f t="shared" si="449"/>
        <v>0</v>
      </c>
      <c r="AM464" s="221">
        <f t="shared" si="449"/>
        <v>0</v>
      </c>
      <c r="AN464" s="221">
        <f t="shared" si="449"/>
        <v>0</v>
      </c>
      <c r="AO464" s="221">
        <f t="shared" si="449"/>
        <v>0</v>
      </c>
      <c r="AP464" s="221">
        <f t="shared" si="449"/>
        <v>0</v>
      </c>
      <c r="AQ464" s="221">
        <f t="shared" si="449"/>
        <v>0</v>
      </c>
      <c r="AR464" s="221">
        <f t="shared" si="449"/>
        <v>0</v>
      </c>
      <c r="AS464" s="221">
        <f t="shared" si="449"/>
        <v>0</v>
      </c>
      <c r="AT464" s="221">
        <f t="shared" si="449"/>
        <v>0</v>
      </c>
      <c r="AU464" s="221">
        <f t="shared" si="450" ref="AU464:BM464">AU403*$H464*$I464</f>
        <v>0</v>
      </c>
      <c r="AV464" s="221">
        <f t="shared" si="450"/>
        <v>0</v>
      </c>
      <c r="AW464" s="221">
        <f t="shared" si="450"/>
        <v>0</v>
      </c>
      <c r="AX464" s="221">
        <f t="shared" si="450"/>
        <v>0</v>
      </c>
      <c r="AY464" s="221">
        <f t="shared" si="450"/>
        <v>0</v>
      </c>
      <c r="AZ464" s="221">
        <f t="shared" si="450"/>
        <v>0</v>
      </c>
      <c r="BA464" s="221">
        <f t="shared" si="450"/>
        <v>0</v>
      </c>
      <c r="BB464" s="221">
        <f t="shared" si="450"/>
        <v>0</v>
      </c>
      <c r="BC464" s="221">
        <f t="shared" si="450"/>
        <v>0</v>
      </c>
      <c r="BD464" s="221">
        <f t="shared" si="450"/>
        <v>0</v>
      </c>
      <c r="BE464" s="221">
        <f t="shared" si="450"/>
        <v>0</v>
      </c>
      <c r="BF464" s="221">
        <f t="shared" si="450"/>
        <v>0</v>
      </c>
      <c r="BG464" s="221">
        <f t="shared" si="450"/>
        <v>0</v>
      </c>
      <c r="BH464" s="221">
        <f t="shared" si="450"/>
        <v>0</v>
      </c>
      <c r="BI464" s="221">
        <f t="shared" si="450"/>
        <v>0</v>
      </c>
      <c r="BJ464" s="221">
        <f t="shared" si="450"/>
        <v>0</v>
      </c>
      <c r="BK464" s="221">
        <f t="shared" si="450"/>
        <v>0</v>
      </c>
      <c r="BL464" s="221">
        <f t="shared" si="450"/>
        <v>0</v>
      </c>
      <c r="BM464" s="221">
        <f t="shared" si="450"/>
        <v>0</v>
      </c>
    </row>
    <row r="465" spans="3:65" ht="12.75">
      <c r="C465" s="220">
        <f t="shared" si="413"/>
        <v>19</v>
      </c>
      <c r="D465" s="198" t="str">
        <f t="shared" si="414"/>
        <v>…</v>
      </c>
      <c r="E465" s="245" t="str">
        <f t="shared" si="410"/>
        <v>Operating Expense</v>
      </c>
      <c r="F465" s="215">
        <f t="shared" si="410"/>
        <v>2</v>
      </c>
      <c r="G465" s="215"/>
      <c r="H465" s="257">
        <f>Assumptions!$C$29</f>
        <v>0.40400000000000003</v>
      </c>
      <c r="I465" s="257">
        <f>Assumptions!$D$29</f>
        <v>0.035099999999999999</v>
      </c>
      <c r="J465" s="258"/>
      <c r="K465" s="236">
        <f t="shared" si="415"/>
        <v>0</v>
      </c>
      <c r="L465" s="237">
        <f t="shared" si="416"/>
        <v>0</v>
      </c>
      <c r="O465" s="221">
        <f t="shared" si="451" ref="O465:AT465">O404*$H465*$I465</f>
        <v>0</v>
      </c>
      <c r="P465" s="221">
        <f t="shared" si="451"/>
        <v>0</v>
      </c>
      <c r="Q465" s="221">
        <f t="shared" si="451"/>
        <v>0</v>
      </c>
      <c r="R465" s="221">
        <f t="shared" si="451"/>
        <v>0</v>
      </c>
      <c r="S465" s="221">
        <f t="shared" si="451"/>
        <v>0</v>
      </c>
      <c r="T465" s="221">
        <f t="shared" si="451"/>
        <v>0</v>
      </c>
      <c r="U465" s="221">
        <f t="shared" si="451"/>
        <v>0</v>
      </c>
      <c r="V465" s="221">
        <f t="shared" si="451"/>
        <v>0</v>
      </c>
      <c r="W465" s="221">
        <f t="shared" si="451"/>
        <v>0</v>
      </c>
      <c r="X465" s="221">
        <f t="shared" si="451"/>
        <v>0</v>
      </c>
      <c r="Y465" s="221">
        <f t="shared" si="451"/>
        <v>0</v>
      </c>
      <c r="Z465" s="221">
        <f t="shared" si="451"/>
        <v>0</v>
      </c>
      <c r="AA465" s="221">
        <f t="shared" si="451"/>
        <v>0</v>
      </c>
      <c r="AB465" s="221">
        <f t="shared" si="451"/>
        <v>0</v>
      </c>
      <c r="AC465" s="221">
        <f t="shared" si="451"/>
        <v>0</v>
      </c>
      <c r="AD465" s="221">
        <f t="shared" si="451"/>
        <v>0</v>
      </c>
      <c r="AE465" s="221">
        <f t="shared" si="451"/>
        <v>0</v>
      </c>
      <c r="AF465" s="221">
        <f t="shared" si="451"/>
        <v>0</v>
      </c>
      <c r="AG465" s="221">
        <f t="shared" si="451"/>
        <v>0</v>
      </c>
      <c r="AH465" s="221">
        <f t="shared" si="451"/>
        <v>0</v>
      </c>
      <c r="AI465" s="221">
        <f t="shared" si="451"/>
        <v>0</v>
      </c>
      <c r="AJ465" s="221">
        <f t="shared" si="451"/>
        <v>0</v>
      </c>
      <c r="AK465" s="221">
        <f t="shared" si="451"/>
        <v>0</v>
      </c>
      <c r="AL465" s="221">
        <f t="shared" si="451"/>
        <v>0</v>
      </c>
      <c r="AM465" s="221">
        <f t="shared" si="451"/>
        <v>0</v>
      </c>
      <c r="AN465" s="221">
        <f t="shared" si="451"/>
        <v>0</v>
      </c>
      <c r="AO465" s="221">
        <f t="shared" si="451"/>
        <v>0</v>
      </c>
      <c r="AP465" s="221">
        <f t="shared" si="451"/>
        <v>0</v>
      </c>
      <c r="AQ465" s="221">
        <f t="shared" si="451"/>
        <v>0</v>
      </c>
      <c r="AR465" s="221">
        <f t="shared" si="451"/>
        <v>0</v>
      </c>
      <c r="AS465" s="221">
        <f t="shared" si="451"/>
        <v>0</v>
      </c>
      <c r="AT465" s="221">
        <f t="shared" si="451"/>
        <v>0</v>
      </c>
      <c r="AU465" s="221">
        <f t="shared" si="452" ref="AU465:BM465">AU404*$H465*$I465</f>
        <v>0</v>
      </c>
      <c r="AV465" s="221">
        <f t="shared" si="452"/>
        <v>0</v>
      </c>
      <c r="AW465" s="221">
        <f t="shared" si="452"/>
        <v>0</v>
      </c>
      <c r="AX465" s="221">
        <f t="shared" si="452"/>
        <v>0</v>
      </c>
      <c r="AY465" s="221">
        <f t="shared" si="452"/>
        <v>0</v>
      </c>
      <c r="AZ465" s="221">
        <f t="shared" si="452"/>
        <v>0</v>
      </c>
      <c r="BA465" s="221">
        <f t="shared" si="452"/>
        <v>0</v>
      </c>
      <c r="BB465" s="221">
        <f t="shared" si="452"/>
        <v>0</v>
      </c>
      <c r="BC465" s="221">
        <f t="shared" si="452"/>
        <v>0</v>
      </c>
      <c r="BD465" s="221">
        <f t="shared" si="452"/>
        <v>0</v>
      </c>
      <c r="BE465" s="221">
        <f t="shared" si="452"/>
        <v>0</v>
      </c>
      <c r="BF465" s="221">
        <f t="shared" si="452"/>
        <v>0</v>
      </c>
      <c r="BG465" s="221">
        <f t="shared" si="452"/>
        <v>0</v>
      </c>
      <c r="BH465" s="221">
        <f t="shared" si="452"/>
        <v>0</v>
      </c>
      <c r="BI465" s="221">
        <f t="shared" si="452"/>
        <v>0</v>
      </c>
      <c r="BJ465" s="221">
        <f t="shared" si="452"/>
        <v>0</v>
      </c>
      <c r="BK465" s="221">
        <f t="shared" si="452"/>
        <v>0</v>
      </c>
      <c r="BL465" s="221">
        <f t="shared" si="452"/>
        <v>0</v>
      </c>
      <c r="BM465" s="221">
        <f t="shared" si="452"/>
        <v>0</v>
      </c>
    </row>
    <row r="466" spans="3:65" ht="12.75">
      <c r="C466" s="220">
        <f t="shared" si="413"/>
        <v>20</v>
      </c>
      <c r="D466" s="198" t="str">
        <f t="shared" si="414"/>
        <v>…</v>
      </c>
      <c r="E466" s="245" t="str">
        <f t="shared" si="410"/>
        <v>Operating Expense</v>
      </c>
      <c r="F466" s="215">
        <f t="shared" si="410"/>
        <v>2</v>
      </c>
      <c r="G466" s="215"/>
      <c r="H466" s="257">
        <f>Assumptions!$C$29</f>
        <v>0.40400000000000003</v>
      </c>
      <c r="I466" s="257">
        <f>Assumptions!$D$29</f>
        <v>0.035099999999999999</v>
      </c>
      <c r="J466" s="258"/>
      <c r="K466" s="236">
        <f t="shared" si="415"/>
        <v>0</v>
      </c>
      <c r="L466" s="237">
        <f t="shared" si="416"/>
        <v>0</v>
      </c>
      <c r="O466" s="221">
        <f t="shared" si="453" ref="O466:AT466">O405*$H466*$I466</f>
        <v>0</v>
      </c>
      <c r="P466" s="221">
        <f t="shared" si="453"/>
        <v>0</v>
      </c>
      <c r="Q466" s="221">
        <f t="shared" si="453"/>
        <v>0</v>
      </c>
      <c r="R466" s="221">
        <f t="shared" si="453"/>
        <v>0</v>
      </c>
      <c r="S466" s="221">
        <f t="shared" si="453"/>
        <v>0</v>
      </c>
      <c r="T466" s="221">
        <f t="shared" si="453"/>
        <v>0</v>
      </c>
      <c r="U466" s="221">
        <f t="shared" si="453"/>
        <v>0</v>
      </c>
      <c r="V466" s="221">
        <f t="shared" si="453"/>
        <v>0</v>
      </c>
      <c r="W466" s="221">
        <f t="shared" si="453"/>
        <v>0</v>
      </c>
      <c r="X466" s="221">
        <f t="shared" si="453"/>
        <v>0</v>
      </c>
      <c r="Y466" s="221">
        <f t="shared" si="453"/>
        <v>0</v>
      </c>
      <c r="Z466" s="221">
        <f t="shared" si="453"/>
        <v>0</v>
      </c>
      <c r="AA466" s="221">
        <f t="shared" si="453"/>
        <v>0</v>
      </c>
      <c r="AB466" s="221">
        <f t="shared" si="453"/>
        <v>0</v>
      </c>
      <c r="AC466" s="221">
        <f t="shared" si="453"/>
        <v>0</v>
      </c>
      <c r="AD466" s="221">
        <f t="shared" si="453"/>
        <v>0</v>
      </c>
      <c r="AE466" s="221">
        <f t="shared" si="453"/>
        <v>0</v>
      </c>
      <c r="AF466" s="221">
        <f t="shared" si="453"/>
        <v>0</v>
      </c>
      <c r="AG466" s="221">
        <f t="shared" si="453"/>
        <v>0</v>
      </c>
      <c r="AH466" s="221">
        <f t="shared" si="453"/>
        <v>0</v>
      </c>
      <c r="AI466" s="221">
        <f t="shared" si="453"/>
        <v>0</v>
      </c>
      <c r="AJ466" s="221">
        <f t="shared" si="453"/>
        <v>0</v>
      </c>
      <c r="AK466" s="221">
        <f t="shared" si="453"/>
        <v>0</v>
      </c>
      <c r="AL466" s="221">
        <f t="shared" si="453"/>
        <v>0</v>
      </c>
      <c r="AM466" s="221">
        <f t="shared" si="453"/>
        <v>0</v>
      </c>
      <c r="AN466" s="221">
        <f t="shared" si="453"/>
        <v>0</v>
      </c>
      <c r="AO466" s="221">
        <f t="shared" si="453"/>
        <v>0</v>
      </c>
      <c r="AP466" s="221">
        <f t="shared" si="453"/>
        <v>0</v>
      </c>
      <c r="AQ466" s="221">
        <f t="shared" si="453"/>
        <v>0</v>
      </c>
      <c r="AR466" s="221">
        <f t="shared" si="453"/>
        <v>0</v>
      </c>
      <c r="AS466" s="221">
        <f t="shared" si="453"/>
        <v>0</v>
      </c>
      <c r="AT466" s="221">
        <f t="shared" si="453"/>
        <v>0</v>
      </c>
      <c r="AU466" s="221">
        <f t="shared" si="454" ref="AU466:BM466">AU405*$H466*$I466</f>
        <v>0</v>
      </c>
      <c r="AV466" s="221">
        <f t="shared" si="454"/>
        <v>0</v>
      </c>
      <c r="AW466" s="221">
        <f t="shared" si="454"/>
        <v>0</v>
      </c>
      <c r="AX466" s="221">
        <f t="shared" si="454"/>
        <v>0</v>
      </c>
      <c r="AY466" s="221">
        <f t="shared" si="454"/>
        <v>0</v>
      </c>
      <c r="AZ466" s="221">
        <f t="shared" si="454"/>
        <v>0</v>
      </c>
      <c r="BA466" s="221">
        <f t="shared" si="454"/>
        <v>0</v>
      </c>
      <c r="BB466" s="221">
        <f t="shared" si="454"/>
        <v>0</v>
      </c>
      <c r="BC466" s="221">
        <f t="shared" si="454"/>
        <v>0</v>
      </c>
      <c r="BD466" s="221">
        <f t="shared" si="454"/>
        <v>0</v>
      </c>
      <c r="BE466" s="221">
        <f t="shared" si="454"/>
        <v>0</v>
      </c>
      <c r="BF466" s="221">
        <f t="shared" si="454"/>
        <v>0</v>
      </c>
      <c r="BG466" s="221">
        <f t="shared" si="454"/>
        <v>0</v>
      </c>
      <c r="BH466" s="221">
        <f t="shared" si="454"/>
        <v>0</v>
      </c>
      <c r="BI466" s="221">
        <f t="shared" si="454"/>
        <v>0</v>
      </c>
      <c r="BJ466" s="221">
        <f t="shared" si="454"/>
        <v>0</v>
      </c>
      <c r="BK466" s="221">
        <f t="shared" si="454"/>
        <v>0</v>
      </c>
      <c r="BL466" s="221">
        <f t="shared" si="454"/>
        <v>0</v>
      </c>
      <c r="BM466" s="221">
        <f t="shared" si="454"/>
        <v>0</v>
      </c>
    </row>
    <row r="467" spans="3:65" ht="12.75">
      <c r="C467" s="220">
        <f t="shared" si="413"/>
        <v>21</v>
      </c>
      <c r="D467" s="198" t="str">
        <f t="shared" si="414"/>
        <v>…</v>
      </c>
      <c r="E467" s="245" t="str">
        <f t="shared" si="410"/>
        <v>Operating Expense</v>
      </c>
      <c r="F467" s="215">
        <f t="shared" si="410"/>
        <v>2</v>
      </c>
      <c r="G467" s="215"/>
      <c r="H467" s="257">
        <f>Assumptions!$C$29</f>
        <v>0.40400000000000003</v>
      </c>
      <c r="I467" s="257">
        <f>Assumptions!$D$29</f>
        <v>0.035099999999999999</v>
      </c>
      <c r="J467" s="258"/>
      <c r="K467" s="236">
        <f t="shared" si="415"/>
        <v>0</v>
      </c>
      <c r="L467" s="237">
        <f t="shared" si="416"/>
        <v>0</v>
      </c>
      <c r="O467" s="221">
        <f t="shared" si="455" ref="O467:AT467">O406*$H467*$I467</f>
        <v>0</v>
      </c>
      <c r="P467" s="221">
        <f t="shared" si="455"/>
        <v>0</v>
      </c>
      <c r="Q467" s="221">
        <f t="shared" si="455"/>
        <v>0</v>
      </c>
      <c r="R467" s="221">
        <f t="shared" si="455"/>
        <v>0</v>
      </c>
      <c r="S467" s="221">
        <f t="shared" si="455"/>
        <v>0</v>
      </c>
      <c r="T467" s="221">
        <f t="shared" si="455"/>
        <v>0</v>
      </c>
      <c r="U467" s="221">
        <f t="shared" si="455"/>
        <v>0</v>
      </c>
      <c r="V467" s="221">
        <f t="shared" si="455"/>
        <v>0</v>
      </c>
      <c r="W467" s="221">
        <f t="shared" si="455"/>
        <v>0</v>
      </c>
      <c r="X467" s="221">
        <f t="shared" si="455"/>
        <v>0</v>
      </c>
      <c r="Y467" s="221">
        <f t="shared" si="455"/>
        <v>0</v>
      </c>
      <c r="Z467" s="221">
        <f t="shared" si="455"/>
        <v>0</v>
      </c>
      <c r="AA467" s="221">
        <f t="shared" si="455"/>
        <v>0</v>
      </c>
      <c r="AB467" s="221">
        <f t="shared" si="455"/>
        <v>0</v>
      </c>
      <c r="AC467" s="221">
        <f t="shared" si="455"/>
        <v>0</v>
      </c>
      <c r="AD467" s="221">
        <f t="shared" si="455"/>
        <v>0</v>
      </c>
      <c r="AE467" s="221">
        <f t="shared" si="455"/>
        <v>0</v>
      </c>
      <c r="AF467" s="221">
        <f t="shared" si="455"/>
        <v>0</v>
      </c>
      <c r="AG467" s="221">
        <f t="shared" si="455"/>
        <v>0</v>
      </c>
      <c r="AH467" s="221">
        <f t="shared" si="455"/>
        <v>0</v>
      </c>
      <c r="AI467" s="221">
        <f t="shared" si="455"/>
        <v>0</v>
      </c>
      <c r="AJ467" s="221">
        <f t="shared" si="455"/>
        <v>0</v>
      </c>
      <c r="AK467" s="221">
        <f t="shared" si="455"/>
        <v>0</v>
      </c>
      <c r="AL467" s="221">
        <f t="shared" si="455"/>
        <v>0</v>
      </c>
      <c r="AM467" s="221">
        <f t="shared" si="455"/>
        <v>0</v>
      </c>
      <c r="AN467" s="221">
        <f t="shared" si="455"/>
        <v>0</v>
      </c>
      <c r="AO467" s="221">
        <f t="shared" si="455"/>
        <v>0</v>
      </c>
      <c r="AP467" s="221">
        <f t="shared" si="455"/>
        <v>0</v>
      </c>
      <c r="AQ467" s="221">
        <f t="shared" si="455"/>
        <v>0</v>
      </c>
      <c r="AR467" s="221">
        <f t="shared" si="455"/>
        <v>0</v>
      </c>
      <c r="AS467" s="221">
        <f t="shared" si="455"/>
        <v>0</v>
      </c>
      <c r="AT467" s="221">
        <f t="shared" si="455"/>
        <v>0</v>
      </c>
      <c r="AU467" s="221">
        <f t="shared" si="456" ref="AU467:BM467">AU406*$H467*$I467</f>
        <v>0</v>
      </c>
      <c r="AV467" s="221">
        <f t="shared" si="456"/>
        <v>0</v>
      </c>
      <c r="AW467" s="221">
        <f t="shared" si="456"/>
        <v>0</v>
      </c>
      <c r="AX467" s="221">
        <f t="shared" si="456"/>
        <v>0</v>
      </c>
      <c r="AY467" s="221">
        <f t="shared" si="456"/>
        <v>0</v>
      </c>
      <c r="AZ467" s="221">
        <f t="shared" si="456"/>
        <v>0</v>
      </c>
      <c r="BA467" s="221">
        <f t="shared" si="456"/>
        <v>0</v>
      </c>
      <c r="BB467" s="221">
        <f t="shared" si="456"/>
        <v>0</v>
      </c>
      <c r="BC467" s="221">
        <f t="shared" si="456"/>
        <v>0</v>
      </c>
      <c r="BD467" s="221">
        <f t="shared" si="456"/>
        <v>0</v>
      </c>
      <c r="BE467" s="221">
        <f t="shared" si="456"/>
        <v>0</v>
      </c>
      <c r="BF467" s="221">
        <f t="shared" si="456"/>
        <v>0</v>
      </c>
      <c r="BG467" s="221">
        <f t="shared" si="456"/>
        <v>0</v>
      </c>
      <c r="BH467" s="221">
        <f t="shared" si="456"/>
        <v>0</v>
      </c>
      <c r="BI467" s="221">
        <f t="shared" si="456"/>
        <v>0</v>
      </c>
      <c r="BJ467" s="221">
        <f t="shared" si="456"/>
        <v>0</v>
      </c>
      <c r="BK467" s="221">
        <f t="shared" si="456"/>
        <v>0</v>
      </c>
      <c r="BL467" s="221">
        <f t="shared" si="456"/>
        <v>0</v>
      </c>
      <c r="BM467" s="221">
        <f t="shared" si="456"/>
        <v>0</v>
      </c>
    </row>
    <row r="468" spans="3:65" ht="12.75">
      <c r="C468" s="220">
        <f t="shared" si="413"/>
        <v>22</v>
      </c>
      <c r="D468" s="198" t="str">
        <f t="shared" si="414"/>
        <v>…</v>
      </c>
      <c r="E468" s="245" t="str">
        <f t="shared" si="410"/>
        <v>Operating Expense</v>
      </c>
      <c r="F468" s="215">
        <f t="shared" si="410"/>
        <v>2</v>
      </c>
      <c r="G468" s="215"/>
      <c r="H468" s="257">
        <f>Assumptions!$C$29</f>
        <v>0.40400000000000003</v>
      </c>
      <c r="I468" s="257">
        <f>Assumptions!$D$29</f>
        <v>0.035099999999999999</v>
      </c>
      <c r="J468" s="258"/>
      <c r="K468" s="236">
        <f t="shared" si="415"/>
        <v>0</v>
      </c>
      <c r="L468" s="237">
        <f t="shared" si="416"/>
        <v>0</v>
      </c>
      <c r="O468" s="221">
        <f t="shared" si="457" ref="O468:AT468">O407*$H468*$I468</f>
        <v>0</v>
      </c>
      <c r="P468" s="221">
        <f t="shared" si="457"/>
        <v>0</v>
      </c>
      <c r="Q468" s="221">
        <f t="shared" si="457"/>
        <v>0</v>
      </c>
      <c r="R468" s="221">
        <f t="shared" si="457"/>
        <v>0</v>
      </c>
      <c r="S468" s="221">
        <f t="shared" si="457"/>
        <v>0</v>
      </c>
      <c r="T468" s="221">
        <f t="shared" si="457"/>
        <v>0</v>
      </c>
      <c r="U468" s="221">
        <f t="shared" si="457"/>
        <v>0</v>
      </c>
      <c r="V468" s="221">
        <f t="shared" si="457"/>
        <v>0</v>
      </c>
      <c r="W468" s="221">
        <f t="shared" si="457"/>
        <v>0</v>
      </c>
      <c r="X468" s="221">
        <f t="shared" si="457"/>
        <v>0</v>
      </c>
      <c r="Y468" s="221">
        <f t="shared" si="457"/>
        <v>0</v>
      </c>
      <c r="Z468" s="221">
        <f t="shared" si="457"/>
        <v>0</v>
      </c>
      <c r="AA468" s="221">
        <f t="shared" si="457"/>
        <v>0</v>
      </c>
      <c r="AB468" s="221">
        <f t="shared" si="457"/>
        <v>0</v>
      </c>
      <c r="AC468" s="221">
        <f t="shared" si="457"/>
        <v>0</v>
      </c>
      <c r="AD468" s="221">
        <f t="shared" si="457"/>
        <v>0</v>
      </c>
      <c r="AE468" s="221">
        <f t="shared" si="457"/>
        <v>0</v>
      </c>
      <c r="AF468" s="221">
        <f t="shared" si="457"/>
        <v>0</v>
      </c>
      <c r="AG468" s="221">
        <f t="shared" si="457"/>
        <v>0</v>
      </c>
      <c r="AH468" s="221">
        <f t="shared" si="457"/>
        <v>0</v>
      </c>
      <c r="AI468" s="221">
        <f t="shared" si="457"/>
        <v>0</v>
      </c>
      <c r="AJ468" s="221">
        <f t="shared" si="457"/>
        <v>0</v>
      </c>
      <c r="AK468" s="221">
        <f t="shared" si="457"/>
        <v>0</v>
      </c>
      <c r="AL468" s="221">
        <f t="shared" si="457"/>
        <v>0</v>
      </c>
      <c r="AM468" s="221">
        <f t="shared" si="457"/>
        <v>0</v>
      </c>
      <c r="AN468" s="221">
        <f t="shared" si="457"/>
        <v>0</v>
      </c>
      <c r="AO468" s="221">
        <f t="shared" si="457"/>
        <v>0</v>
      </c>
      <c r="AP468" s="221">
        <f t="shared" si="457"/>
        <v>0</v>
      </c>
      <c r="AQ468" s="221">
        <f t="shared" si="457"/>
        <v>0</v>
      </c>
      <c r="AR468" s="221">
        <f t="shared" si="457"/>
        <v>0</v>
      </c>
      <c r="AS468" s="221">
        <f t="shared" si="457"/>
        <v>0</v>
      </c>
      <c r="AT468" s="221">
        <f t="shared" si="457"/>
        <v>0</v>
      </c>
      <c r="AU468" s="221">
        <f t="shared" si="458" ref="AU468:BM468">AU407*$H468*$I468</f>
        <v>0</v>
      </c>
      <c r="AV468" s="221">
        <f t="shared" si="458"/>
        <v>0</v>
      </c>
      <c r="AW468" s="221">
        <f t="shared" si="458"/>
        <v>0</v>
      </c>
      <c r="AX468" s="221">
        <f t="shared" si="458"/>
        <v>0</v>
      </c>
      <c r="AY468" s="221">
        <f t="shared" si="458"/>
        <v>0</v>
      </c>
      <c r="AZ468" s="221">
        <f t="shared" si="458"/>
        <v>0</v>
      </c>
      <c r="BA468" s="221">
        <f t="shared" si="458"/>
        <v>0</v>
      </c>
      <c r="BB468" s="221">
        <f t="shared" si="458"/>
        <v>0</v>
      </c>
      <c r="BC468" s="221">
        <f t="shared" si="458"/>
        <v>0</v>
      </c>
      <c r="BD468" s="221">
        <f t="shared" si="458"/>
        <v>0</v>
      </c>
      <c r="BE468" s="221">
        <f t="shared" si="458"/>
        <v>0</v>
      </c>
      <c r="BF468" s="221">
        <f t="shared" si="458"/>
        <v>0</v>
      </c>
      <c r="BG468" s="221">
        <f t="shared" si="458"/>
        <v>0</v>
      </c>
      <c r="BH468" s="221">
        <f t="shared" si="458"/>
        <v>0</v>
      </c>
      <c r="BI468" s="221">
        <f t="shared" si="458"/>
        <v>0</v>
      </c>
      <c r="BJ468" s="221">
        <f t="shared" si="458"/>
        <v>0</v>
      </c>
      <c r="BK468" s="221">
        <f t="shared" si="458"/>
        <v>0</v>
      </c>
      <c r="BL468" s="221">
        <f t="shared" si="458"/>
        <v>0</v>
      </c>
      <c r="BM468" s="221">
        <f t="shared" si="458"/>
        <v>0</v>
      </c>
    </row>
    <row r="469" spans="3:65" ht="12.75">
      <c r="C469" s="220">
        <f t="shared" si="413"/>
        <v>23</v>
      </c>
      <c r="D469" s="198" t="str">
        <f t="shared" si="414"/>
        <v>…</v>
      </c>
      <c r="E469" s="245" t="str">
        <f t="shared" si="410"/>
        <v>Operating Expense</v>
      </c>
      <c r="F469" s="215">
        <f t="shared" si="410"/>
        <v>2</v>
      </c>
      <c r="G469" s="215"/>
      <c r="H469" s="257">
        <f>Assumptions!$C$29</f>
        <v>0.40400000000000003</v>
      </c>
      <c r="I469" s="257">
        <f>Assumptions!$D$29</f>
        <v>0.035099999999999999</v>
      </c>
      <c r="J469" s="258"/>
      <c r="K469" s="236">
        <f t="shared" si="415"/>
        <v>0</v>
      </c>
      <c r="L469" s="237">
        <f t="shared" si="416"/>
        <v>0</v>
      </c>
      <c r="O469" s="221">
        <f t="shared" si="459" ref="O469:AT469">O408*$H469*$I469</f>
        <v>0</v>
      </c>
      <c r="P469" s="221">
        <f t="shared" si="459"/>
        <v>0</v>
      </c>
      <c r="Q469" s="221">
        <f t="shared" si="459"/>
        <v>0</v>
      </c>
      <c r="R469" s="221">
        <f t="shared" si="459"/>
        <v>0</v>
      </c>
      <c r="S469" s="221">
        <f t="shared" si="459"/>
        <v>0</v>
      </c>
      <c r="T469" s="221">
        <f t="shared" si="459"/>
        <v>0</v>
      </c>
      <c r="U469" s="221">
        <f t="shared" si="459"/>
        <v>0</v>
      </c>
      <c r="V469" s="221">
        <f t="shared" si="459"/>
        <v>0</v>
      </c>
      <c r="W469" s="221">
        <f t="shared" si="459"/>
        <v>0</v>
      </c>
      <c r="X469" s="221">
        <f t="shared" si="459"/>
        <v>0</v>
      </c>
      <c r="Y469" s="221">
        <f t="shared" si="459"/>
        <v>0</v>
      </c>
      <c r="Z469" s="221">
        <f t="shared" si="459"/>
        <v>0</v>
      </c>
      <c r="AA469" s="221">
        <f t="shared" si="459"/>
        <v>0</v>
      </c>
      <c r="AB469" s="221">
        <f t="shared" si="459"/>
        <v>0</v>
      </c>
      <c r="AC469" s="221">
        <f t="shared" si="459"/>
        <v>0</v>
      </c>
      <c r="AD469" s="221">
        <f t="shared" si="459"/>
        <v>0</v>
      </c>
      <c r="AE469" s="221">
        <f t="shared" si="459"/>
        <v>0</v>
      </c>
      <c r="AF469" s="221">
        <f t="shared" si="459"/>
        <v>0</v>
      </c>
      <c r="AG469" s="221">
        <f t="shared" si="459"/>
        <v>0</v>
      </c>
      <c r="AH469" s="221">
        <f t="shared" si="459"/>
        <v>0</v>
      </c>
      <c r="AI469" s="221">
        <f t="shared" si="459"/>
        <v>0</v>
      </c>
      <c r="AJ469" s="221">
        <f t="shared" si="459"/>
        <v>0</v>
      </c>
      <c r="AK469" s="221">
        <f t="shared" si="459"/>
        <v>0</v>
      </c>
      <c r="AL469" s="221">
        <f t="shared" si="459"/>
        <v>0</v>
      </c>
      <c r="AM469" s="221">
        <f t="shared" si="459"/>
        <v>0</v>
      </c>
      <c r="AN469" s="221">
        <f t="shared" si="459"/>
        <v>0</v>
      </c>
      <c r="AO469" s="221">
        <f t="shared" si="459"/>
        <v>0</v>
      </c>
      <c r="AP469" s="221">
        <f t="shared" si="459"/>
        <v>0</v>
      </c>
      <c r="AQ469" s="221">
        <f t="shared" si="459"/>
        <v>0</v>
      </c>
      <c r="AR469" s="221">
        <f t="shared" si="459"/>
        <v>0</v>
      </c>
      <c r="AS469" s="221">
        <f t="shared" si="459"/>
        <v>0</v>
      </c>
      <c r="AT469" s="221">
        <f t="shared" si="459"/>
        <v>0</v>
      </c>
      <c r="AU469" s="221">
        <f t="shared" si="460" ref="AU469:BM469">AU408*$H469*$I469</f>
        <v>0</v>
      </c>
      <c r="AV469" s="221">
        <f t="shared" si="460"/>
        <v>0</v>
      </c>
      <c r="AW469" s="221">
        <f t="shared" si="460"/>
        <v>0</v>
      </c>
      <c r="AX469" s="221">
        <f t="shared" si="460"/>
        <v>0</v>
      </c>
      <c r="AY469" s="221">
        <f t="shared" si="460"/>
        <v>0</v>
      </c>
      <c r="AZ469" s="221">
        <f t="shared" si="460"/>
        <v>0</v>
      </c>
      <c r="BA469" s="221">
        <f t="shared" si="460"/>
        <v>0</v>
      </c>
      <c r="BB469" s="221">
        <f t="shared" si="460"/>
        <v>0</v>
      </c>
      <c r="BC469" s="221">
        <f t="shared" si="460"/>
        <v>0</v>
      </c>
      <c r="BD469" s="221">
        <f t="shared" si="460"/>
        <v>0</v>
      </c>
      <c r="BE469" s="221">
        <f t="shared" si="460"/>
        <v>0</v>
      </c>
      <c r="BF469" s="221">
        <f t="shared" si="460"/>
        <v>0</v>
      </c>
      <c r="BG469" s="221">
        <f t="shared" si="460"/>
        <v>0</v>
      </c>
      <c r="BH469" s="221">
        <f t="shared" si="460"/>
        <v>0</v>
      </c>
      <c r="BI469" s="221">
        <f t="shared" si="460"/>
        <v>0</v>
      </c>
      <c r="BJ469" s="221">
        <f t="shared" si="460"/>
        <v>0</v>
      </c>
      <c r="BK469" s="221">
        <f t="shared" si="460"/>
        <v>0</v>
      </c>
      <c r="BL469" s="221">
        <f t="shared" si="460"/>
        <v>0</v>
      </c>
      <c r="BM469" s="221">
        <f t="shared" si="460"/>
        <v>0</v>
      </c>
    </row>
    <row r="470" spans="3:65" ht="12.75">
      <c r="C470" s="220">
        <f t="shared" si="413"/>
        <v>24</v>
      </c>
      <c r="D470" s="198" t="str">
        <f t="shared" si="414"/>
        <v>…</v>
      </c>
      <c r="E470" s="245" t="str">
        <f t="shared" si="410"/>
        <v>Operating Expense</v>
      </c>
      <c r="F470" s="215">
        <f t="shared" si="410"/>
        <v>2</v>
      </c>
      <c r="G470" s="215"/>
      <c r="H470" s="257">
        <f>Assumptions!$C$29</f>
        <v>0.40400000000000003</v>
      </c>
      <c r="I470" s="257">
        <f>Assumptions!$D$29</f>
        <v>0.035099999999999999</v>
      </c>
      <c r="J470" s="258"/>
      <c r="K470" s="236">
        <f t="shared" si="415"/>
        <v>0</v>
      </c>
      <c r="L470" s="237">
        <f t="shared" si="416"/>
        <v>0</v>
      </c>
      <c r="O470" s="221">
        <f t="shared" si="461" ref="O470:AT470">O409*$H470*$I470</f>
        <v>0</v>
      </c>
      <c r="P470" s="221">
        <f t="shared" si="461"/>
        <v>0</v>
      </c>
      <c r="Q470" s="221">
        <f t="shared" si="461"/>
        <v>0</v>
      </c>
      <c r="R470" s="221">
        <f t="shared" si="461"/>
        <v>0</v>
      </c>
      <c r="S470" s="221">
        <f t="shared" si="461"/>
        <v>0</v>
      </c>
      <c r="T470" s="221">
        <f t="shared" si="461"/>
        <v>0</v>
      </c>
      <c r="U470" s="221">
        <f t="shared" si="461"/>
        <v>0</v>
      </c>
      <c r="V470" s="221">
        <f t="shared" si="461"/>
        <v>0</v>
      </c>
      <c r="W470" s="221">
        <f t="shared" si="461"/>
        <v>0</v>
      </c>
      <c r="X470" s="221">
        <f t="shared" si="461"/>
        <v>0</v>
      </c>
      <c r="Y470" s="221">
        <f t="shared" si="461"/>
        <v>0</v>
      </c>
      <c r="Z470" s="221">
        <f t="shared" si="461"/>
        <v>0</v>
      </c>
      <c r="AA470" s="221">
        <f t="shared" si="461"/>
        <v>0</v>
      </c>
      <c r="AB470" s="221">
        <f t="shared" si="461"/>
        <v>0</v>
      </c>
      <c r="AC470" s="221">
        <f t="shared" si="461"/>
        <v>0</v>
      </c>
      <c r="AD470" s="221">
        <f t="shared" si="461"/>
        <v>0</v>
      </c>
      <c r="AE470" s="221">
        <f t="shared" si="461"/>
        <v>0</v>
      </c>
      <c r="AF470" s="221">
        <f t="shared" si="461"/>
        <v>0</v>
      </c>
      <c r="AG470" s="221">
        <f t="shared" si="461"/>
        <v>0</v>
      </c>
      <c r="AH470" s="221">
        <f t="shared" si="461"/>
        <v>0</v>
      </c>
      <c r="AI470" s="221">
        <f t="shared" si="461"/>
        <v>0</v>
      </c>
      <c r="AJ470" s="221">
        <f t="shared" si="461"/>
        <v>0</v>
      </c>
      <c r="AK470" s="221">
        <f t="shared" si="461"/>
        <v>0</v>
      </c>
      <c r="AL470" s="221">
        <f t="shared" si="461"/>
        <v>0</v>
      </c>
      <c r="AM470" s="221">
        <f t="shared" si="461"/>
        <v>0</v>
      </c>
      <c r="AN470" s="221">
        <f t="shared" si="461"/>
        <v>0</v>
      </c>
      <c r="AO470" s="221">
        <f t="shared" si="461"/>
        <v>0</v>
      </c>
      <c r="AP470" s="221">
        <f t="shared" si="461"/>
        <v>0</v>
      </c>
      <c r="AQ470" s="221">
        <f t="shared" si="461"/>
        <v>0</v>
      </c>
      <c r="AR470" s="221">
        <f t="shared" si="461"/>
        <v>0</v>
      </c>
      <c r="AS470" s="221">
        <f t="shared" si="461"/>
        <v>0</v>
      </c>
      <c r="AT470" s="221">
        <f t="shared" si="461"/>
        <v>0</v>
      </c>
      <c r="AU470" s="221">
        <f t="shared" si="462" ref="AU470:BM470">AU409*$H470*$I470</f>
        <v>0</v>
      </c>
      <c r="AV470" s="221">
        <f t="shared" si="462"/>
        <v>0</v>
      </c>
      <c r="AW470" s="221">
        <f t="shared" si="462"/>
        <v>0</v>
      </c>
      <c r="AX470" s="221">
        <f t="shared" si="462"/>
        <v>0</v>
      </c>
      <c r="AY470" s="221">
        <f t="shared" si="462"/>
        <v>0</v>
      </c>
      <c r="AZ470" s="221">
        <f t="shared" si="462"/>
        <v>0</v>
      </c>
      <c r="BA470" s="221">
        <f t="shared" si="462"/>
        <v>0</v>
      </c>
      <c r="BB470" s="221">
        <f t="shared" si="462"/>
        <v>0</v>
      </c>
      <c r="BC470" s="221">
        <f t="shared" si="462"/>
        <v>0</v>
      </c>
      <c r="BD470" s="221">
        <f t="shared" si="462"/>
        <v>0</v>
      </c>
      <c r="BE470" s="221">
        <f t="shared" si="462"/>
        <v>0</v>
      </c>
      <c r="BF470" s="221">
        <f t="shared" si="462"/>
        <v>0</v>
      </c>
      <c r="BG470" s="221">
        <f t="shared" si="462"/>
        <v>0</v>
      </c>
      <c r="BH470" s="221">
        <f t="shared" si="462"/>
        <v>0</v>
      </c>
      <c r="BI470" s="221">
        <f t="shared" si="462"/>
        <v>0</v>
      </c>
      <c r="BJ470" s="221">
        <f t="shared" si="462"/>
        <v>0</v>
      </c>
      <c r="BK470" s="221">
        <f t="shared" si="462"/>
        <v>0</v>
      </c>
      <c r="BL470" s="221">
        <f t="shared" si="462"/>
        <v>0</v>
      </c>
      <c r="BM470" s="221">
        <f t="shared" si="462"/>
        <v>0</v>
      </c>
    </row>
    <row r="471" spans="3:65" ht="12.75">
      <c r="C471" s="220">
        <f t="shared" si="413"/>
        <v>25</v>
      </c>
      <c r="D471" s="198" t="str">
        <f t="shared" si="414"/>
        <v>…</v>
      </c>
      <c r="E471" s="245" t="str">
        <f t="shared" si="410"/>
        <v>Operating Expense</v>
      </c>
      <c r="F471" s="215">
        <f t="shared" si="410"/>
        <v>2</v>
      </c>
      <c r="G471" s="215"/>
      <c r="H471" s="257">
        <f>Assumptions!$C$29</f>
        <v>0.40400000000000003</v>
      </c>
      <c r="I471" s="257">
        <f>Assumptions!$D$29</f>
        <v>0.035099999999999999</v>
      </c>
      <c r="J471" s="258"/>
      <c r="K471" s="239">
        <f t="shared" si="415"/>
        <v>0</v>
      </c>
      <c r="L471" s="240">
        <f t="shared" si="416"/>
        <v>0</v>
      </c>
      <c r="O471" s="221">
        <f t="shared" si="463" ref="O471:AT471">O410*$H471*$I471</f>
        <v>0</v>
      </c>
      <c r="P471" s="221">
        <f t="shared" si="463"/>
        <v>0</v>
      </c>
      <c r="Q471" s="221">
        <f t="shared" si="463"/>
        <v>0</v>
      </c>
      <c r="R471" s="221">
        <f t="shared" si="463"/>
        <v>0</v>
      </c>
      <c r="S471" s="221">
        <f t="shared" si="463"/>
        <v>0</v>
      </c>
      <c r="T471" s="221">
        <f t="shared" si="463"/>
        <v>0</v>
      </c>
      <c r="U471" s="221">
        <f t="shared" si="463"/>
        <v>0</v>
      </c>
      <c r="V471" s="221">
        <f t="shared" si="463"/>
        <v>0</v>
      </c>
      <c r="W471" s="221">
        <f t="shared" si="463"/>
        <v>0</v>
      </c>
      <c r="X471" s="221">
        <f t="shared" si="463"/>
        <v>0</v>
      </c>
      <c r="Y471" s="221">
        <f t="shared" si="463"/>
        <v>0</v>
      </c>
      <c r="Z471" s="221">
        <f t="shared" si="463"/>
        <v>0</v>
      </c>
      <c r="AA471" s="221">
        <f t="shared" si="463"/>
        <v>0</v>
      </c>
      <c r="AB471" s="221">
        <f t="shared" si="463"/>
        <v>0</v>
      </c>
      <c r="AC471" s="221">
        <f t="shared" si="463"/>
        <v>0</v>
      </c>
      <c r="AD471" s="221">
        <f t="shared" si="463"/>
        <v>0</v>
      </c>
      <c r="AE471" s="221">
        <f t="shared" si="463"/>
        <v>0</v>
      </c>
      <c r="AF471" s="221">
        <f t="shared" si="463"/>
        <v>0</v>
      </c>
      <c r="AG471" s="221">
        <f t="shared" si="463"/>
        <v>0</v>
      </c>
      <c r="AH471" s="221">
        <f t="shared" si="463"/>
        <v>0</v>
      </c>
      <c r="AI471" s="221">
        <f t="shared" si="463"/>
        <v>0</v>
      </c>
      <c r="AJ471" s="221">
        <f t="shared" si="463"/>
        <v>0</v>
      </c>
      <c r="AK471" s="221">
        <f t="shared" si="463"/>
        <v>0</v>
      </c>
      <c r="AL471" s="221">
        <f t="shared" si="463"/>
        <v>0</v>
      </c>
      <c r="AM471" s="221">
        <f t="shared" si="463"/>
        <v>0</v>
      </c>
      <c r="AN471" s="221">
        <f t="shared" si="463"/>
        <v>0</v>
      </c>
      <c r="AO471" s="221">
        <f t="shared" si="463"/>
        <v>0</v>
      </c>
      <c r="AP471" s="221">
        <f t="shared" si="463"/>
        <v>0</v>
      </c>
      <c r="AQ471" s="221">
        <f t="shared" si="463"/>
        <v>0</v>
      </c>
      <c r="AR471" s="221">
        <f t="shared" si="463"/>
        <v>0</v>
      </c>
      <c r="AS471" s="221">
        <f t="shared" si="463"/>
        <v>0</v>
      </c>
      <c r="AT471" s="221">
        <f t="shared" si="463"/>
        <v>0</v>
      </c>
      <c r="AU471" s="221">
        <f t="shared" si="464" ref="AU471:BM471">AU410*$H471*$I471</f>
        <v>0</v>
      </c>
      <c r="AV471" s="221">
        <f t="shared" si="464"/>
        <v>0</v>
      </c>
      <c r="AW471" s="221">
        <f t="shared" si="464"/>
        <v>0</v>
      </c>
      <c r="AX471" s="221">
        <f t="shared" si="464"/>
        <v>0</v>
      </c>
      <c r="AY471" s="221">
        <f t="shared" si="464"/>
        <v>0</v>
      </c>
      <c r="AZ471" s="221">
        <f t="shared" si="464"/>
        <v>0</v>
      </c>
      <c r="BA471" s="221">
        <f t="shared" si="464"/>
        <v>0</v>
      </c>
      <c r="BB471" s="221">
        <f t="shared" si="464"/>
        <v>0</v>
      </c>
      <c r="BC471" s="221">
        <f t="shared" si="464"/>
        <v>0</v>
      </c>
      <c r="BD471" s="221">
        <f t="shared" si="464"/>
        <v>0</v>
      </c>
      <c r="BE471" s="221">
        <f t="shared" si="464"/>
        <v>0</v>
      </c>
      <c r="BF471" s="221">
        <f t="shared" si="464"/>
        <v>0</v>
      </c>
      <c r="BG471" s="221">
        <f t="shared" si="464"/>
        <v>0</v>
      </c>
      <c r="BH471" s="221">
        <f t="shared" si="464"/>
        <v>0</v>
      </c>
      <c r="BI471" s="221">
        <f t="shared" si="464"/>
        <v>0</v>
      </c>
      <c r="BJ471" s="221">
        <f t="shared" si="464"/>
        <v>0</v>
      </c>
      <c r="BK471" s="221">
        <f t="shared" si="464"/>
        <v>0</v>
      </c>
      <c r="BL471" s="221">
        <f t="shared" si="464"/>
        <v>0</v>
      </c>
      <c r="BM471" s="221">
        <f t="shared" si="464"/>
        <v>0</v>
      </c>
    </row>
    <row r="472" spans="4:65" ht="12.75">
      <c r="D472" s="226" t="str">
        <f>"Total "&amp;D446</f>
        <v>Total Interest Expense</v>
      </c>
      <c r="K472" s="241">
        <f t="shared" si="415"/>
        <v>47896.38569621522</v>
      </c>
      <c r="L472" s="242">
        <f t="shared" si="416"/>
        <v>61192.389138192004</v>
      </c>
      <c r="O472" s="243">
        <f t="shared" si="465" ref="O472:AT472">SUM(O447:O471)</f>
        <v>13291.678881</v>
      </c>
      <c r="P472" s="243">
        <f t="shared" si="465"/>
        <v>11298.595300200001</v>
      </c>
      <c r="Q472" s="243">
        <f t="shared" si="465"/>
        <v>9319.8878089200007</v>
      </c>
      <c r="R472" s="243">
        <f t="shared" si="465"/>
        <v>7709.2082093520003</v>
      </c>
      <c r="S472" s="243">
        <f t="shared" si="465"/>
        <v>6236.5390691760012</v>
      </c>
      <c r="T472" s="243">
        <f t="shared" si="465"/>
        <v>4867.3777735439999</v>
      </c>
      <c r="U472" s="243">
        <f t="shared" si="465"/>
        <v>3705.2321670000006</v>
      </c>
      <c r="V472" s="243">
        <f t="shared" si="465"/>
        <v>2646.5944049999994</v>
      </c>
      <c r="W472" s="243">
        <f t="shared" si="465"/>
        <v>1587.9566429999998</v>
      </c>
      <c r="X472" s="243">
        <f t="shared" si="465"/>
        <v>529.31888099999958</v>
      </c>
      <c r="Y472" s="243">
        <f t="shared" si="465"/>
        <v>-1.00036596646369E-12</v>
      </c>
      <c r="Z472" s="243">
        <f t="shared" si="465"/>
        <v>-1.6645031473139226E-12</v>
      </c>
      <c r="AA472" s="243">
        <f t="shared" si="465"/>
        <v>-1.6645031473139226E-12</v>
      </c>
      <c r="AB472" s="243">
        <f t="shared" si="465"/>
        <v>-1.6645031473139226E-12</v>
      </c>
      <c r="AC472" s="243">
        <f t="shared" si="465"/>
        <v>-1.6645031473139226E-12</v>
      </c>
      <c r="AD472" s="243">
        <f t="shared" si="465"/>
        <v>-1.6645031473139226E-12</v>
      </c>
      <c r="AE472" s="243">
        <f t="shared" si="465"/>
        <v>-1.6645031473139226E-12</v>
      </c>
      <c r="AF472" s="243">
        <f t="shared" si="465"/>
        <v>-1.6645031473139226E-12</v>
      </c>
      <c r="AG472" s="243">
        <f t="shared" si="465"/>
        <v>-1.6645031473139226E-12</v>
      </c>
      <c r="AH472" s="243">
        <f t="shared" si="465"/>
        <v>-1.6645031473139226E-12</v>
      </c>
      <c r="AI472" s="243">
        <f t="shared" si="465"/>
        <v>-1.6645031473139226E-12</v>
      </c>
      <c r="AJ472" s="243">
        <f t="shared" si="465"/>
        <v>-1.6645031473139226E-12</v>
      </c>
      <c r="AK472" s="243">
        <f t="shared" si="465"/>
        <v>-1.6645031473139226E-12</v>
      </c>
      <c r="AL472" s="243">
        <f t="shared" si="465"/>
        <v>-1.6645031473139226E-12</v>
      </c>
      <c r="AM472" s="243">
        <f t="shared" si="465"/>
        <v>-1.6645031473139226E-12</v>
      </c>
      <c r="AN472" s="243">
        <f t="shared" si="465"/>
        <v>-1.6645031473139226E-12</v>
      </c>
      <c r="AO472" s="243">
        <f t="shared" si="465"/>
        <v>-1.6645031473139226E-12</v>
      </c>
      <c r="AP472" s="243">
        <f t="shared" si="465"/>
        <v>-1.6645031473139226E-12</v>
      </c>
      <c r="AQ472" s="243">
        <f t="shared" si="465"/>
        <v>-1.6645031473139226E-12</v>
      </c>
      <c r="AR472" s="243">
        <f t="shared" si="465"/>
        <v>-1.6645031473139226E-12</v>
      </c>
      <c r="AS472" s="243">
        <f t="shared" si="465"/>
        <v>-1.6645031473139226E-12</v>
      </c>
      <c r="AT472" s="243">
        <f t="shared" si="465"/>
        <v>-1.6645031473139226E-12</v>
      </c>
      <c r="AU472" s="243">
        <f t="shared" si="466" ref="AU472:BM472">SUM(AU447:AU471)</f>
        <v>-1.6645031473139226E-12</v>
      </c>
      <c r="AV472" s="243">
        <f t="shared" si="466"/>
        <v>-1.6645031473139226E-12</v>
      </c>
      <c r="AW472" s="243">
        <f t="shared" si="466"/>
        <v>-1.6645031473139226E-12</v>
      </c>
      <c r="AX472" s="243">
        <f t="shared" si="466"/>
        <v>-1.6645031473139226E-12</v>
      </c>
      <c r="AY472" s="243">
        <f t="shared" si="466"/>
        <v>-1.6645031473139226E-12</v>
      </c>
      <c r="AZ472" s="243">
        <f t="shared" si="466"/>
        <v>-1.6645031473139226E-12</v>
      </c>
      <c r="BA472" s="243">
        <f t="shared" si="466"/>
        <v>-1.6645031473139226E-12</v>
      </c>
      <c r="BB472" s="243">
        <f t="shared" si="466"/>
        <v>-1.6645031473139226E-12</v>
      </c>
      <c r="BC472" s="243">
        <f t="shared" si="466"/>
        <v>-1.6645031473139226E-12</v>
      </c>
      <c r="BD472" s="243">
        <f t="shared" si="466"/>
        <v>-1.6645031473139226E-12</v>
      </c>
      <c r="BE472" s="243">
        <f t="shared" si="466"/>
        <v>-1.6645031473139226E-12</v>
      </c>
      <c r="BF472" s="243">
        <f t="shared" si="466"/>
        <v>-1.6645031473139226E-12</v>
      </c>
      <c r="BG472" s="243">
        <f t="shared" si="466"/>
        <v>-1.6645031473139226E-12</v>
      </c>
      <c r="BH472" s="243">
        <f t="shared" si="466"/>
        <v>-1.6645031473139226E-12</v>
      </c>
      <c r="BI472" s="243">
        <f t="shared" si="466"/>
        <v>-1.6645031473139226E-12</v>
      </c>
      <c r="BJ472" s="243">
        <f t="shared" si="466"/>
        <v>-1.6645031473139226E-12</v>
      </c>
      <c r="BK472" s="243">
        <f t="shared" si="466"/>
        <v>-1.6645031473139226E-12</v>
      </c>
      <c r="BL472" s="243">
        <f t="shared" si="466"/>
        <v>-1.6645031473139226E-12</v>
      </c>
      <c r="BM472" s="243">
        <f t="shared" si="466"/>
        <v>-1.6645031473139226E-12</v>
      </c>
    </row>
    <row r="473" spans="4:7" s="221" customFormat="1" ht="12.75">
      <c r="D473" s="229"/>
      <c r="F473" s="230"/>
      <c r="G473" s="230"/>
    </row>
    <row r="474" spans="4:7" s="221" customFormat="1" ht="12.75">
      <c r="D474" s="229"/>
      <c r="F474" s="230"/>
      <c r="G474" s="230"/>
    </row>
    <row r="475" spans="4:65" ht="12.75">
      <c r="D475" s="218" t="s">
        <v>97</v>
      </c>
      <c r="E475" s="213"/>
      <c r="F475" s="186"/>
      <c r="G475" s="186"/>
      <c r="H475" s="199" t="s">
        <v>151</v>
      </c>
      <c r="I475" s="199" t="s">
        <v>98</v>
      </c>
      <c r="K475" s="216"/>
      <c r="L475" s="216"/>
      <c r="M475" s="216"/>
      <c r="O475" s="216"/>
      <c r="P475" s="216"/>
      <c r="Q475" s="216"/>
      <c r="R475" s="216"/>
      <c r="S475" s="216"/>
      <c r="T475" s="216"/>
      <c r="U475" s="216"/>
      <c r="V475" s="216"/>
      <c r="W475" s="216"/>
      <c r="X475" s="216"/>
      <c r="Y475" s="216"/>
      <c r="Z475" s="216"/>
      <c r="AA475" s="216"/>
      <c r="AB475" s="216"/>
      <c r="AC475" s="216"/>
      <c r="AD475" s="216"/>
      <c r="AE475" s="216"/>
      <c r="AF475" s="216"/>
      <c r="AG475" s="216"/>
      <c r="AH475" s="216"/>
      <c r="AI475" s="216"/>
      <c r="AJ475" s="216"/>
      <c r="AK475" s="216"/>
      <c r="AL475" s="216"/>
      <c r="AM475" s="216"/>
      <c r="AN475" s="216"/>
      <c r="AO475" s="216"/>
      <c r="AP475" s="216"/>
      <c r="AQ475" s="216"/>
      <c r="AR475" s="216"/>
      <c r="AS475" s="216"/>
      <c r="AT475" s="216"/>
      <c r="AU475" s="216"/>
      <c r="AV475" s="216"/>
      <c r="AW475" s="216"/>
      <c r="AX475" s="216"/>
      <c r="AY475" s="216"/>
      <c r="AZ475" s="216"/>
      <c r="BA475" s="216"/>
      <c r="BB475" s="216"/>
      <c r="BC475" s="216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</row>
    <row r="476" spans="3:65" ht="12.75">
      <c r="C476" s="220">
        <f>C475+1</f>
        <v>1</v>
      </c>
      <c r="D476" s="198" t="str">
        <f>INDEX(D$64:D$88,$C476,1)</f>
        <v>Capital Costs</v>
      </c>
      <c r="E476" s="245" t="str">
        <f t="shared" si="467" ref="E476:F500">INDEX(E$64:E$88,$C476,1)</f>
        <v>Capital</v>
      </c>
      <c r="F476" s="215">
        <f t="shared" si="467"/>
        <v>4</v>
      </c>
      <c r="G476" s="215"/>
      <c r="H476" s="257">
        <f>Assumptions!$C$30</f>
        <v>0.59599999999999997</v>
      </c>
      <c r="I476" s="257">
        <f>Assumptions!$D$30</f>
        <v>0.106</v>
      </c>
      <c r="J476" s="258"/>
      <c r="K476" s="236">
        <f>SUMPRODUCT(O476:BM476,$O$12:$BM$12)</f>
        <v>213386.22766241382</v>
      </c>
      <c r="L476" s="237">
        <f>SUM(O476:BM476)</f>
        <v>272622.09642848006</v>
      </c>
      <c r="O476" s="221">
        <f t="shared" si="468" ref="O476:AT476">O386*$H476*$I476</f>
        <v>59216.602139999995</v>
      </c>
      <c r="P476" s="221">
        <f t="shared" si="468"/>
        <v>50337.088987999996</v>
      </c>
      <c r="Q476" s="221">
        <f t="shared" si="468"/>
        <v>41521.623664800005</v>
      </c>
      <c r="R476" s="221">
        <f t="shared" si="468"/>
        <v>34345.782758879999</v>
      </c>
      <c r="S476" s="221">
        <f t="shared" si="468"/>
        <v>27784.801009440002</v>
      </c>
      <c r="T476" s="221">
        <f t="shared" si="468"/>
        <v>21684.963627359997</v>
      </c>
      <c r="U476" s="221">
        <f t="shared" si="468"/>
        <v>16507.414979999998</v>
      </c>
      <c r="V476" s="221">
        <f t="shared" si="468"/>
        <v>11791.010699999997</v>
      </c>
      <c r="W476" s="221">
        <f t="shared" si="468"/>
        <v>7074.6064199999973</v>
      </c>
      <c r="X476" s="221">
        <f t="shared" si="468"/>
        <v>2358.2021399999981</v>
      </c>
      <c r="Y476" s="221">
        <f t="shared" si="468"/>
        <v>-4.4567939054829254E-12</v>
      </c>
      <c r="Z476" s="221">
        <f t="shared" si="468"/>
        <v>-7.4156336093977864E-12</v>
      </c>
      <c r="AA476" s="221">
        <f t="shared" si="468"/>
        <v>-7.4156336093977864E-12</v>
      </c>
      <c r="AB476" s="221">
        <f t="shared" si="468"/>
        <v>-7.4156336093977864E-12</v>
      </c>
      <c r="AC476" s="221">
        <f t="shared" si="468"/>
        <v>-7.4156336093977864E-12</v>
      </c>
      <c r="AD476" s="221">
        <f t="shared" si="468"/>
        <v>-7.4156336093977864E-12</v>
      </c>
      <c r="AE476" s="221">
        <f t="shared" si="468"/>
        <v>-7.4156336093977864E-12</v>
      </c>
      <c r="AF476" s="221">
        <f t="shared" si="468"/>
        <v>-7.4156336093977864E-12</v>
      </c>
      <c r="AG476" s="221">
        <f t="shared" si="468"/>
        <v>-7.4156336093977864E-12</v>
      </c>
      <c r="AH476" s="221">
        <f t="shared" si="468"/>
        <v>-7.4156336093977864E-12</v>
      </c>
      <c r="AI476" s="221">
        <f t="shared" si="468"/>
        <v>-7.4156336093977864E-12</v>
      </c>
      <c r="AJ476" s="221">
        <f t="shared" si="468"/>
        <v>-7.4156336093977864E-12</v>
      </c>
      <c r="AK476" s="221">
        <f t="shared" si="468"/>
        <v>-7.4156336093977864E-12</v>
      </c>
      <c r="AL476" s="221">
        <f t="shared" si="468"/>
        <v>-7.4156336093977864E-12</v>
      </c>
      <c r="AM476" s="221">
        <f t="shared" si="468"/>
        <v>-7.4156336093977864E-12</v>
      </c>
      <c r="AN476" s="221">
        <f t="shared" si="468"/>
        <v>-7.4156336093977864E-12</v>
      </c>
      <c r="AO476" s="221">
        <f t="shared" si="468"/>
        <v>-7.4156336093977864E-12</v>
      </c>
      <c r="AP476" s="221">
        <f t="shared" si="468"/>
        <v>-7.4156336093977864E-12</v>
      </c>
      <c r="AQ476" s="221">
        <f t="shared" si="468"/>
        <v>-7.4156336093977864E-12</v>
      </c>
      <c r="AR476" s="221">
        <f t="shared" si="468"/>
        <v>-7.4156336093977864E-12</v>
      </c>
      <c r="AS476" s="221">
        <f t="shared" si="468"/>
        <v>-7.4156336093977864E-12</v>
      </c>
      <c r="AT476" s="221">
        <f t="shared" si="468"/>
        <v>-7.4156336093977864E-12</v>
      </c>
      <c r="AU476" s="221">
        <f t="shared" si="469" ref="AU476:BM476">AU386*$H476*$I476</f>
        <v>-7.4156336093977864E-12</v>
      </c>
      <c r="AV476" s="221">
        <f t="shared" si="469"/>
        <v>-7.4156336093977864E-12</v>
      </c>
      <c r="AW476" s="221">
        <f t="shared" si="469"/>
        <v>-7.4156336093977864E-12</v>
      </c>
      <c r="AX476" s="221">
        <f t="shared" si="469"/>
        <v>-7.4156336093977864E-12</v>
      </c>
      <c r="AY476" s="221">
        <f t="shared" si="469"/>
        <v>-7.4156336093977864E-12</v>
      </c>
      <c r="AZ476" s="221">
        <f t="shared" si="469"/>
        <v>-7.4156336093977864E-12</v>
      </c>
      <c r="BA476" s="221">
        <f t="shared" si="469"/>
        <v>-7.4156336093977864E-12</v>
      </c>
      <c r="BB476" s="221">
        <f t="shared" si="469"/>
        <v>-7.4156336093977864E-12</v>
      </c>
      <c r="BC476" s="221">
        <f t="shared" si="469"/>
        <v>-7.4156336093977864E-12</v>
      </c>
      <c r="BD476" s="221">
        <f t="shared" si="469"/>
        <v>-7.4156336093977864E-12</v>
      </c>
      <c r="BE476" s="221">
        <f t="shared" si="469"/>
        <v>-7.4156336093977864E-12</v>
      </c>
      <c r="BF476" s="221">
        <f t="shared" si="469"/>
        <v>-7.4156336093977864E-12</v>
      </c>
      <c r="BG476" s="221">
        <f t="shared" si="469"/>
        <v>-7.4156336093977864E-12</v>
      </c>
      <c r="BH476" s="221">
        <f t="shared" si="469"/>
        <v>-7.4156336093977864E-12</v>
      </c>
      <c r="BI476" s="221">
        <f t="shared" si="469"/>
        <v>-7.4156336093977864E-12</v>
      </c>
      <c r="BJ476" s="221">
        <f t="shared" si="469"/>
        <v>-7.4156336093977864E-12</v>
      </c>
      <c r="BK476" s="221">
        <f t="shared" si="469"/>
        <v>-7.4156336093977864E-12</v>
      </c>
      <c r="BL476" s="221">
        <f t="shared" si="469"/>
        <v>-7.4156336093977864E-12</v>
      </c>
      <c r="BM476" s="221">
        <f t="shared" si="469"/>
        <v>-7.4156336093977864E-12</v>
      </c>
    </row>
    <row r="477" spans="3:65" ht="12.75">
      <c r="C477" s="220">
        <f t="shared" si="470" ref="C477:C500">C476+1</f>
        <v>2</v>
      </c>
      <c r="D477" s="198" t="str">
        <f t="shared" si="471" ref="D477:D500">INDEX(D$64:D$88,$C477,1)</f>
        <v>O&amp;M</v>
      </c>
      <c r="E477" s="245" t="str">
        <f t="shared" si="467"/>
        <v>Operating Expense</v>
      </c>
      <c r="F477" s="215">
        <f t="shared" si="467"/>
        <v>2</v>
      </c>
      <c r="G477" s="215"/>
      <c r="H477" s="257">
        <f>Assumptions!$C$30</f>
        <v>0.59599999999999997</v>
      </c>
      <c r="I477" s="257">
        <f>Assumptions!$D$30</f>
        <v>0.106</v>
      </c>
      <c r="J477" s="258"/>
      <c r="K477" s="236">
        <f t="shared" si="472" ref="K477:K501">SUMPRODUCT(O477:BM477,$O$12:$BM$12)</f>
        <v>0</v>
      </c>
      <c r="L477" s="237">
        <f t="shared" si="473" ref="L477:L501">SUM(O477:BM477)</f>
        <v>0</v>
      </c>
      <c r="O477" s="221">
        <f t="shared" si="474" ref="O477:AT477">O387*$H477*$I477</f>
        <v>0</v>
      </c>
      <c r="P477" s="221">
        <f t="shared" si="474"/>
        <v>0</v>
      </c>
      <c r="Q477" s="221">
        <f t="shared" si="474"/>
        <v>0</v>
      </c>
      <c r="R477" s="221">
        <f t="shared" si="474"/>
        <v>0</v>
      </c>
      <c r="S477" s="221">
        <f t="shared" si="474"/>
        <v>0</v>
      </c>
      <c r="T477" s="221">
        <f t="shared" si="474"/>
        <v>0</v>
      </c>
      <c r="U477" s="221">
        <f t="shared" si="474"/>
        <v>0</v>
      </c>
      <c r="V477" s="221">
        <f t="shared" si="474"/>
        <v>0</v>
      </c>
      <c r="W477" s="221">
        <f t="shared" si="474"/>
        <v>0</v>
      </c>
      <c r="X477" s="221">
        <f t="shared" si="474"/>
        <v>0</v>
      </c>
      <c r="Y477" s="221">
        <f t="shared" si="474"/>
        <v>0</v>
      </c>
      <c r="Z477" s="221">
        <f t="shared" si="474"/>
        <v>0</v>
      </c>
      <c r="AA477" s="221">
        <f t="shared" si="474"/>
        <v>0</v>
      </c>
      <c r="AB477" s="221">
        <f t="shared" si="474"/>
        <v>0</v>
      </c>
      <c r="AC477" s="221">
        <f t="shared" si="474"/>
        <v>0</v>
      </c>
      <c r="AD477" s="221">
        <f t="shared" si="474"/>
        <v>0</v>
      </c>
      <c r="AE477" s="221">
        <f t="shared" si="474"/>
        <v>0</v>
      </c>
      <c r="AF477" s="221">
        <f t="shared" si="474"/>
        <v>0</v>
      </c>
      <c r="AG477" s="221">
        <f t="shared" si="474"/>
        <v>0</v>
      </c>
      <c r="AH477" s="221">
        <f t="shared" si="474"/>
        <v>0</v>
      </c>
      <c r="AI477" s="221">
        <f t="shared" si="474"/>
        <v>0</v>
      </c>
      <c r="AJ477" s="221">
        <f t="shared" si="474"/>
        <v>0</v>
      </c>
      <c r="AK477" s="221">
        <f t="shared" si="474"/>
        <v>0</v>
      </c>
      <c r="AL477" s="221">
        <f t="shared" si="474"/>
        <v>0</v>
      </c>
      <c r="AM477" s="221">
        <f t="shared" si="474"/>
        <v>0</v>
      </c>
      <c r="AN477" s="221">
        <f t="shared" si="474"/>
        <v>0</v>
      </c>
      <c r="AO477" s="221">
        <f t="shared" si="474"/>
        <v>0</v>
      </c>
      <c r="AP477" s="221">
        <f t="shared" si="474"/>
        <v>0</v>
      </c>
      <c r="AQ477" s="221">
        <f t="shared" si="474"/>
        <v>0</v>
      </c>
      <c r="AR477" s="221">
        <f t="shared" si="474"/>
        <v>0</v>
      </c>
      <c r="AS477" s="221">
        <f t="shared" si="474"/>
        <v>0</v>
      </c>
      <c r="AT477" s="221">
        <f t="shared" si="474"/>
        <v>0</v>
      </c>
      <c r="AU477" s="221">
        <f t="shared" si="475" ref="AU477:BM477">AU387*$H477*$I477</f>
        <v>0</v>
      </c>
      <c r="AV477" s="221">
        <f t="shared" si="475"/>
        <v>0</v>
      </c>
      <c r="AW477" s="221">
        <f t="shared" si="475"/>
        <v>0</v>
      </c>
      <c r="AX477" s="221">
        <f t="shared" si="475"/>
        <v>0</v>
      </c>
      <c r="AY477" s="221">
        <f t="shared" si="475"/>
        <v>0</v>
      </c>
      <c r="AZ477" s="221">
        <f t="shared" si="475"/>
        <v>0</v>
      </c>
      <c r="BA477" s="221">
        <f t="shared" si="475"/>
        <v>0</v>
      </c>
      <c r="BB477" s="221">
        <f t="shared" si="475"/>
        <v>0</v>
      </c>
      <c r="BC477" s="221">
        <f t="shared" si="475"/>
        <v>0</v>
      </c>
      <c r="BD477" s="221">
        <f t="shared" si="475"/>
        <v>0</v>
      </c>
      <c r="BE477" s="221">
        <f t="shared" si="475"/>
        <v>0</v>
      </c>
      <c r="BF477" s="221">
        <f t="shared" si="475"/>
        <v>0</v>
      </c>
      <c r="BG477" s="221">
        <f t="shared" si="475"/>
        <v>0</v>
      </c>
      <c r="BH477" s="221">
        <f t="shared" si="475"/>
        <v>0</v>
      </c>
      <c r="BI477" s="221">
        <f t="shared" si="475"/>
        <v>0</v>
      </c>
      <c r="BJ477" s="221">
        <f t="shared" si="475"/>
        <v>0</v>
      </c>
      <c r="BK477" s="221">
        <f t="shared" si="475"/>
        <v>0</v>
      </c>
      <c r="BL477" s="221">
        <f t="shared" si="475"/>
        <v>0</v>
      </c>
      <c r="BM477" s="221">
        <f t="shared" si="475"/>
        <v>0</v>
      </c>
    </row>
    <row r="478" spans="3:65" ht="12.75">
      <c r="C478" s="220">
        <f t="shared" si="470"/>
        <v>3</v>
      </c>
      <c r="D478" s="198" t="str">
        <f t="shared" si="471"/>
        <v>…</v>
      </c>
      <c r="E478" s="245" t="str">
        <f t="shared" si="467"/>
        <v>Operating Expense</v>
      </c>
      <c r="F478" s="215">
        <f t="shared" si="467"/>
        <v>2</v>
      </c>
      <c r="G478" s="215"/>
      <c r="H478" s="257">
        <f>Assumptions!$C$30</f>
        <v>0.59599999999999997</v>
      </c>
      <c r="I478" s="257">
        <f>Assumptions!$D$30</f>
        <v>0.106</v>
      </c>
      <c r="J478" s="258"/>
      <c r="K478" s="236">
        <f t="shared" si="472"/>
        <v>0</v>
      </c>
      <c r="L478" s="237">
        <f t="shared" si="473"/>
        <v>0</v>
      </c>
      <c r="O478" s="221">
        <f t="shared" si="476" ref="O478:AT478">O388*$H478*$I478</f>
        <v>0</v>
      </c>
      <c r="P478" s="221">
        <f t="shared" si="476"/>
        <v>0</v>
      </c>
      <c r="Q478" s="221">
        <f t="shared" si="476"/>
        <v>0</v>
      </c>
      <c r="R478" s="221">
        <f t="shared" si="476"/>
        <v>0</v>
      </c>
      <c r="S478" s="221">
        <f t="shared" si="476"/>
        <v>0</v>
      </c>
      <c r="T478" s="221">
        <f t="shared" si="476"/>
        <v>0</v>
      </c>
      <c r="U478" s="221">
        <f t="shared" si="476"/>
        <v>0</v>
      </c>
      <c r="V478" s="221">
        <f t="shared" si="476"/>
        <v>0</v>
      </c>
      <c r="W478" s="221">
        <f t="shared" si="476"/>
        <v>0</v>
      </c>
      <c r="X478" s="221">
        <f t="shared" si="476"/>
        <v>0</v>
      </c>
      <c r="Y478" s="221">
        <f t="shared" si="476"/>
        <v>0</v>
      </c>
      <c r="Z478" s="221">
        <f t="shared" si="476"/>
        <v>0</v>
      </c>
      <c r="AA478" s="221">
        <f t="shared" si="476"/>
        <v>0</v>
      </c>
      <c r="AB478" s="221">
        <f t="shared" si="476"/>
        <v>0</v>
      </c>
      <c r="AC478" s="221">
        <f t="shared" si="476"/>
        <v>0</v>
      </c>
      <c r="AD478" s="221">
        <f t="shared" si="476"/>
        <v>0</v>
      </c>
      <c r="AE478" s="221">
        <f t="shared" si="476"/>
        <v>0</v>
      </c>
      <c r="AF478" s="221">
        <f t="shared" si="476"/>
        <v>0</v>
      </c>
      <c r="AG478" s="221">
        <f t="shared" si="476"/>
        <v>0</v>
      </c>
      <c r="AH478" s="221">
        <f t="shared" si="476"/>
        <v>0</v>
      </c>
      <c r="AI478" s="221">
        <f t="shared" si="476"/>
        <v>0</v>
      </c>
      <c r="AJ478" s="221">
        <f t="shared" si="476"/>
        <v>0</v>
      </c>
      <c r="AK478" s="221">
        <f t="shared" si="476"/>
        <v>0</v>
      </c>
      <c r="AL478" s="221">
        <f t="shared" si="476"/>
        <v>0</v>
      </c>
      <c r="AM478" s="221">
        <f t="shared" si="476"/>
        <v>0</v>
      </c>
      <c r="AN478" s="221">
        <f t="shared" si="476"/>
        <v>0</v>
      </c>
      <c r="AO478" s="221">
        <f t="shared" si="476"/>
        <v>0</v>
      </c>
      <c r="AP478" s="221">
        <f t="shared" si="476"/>
        <v>0</v>
      </c>
      <c r="AQ478" s="221">
        <f t="shared" si="476"/>
        <v>0</v>
      </c>
      <c r="AR478" s="221">
        <f t="shared" si="476"/>
        <v>0</v>
      </c>
      <c r="AS478" s="221">
        <f t="shared" si="476"/>
        <v>0</v>
      </c>
      <c r="AT478" s="221">
        <f t="shared" si="476"/>
        <v>0</v>
      </c>
      <c r="AU478" s="221">
        <f t="shared" si="477" ref="AU478:BM478">AU388*$H478*$I478</f>
        <v>0</v>
      </c>
      <c r="AV478" s="221">
        <f t="shared" si="477"/>
        <v>0</v>
      </c>
      <c r="AW478" s="221">
        <f t="shared" si="477"/>
        <v>0</v>
      </c>
      <c r="AX478" s="221">
        <f t="shared" si="477"/>
        <v>0</v>
      </c>
      <c r="AY478" s="221">
        <f t="shared" si="477"/>
        <v>0</v>
      </c>
      <c r="AZ478" s="221">
        <f t="shared" si="477"/>
        <v>0</v>
      </c>
      <c r="BA478" s="221">
        <f t="shared" si="477"/>
        <v>0</v>
      </c>
      <c r="BB478" s="221">
        <f t="shared" si="477"/>
        <v>0</v>
      </c>
      <c r="BC478" s="221">
        <f t="shared" si="477"/>
        <v>0</v>
      </c>
      <c r="BD478" s="221">
        <f t="shared" si="477"/>
        <v>0</v>
      </c>
      <c r="BE478" s="221">
        <f t="shared" si="477"/>
        <v>0</v>
      </c>
      <c r="BF478" s="221">
        <f t="shared" si="477"/>
        <v>0</v>
      </c>
      <c r="BG478" s="221">
        <f t="shared" si="477"/>
        <v>0</v>
      </c>
      <c r="BH478" s="221">
        <f t="shared" si="477"/>
        <v>0</v>
      </c>
      <c r="BI478" s="221">
        <f t="shared" si="477"/>
        <v>0</v>
      </c>
      <c r="BJ478" s="221">
        <f t="shared" si="477"/>
        <v>0</v>
      </c>
      <c r="BK478" s="221">
        <f t="shared" si="477"/>
        <v>0</v>
      </c>
      <c r="BL478" s="221">
        <f t="shared" si="477"/>
        <v>0</v>
      </c>
      <c r="BM478" s="221">
        <f t="shared" si="477"/>
        <v>0</v>
      </c>
    </row>
    <row r="479" spans="3:65" ht="12.75">
      <c r="C479" s="220">
        <f t="shared" si="470"/>
        <v>4</v>
      </c>
      <c r="D479" s="198" t="str">
        <f t="shared" si="471"/>
        <v>…</v>
      </c>
      <c r="E479" s="245" t="str">
        <f t="shared" si="467"/>
        <v>Operating Savings</v>
      </c>
      <c r="F479" s="215">
        <f t="shared" si="467"/>
        <v>1</v>
      </c>
      <c r="G479" s="215"/>
      <c r="H479" s="257">
        <f>Assumptions!$C$30</f>
        <v>0.59599999999999997</v>
      </c>
      <c r="I479" s="257">
        <f>Assumptions!$D$30</f>
        <v>0.106</v>
      </c>
      <c r="J479" s="258"/>
      <c r="K479" s="236">
        <f t="shared" si="472"/>
        <v>0</v>
      </c>
      <c r="L479" s="237">
        <f t="shared" si="473"/>
        <v>0</v>
      </c>
      <c r="O479" s="221">
        <f t="shared" si="478" ref="O479:AT479">O389*$H479*$I479</f>
        <v>0</v>
      </c>
      <c r="P479" s="221">
        <f t="shared" si="478"/>
        <v>0</v>
      </c>
      <c r="Q479" s="221">
        <f t="shared" si="478"/>
        <v>0</v>
      </c>
      <c r="R479" s="221">
        <f t="shared" si="478"/>
        <v>0</v>
      </c>
      <c r="S479" s="221">
        <f t="shared" si="478"/>
        <v>0</v>
      </c>
      <c r="T479" s="221">
        <f t="shared" si="478"/>
        <v>0</v>
      </c>
      <c r="U479" s="221">
        <f t="shared" si="478"/>
        <v>0</v>
      </c>
      <c r="V479" s="221">
        <f t="shared" si="478"/>
        <v>0</v>
      </c>
      <c r="W479" s="221">
        <f t="shared" si="478"/>
        <v>0</v>
      </c>
      <c r="X479" s="221">
        <f t="shared" si="478"/>
        <v>0</v>
      </c>
      <c r="Y479" s="221">
        <f t="shared" si="478"/>
        <v>0</v>
      </c>
      <c r="Z479" s="221">
        <f t="shared" si="478"/>
        <v>0</v>
      </c>
      <c r="AA479" s="221">
        <f t="shared" si="478"/>
        <v>0</v>
      </c>
      <c r="AB479" s="221">
        <f t="shared" si="478"/>
        <v>0</v>
      </c>
      <c r="AC479" s="221">
        <f t="shared" si="478"/>
        <v>0</v>
      </c>
      <c r="AD479" s="221">
        <f t="shared" si="478"/>
        <v>0</v>
      </c>
      <c r="AE479" s="221">
        <f t="shared" si="478"/>
        <v>0</v>
      </c>
      <c r="AF479" s="221">
        <f t="shared" si="478"/>
        <v>0</v>
      </c>
      <c r="AG479" s="221">
        <f t="shared" si="478"/>
        <v>0</v>
      </c>
      <c r="AH479" s="221">
        <f t="shared" si="478"/>
        <v>0</v>
      </c>
      <c r="AI479" s="221">
        <f t="shared" si="478"/>
        <v>0</v>
      </c>
      <c r="AJ479" s="221">
        <f t="shared" si="478"/>
        <v>0</v>
      </c>
      <c r="AK479" s="221">
        <f t="shared" si="478"/>
        <v>0</v>
      </c>
      <c r="AL479" s="221">
        <f t="shared" si="478"/>
        <v>0</v>
      </c>
      <c r="AM479" s="221">
        <f t="shared" si="478"/>
        <v>0</v>
      </c>
      <c r="AN479" s="221">
        <f t="shared" si="478"/>
        <v>0</v>
      </c>
      <c r="AO479" s="221">
        <f t="shared" si="478"/>
        <v>0</v>
      </c>
      <c r="AP479" s="221">
        <f t="shared" si="478"/>
        <v>0</v>
      </c>
      <c r="AQ479" s="221">
        <f t="shared" si="478"/>
        <v>0</v>
      </c>
      <c r="AR479" s="221">
        <f t="shared" si="478"/>
        <v>0</v>
      </c>
      <c r="AS479" s="221">
        <f t="shared" si="478"/>
        <v>0</v>
      </c>
      <c r="AT479" s="221">
        <f t="shared" si="478"/>
        <v>0</v>
      </c>
      <c r="AU479" s="221">
        <f t="shared" si="479" ref="AU479:BM479">AU389*$H479*$I479</f>
        <v>0</v>
      </c>
      <c r="AV479" s="221">
        <f t="shared" si="479"/>
        <v>0</v>
      </c>
      <c r="AW479" s="221">
        <f t="shared" si="479"/>
        <v>0</v>
      </c>
      <c r="AX479" s="221">
        <f t="shared" si="479"/>
        <v>0</v>
      </c>
      <c r="AY479" s="221">
        <f t="shared" si="479"/>
        <v>0</v>
      </c>
      <c r="AZ479" s="221">
        <f t="shared" si="479"/>
        <v>0</v>
      </c>
      <c r="BA479" s="221">
        <f t="shared" si="479"/>
        <v>0</v>
      </c>
      <c r="BB479" s="221">
        <f t="shared" si="479"/>
        <v>0</v>
      </c>
      <c r="BC479" s="221">
        <f t="shared" si="479"/>
        <v>0</v>
      </c>
      <c r="BD479" s="221">
        <f t="shared" si="479"/>
        <v>0</v>
      </c>
      <c r="BE479" s="221">
        <f t="shared" si="479"/>
        <v>0</v>
      </c>
      <c r="BF479" s="221">
        <f t="shared" si="479"/>
        <v>0</v>
      </c>
      <c r="BG479" s="221">
        <f t="shared" si="479"/>
        <v>0</v>
      </c>
      <c r="BH479" s="221">
        <f t="shared" si="479"/>
        <v>0</v>
      </c>
      <c r="BI479" s="221">
        <f t="shared" si="479"/>
        <v>0</v>
      </c>
      <c r="BJ479" s="221">
        <f t="shared" si="479"/>
        <v>0</v>
      </c>
      <c r="BK479" s="221">
        <f t="shared" si="479"/>
        <v>0</v>
      </c>
      <c r="BL479" s="221">
        <f t="shared" si="479"/>
        <v>0</v>
      </c>
      <c r="BM479" s="221">
        <f t="shared" si="479"/>
        <v>0</v>
      </c>
    </row>
    <row r="480" spans="3:65" ht="12.75">
      <c r="C480" s="220">
        <f t="shared" si="470"/>
        <v>5</v>
      </c>
      <c r="D480" s="198" t="str">
        <f t="shared" si="471"/>
        <v>…</v>
      </c>
      <c r="E480" s="245" t="str">
        <f t="shared" si="467"/>
        <v>Operating Expense</v>
      </c>
      <c r="F480" s="215">
        <f t="shared" si="467"/>
        <v>2</v>
      </c>
      <c r="G480" s="215"/>
      <c r="H480" s="257">
        <f>Assumptions!$C$30</f>
        <v>0.59599999999999997</v>
      </c>
      <c r="I480" s="257">
        <f>Assumptions!$D$30</f>
        <v>0.106</v>
      </c>
      <c r="J480" s="258"/>
      <c r="K480" s="236">
        <f t="shared" si="472"/>
        <v>0</v>
      </c>
      <c r="L480" s="237">
        <f t="shared" si="473"/>
        <v>0</v>
      </c>
      <c r="O480" s="221">
        <f t="shared" si="480" ref="O480:AT480">O390*$H480*$I480</f>
        <v>0</v>
      </c>
      <c r="P480" s="221">
        <f t="shared" si="480"/>
        <v>0</v>
      </c>
      <c r="Q480" s="221">
        <f t="shared" si="480"/>
        <v>0</v>
      </c>
      <c r="R480" s="221">
        <f t="shared" si="480"/>
        <v>0</v>
      </c>
      <c r="S480" s="221">
        <f t="shared" si="480"/>
        <v>0</v>
      </c>
      <c r="T480" s="221">
        <f t="shared" si="480"/>
        <v>0</v>
      </c>
      <c r="U480" s="221">
        <f t="shared" si="480"/>
        <v>0</v>
      </c>
      <c r="V480" s="221">
        <f t="shared" si="480"/>
        <v>0</v>
      </c>
      <c r="W480" s="221">
        <f t="shared" si="480"/>
        <v>0</v>
      </c>
      <c r="X480" s="221">
        <f t="shared" si="480"/>
        <v>0</v>
      </c>
      <c r="Y480" s="221">
        <f t="shared" si="480"/>
        <v>0</v>
      </c>
      <c r="Z480" s="221">
        <f t="shared" si="480"/>
        <v>0</v>
      </c>
      <c r="AA480" s="221">
        <f t="shared" si="480"/>
        <v>0</v>
      </c>
      <c r="AB480" s="221">
        <f t="shared" si="480"/>
        <v>0</v>
      </c>
      <c r="AC480" s="221">
        <f t="shared" si="480"/>
        <v>0</v>
      </c>
      <c r="AD480" s="221">
        <f t="shared" si="480"/>
        <v>0</v>
      </c>
      <c r="AE480" s="221">
        <f t="shared" si="480"/>
        <v>0</v>
      </c>
      <c r="AF480" s="221">
        <f t="shared" si="480"/>
        <v>0</v>
      </c>
      <c r="AG480" s="221">
        <f t="shared" si="480"/>
        <v>0</v>
      </c>
      <c r="AH480" s="221">
        <f t="shared" si="480"/>
        <v>0</v>
      </c>
      <c r="AI480" s="221">
        <f t="shared" si="480"/>
        <v>0</v>
      </c>
      <c r="AJ480" s="221">
        <f t="shared" si="480"/>
        <v>0</v>
      </c>
      <c r="AK480" s="221">
        <f t="shared" si="480"/>
        <v>0</v>
      </c>
      <c r="AL480" s="221">
        <f t="shared" si="480"/>
        <v>0</v>
      </c>
      <c r="AM480" s="221">
        <f t="shared" si="480"/>
        <v>0</v>
      </c>
      <c r="AN480" s="221">
        <f t="shared" si="480"/>
        <v>0</v>
      </c>
      <c r="AO480" s="221">
        <f t="shared" si="480"/>
        <v>0</v>
      </c>
      <c r="AP480" s="221">
        <f t="shared" si="480"/>
        <v>0</v>
      </c>
      <c r="AQ480" s="221">
        <f t="shared" si="480"/>
        <v>0</v>
      </c>
      <c r="AR480" s="221">
        <f t="shared" si="480"/>
        <v>0</v>
      </c>
      <c r="AS480" s="221">
        <f t="shared" si="480"/>
        <v>0</v>
      </c>
      <c r="AT480" s="221">
        <f t="shared" si="480"/>
        <v>0</v>
      </c>
      <c r="AU480" s="221">
        <f t="shared" si="481" ref="AU480:BM480">AU390*$H480*$I480</f>
        <v>0</v>
      </c>
      <c r="AV480" s="221">
        <f t="shared" si="481"/>
        <v>0</v>
      </c>
      <c r="AW480" s="221">
        <f t="shared" si="481"/>
        <v>0</v>
      </c>
      <c r="AX480" s="221">
        <f t="shared" si="481"/>
        <v>0</v>
      </c>
      <c r="AY480" s="221">
        <f t="shared" si="481"/>
        <v>0</v>
      </c>
      <c r="AZ480" s="221">
        <f t="shared" si="481"/>
        <v>0</v>
      </c>
      <c r="BA480" s="221">
        <f t="shared" si="481"/>
        <v>0</v>
      </c>
      <c r="BB480" s="221">
        <f t="shared" si="481"/>
        <v>0</v>
      </c>
      <c r="BC480" s="221">
        <f t="shared" si="481"/>
        <v>0</v>
      </c>
      <c r="BD480" s="221">
        <f t="shared" si="481"/>
        <v>0</v>
      </c>
      <c r="BE480" s="221">
        <f t="shared" si="481"/>
        <v>0</v>
      </c>
      <c r="BF480" s="221">
        <f t="shared" si="481"/>
        <v>0</v>
      </c>
      <c r="BG480" s="221">
        <f t="shared" si="481"/>
        <v>0</v>
      </c>
      <c r="BH480" s="221">
        <f t="shared" si="481"/>
        <v>0</v>
      </c>
      <c r="BI480" s="221">
        <f t="shared" si="481"/>
        <v>0</v>
      </c>
      <c r="BJ480" s="221">
        <f t="shared" si="481"/>
        <v>0</v>
      </c>
      <c r="BK480" s="221">
        <f t="shared" si="481"/>
        <v>0</v>
      </c>
      <c r="BL480" s="221">
        <f t="shared" si="481"/>
        <v>0</v>
      </c>
      <c r="BM480" s="221">
        <f t="shared" si="481"/>
        <v>0</v>
      </c>
    </row>
    <row r="481" spans="3:65" ht="12.75">
      <c r="C481" s="220">
        <f t="shared" si="470"/>
        <v>6</v>
      </c>
      <c r="D481" s="198" t="str">
        <f t="shared" si="471"/>
        <v>…</v>
      </c>
      <c r="E481" s="245" t="str">
        <f t="shared" si="467"/>
        <v>Operating Expense</v>
      </c>
      <c r="F481" s="215">
        <f t="shared" si="467"/>
        <v>2</v>
      </c>
      <c r="G481" s="215"/>
      <c r="H481" s="257">
        <f>Assumptions!$C$30</f>
        <v>0.59599999999999997</v>
      </c>
      <c r="I481" s="257">
        <f>Assumptions!$D$30</f>
        <v>0.106</v>
      </c>
      <c r="J481" s="258"/>
      <c r="K481" s="236">
        <f t="shared" si="472"/>
        <v>0</v>
      </c>
      <c r="L481" s="237">
        <f t="shared" si="473"/>
        <v>0</v>
      </c>
      <c r="O481" s="221">
        <f t="shared" si="482" ref="O481:AT481">O391*$H481*$I481</f>
        <v>0</v>
      </c>
      <c r="P481" s="221">
        <f t="shared" si="482"/>
        <v>0</v>
      </c>
      <c r="Q481" s="221">
        <f t="shared" si="482"/>
        <v>0</v>
      </c>
      <c r="R481" s="221">
        <f t="shared" si="482"/>
        <v>0</v>
      </c>
      <c r="S481" s="221">
        <f t="shared" si="482"/>
        <v>0</v>
      </c>
      <c r="T481" s="221">
        <f t="shared" si="482"/>
        <v>0</v>
      </c>
      <c r="U481" s="221">
        <f t="shared" si="482"/>
        <v>0</v>
      </c>
      <c r="V481" s="221">
        <f t="shared" si="482"/>
        <v>0</v>
      </c>
      <c r="W481" s="221">
        <f t="shared" si="482"/>
        <v>0</v>
      </c>
      <c r="X481" s="221">
        <f t="shared" si="482"/>
        <v>0</v>
      </c>
      <c r="Y481" s="221">
        <f t="shared" si="482"/>
        <v>0</v>
      </c>
      <c r="Z481" s="221">
        <f t="shared" si="482"/>
        <v>0</v>
      </c>
      <c r="AA481" s="221">
        <f t="shared" si="482"/>
        <v>0</v>
      </c>
      <c r="AB481" s="221">
        <f t="shared" si="482"/>
        <v>0</v>
      </c>
      <c r="AC481" s="221">
        <f t="shared" si="482"/>
        <v>0</v>
      </c>
      <c r="AD481" s="221">
        <f t="shared" si="482"/>
        <v>0</v>
      </c>
      <c r="AE481" s="221">
        <f t="shared" si="482"/>
        <v>0</v>
      </c>
      <c r="AF481" s="221">
        <f t="shared" si="482"/>
        <v>0</v>
      </c>
      <c r="AG481" s="221">
        <f t="shared" si="482"/>
        <v>0</v>
      </c>
      <c r="AH481" s="221">
        <f t="shared" si="482"/>
        <v>0</v>
      </c>
      <c r="AI481" s="221">
        <f t="shared" si="482"/>
        <v>0</v>
      </c>
      <c r="AJ481" s="221">
        <f t="shared" si="482"/>
        <v>0</v>
      </c>
      <c r="AK481" s="221">
        <f t="shared" si="482"/>
        <v>0</v>
      </c>
      <c r="AL481" s="221">
        <f t="shared" si="482"/>
        <v>0</v>
      </c>
      <c r="AM481" s="221">
        <f t="shared" si="482"/>
        <v>0</v>
      </c>
      <c r="AN481" s="221">
        <f t="shared" si="482"/>
        <v>0</v>
      </c>
      <c r="AO481" s="221">
        <f t="shared" si="482"/>
        <v>0</v>
      </c>
      <c r="AP481" s="221">
        <f t="shared" si="482"/>
        <v>0</v>
      </c>
      <c r="AQ481" s="221">
        <f t="shared" si="482"/>
        <v>0</v>
      </c>
      <c r="AR481" s="221">
        <f t="shared" si="482"/>
        <v>0</v>
      </c>
      <c r="AS481" s="221">
        <f t="shared" si="482"/>
        <v>0</v>
      </c>
      <c r="AT481" s="221">
        <f t="shared" si="482"/>
        <v>0</v>
      </c>
      <c r="AU481" s="221">
        <f t="shared" si="483" ref="AU481:BM481">AU391*$H481*$I481</f>
        <v>0</v>
      </c>
      <c r="AV481" s="221">
        <f t="shared" si="483"/>
        <v>0</v>
      </c>
      <c r="AW481" s="221">
        <f t="shared" si="483"/>
        <v>0</v>
      </c>
      <c r="AX481" s="221">
        <f t="shared" si="483"/>
        <v>0</v>
      </c>
      <c r="AY481" s="221">
        <f t="shared" si="483"/>
        <v>0</v>
      </c>
      <c r="AZ481" s="221">
        <f t="shared" si="483"/>
        <v>0</v>
      </c>
      <c r="BA481" s="221">
        <f t="shared" si="483"/>
        <v>0</v>
      </c>
      <c r="BB481" s="221">
        <f t="shared" si="483"/>
        <v>0</v>
      </c>
      <c r="BC481" s="221">
        <f t="shared" si="483"/>
        <v>0</v>
      </c>
      <c r="BD481" s="221">
        <f t="shared" si="483"/>
        <v>0</v>
      </c>
      <c r="BE481" s="221">
        <f t="shared" si="483"/>
        <v>0</v>
      </c>
      <c r="BF481" s="221">
        <f t="shared" si="483"/>
        <v>0</v>
      </c>
      <c r="BG481" s="221">
        <f t="shared" si="483"/>
        <v>0</v>
      </c>
      <c r="BH481" s="221">
        <f t="shared" si="483"/>
        <v>0</v>
      </c>
      <c r="BI481" s="221">
        <f t="shared" si="483"/>
        <v>0</v>
      </c>
      <c r="BJ481" s="221">
        <f t="shared" si="483"/>
        <v>0</v>
      </c>
      <c r="BK481" s="221">
        <f t="shared" si="483"/>
        <v>0</v>
      </c>
      <c r="BL481" s="221">
        <f t="shared" si="483"/>
        <v>0</v>
      </c>
      <c r="BM481" s="221">
        <f t="shared" si="483"/>
        <v>0</v>
      </c>
    </row>
    <row r="482" spans="3:65" ht="12.75">
      <c r="C482" s="220">
        <f t="shared" si="470"/>
        <v>7</v>
      </c>
      <c r="D482" s="198" t="str">
        <f t="shared" si="471"/>
        <v>…</v>
      </c>
      <c r="E482" s="245" t="str">
        <f t="shared" si="467"/>
        <v>Operating Expense</v>
      </c>
      <c r="F482" s="215">
        <f t="shared" si="467"/>
        <v>2</v>
      </c>
      <c r="G482" s="215"/>
      <c r="H482" s="257">
        <f>Assumptions!$C$30</f>
        <v>0.59599999999999997</v>
      </c>
      <c r="I482" s="257">
        <f>Assumptions!$D$30</f>
        <v>0.106</v>
      </c>
      <c r="J482" s="258"/>
      <c r="K482" s="236">
        <f t="shared" si="472"/>
        <v>0</v>
      </c>
      <c r="L482" s="237">
        <f t="shared" si="473"/>
        <v>0</v>
      </c>
      <c r="O482" s="221">
        <f t="shared" si="484" ref="O482:AT482">O392*$H482*$I482</f>
        <v>0</v>
      </c>
      <c r="P482" s="221">
        <f t="shared" si="484"/>
        <v>0</v>
      </c>
      <c r="Q482" s="221">
        <f t="shared" si="484"/>
        <v>0</v>
      </c>
      <c r="R482" s="221">
        <f t="shared" si="484"/>
        <v>0</v>
      </c>
      <c r="S482" s="221">
        <f t="shared" si="484"/>
        <v>0</v>
      </c>
      <c r="T482" s="221">
        <f t="shared" si="484"/>
        <v>0</v>
      </c>
      <c r="U482" s="221">
        <f t="shared" si="484"/>
        <v>0</v>
      </c>
      <c r="V482" s="221">
        <f t="shared" si="484"/>
        <v>0</v>
      </c>
      <c r="W482" s="221">
        <f t="shared" si="484"/>
        <v>0</v>
      </c>
      <c r="X482" s="221">
        <f t="shared" si="484"/>
        <v>0</v>
      </c>
      <c r="Y482" s="221">
        <f t="shared" si="484"/>
        <v>0</v>
      </c>
      <c r="Z482" s="221">
        <f t="shared" si="484"/>
        <v>0</v>
      </c>
      <c r="AA482" s="221">
        <f t="shared" si="484"/>
        <v>0</v>
      </c>
      <c r="AB482" s="221">
        <f t="shared" si="484"/>
        <v>0</v>
      </c>
      <c r="AC482" s="221">
        <f t="shared" si="484"/>
        <v>0</v>
      </c>
      <c r="AD482" s="221">
        <f t="shared" si="484"/>
        <v>0</v>
      </c>
      <c r="AE482" s="221">
        <f t="shared" si="484"/>
        <v>0</v>
      </c>
      <c r="AF482" s="221">
        <f t="shared" si="484"/>
        <v>0</v>
      </c>
      <c r="AG482" s="221">
        <f t="shared" si="484"/>
        <v>0</v>
      </c>
      <c r="AH482" s="221">
        <f t="shared" si="484"/>
        <v>0</v>
      </c>
      <c r="AI482" s="221">
        <f t="shared" si="484"/>
        <v>0</v>
      </c>
      <c r="AJ482" s="221">
        <f t="shared" si="484"/>
        <v>0</v>
      </c>
      <c r="AK482" s="221">
        <f t="shared" si="484"/>
        <v>0</v>
      </c>
      <c r="AL482" s="221">
        <f t="shared" si="484"/>
        <v>0</v>
      </c>
      <c r="AM482" s="221">
        <f t="shared" si="484"/>
        <v>0</v>
      </c>
      <c r="AN482" s="221">
        <f t="shared" si="484"/>
        <v>0</v>
      </c>
      <c r="AO482" s="221">
        <f t="shared" si="484"/>
        <v>0</v>
      </c>
      <c r="AP482" s="221">
        <f t="shared" si="484"/>
        <v>0</v>
      </c>
      <c r="AQ482" s="221">
        <f t="shared" si="484"/>
        <v>0</v>
      </c>
      <c r="AR482" s="221">
        <f t="shared" si="484"/>
        <v>0</v>
      </c>
      <c r="AS482" s="221">
        <f t="shared" si="484"/>
        <v>0</v>
      </c>
      <c r="AT482" s="221">
        <f t="shared" si="484"/>
        <v>0</v>
      </c>
      <c r="AU482" s="221">
        <f t="shared" si="485" ref="AU482:BM482">AU392*$H482*$I482</f>
        <v>0</v>
      </c>
      <c r="AV482" s="221">
        <f t="shared" si="485"/>
        <v>0</v>
      </c>
      <c r="AW482" s="221">
        <f t="shared" si="485"/>
        <v>0</v>
      </c>
      <c r="AX482" s="221">
        <f t="shared" si="485"/>
        <v>0</v>
      </c>
      <c r="AY482" s="221">
        <f t="shared" si="485"/>
        <v>0</v>
      </c>
      <c r="AZ482" s="221">
        <f t="shared" si="485"/>
        <v>0</v>
      </c>
      <c r="BA482" s="221">
        <f t="shared" si="485"/>
        <v>0</v>
      </c>
      <c r="BB482" s="221">
        <f t="shared" si="485"/>
        <v>0</v>
      </c>
      <c r="BC482" s="221">
        <f t="shared" si="485"/>
        <v>0</v>
      </c>
      <c r="BD482" s="221">
        <f t="shared" si="485"/>
        <v>0</v>
      </c>
      <c r="BE482" s="221">
        <f t="shared" si="485"/>
        <v>0</v>
      </c>
      <c r="BF482" s="221">
        <f t="shared" si="485"/>
        <v>0</v>
      </c>
      <c r="BG482" s="221">
        <f t="shared" si="485"/>
        <v>0</v>
      </c>
      <c r="BH482" s="221">
        <f t="shared" si="485"/>
        <v>0</v>
      </c>
      <c r="BI482" s="221">
        <f t="shared" si="485"/>
        <v>0</v>
      </c>
      <c r="BJ482" s="221">
        <f t="shared" si="485"/>
        <v>0</v>
      </c>
      <c r="BK482" s="221">
        <f t="shared" si="485"/>
        <v>0</v>
      </c>
      <c r="BL482" s="221">
        <f t="shared" si="485"/>
        <v>0</v>
      </c>
      <c r="BM482" s="221">
        <f t="shared" si="485"/>
        <v>0</v>
      </c>
    </row>
    <row r="483" spans="3:65" ht="12.75">
      <c r="C483" s="220">
        <f t="shared" si="470"/>
        <v>8</v>
      </c>
      <c r="D483" s="198" t="str">
        <f t="shared" si="471"/>
        <v>…</v>
      </c>
      <c r="E483" s="245" t="str">
        <f t="shared" si="467"/>
        <v>Operating Expense</v>
      </c>
      <c r="F483" s="215">
        <f t="shared" si="467"/>
        <v>2</v>
      </c>
      <c r="G483" s="215"/>
      <c r="H483" s="257">
        <f>Assumptions!$C$30</f>
        <v>0.59599999999999997</v>
      </c>
      <c r="I483" s="257">
        <f>Assumptions!$D$30</f>
        <v>0.106</v>
      </c>
      <c r="J483" s="258"/>
      <c r="K483" s="236">
        <f t="shared" si="472"/>
        <v>0</v>
      </c>
      <c r="L483" s="237">
        <f t="shared" si="473"/>
        <v>0</v>
      </c>
      <c r="O483" s="221">
        <f t="shared" si="486" ref="O483:AT483">O393*$H483*$I483</f>
        <v>0</v>
      </c>
      <c r="P483" s="221">
        <f t="shared" si="486"/>
        <v>0</v>
      </c>
      <c r="Q483" s="221">
        <f t="shared" si="486"/>
        <v>0</v>
      </c>
      <c r="R483" s="221">
        <f t="shared" si="486"/>
        <v>0</v>
      </c>
      <c r="S483" s="221">
        <f t="shared" si="486"/>
        <v>0</v>
      </c>
      <c r="T483" s="221">
        <f t="shared" si="486"/>
        <v>0</v>
      </c>
      <c r="U483" s="221">
        <f t="shared" si="486"/>
        <v>0</v>
      </c>
      <c r="V483" s="221">
        <f t="shared" si="486"/>
        <v>0</v>
      </c>
      <c r="W483" s="221">
        <f t="shared" si="486"/>
        <v>0</v>
      </c>
      <c r="X483" s="221">
        <f t="shared" si="486"/>
        <v>0</v>
      </c>
      <c r="Y483" s="221">
        <f t="shared" si="486"/>
        <v>0</v>
      </c>
      <c r="Z483" s="221">
        <f t="shared" si="486"/>
        <v>0</v>
      </c>
      <c r="AA483" s="221">
        <f t="shared" si="486"/>
        <v>0</v>
      </c>
      <c r="AB483" s="221">
        <f t="shared" si="486"/>
        <v>0</v>
      </c>
      <c r="AC483" s="221">
        <f t="shared" si="486"/>
        <v>0</v>
      </c>
      <c r="AD483" s="221">
        <f t="shared" si="486"/>
        <v>0</v>
      </c>
      <c r="AE483" s="221">
        <f t="shared" si="486"/>
        <v>0</v>
      </c>
      <c r="AF483" s="221">
        <f t="shared" si="486"/>
        <v>0</v>
      </c>
      <c r="AG483" s="221">
        <f t="shared" si="486"/>
        <v>0</v>
      </c>
      <c r="AH483" s="221">
        <f t="shared" si="486"/>
        <v>0</v>
      </c>
      <c r="AI483" s="221">
        <f t="shared" si="486"/>
        <v>0</v>
      </c>
      <c r="AJ483" s="221">
        <f t="shared" si="486"/>
        <v>0</v>
      </c>
      <c r="AK483" s="221">
        <f t="shared" si="486"/>
        <v>0</v>
      </c>
      <c r="AL483" s="221">
        <f t="shared" si="486"/>
        <v>0</v>
      </c>
      <c r="AM483" s="221">
        <f t="shared" si="486"/>
        <v>0</v>
      </c>
      <c r="AN483" s="221">
        <f t="shared" si="486"/>
        <v>0</v>
      </c>
      <c r="AO483" s="221">
        <f t="shared" si="486"/>
        <v>0</v>
      </c>
      <c r="AP483" s="221">
        <f t="shared" si="486"/>
        <v>0</v>
      </c>
      <c r="AQ483" s="221">
        <f t="shared" si="486"/>
        <v>0</v>
      </c>
      <c r="AR483" s="221">
        <f t="shared" si="486"/>
        <v>0</v>
      </c>
      <c r="AS483" s="221">
        <f t="shared" si="486"/>
        <v>0</v>
      </c>
      <c r="AT483" s="221">
        <f t="shared" si="486"/>
        <v>0</v>
      </c>
      <c r="AU483" s="221">
        <f t="shared" si="487" ref="AU483:BM483">AU393*$H483*$I483</f>
        <v>0</v>
      </c>
      <c r="AV483" s="221">
        <f t="shared" si="487"/>
        <v>0</v>
      </c>
      <c r="AW483" s="221">
        <f t="shared" si="487"/>
        <v>0</v>
      </c>
      <c r="AX483" s="221">
        <f t="shared" si="487"/>
        <v>0</v>
      </c>
      <c r="AY483" s="221">
        <f t="shared" si="487"/>
        <v>0</v>
      </c>
      <c r="AZ483" s="221">
        <f t="shared" si="487"/>
        <v>0</v>
      </c>
      <c r="BA483" s="221">
        <f t="shared" si="487"/>
        <v>0</v>
      </c>
      <c r="BB483" s="221">
        <f t="shared" si="487"/>
        <v>0</v>
      </c>
      <c r="BC483" s="221">
        <f t="shared" si="487"/>
        <v>0</v>
      </c>
      <c r="BD483" s="221">
        <f t="shared" si="487"/>
        <v>0</v>
      </c>
      <c r="BE483" s="221">
        <f t="shared" si="487"/>
        <v>0</v>
      </c>
      <c r="BF483" s="221">
        <f t="shared" si="487"/>
        <v>0</v>
      </c>
      <c r="BG483" s="221">
        <f t="shared" si="487"/>
        <v>0</v>
      </c>
      <c r="BH483" s="221">
        <f t="shared" si="487"/>
        <v>0</v>
      </c>
      <c r="BI483" s="221">
        <f t="shared" si="487"/>
        <v>0</v>
      </c>
      <c r="BJ483" s="221">
        <f t="shared" si="487"/>
        <v>0</v>
      </c>
      <c r="BK483" s="221">
        <f t="shared" si="487"/>
        <v>0</v>
      </c>
      <c r="BL483" s="221">
        <f t="shared" si="487"/>
        <v>0</v>
      </c>
      <c r="BM483" s="221">
        <f t="shared" si="487"/>
        <v>0</v>
      </c>
    </row>
    <row r="484" spans="3:65" ht="12.75">
      <c r="C484" s="220">
        <f t="shared" si="470"/>
        <v>9</v>
      </c>
      <c r="D484" s="198" t="str">
        <f t="shared" si="471"/>
        <v>…</v>
      </c>
      <c r="E484" s="245" t="str">
        <f t="shared" si="467"/>
        <v>Operating Expense</v>
      </c>
      <c r="F484" s="215">
        <f t="shared" si="467"/>
        <v>2</v>
      </c>
      <c r="G484" s="215"/>
      <c r="H484" s="257">
        <f>Assumptions!$C$30</f>
        <v>0.59599999999999997</v>
      </c>
      <c r="I484" s="257">
        <f>Assumptions!$D$30</f>
        <v>0.106</v>
      </c>
      <c r="J484" s="258"/>
      <c r="K484" s="236">
        <f t="shared" si="472"/>
        <v>0</v>
      </c>
      <c r="L484" s="237">
        <f t="shared" si="473"/>
        <v>0</v>
      </c>
      <c r="O484" s="221">
        <f t="shared" si="488" ref="O484:AT484">O394*$H484*$I484</f>
        <v>0</v>
      </c>
      <c r="P484" s="221">
        <f t="shared" si="488"/>
        <v>0</v>
      </c>
      <c r="Q484" s="221">
        <f t="shared" si="488"/>
        <v>0</v>
      </c>
      <c r="R484" s="221">
        <f t="shared" si="488"/>
        <v>0</v>
      </c>
      <c r="S484" s="221">
        <f t="shared" si="488"/>
        <v>0</v>
      </c>
      <c r="T484" s="221">
        <f t="shared" si="488"/>
        <v>0</v>
      </c>
      <c r="U484" s="221">
        <f t="shared" si="488"/>
        <v>0</v>
      </c>
      <c r="V484" s="221">
        <f t="shared" si="488"/>
        <v>0</v>
      </c>
      <c r="W484" s="221">
        <f t="shared" si="488"/>
        <v>0</v>
      </c>
      <c r="X484" s="221">
        <f t="shared" si="488"/>
        <v>0</v>
      </c>
      <c r="Y484" s="221">
        <f t="shared" si="488"/>
        <v>0</v>
      </c>
      <c r="Z484" s="221">
        <f t="shared" si="488"/>
        <v>0</v>
      </c>
      <c r="AA484" s="221">
        <f t="shared" si="488"/>
        <v>0</v>
      </c>
      <c r="AB484" s="221">
        <f t="shared" si="488"/>
        <v>0</v>
      </c>
      <c r="AC484" s="221">
        <f t="shared" si="488"/>
        <v>0</v>
      </c>
      <c r="AD484" s="221">
        <f t="shared" si="488"/>
        <v>0</v>
      </c>
      <c r="AE484" s="221">
        <f t="shared" si="488"/>
        <v>0</v>
      </c>
      <c r="AF484" s="221">
        <f t="shared" si="488"/>
        <v>0</v>
      </c>
      <c r="AG484" s="221">
        <f t="shared" si="488"/>
        <v>0</v>
      </c>
      <c r="AH484" s="221">
        <f t="shared" si="488"/>
        <v>0</v>
      </c>
      <c r="AI484" s="221">
        <f t="shared" si="488"/>
        <v>0</v>
      </c>
      <c r="AJ484" s="221">
        <f t="shared" si="488"/>
        <v>0</v>
      </c>
      <c r="AK484" s="221">
        <f t="shared" si="488"/>
        <v>0</v>
      </c>
      <c r="AL484" s="221">
        <f t="shared" si="488"/>
        <v>0</v>
      </c>
      <c r="AM484" s="221">
        <f t="shared" si="488"/>
        <v>0</v>
      </c>
      <c r="AN484" s="221">
        <f t="shared" si="488"/>
        <v>0</v>
      </c>
      <c r="AO484" s="221">
        <f t="shared" si="488"/>
        <v>0</v>
      </c>
      <c r="AP484" s="221">
        <f t="shared" si="488"/>
        <v>0</v>
      </c>
      <c r="AQ484" s="221">
        <f t="shared" si="488"/>
        <v>0</v>
      </c>
      <c r="AR484" s="221">
        <f t="shared" si="488"/>
        <v>0</v>
      </c>
      <c r="AS484" s="221">
        <f t="shared" si="488"/>
        <v>0</v>
      </c>
      <c r="AT484" s="221">
        <f t="shared" si="488"/>
        <v>0</v>
      </c>
      <c r="AU484" s="221">
        <f t="shared" si="489" ref="AU484:BM484">AU394*$H484*$I484</f>
        <v>0</v>
      </c>
      <c r="AV484" s="221">
        <f t="shared" si="489"/>
        <v>0</v>
      </c>
      <c r="AW484" s="221">
        <f t="shared" si="489"/>
        <v>0</v>
      </c>
      <c r="AX484" s="221">
        <f t="shared" si="489"/>
        <v>0</v>
      </c>
      <c r="AY484" s="221">
        <f t="shared" si="489"/>
        <v>0</v>
      </c>
      <c r="AZ484" s="221">
        <f t="shared" si="489"/>
        <v>0</v>
      </c>
      <c r="BA484" s="221">
        <f t="shared" si="489"/>
        <v>0</v>
      </c>
      <c r="BB484" s="221">
        <f t="shared" si="489"/>
        <v>0</v>
      </c>
      <c r="BC484" s="221">
        <f t="shared" si="489"/>
        <v>0</v>
      </c>
      <c r="BD484" s="221">
        <f t="shared" si="489"/>
        <v>0</v>
      </c>
      <c r="BE484" s="221">
        <f t="shared" si="489"/>
        <v>0</v>
      </c>
      <c r="BF484" s="221">
        <f t="shared" si="489"/>
        <v>0</v>
      </c>
      <c r="BG484" s="221">
        <f t="shared" si="489"/>
        <v>0</v>
      </c>
      <c r="BH484" s="221">
        <f t="shared" si="489"/>
        <v>0</v>
      </c>
      <c r="BI484" s="221">
        <f t="shared" si="489"/>
        <v>0</v>
      </c>
      <c r="BJ484" s="221">
        <f t="shared" si="489"/>
        <v>0</v>
      </c>
      <c r="BK484" s="221">
        <f t="shared" si="489"/>
        <v>0</v>
      </c>
      <c r="BL484" s="221">
        <f t="shared" si="489"/>
        <v>0</v>
      </c>
      <c r="BM484" s="221">
        <f t="shared" si="489"/>
        <v>0</v>
      </c>
    </row>
    <row r="485" spans="3:65" ht="12.75">
      <c r="C485" s="220">
        <f t="shared" si="470"/>
        <v>10</v>
      </c>
      <c r="D485" s="198" t="str">
        <f t="shared" si="471"/>
        <v>…</v>
      </c>
      <c r="E485" s="245" t="str">
        <f t="shared" si="467"/>
        <v>Operating Expense</v>
      </c>
      <c r="F485" s="215">
        <f t="shared" si="467"/>
        <v>2</v>
      </c>
      <c r="G485" s="215"/>
      <c r="H485" s="257">
        <f>Assumptions!$C$30</f>
        <v>0.59599999999999997</v>
      </c>
      <c r="I485" s="257">
        <f>Assumptions!$D$30</f>
        <v>0.106</v>
      </c>
      <c r="J485" s="258"/>
      <c r="K485" s="236">
        <f t="shared" si="472"/>
        <v>0</v>
      </c>
      <c r="L485" s="237">
        <f t="shared" si="473"/>
        <v>0</v>
      </c>
      <c r="O485" s="221">
        <f t="shared" si="490" ref="O485:AT485">O395*$H485*$I485</f>
        <v>0</v>
      </c>
      <c r="P485" s="221">
        <f t="shared" si="490"/>
        <v>0</v>
      </c>
      <c r="Q485" s="221">
        <f t="shared" si="490"/>
        <v>0</v>
      </c>
      <c r="R485" s="221">
        <f t="shared" si="490"/>
        <v>0</v>
      </c>
      <c r="S485" s="221">
        <f t="shared" si="490"/>
        <v>0</v>
      </c>
      <c r="T485" s="221">
        <f t="shared" si="490"/>
        <v>0</v>
      </c>
      <c r="U485" s="221">
        <f t="shared" si="490"/>
        <v>0</v>
      </c>
      <c r="V485" s="221">
        <f t="shared" si="490"/>
        <v>0</v>
      </c>
      <c r="W485" s="221">
        <f t="shared" si="490"/>
        <v>0</v>
      </c>
      <c r="X485" s="221">
        <f t="shared" si="490"/>
        <v>0</v>
      </c>
      <c r="Y485" s="221">
        <f t="shared" si="490"/>
        <v>0</v>
      </c>
      <c r="Z485" s="221">
        <f t="shared" si="490"/>
        <v>0</v>
      </c>
      <c r="AA485" s="221">
        <f t="shared" si="490"/>
        <v>0</v>
      </c>
      <c r="AB485" s="221">
        <f t="shared" si="490"/>
        <v>0</v>
      </c>
      <c r="AC485" s="221">
        <f t="shared" si="490"/>
        <v>0</v>
      </c>
      <c r="AD485" s="221">
        <f t="shared" si="490"/>
        <v>0</v>
      </c>
      <c r="AE485" s="221">
        <f t="shared" si="490"/>
        <v>0</v>
      </c>
      <c r="AF485" s="221">
        <f t="shared" si="490"/>
        <v>0</v>
      </c>
      <c r="AG485" s="221">
        <f t="shared" si="490"/>
        <v>0</v>
      </c>
      <c r="AH485" s="221">
        <f t="shared" si="490"/>
        <v>0</v>
      </c>
      <c r="AI485" s="221">
        <f t="shared" si="490"/>
        <v>0</v>
      </c>
      <c r="AJ485" s="221">
        <f t="shared" si="490"/>
        <v>0</v>
      </c>
      <c r="AK485" s="221">
        <f t="shared" si="490"/>
        <v>0</v>
      </c>
      <c r="AL485" s="221">
        <f t="shared" si="490"/>
        <v>0</v>
      </c>
      <c r="AM485" s="221">
        <f t="shared" si="490"/>
        <v>0</v>
      </c>
      <c r="AN485" s="221">
        <f t="shared" si="490"/>
        <v>0</v>
      </c>
      <c r="AO485" s="221">
        <f t="shared" si="490"/>
        <v>0</v>
      </c>
      <c r="AP485" s="221">
        <f t="shared" si="490"/>
        <v>0</v>
      </c>
      <c r="AQ485" s="221">
        <f t="shared" si="490"/>
        <v>0</v>
      </c>
      <c r="AR485" s="221">
        <f t="shared" si="490"/>
        <v>0</v>
      </c>
      <c r="AS485" s="221">
        <f t="shared" si="490"/>
        <v>0</v>
      </c>
      <c r="AT485" s="221">
        <f t="shared" si="490"/>
        <v>0</v>
      </c>
      <c r="AU485" s="221">
        <f t="shared" si="491" ref="AU485:BM485">AU395*$H485*$I485</f>
        <v>0</v>
      </c>
      <c r="AV485" s="221">
        <f t="shared" si="491"/>
        <v>0</v>
      </c>
      <c r="AW485" s="221">
        <f t="shared" si="491"/>
        <v>0</v>
      </c>
      <c r="AX485" s="221">
        <f t="shared" si="491"/>
        <v>0</v>
      </c>
      <c r="AY485" s="221">
        <f t="shared" si="491"/>
        <v>0</v>
      </c>
      <c r="AZ485" s="221">
        <f t="shared" si="491"/>
        <v>0</v>
      </c>
      <c r="BA485" s="221">
        <f t="shared" si="491"/>
        <v>0</v>
      </c>
      <c r="BB485" s="221">
        <f t="shared" si="491"/>
        <v>0</v>
      </c>
      <c r="BC485" s="221">
        <f t="shared" si="491"/>
        <v>0</v>
      </c>
      <c r="BD485" s="221">
        <f t="shared" si="491"/>
        <v>0</v>
      </c>
      <c r="BE485" s="221">
        <f t="shared" si="491"/>
        <v>0</v>
      </c>
      <c r="BF485" s="221">
        <f t="shared" si="491"/>
        <v>0</v>
      </c>
      <c r="BG485" s="221">
        <f t="shared" si="491"/>
        <v>0</v>
      </c>
      <c r="BH485" s="221">
        <f t="shared" si="491"/>
        <v>0</v>
      </c>
      <c r="BI485" s="221">
        <f t="shared" si="491"/>
        <v>0</v>
      </c>
      <c r="BJ485" s="221">
        <f t="shared" si="491"/>
        <v>0</v>
      </c>
      <c r="BK485" s="221">
        <f t="shared" si="491"/>
        <v>0</v>
      </c>
      <c r="BL485" s="221">
        <f t="shared" si="491"/>
        <v>0</v>
      </c>
      <c r="BM485" s="221">
        <f t="shared" si="491"/>
        <v>0</v>
      </c>
    </row>
    <row r="486" spans="3:65" ht="12.75">
      <c r="C486" s="220">
        <f t="shared" si="470"/>
        <v>11</v>
      </c>
      <c r="D486" s="198" t="str">
        <f t="shared" si="471"/>
        <v>…</v>
      </c>
      <c r="E486" s="245" t="str">
        <f t="shared" si="467"/>
        <v>Operating Expense</v>
      </c>
      <c r="F486" s="215">
        <f t="shared" si="467"/>
        <v>2</v>
      </c>
      <c r="G486" s="215"/>
      <c r="H486" s="257">
        <f>Assumptions!$C$30</f>
        <v>0.59599999999999997</v>
      </c>
      <c r="I486" s="257">
        <f>Assumptions!$D$30</f>
        <v>0.106</v>
      </c>
      <c r="J486" s="258"/>
      <c r="K486" s="236">
        <f t="shared" si="472"/>
        <v>0</v>
      </c>
      <c r="L486" s="237">
        <f t="shared" si="473"/>
        <v>0</v>
      </c>
      <c r="O486" s="221">
        <f t="shared" si="492" ref="O486:AT486">O396*$H486*$I486</f>
        <v>0</v>
      </c>
      <c r="P486" s="221">
        <f t="shared" si="492"/>
        <v>0</v>
      </c>
      <c r="Q486" s="221">
        <f t="shared" si="492"/>
        <v>0</v>
      </c>
      <c r="R486" s="221">
        <f t="shared" si="492"/>
        <v>0</v>
      </c>
      <c r="S486" s="221">
        <f t="shared" si="492"/>
        <v>0</v>
      </c>
      <c r="T486" s="221">
        <f t="shared" si="492"/>
        <v>0</v>
      </c>
      <c r="U486" s="221">
        <f t="shared" si="492"/>
        <v>0</v>
      </c>
      <c r="V486" s="221">
        <f t="shared" si="492"/>
        <v>0</v>
      </c>
      <c r="W486" s="221">
        <f t="shared" si="492"/>
        <v>0</v>
      </c>
      <c r="X486" s="221">
        <f t="shared" si="492"/>
        <v>0</v>
      </c>
      <c r="Y486" s="221">
        <f t="shared" si="492"/>
        <v>0</v>
      </c>
      <c r="Z486" s="221">
        <f t="shared" si="492"/>
        <v>0</v>
      </c>
      <c r="AA486" s="221">
        <f t="shared" si="492"/>
        <v>0</v>
      </c>
      <c r="AB486" s="221">
        <f t="shared" si="492"/>
        <v>0</v>
      </c>
      <c r="AC486" s="221">
        <f t="shared" si="492"/>
        <v>0</v>
      </c>
      <c r="AD486" s="221">
        <f t="shared" si="492"/>
        <v>0</v>
      </c>
      <c r="AE486" s="221">
        <f t="shared" si="492"/>
        <v>0</v>
      </c>
      <c r="AF486" s="221">
        <f t="shared" si="492"/>
        <v>0</v>
      </c>
      <c r="AG486" s="221">
        <f t="shared" si="492"/>
        <v>0</v>
      </c>
      <c r="AH486" s="221">
        <f t="shared" si="492"/>
        <v>0</v>
      </c>
      <c r="AI486" s="221">
        <f t="shared" si="492"/>
        <v>0</v>
      </c>
      <c r="AJ486" s="221">
        <f t="shared" si="492"/>
        <v>0</v>
      </c>
      <c r="AK486" s="221">
        <f t="shared" si="492"/>
        <v>0</v>
      </c>
      <c r="AL486" s="221">
        <f t="shared" si="492"/>
        <v>0</v>
      </c>
      <c r="AM486" s="221">
        <f t="shared" si="492"/>
        <v>0</v>
      </c>
      <c r="AN486" s="221">
        <f t="shared" si="492"/>
        <v>0</v>
      </c>
      <c r="AO486" s="221">
        <f t="shared" si="492"/>
        <v>0</v>
      </c>
      <c r="AP486" s="221">
        <f t="shared" si="492"/>
        <v>0</v>
      </c>
      <c r="AQ486" s="221">
        <f t="shared" si="492"/>
        <v>0</v>
      </c>
      <c r="AR486" s="221">
        <f t="shared" si="492"/>
        <v>0</v>
      </c>
      <c r="AS486" s="221">
        <f t="shared" si="492"/>
        <v>0</v>
      </c>
      <c r="AT486" s="221">
        <f t="shared" si="492"/>
        <v>0</v>
      </c>
      <c r="AU486" s="221">
        <f t="shared" si="493" ref="AU486:BM486">AU396*$H486*$I486</f>
        <v>0</v>
      </c>
      <c r="AV486" s="221">
        <f t="shared" si="493"/>
        <v>0</v>
      </c>
      <c r="AW486" s="221">
        <f t="shared" si="493"/>
        <v>0</v>
      </c>
      <c r="AX486" s="221">
        <f t="shared" si="493"/>
        <v>0</v>
      </c>
      <c r="AY486" s="221">
        <f t="shared" si="493"/>
        <v>0</v>
      </c>
      <c r="AZ486" s="221">
        <f t="shared" si="493"/>
        <v>0</v>
      </c>
      <c r="BA486" s="221">
        <f t="shared" si="493"/>
        <v>0</v>
      </c>
      <c r="BB486" s="221">
        <f t="shared" si="493"/>
        <v>0</v>
      </c>
      <c r="BC486" s="221">
        <f t="shared" si="493"/>
        <v>0</v>
      </c>
      <c r="BD486" s="221">
        <f t="shared" si="493"/>
        <v>0</v>
      </c>
      <c r="BE486" s="221">
        <f t="shared" si="493"/>
        <v>0</v>
      </c>
      <c r="BF486" s="221">
        <f t="shared" si="493"/>
        <v>0</v>
      </c>
      <c r="BG486" s="221">
        <f t="shared" si="493"/>
        <v>0</v>
      </c>
      <c r="BH486" s="221">
        <f t="shared" si="493"/>
        <v>0</v>
      </c>
      <c r="BI486" s="221">
        <f t="shared" si="493"/>
        <v>0</v>
      </c>
      <c r="BJ486" s="221">
        <f t="shared" si="493"/>
        <v>0</v>
      </c>
      <c r="BK486" s="221">
        <f t="shared" si="493"/>
        <v>0</v>
      </c>
      <c r="BL486" s="221">
        <f t="shared" si="493"/>
        <v>0</v>
      </c>
      <c r="BM486" s="221">
        <f t="shared" si="493"/>
        <v>0</v>
      </c>
    </row>
    <row r="487" spans="3:65" ht="12.75">
      <c r="C487" s="220">
        <f t="shared" si="470"/>
        <v>12</v>
      </c>
      <c r="D487" s="198" t="str">
        <f t="shared" si="471"/>
        <v>…</v>
      </c>
      <c r="E487" s="245" t="str">
        <f t="shared" si="467"/>
        <v>Operating Expense</v>
      </c>
      <c r="F487" s="215">
        <f t="shared" si="467"/>
        <v>2</v>
      </c>
      <c r="G487" s="215"/>
      <c r="H487" s="257">
        <f>Assumptions!$C$30</f>
        <v>0.59599999999999997</v>
      </c>
      <c r="I487" s="257">
        <f>Assumptions!$D$30</f>
        <v>0.106</v>
      </c>
      <c r="J487" s="258"/>
      <c r="K487" s="236">
        <f t="shared" si="472"/>
        <v>0</v>
      </c>
      <c r="L487" s="237">
        <f t="shared" si="473"/>
        <v>0</v>
      </c>
      <c r="O487" s="221">
        <f t="shared" si="494" ref="O487:AT487">O397*$H487*$I487</f>
        <v>0</v>
      </c>
      <c r="P487" s="221">
        <f t="shared" si="494"/>
        <v>0</v>
      </c>
      <c r="Q487" s="221">
        <f t="shared" si="494"/>
        <v>0</v>
      </c>
      <c r="R487" s="221">
        <f t="shared" si="494"/>
        <v>0</v>
      </c>
      <c r="S487" s="221">
        <f t="shared" si="494"/>
        <v>0</v>
      </c>
      <c r="T487" s="221">
        <f t="shared" si="494"/>
        <v>0</v>
      </c>
      <c r="U487" s="221">
        <f t="shared" si="494"/>
        <v>0</v>
      </c>
      <c r="V487" s="221">
        <f t="shared" si="494"/>
        <v>0</v>
      </c>
      <c r="W487" s="221">
        <f t="shared" si="494"/>
        <v>0</v>
      </c>
      <c r="X487" s="221">
        <f t="shared" si="494"/>
        <v>0</v>
      </c>
      <c r="Y487" s="221">
        <f t="shared" si="494"/>
        <v>0</v>
      </c>
      <c r="Z487" s="221">
        <f t="shared" si="494"/>
        <v>0</v>
      </c>
      <c r="AA487" s="221">
        <f t="shared" si="494"/>
        <v>0</v>
      </c>
      <c r="AB487" s="221">
        <f t="shared" si="494"/>
        <v>0</v>
      </c>
      <c r="AC487" s="221">
        <f t="shared" si="494"/>
        <v>0</v>
      </c>
      <c r="AD487" s="221">
        <f t="shared" si="494"/>
        <v>0</v>
      </c>
      <c r="AE487" s="221">
        <f t="shared" si="494"/>
        <v>0</v>
      </c>
      <c r="AF487" s="221">
        <f t="shared" si="494"/>
        <v>0</v>
      </c>
      <c r="AG487" s="221">
        <f t="shared" si="494"/>
        <v>0</v>
      </c>
      <c r="AH487" s="221">
        <f t="shared" si="494"/>
        <v>0</v>
      </c>
      <c r="AI487" s="221">
        <f t="shared" si="494"/>
        <v>0</v>
      </c>
      <c r="AJ487" s="221">
        <f t="shared" si="494"/>
        <v>0</v>
      </c>
      <c r="AK487" s="221">
        <f t="shared" si="494"/>
        <v>0</v>
      </c>
      <c r="AL487" s="221">
        <f t="shared" si="494"/>
        <v>0</v>
      </c>
      <c r="AM487" s="221">
        <f t="shared" si="494"/>
        <v>0</v>
      </c>
      <c r="AN487" s="221">
        <f t="shared" si="494"/>
        <v>0</v>
      </c>
      <c r="AO487" s="221">
        <f t="shared" si="494"/>
        <v>0</v>
      </c>
      <c r="AP487" s="221">
        <f t="shared" si="494"/>
        <v>0</v>
      </c>
      <c r="AQ487" s="221">
        <f t="shared" si="494"/>
        <v>0</v>
      </c>
      <c r="AR487" s="221">
        <f t="shared" si="494"/>
        <v>0</v>
      </c>
      <c r="AS487" s="221">
        <f t="shared" si="494"/>
        <v>0</v>
      </c>
      <c r="AT487" s="221">
        <f t="shared" si="494"/>
        <v>0</v>
      </c>
      <c r="AU487" s="221">
        <f t="shared" si="495" ref="AU487:BM487">AU397*$H487*$I487</f>
        <v>0</v>
      </c>
      <c r="AV487" s="221">
        <f t="shared" si="495"/>
        <v>0</v>
      </c>
      <c r="AW487" s="221">
        <f t="shared" si="495"/>
        <v>0</v>
      </c>
      <c r="AX487" s="221">
        <f t="shared" si="495"/>
        <v>0</v>
      </c>
      <c r="AY487" s="221">
        <f t="shared" si="495"/>
        <v>0</v>
      </c>
      <c r="AZ487" s="221">
        <f t="shared" si="495"/>
        <v>0</v>
      </c>
      <c r="BA487" s="221">
        <f t="shared" si="495"/>
        <v>0</v>
      </c>
      <c r="BB487" s="221">
        <f t="shared" si="495"/>
        <v>0</v>
      </c>
      <c r="BC487" s="221">
        <f t="shared" si="495"/>
        <v>0</v>
      </c>
      <c r="BD487" s="221">
        <f t="shared" si="495"/>
        <v>0</v>
      </c>
      <c r="BE487" s="221">
        <f t="shared" si="495"/>
        <v>0</v>
      </c>
      <c r="BF487" s="221">
        <f t="shared" si="495"/>
        <v>0</v>
      </c>
      <c r="BG487" s="221">
        <f t="shared" si="495"/>
        <v>0</v>
      </c>
      <c r="BH487" s="221">
        <f t="shared" si="495"/>
        <v>0</v>
      </c>
      <c r="BI487" s="221">
        <f t="shared" si="495"/>
        <v>0</v>
      </c>
      <c r="BJ487" s="221">
        <f t="shared" si="495"/>
        <v>0</v>
      </c>
      <c r="BK487" s="221">
        <f t="shared" si="495"/>
        <v>0</v>
      </c>
      <c r="BL487" s="221">
        <f t="shared" si="495"/>
        <v>0</v>
      </c>
      <c r="BM487" s="221">
        <f t="shared" si="495"/>
        <v>0</v>
      </c>
    </row>
    <row r="488" spans="3:65" ht="12.75">
      <c r="C488" s="220">
        <f t="shared" si="470"/>
        <v>13</v>
      </c>
      <c r="D488" s="198" t="str">
        <f t="shared" si="471"/>
        <v>…</v>
      </c>
      <c r="E488" s="245" t="str">
        <f t="shared" si="467"/>
        <v>Operating Expense</v>
      </c>
      <c r="F488" s="215">
        <f t="shared" si="467"/>
        <v>2</v>
      </c>
      <c r="G488" s="215"/>
      <c r="H488" s="257">
        <f>Assumptions!$C$30</f>
        <v>0.59599999999999997</v>
      </c>
      <c r="I488" s="257">
        <f>Assumptions!$D$30</f>
        <v>0.106</v>
      </c>
      <c r="J488" s="258"/>
      <c r="K488" s="236">
        <f t="shared" si="472"/>
        <v>0</v>
      </c>
      <c r="L488" s="237">
        <f t="shared" si="473"/>
        <v>0</v>
      </c>
      <c r="O488" s="221">
        <f t="shared" si="496" ref="O488:AT488">O398*$H488*$I488</f>
        <v>0</v>
      </c>
      <c r="P488" s="221">
        <f t="shared" si="496"/>
        <v>0</v>
      </c>
      <c r="Q488" s="221">
        <f t="shared" si="496"/>
        <v>0</v>
      </c>
      <c r="R488" s="221">
        <f t="shared" si="496"/>
        <v>0</v>
      </c>
      <c r="S488" s="221">
        <f t="shared" si="496"/>
        <v>0</v>
      </c>
      <c r="T488" s="221">
        <f t="shared" si="496"/>
        <v>0</v>
      </c>
      <c r="U488" s="221">
        <f t="shared" si="496"/>
        <v>0</v>
      </c>
      <c r="V488" s="221">
        <f t="shared" si="496"/>
        <v>0</v>
      </c>
      <c r="W488" s="221">
        <f t="shared" si="496"/>
        <v>0</v>
      </c>
      <c r="X488" s="221">
        <f t="shared" si="496"/>
        <v>0</v>
      </c>
      <c r="Y488" s="221">
        <f t="shared" si="496"/>
        <v>0</v>
      </c>
      <c r="Z488" s="221">
        <f t="shared" si="496"/>
        <v>0</v>
      </c>
      <c r="AA488" s="221">
        <f t="shared" si="496"/>
        <v>0</v>
      </c>
      <c r="AB488" s="221">
        <f t="shared" si="496"/>
        <v>0</v>
      </c>
      <c r="AC488" s="221">
        <f t="shared" si="496"/>
        <v>0</v>
      </c>
      <c r="AD488" s="221">
        <f t="shared" si="496"/>
        <v>0</v>
      </c>
      <c r="AE488" s="221">
        <f t="shared" si="496"/>
        <v>0</v>
      </c>
      <c r="AF488" s="221">
        <f t="shared" si="496"/>
        <v>0</v>
      </c>
      <c r="AG488" s="221">
        <f t="shared" si="496"/>
        <v>0</v>
      </c>
      <c r="AH488" s="221">
        <f t="shared" si="496"/>
        <v>0</v>
      </c>
      <c r="AI488" s="221">
        <f t="shared" si="496"/>
        <v>0</v>
      </c>
      <c r="AJ488" s="221">
        <f t="shared" si="496"/>
        <v>0</v>
      </c>
      <c r="AK488" s="221">
        <f t="shared" si="496"/>
        <v>0</v>
      </c>
      <c r="AL488" s="221">
        <f t="shared" si="496"/>
        <v>0</v>
      </c>
      <c r="AM488" s="221">
        <f t="shared" si="496"/>
        <v>0</v>
      </c>
      <c r="AN488" s="221">
        <f t="shared" si="496"/>
        <v>0</v>
      </c>
      <c r="AO488" s="221">
        <f t="shared" si="496"/>
        <v>0</v>
      </c>
      <c r="AP488" s="221">
        <f t="shared" si="496"/>
        <v>0</v>
      </c>
      <c r="AQ488" s="221">
        <f t="shared" si="496"/>
        <v>0</v>
      </c>
      <c r="AR488" s="221">
        <f t="shared" si="496"/>
        <v>0</v>
      </c>
      <c r="AS488" s="221">
        <f t="shared" si="496"/>
        <v>0</v>
      </c>
      <c r="AT488" s="221">
        <f t="shared" si="496"/>
        <v>0</v>
      </c>
      <c r="AU488" s="221">
        <f t="shared" si="497" ref="AU488:BM488">AU398*$H488*$I488</f>
        <v>0</v>
      </c>
      <c r="AV488" s="221">
        <f t="shared" si="497"/>
        <v>0</v>
      </c>
      <c r="AW488" s="221">
        <f t="shared" si="497"/>
        <v>0</v>
      </c>
      <c r="AX488" s="221">
        <f t="shared" si="497"/>
        <v>0</v>
      </c>
      <c r="AY488" s="221">
        <f t="shared" si="497"/>
        <v>0</v>
      </c>
      <c r="AZ488" s="221">
        <f t="shared" si="497"/>
        <v>0</v>
      </c>
      <c r="BA488" s="221">
        <f t="shared" si="497"/>
        <v>0</v>
      </c>
      <c r="BB488" s="221">
        <f t="shared" si="497"/>
        <v>0</v>
      </c>
      <c r="BC488" s="221">
        <f t="shared" si="497"/>
        <v>0</v>
      </c>
      <c r="BD488" s="221">
        <f t="shared" si="497"/>
        <v>0</v>
      </c>
      <c r="BE488" s="221">
        <f t="shared" si="497"/>
        <v>0</v>
      </c>
      <c r="BF488" s="221">
        <f t="shared" si="497"/>
        <v>0</v>
      </c>
      <c r="BG488" s="221">
        <f t="shared" si="497"/>
        <v>0</v>
      </c>
      <c r="BH488" s="221">
        <f t="shared" si="497"/>
        <v>0</v>
      </c>
      <c r="BI488" s="221">
        <f t="shared" si="497"/>
        <v>0</v>
      </c>
      <c r="BJ488" s="221">
        <f t="shared" si="497"/>
        <v>0</v>
      </c>
      <c r="BK488" s="221">
        <f t="shared" si="497"/>
        <v>0</v>
      </c>
      <c r="BL488" s="221">
        <f t="shared" si="497"/>
        <v>0</v>
      </c>
      <c r="BM488" s="221">
        <f t="shared" si="497"/>
        <v>0</v>
      </c>
    </row>
    <row r="489" spans="3:65" ht="12.75">
      <c r="C489" s="220">
        <f t="shared" si="470"/>
        <v>14</v>
      </c>
      <c r="D489" s="198" t="str">
        <f t="shared" si="471"/>
        <v>…</v>
      </c>
      <c r="E489" s="245" t="str">
        <f t="shared" si="467"/>
        <v>Operating Expense</v>
      </c>
      <c r="F489" s="215">
        <f t="shared" si="467"/>
        <v>2</v>
      </c>
      <c r="G489" s="215"/>
      <c r="H489" s="257">
        <f>Assumptions!$C$30</f>
        <v>0.59599999999999997</v>
      </c>
      <c r="I489" s="257">
        <f>Assumptions!$D$30</f>
        <v>0.106</v>
      </c>
      <c r="J489" s="258"/>
      <c r="K489" s="236">
        <f t="shared" si="472"/>
        <v>0</v>
      </c>
      <c r="L489" s="237">
        <f t="shared" si="473"/>
        <v>0</v>
      </c>
      <c r="O489" s="221">
        <f t="shared" si="498" ref="O489:AT489">O399*$H489*$I489</f>
        <v>0</v>
      </c>
      <c r="P489" s="221">
        <f t="shared" si="498"/>
        <v>0</v>
      </c>
      <c r="Q489" s="221">
        <f t="shared" si="498"/>
        <v>0</v>
      </c>
      <c r="R489" s="221">
        <f t="shared" si="498"/>
        <v>0</v>
      </c>
      <c r="S489" s="221">
        <f t="shared" si="498"/>
        <v>0</v>
      </c>
      <c r="T489" s="221">
        <f t="shared" si="498"/>
        <v>0</v>
      </c>
      <c r="U489" s="221">
        <f t="shared" si="498"/>
        <v>0</v>
      </c>
      <c r="V489" s="221">
        <f t="shared" si="498"/>
        <v>0</v>
      </c>
      <c r="W489" s="221">
        <f t="shared" si="498"/>
        <v>0</v>
      </c>
      <c r="X489" s="221">
        <f t="shared" si="498"/>
        <v>0</v>
      </c>
      <c r="Y489" s="221">
        <f t="shared" si="498"/>
        <v>0</v>
      </c>
      <c r="Z489" s="221">
        <f t="shared" si="498"/>
        <v>0</v>
      </c>
      <c r="AA489" s="221">
        <f t="shared" si="498"/>
        <v>0</v>
      </c>
      <c r="AB489" s="221">
        <f t="shared" si="498"/>
        <v>0</v>
      </c>
      <c r="AC489" s="221">
        <f t="shared" si="498"/>
        <v>0</v>
      </c>
      <c r="AD489" s="221">
        <f t="shared" si="498"/>
        <v>0</v>
      </c>
      <c r="AE489" s="221">
        <f t="shared" si="498"/>
        <v>0</v>
      </c>
      <c r="AF489" s="221">
        <f t="shared" si="498"/>
        <v>0</v>
      </c>
      <c r="AG489" s="221">
        <f t="shared" si="498"/>
        <v>0</v>
      </c>
      <c r="AH489" s="221">
        <f t="shared" si="498"/>
        <v>0</v>
      </c>
      <c r="AI489" s="221">
        <f t="shared" si="498"/>
        <v>0</v>
      </c>
      <c r="AJ489" s="221">
        <f t="shared" si="498"/>
        <v>0</v>
      </c>
      <c r="AK489" s="221">
        <f t="shared" si="498"/>
        <v>0</v>
      </c>
      <c r="AL489" s="221">
        <f t="shared" si="498"/>
        <v>0</v>
      </c>
      <c r="AM489" s="221">
        <f t="shared" si="498"/>
        <v>0</v>
      </c>
      <c r="AN489" s="221">
        <f t="shared" si="498"/>
        <v>0</v>
      </c>
      <c r="AO489" s="221">
        <f t="shared" si="498"/>
        <v>0</v>
      </c>
      <c r="AP489" s="221">
        <f t="shared" si="498"/>
        <v>0</v>
      </c>
      <c r="AQ489" s="221">
        <f t="shared" si="498"/>
        <v>0</v>
      </c>
      <c r="AR489" s="221">
        <f t="shared" si="498"/>
        <v>0</v>
      </c>
      <c r="AS489" s="221">
        <f t="shared" si="498"/>
        <v>0</v>
      </c>
      <c r="AT489" s="221">
        <f t="shared" si="498"/>
        <v>0</v>
      </c>
      <c r="AU489" s="221">
        <f t="shared" si="499" ref="AU489:BM489">AU399*$H489*$I489</f>
        <v>0</v>
      </c>
      <c r="AV489" s="221">
        <f t="shared" si="499"/>
        <v>0</v>
      </c>
      <c r="AW489" s="221">
        <f t="shared" si="499"/>
        <v>0</v>
      </c>
      <c r="AX489" s="221">
        <f t="shared" si="499"/>
        <v>0</v>
      </c>
      <c r="AY489" s="221">
        <f t="shared" si="499"/>
        <v>0</v>
      </c>
      <c r="AZ489" s="221">
        <f t="shared" si="499"/>
        <v>0</v>
      </c>
      <c r="BA489" s="221">
        <f t="shared" si="499"/>
        <v>0</v>
      </c>
      <c r="BB489" s="221">
        <f t="shared" si="499"/>
        <v>0</v>
      </c>
      <c r="BC489" s="221">
        <f t="shared" si="499"/>
        <v>0</v>
      </c>
      <c r="BD489" s="221">
        <f t="shared" si="499"/>
        <v>0</v>
      </c>
      <c r="BE489" s="221">
        <f t="shared" si="499"/>
        <v>0</v>
      </c>
      <c r="BF489" s="221">
        <f t="shared" si="499"/>
        <v>0</v>
      </c>
      <c r="BG489" s="221">
        <f t="shared" si="499"/>
        <v>0</v>
      </c>
      <c r="BH489" s="221">
        <f t="shared" si="499"/>
        <v>0</v>
      </c>
      <c r="BI489" s="221">
        <f t="shared" si="499"/>
        <v>0</v>
      </c>
      <c r="BJ489" s="221">
        <f t="shared" si="499"/>
        <v>0</v>
      </c>
      <c r="BK489" s="221">
        <f t="shared" si="499"/>
        <v>0</v>
      </c>
      <c r="BL489" s="221">
        <f t="shared" si="499"/>
        <v>0</v>
      </c>
      <c r="BM489" s="221">
        <f t="shared" si="499"/>
        <v>0</v>
      </c>
    </row>
    <row r="490" spans="3:65" ht="12.75">
      <c r="C490" s="220">
        <f t="shared" si="470"/>
        <v>15</v>
      </c>
      <c r="D490" s="198" t="str">
        <f t="shared" si="471"/>
        <v>…</v>
      </c>
      <c r="E490" s="245" t="str">
        <f t="shared" si="467"/>
        <v>Operating Expense</v>
      </c>
      <c r="F490" s="215">
        <f t="shared" si="467"/>
        <v>2</v>
      </c>
      <c r="G490" s="215"/>
      <c r="H490" s="257">
        <f>Assumptions!$C$30</f>
        <v>0.59599999999999997</v>
      </c>
      <c r="I490" s="257">
        <f>Assumptions!$D$30</f>
        <v>0.106</v>
      </c>
      <c r="J490" s="258"/>
      <c r="K490" s="236">
        <f t="shared" si="472"/>
        <v>0</v>
      </c>
      <c r="L490" s="237">
        <f t="shared" si="473"/>
        <v>0</v>
      </c>
      <c r="O490" s="221">
        <f t="shared" si="500" ref="O490:AT490">O400*$H490*$I490</f>
        <v>0</v>
      </c>
      <c r="P490" s="221">
        <f t="shared" si="500"/>
        <v>0</v>
      </c>
      <c r="Q490" s="221">
        <f t="shared" si="500"/>
        <v>0</v>
      </c>
      <c r="R490" s="221">
        <f t="shared" si="500"/>
        <v>0</v>
      </c>
      <c r="S490" s="221">
        <f t="shared" si="500"/>
        <v>0</v>
      </c>
      <c r="T490" s="221">
        <f t="shared" si="500"/>
        <v>0</v>
      </c>
      <c r="U490" s="221">
        <f t="shared" si="500"/>
        <v>0</v>
      </c>
      <c r="V490" s="221">
        <f t="shared" si="500"/>
        <v>0</v>
      </c>
      <c r="W490" s="221">
        <f t="shared" si="500"/>
        <v>0</v>
      </c>
      <c r="X490" s="221">
        <f t="shared" si="500"/>
        <v>0</v>
      </c>
      <c r="Y490" s="221">
        <f t="shared" si="500"/>
        <v>0</v>
      </c>
      <c r="Z490" s="221">
        <f t="shared" si="500"/>
        <v>0</v>
      </c>
      <c r="AA490" s="221">
        <f t="shared" si="500"/>
        <v>0</v>
      </c>
      <c r="AB490" s="221">
        <f t="shared" si="500"/>
        <v>0</v>
      </c>
      <c r="AC490" s="221">
        <f t="shared" si="500"/>
        <v>0</v>
      </c>
      <c r="AD490" s="221">
        <f t="shared" si="500"/>
        <v>0</v>
      </c>
      <c r="AE490" s="221">
        <f t="shared" si="500"/>
        <v>0</v>
      </c>
      <c r="AF490" s="221">
        <f t="shared" si="500"/>
        <v>0</v>
      </c>
      <c r="AG490" s="221">
        <f t="shared" si="500"/>
        <v>0</v>
      </c>
      <c r="AH490" s="221">
        <f t="shared" si="500"/>
        <v>0</v>
      </c>
      <c r="AI490" s="221">
        <f t="shared" si="500"/>
        <v>0</v>
      </c>
      <c r="AJ490" s="221">
        <f t="shared" si="500"/>
        <v>0</v>
      </c>
      <c r="AK490" s="221">
        <f t="shared" si="500"/>
        <v>0</v>
      </c>
      <c r="AL490" s="221">
        <f t="shared" si="500"/>
        <v>0</v>
      </c>
      <c r="AM490" s="221">
        <f t="shared" si="500"/>
        <v>0</v>
      </c>
      <c r="AN490" s="221">
        <f t="shared" si="500"/>
        <v>0</v>
      </c>
      <c r="AO490" s="221">
        <f t="shared" si="500"/>
        <v>0</v>
      </c>
      <c r="AP490" s="221">
        <f t="shared" si="500"/>
        <v>0</v>
      </c>
      <c r="AQ490" s="221">
        <f t="shared" si="500"/>
        <v>0</v>
      </c>
      <c r="AR490" s="221">
        <f t="shared" si="500"/>
        <v>0</v>
      </c>
      <c r="AS490" s="221">
        <f t="shared" si="500"/>
        <v>0</v>
      </c>
      <c r="AT490" s="221">
        <f t="shared" si="500"/>
        <v>0</v>
      </c>
      <c r="AU490" s="221">
        <f t="shared" si="501" ref="AU490:BM490">AU400*$H490*$I490</f>
        <v>0</v>
      </c>
      <c r="AV490" s="221">
        <f t="shared" si="501"/>
        <v>0</v>
      </c>
      <c r="AW490" s="221">
        <f t="shared" si="501"/>
        <v>0</v>
      </c>
      <c r="AX490" s="221">
        <f t="shared" si="501"/>
        <v>0</v>
      </c>
      <c r="AY490" s="221">
        <f t="shared" si="501"/>
        <v>0</v>
      </c>
      <c r="AZ490" s="221">
        <f t="shared" si="501"/>
        <v>0</v>
      </c>
      <c r="BA490" s="221">
        <f t="shared" si="501"/>
        <v>0</v>
      </c>
      <c r="BB490" s="221">
        <f t="shared" si="501"/>
        <v>0</v>
      </c>
      <c r="BC490" s="221">
        <f t="shared" si="501"/>
        <v>0</v>
      </c>
      <c r="BD490" s="221">
        <f t="shared" si="501"/>
        <v>0</v>
      </c>
      <c r="BE490" s="221">
        <f t="shared" si="501"/>
        <v>0</v>
      </c>
      <c r="BF490" s="221">
        <f t="shared" si="501"/>
        <v>0</v>
      </c>
      <c r="BG490" s="221">
        <f t="shared" si="501"/>
        <v>0</v>
      </c>
      <c r="BH490" s="221">
        <f t="shared" si="501"/>
        <v>0</v>
      </c>
      <c r="BI490" s="221">
        <f t="shared" si="501"/>
        <v>0</v>
      </c>
      <c r="BJ490" s="221">
        <f t="shared" si="501"/>
        <v>0</v>
      </c>
      <c r="BK490" s="221">
        <f t="shared" si="501"/>
        <v>0</v>
      </c>
      <c r="BL490" s="221">
        <f t="shared" si="501"/>
        <v>0</v>
      </c>
      <c r="BM490" s="221">
        <f t="shared" si="501"/>
        <v>0</v>
      </c>
    </row>
    <row r="491" spans="3:65" ht="12.75">
      <c r="C491" s="220">
        <f t="shared" si="470"/>
        <v>16</v>
      </c>
      <c r="D491" s="198" t="str">
        <f t="shared" si="471"/>
        <v>…</v>
      </c>
      <c r="E491" s="245" t="str">
        <f t="shared" si="467"/>
        <v>Operating Expense</v>
      </c>
      <c r="F491" s="215">
        <f t="shared" si="467"/>
        <v>2</v>
      </c>
      <c r="G491" s="215"/>
      <c r="H491" s="257">
        <f>Assumptions!$C$30</f>
        <v>0.59599999999999997</v>
      </c>
      <c r="I491" s="257">
        <f>Assumptions!$D$30</f>
        <v>0.106</v>
      </c>
      <c r="J491" s="258"/>
      <c r="K491" s="236">
        <f t="shared" si="472"/>
        <v>0</v>
      </c>
      <c r="L491" s="237">
        <f t="shared" si="473"/>
        <v>0</v>
      </c>
      <c r="O491" s="221">
        <f t="shared" si="502" ref="O491:AT491">O401*$H491*$I491</f>
        <v>0</v>
      </c>
      <c r="P491" s="221">
        <f t="shared" si="502"/>
        <v>0</v>
      </c>
      <c r="Q491" s="221">
        <f t="shared" si="502"/>
        <v>0</v>
      </c>
      <c r="R491" s="221">
        <f t="shared" si="502"/>
        <v>0</v>
      </c>
      <c r="S491" s="221">
        <f t="shared" si="502"/>
        <v>0</v>
      </c>
      <c r="T491" s="221">
        <f t="shared" si="502"/>
        <v>0</v>
      </c>
      <c r="U491" s="221">
        <f t="shared" si="502"/>
        <v>0</v>
      </c>
      <c r="V491" s="221">
        <f t="shared" si="502"/>
        <v>0</v>
      </c>
      <c r="W491" s="221">
        <f t="shared" si="502"/>
        <v>0</v>
      </c>
      <c r="X491" s="221">
        <f t="shared" si="502"/>
        <v>0</v>
      </c>
      <c r="Y491" s="221">
        <f t="shared" si="502"/>
        <v>0</v>
      </c>
      <c r="Z491" s="221">
        <f t="shared" si="502"/>
        <v>0</v>
      </c>
      <c r="AA491" s="221">
        <f t="shared" si="502"/>
        <v>0</v>
      </c>
      <c r="AB491" s="221">
        <f t="shared" si="502"/>
        <v>0</v>
      </c>
      <c r="AC491" s="221">
        <f t="shared" si="502"/>
        <v>0</v>
      </c>
      <c r="AD491" s="221">
        <f t="shared" si="502"/>
        <v>0</v>
      </c>
      <c r="AE491" s="221">
        <f t="shared" si="502"/>
        <v>0</v>
      </c>
      <c r="AF491" s="221">
        <f t="shared" si="502"/>
        <v>0</v>
      </c>
      <c r="AG491" s="221">
        <f t="shared" si="502"/>
        <v>0</v>
      </c>
      <c r="AH491" s="221">
        <f t="shared" si="502"/>
        <v>0</v>
      </c>
      <c r="AI491" s="221">
        <f t="shared" si="502"/>
        <v>0</v>
      </c>
      <c r="AJ491" s="221">
        <f t="shared" si="502"/>
        <v>0</v>
      </c>
      <c r="AK491" s="221">
        <f t="shared" si="502"/>
        <v>0</v>
      </c>
      <c r="AL491" s="221">
        <f t="shared" si="502"/>
        <v>0</v>
      </c>
      <c r="AM491" s="221">
        <f t="shared" si="502"/>
        <v>0</v>
      </c>
      <c r="AN491" s="221">
        <f t="shared" si="502"/>
        <v>0</v>
      </c>
      <c r="AO491" s="221">
        <f t="shared" si="502"/>
        <v>0</v>
      </c>
      <c r="AP491" s="221">
        <f t="shared" si="502"/>
        <v>0</v>
      </c>
      <c r="AQ491" s="221">
        <f t="shared" si="502"/>
        <v>0</v>
      </c>
      <c r="AR491" s="221">
        <f t="shared" si="502"/>
        <v>0</v>
      </c>
      <c r="AS491" s="221">
        <f t="shared" si="502"/>
        <v>0</v>
      </c>
      <c r="AT491" s="221">
        <f t="shared" si="502"/>
        <v>0</v>
      </c>
      <c r="AU491" s="221">
        <f t="shared" si="503" ref="AU491:BM491">AU401*$H491*$I491</f>
        <v>0</v>
      </c>
      <c r="AV491" s="221">
        <f t="shared" si="503"/>
        <v>0</v>
      </c>
      <c r="AW491" s="221">
        <f t="shared" si="503"/>
        <v>0</v>
      </c>
      <c r="AX491" s="221">
        <f t="shared" si="503"/>
        <v>0</v>
      </c>
      <c r="AY491" s="221">
        <f t="shared" si="503"/>
        <v>0</v>
      </c>
      <c r="AZ491" s="221">
        <f t="shared" si="503"/>
        <v>0</v>
      </c>
      <c r="BA491" s="221">
        <f t="shared" si="503"/>
        <v>0</v>
      </c>
      <c r="BB491" s="221">
        <f t="shared" si="503"/>
        <v>0</v>
      </c>
      <c r="BC491" s="221">
        <f t="shared" si="503"/>
        <v>0</v>
      </c>
      <c r="BD491" s="221">
        <f t="shared" si="503"/>
        <v>0</v>
      </c>
      <c r="BE491" s="221">
        <f t="shared" si="503"/>
        <v>0</v>
      </c>
      <c r="BF491" s="221">
        <f t="shared" si="503"/>
        <v>0</v>
      </c>
      <c r="BG491" s="221">
        <f t="shared" si="503"/>
        <v>0</v>
      </c>
      <c r="BH491" s="221">
        <f t="shared" si="503"/>
        <v>0</v>
      </c>
      <c r="BI491" s="221">
        <f t="shared" si="503"/>
        <v>0</v>
      </c>
      <c r="BJ491" s="221">
        <f t="shared" si="503"/>
        <v>0</v>
      </c>
      <c r="BK491" s="221">
        <f t="shared" si="503"/>
        <v>0</v>
      </c>
      <c r="BL491" s="221">
        <f t="shared" si="503"/>
        <v>0</v>
      </c>
      <c r="BM491" s="221">
        <f t="shared" si="503"/>
        <v>0</v>
      </c>
    </row>
    <row r="492" spans="3:65" ht="12.75">
      <c r="C492" s="220">
        <f t="shared" si="470"/>
        <v>17</v>
      </c>
      <c r="D492" s="198" t="str">
        <f t="shared" si="471"/>
        <v>…</v>
      </c>
      <c r="E492" s="245" t="str">
        <f t="shared" si="467"/>
        <v>Operating Expense</v>
      </c>
      <c r="F492" s="215">
        <f t="shared" si="467"/>
        <v>2</v>
      </c>
      <c r="G492" s="215"/>
      <c r="H492" s="257">
        <f>Assumptions!$C$30</f>
        <v>0.59599999999999997</v>
      </c>
      <c r="I492" s="257">
        <f>Assumptions!$D$30</f>
        <v>0.106</v>
      </c>
      <c r="J492" s="258"/>
      <c r="K492" s="236">
        <f t="shared" si="472"/>
        <v>0</v>
      </c>
      <c r="L492" s="237">
        <f t="shared" si="473"/>
        <v>0</v>
      </c>
      <c r="O492" s="221">
        <f t="shared" si="504" ref="O492:AT492">O402*$H492*$I492</f>
        <v>0</v>
      </c>
      <c r="P492" s="221">
        <f t="shared" si="504"/>
        <v>0</v>
      </c>
      <c r="Q492" s="221">
        <f t="shared" si="504"/>
        <v>0</v>
      </c>
      <c r="R492" s="221">
        <f t="shared" si="504"/>
        <v>0</v>
      </c>
      <c r="S492" s="221">
        <f t="shared" si="504"/>
        <v>0</v>
      </c>
      <c r="T492" s="221">
        <f t="shared" si="504"/>
        <v>0</v>
      </c>
      <c r="U492" s="221">
        <f t="shared" si="504"/>
        <v>0</v>
      </c>
      <c r="V492" s="221">
        <f t="shared" si="504"/>
        <v>0</v>
      </c>
      <c r="W492" s="221">
        <f t="shared" si="504"/>
        <v>0</v>
      </c>
      <c r="X492" s="221">
        <f t="shared" si="504"/>
        <v>0</v>
      </c>
      <c r="Y492" s="221">
        <f t="shared" si="504"/>
        <v>0</v>
      </c>
      <c r="Z492" s="221">
        <f t="shared" si="504"/>
        <v>0</v>
      </c>
      <c r="AA492" s="221">
        <f t="shared" si="504"/>
        <v>0</v>
      </c>
      <c r="AB492" s="221">
        <f t="shared" si="504"/>
        <v>0</v>
      </c>
      <c r="AC492" s="221">
        <f t="shared" si="504"/>
        <v>0</v>
      </c>
      <c r="AD492" s="221">
        <f t="shared" si="504"/>
        <v>0</v>
      </c>
      <c r="AE492" s="221">
        <f t="shared" si="504"/>
        <v>0</v>
      </c>
      <c r="AF492" s="221">
        <f t="shared" si="504"/>
        <v>0</v>
      </c>
      <c r="AG492" s="221">
        <f t="shared" si="504"/>
        <v>0</v>
      </c>
      <c r="AH492" s="221">
        <f t="shared" si="504"/>
        <v>0</v>
      </c>
      <c r="AI492" s="221">
        <f t="shared" si="504"/>
        <v>0</v>
      </c>
      <c r="AJ492" s="221">
        <f t="shared" si="504"/>
        <v>0</v>
      </c>
      <c r="AK492" s="221">
        <f t="shared" si="504"/>
        <v>0</v>
      </c>
      <c r="AL492" s="221">
        <f t="shared" si="504"/>
        <v>0</v>
      </c>
      <c r="AM492" s="221">
        <f t="shared" si="504"/>
        <v>0</v>
      </c>
      <c r="AN492" s="221">
        <f t="shared" si="504"/>
        <v>0</v>
      </c>
      <c r="AO492" s="221">
        <f t="shared" si="504"/>
        <v>0</v>
      </c>
      <c r="AP492" s="221">
        <f t="shared" si="504"/>
        <v>0</v>
      </c>
      <c r="AQ492" s="221">
        <f t="shared" si="504"/>
        <v>0</v>
      </c>
      <c r="AR492" s="221">
        <f t="shared" si="504"/>
        <v>0</v>
      </c>
      <c r="AS492" s="221">
        <f t="shared" si="504"/>
        <v>0</v>
      </c>
      <c r="AT492" s="221">
        <f t="shared" si="504"/>
        <v>0</v>
      </c>
      <c r="AU492" s="221">
        <f t="shared" si="505" ref="AU492:BM492">AU402*$H492*$I492</f>
        <v>0</v>
      </c>
      <c r="AV492" s="221">
        <f t="shared" si="505"/>
        <v>0</v>
      </c>
      <c r="AW492" s="221">
        <f t="shared" si="505"/>
        <v>0</v>
      </c>
      <c r="AX492" s="221">
        <f t="shared" si="505"/>
        <v>0</v>
      </c>
      <c r="AY492" s="221">
        <f t="shared" si="505"/>
        <v>0</v>
      </c>
      <c r="AZ492" s="221">
        <f t="shared" si="505"/>
        <v>0</v>
      </c>
      <c r="BA492" s="221">
        <f t="shared" si="505"/>
        <v>0</v>
      </c>
      <c r="BB492" s="221">
        <f t="shared" si="505"/>
        <v>0</v>
      </c>
      <c r="BC492" s="221">
        <f t="shared" si="505"/>
        <v>0</v>
      </c>
      <c r="BD492" s="221">
        <f t="shared" si="505"/>
        <v>0</v>
      </c>
      <c r="BE492" s="221">
        <f t="shared" si="505"/>
        <v>0</v>
      </c>
      <c r="BF492" s="221">
        <f t="shared" si="505"/>
        <v>0</v>
      </c>
      <c r="BG492" s="221">
        <f t="shared" si="505"/>
        <v>0</v>
      </c>
      <c r="BH492" s="221">
        <f t="shared" si="505"/>
        <v>0</v>
      </c>
      <c r="BI492" s="221">
        <f t="shared" si="505"/>
        <v>0</v>
      </c>
      <c r="BJ492" s="221">
        <f t="shared" si="505"/>
        <v>0</v>
      </c>
      <c r="BK492" s="221">
        <f t="shared" si="505"/>
        <v>0</v>
      </c>
      <c r="BL492" s="221">
        <f t="shared" si="505"/>
        <v>0</v>
      </c>
      <c r="BM492" s="221">
        <f t="shared" si="505"/>
        <v>0</v>
      </c>
    </row>
    <row r="493" spans="3:65" ht="12.75">
      <c r="C493" s="220">
        <f t="shared" si="470"/>
        <v>18</v>
      </c>
      <c r="D493" s="198" t="str">
        <f t="shared" si="471"/>
        <v>…</v>
      </c>
      <c r="E493" s="245" t="str">
        <f t="shared" si="467"/>
        <v>Operating Expense</v>
      </c>
      <c r="F493" s="215">
        <f t="shared" si="467"/>
        <v>2</v>
      </c>
      <c r="G493" s="215"/>
      <c r="H493" s="257">
        <f>Assumptions!$C$30</f>
        <v>0.59599999999999997</v>
      </c>
      <c r="I493" s="257">
        <f>Assumptions!$D$30</f>
        <v>0.106</v>
      </c>
      <c r="J493" s="258"/>
      <c r="K493" s="236">
        <f t="shared" si="472"/>
        <v>0</v>
      </c>
      <c r="L493" s="237">
        <f t="shared" si="473"/>
        <v>0</v>
      </c>
      <c r="O493" s="221">
        <f t="shared" si="506" ref="O493:AT493">O403*$H493*$I493</f>
        <v>0</v>
      </c>
      <c r="P493" s="221">
        <f t="shared" si="506"/>
        <v>0</v>
      </c>
      <c r="Q493" s="221">
        <f t="shared" si="506"/>
        <v>0</v>
      </c>
      <c r="R493" s="221">
        <f t="shared" si="506"/>
        <v>0</v>
      </c>
      <c r="S493" s="221">
        <f t="shared" si="506"/>
        <v>0</v>
      </c>
      <c r="T493" s="221">
        <f t="shared" si="506"/>
        <v>0</v>
      </c>
      <c r="U493" s="221">
        <f t="shared" si="506"/>
        <v>0</v>
      </c>
      <c r="V493" s="221">
        <f t="shared" si="506"/>
        <v>0</v>
      </c>
      <c r="W493" s="221">
        <f t="shared" si="506"/>
        <v>0</v>
      </c>
      <c r="X493" s="221">
        <f t="shared" si="506"/>
        <v>0</v>
      </c>
      <c r="Y493" s="221">
        <f t="shared" si="506"/>
        <v>0</v>
      </c>
      <c r="Z493" s="221">
        <f t="shared" si="506"/>
        <v>0</v>
      </c>
      <c r="AA493" s="221">
        <f t="shared" si="506"/>
        <v>0</v>
      </c>
      <c r="AB493" s="221">
        <f t="shared" si="506"/>
        <v>0</v>
      </c>
      <c r="AC493" s="221">
        <f t="shared" si="506"/>
        <v>0</v>
      </c>
      <c r="AD493" s="221">
        <f t="shared" si="506"/>
        <v>0</v>
      </c>
      <c r="AE493" s="221">
        <f t="shared" si="506"/>
        <v>0</v>
      </c>
      <c r="AF493" s="221">
        <f t="shared" si="506"/>
        <v>0</v>
      </c>
      <c r="AG493" s="221">
        <f t="shared" si="506"/>
        <v>0</v>
      </c>
      <c r="AH493" s="221">
        <f t="shared" si="506"/>
        <v>0</v>
      </c>
      <c r="AI493" s="221">
        <f t="shared" si="506"/>
        <v>0</v>
      </c>
      <c r="AJ493" s="221">
        <f t="shared" si="506"/>
        <v>0</v>
      </c>
      <c r="AK493" s="221">
        <f t="shared" si="506"/>
        <v>0</v>
      </c>
      <c r="AL493" s="221">
        <f t="shared" si="506"/>
        <v>0</v>
      </c>
      <c r="AM493" s="221">
        <f t="shared" si="506"/>
        <v>0</v>
      </c>
      <c r="AN493" s="221">
        <f t="shared" si="506"/>
        <v>0</v>
      </c>
      <c r="AO493" s="221">
        <f t="shared" si="506"/>
        <v>0</v>
      </c>
      <c r="AP493" s="221">
        <f t="shared" si="506"/>
        <v>0</v>
      </c>
      <c r="AQ493" s="221">
        <f t="shared" si="506"/>
        <v>0</v>
      </c>
      <c r="AR493" s="221">
        <f t="shared" si="506"/>
        <v>0</v>
      </c>
      <c r="AS493" s="221">
        <f t="shared" si="506"/>
        <v>0</v>
      </c>
      <c r="AT493" s="221">
        <f t="shared" si="506"/>
        <v>0</v>
      </c>
      <c r="AU493" s="221">
        <f t="shared" si="507" ref="AU493:BM493">AU403*$H493*$I493</f>
        <v>0</v>
      </c>
      <c r="AV493" s="221">
        <f t="shared" si="507"/>
        <v>0</v>
      </c>
      <c r="AW493" s="221">
        <f t="shared" si="507"/>
        <v>0</v>
      </c>
      <c r="AX493" s="221">
        <f t="shared" si="507"/>
        <v>0</v>
      </c>
      <c r="AY493" s="221">
        <f t="shared" si="507"/>
        <v>0</v>
      </c>
      <c r="AZ493" s="221">
        <f t="shared" si="507"/>
        <v>0</v>
      </c>
      <c r="BA493" s="221">
        <f t="shared" si="507"/>
        <v>0</v>
      </c>
      <c r="BB493" s="221">
        <f t="shared" si="507"/>
        <v>0</v>
      </c>
      <c r="BC493" s="221">
        <f t="shared" si="507"/>
        <v>0</v>
      </c>
      <c r="BD493" s="221">
        <f t="shared" si="507"/>
        <v>0</v>
      </c>
      <c r="BE493" s="221">
        <f t="shared" si="507"/>
        <v>0</v>
      </c>
      <c r="BF493" s="221">
        <f t="shared" si="507"/>
        <v>0</v>
      </c>
      <c r="BG493" s="221">
        <f t="shared" si="507"/>
        <v>0</v>
      </c>
      <c r="BH493" s="221">
        <f t="shared" si="507"/>
        <v>0</v>
      </c>
      <c r="BI493" s="221">
        <f t="shared" si="507"/>
        <v>0</v>
      </c>
      <c r="BJ493" s="221">
        <f t="shared" si="507"/>
        <v>0</v>
      </c>
      <c r="BK493" s="221">
        <f t="shared" si="507"/>
        <v>0</v>
      </c>
      <c r="BL493" s="221">
        <f t="shared" si="507"/>
        <v>0</v>
      </c>
      <c r="BM493" s="221">
        <f t="shared" si="507"/>
        <v>0</v>
      </c>
    </row>
    <row r="494" spans="3:65" ht="12.75">
      <c r="C494" s="220">
        <f t="shared" si="470"/>
        <v>19</v>
      </c>
      <c r="D494" s="198" t="str">
        <f t="shared" si="471"/>
        <v>…</v>
      </c>
      <c r="E494" s="245" t="str">
        <f t="shared" si="467"/>
        <v>Operating Expense</v>
      </c>
      <c r="F494" s="215">
        <f t="shared" si="467"/>
        <v>2</v>
      </c>
      <c r="G494" s="215"/>
      <c r="H494" s="257">
        <f>Assumptions!$C$30</f>
        <v>0.59599999999999997</v>
      </c>
      <c r="I494" s="257">
        <f>Assumptions!$D$30</f>
        <v>0.106</v>
      </c>
      <c r="J494" s="258"/>
      <c r="K494" s="236">
        <f t="shared" si="472"/>
        <v>0</v>
      </c>
      <c r="L494" s="237">
        <f t="shared" si="473"/>
        <v>0</v>
      </c>
      <c r="O494" s="221">
        <f t="shared" si="508" ref="O494:AT494">O404*$H494*$I494</f>
        <v>0</v>
      </c>
      <c r="P494" s="221">
        <f t="shared" si="508"/>
        <v>0</v>
      </c>
      <c r="Q494" s="221">
        <f t="shared" si="508"/>
        <v>0</v>
      </c>
      <c r="R494" s="221">
        <f t="shared" si="508"/>
        <v>0</v>
      </c>
      <c r="S494" s="221">
        <f t="shared" si="508"/>
        <v>0</v>
      </c>
      <c r="T494" s="221">
        <f t="shared" si="508"/>
        <v>0</v>
      </c>
      <c r="U494" s="221">
        <f t="shared" si="508"/>
        <v>0</v>
      </c>
      <c r="V494" s="221">
        <f t="shared" si="508"/>
        <v>0</v>
      </c>
      <c r="W494" s="221">
        <f t="shared" si="508"/>
        <v>0</v>
      </c>
      <c r="X494" s="221">
        <f t="shared" si="508"/>
        <v>0</v>
      </c>
      <c r="Y494" s="221">
        <f t="shared" si="508"/>
        <v>0</v>
      </c>
      <c r="Z494" s="221">
        <f t="shared" si="508"/>
        <v>0</v>
      </c>
      <c r="AA494" s="221">
        <f t="shared" si="508"/>
        <v>0</v>
      </c>
      <c r="AB494" s="221">
        <f t="shared" si="508"/>
        <v>0</v>
      </c>
      <c r="AC494" s="221">
        <f t="shared" si="508"/>
        <v>0</v>
      </c>
      <c r="AD494" s="221">
        <f t="shared" si="508"/>
        <v>0</v>
      </c>
      <c r="AE494" s="221">
        <f t="shared" si="508"/>
        <v>0</v>
      </c>
      <c r="AF494" s="221">
        <f t="shared" si="508"/>
        <v>0</v>
      </c>
      <c r="AG494" s="221">
        <f t="shared" si="508"/>
        <v>0</v>
      </c>
      <c r="AH494" s="221">
        <f t="shared" si="508"/>
        <v>0</v>
      </c>
      <c r="AI494" s="221">
        <f t="shared" si="508"/>
        <v>0</v>
      </c>
      <c r="AJ494" s="221">
        <f t="shared" si="508"/>
        <v>0</v>
      </c>
      <c r="AK494" s="221">
        <f t="shared" si="508"/>
        <v>0</v>
      </c>
      <c r="AL494" s="221">
        <f t="shared" si="508"/>
        <v>0</v>
      </c>
      <c r="AM494" s="221">
        <f t="shared" si="508"/>
        <v>0</v>
      </c>
      <c r="AN494" s="221">
        <f t="shared" si="508"/>
        <v>0</v>
      </c>
      <c r="AO494" s="221">
        <f t="shared" si="508"/>
        <v>0</v>
      </c>
      <c r="AP494" s="221">
        <f t="shared" si="508"/>
        <v>0</v>
      </c>
      <c r="AQ494" s="221">
        <f t="shared" si="508"/>
        <v>0</v>
      </c>
      <c r="AR494" s="221">
        <f t="shared" si="508"/>
        <v>0</v>
      </c>
      <c r="AS494" s="221">
        <f t="shared" si="508"/>
        <v>0</v>
      </c>
      <c r="AT494" s="221">
        <f t="shared" si="508"/>
        <v>0</v>
      </c>
      <c r="AU494" s="221">
        <f t="shared" si="509" ref="AU494:BM494">AU404*$H494*$I494</f>
        <v>0</v>
      </c>
      <c r="AV494" s="221">
        <f t="shared" si="509"/>
        <v>0</v>
      </c>
      <c r="AW494" s="221">
        <f t="shared" si="509"/>
        <v>0</v>
      </c>
      <c r="AX494" s="221">
        <f t="shared" si="509"/>
        <v>0</v>
      </c>
      <c r="AY494" s="221">
        <f t="shared" si="509"/>
        <v>0</v>
      </c>
      <c r="AZ494" s="221">
        <f t="shared" si="509"/>
        <v>0</v>
      </c>
      <c r="BA494" s="221">
        <f t="shared" si="509"/>
        <v>0</v>
      </c>
      <c r="BB494" s="221">
        <f t="shared" si="509"/>
        <v>0</v>
      </c>
      <c r="BC494" s="221">
        <f t="shared" si="509"/>
        <v>0</v>
      </c>
      <c r="BD494" s="221">
        <f t="shared" si="509"/>
        <v>0</v>
      </c>
      <c r="BE494" s="221">
        <f t="shared" si="509"/>
        <v>0</v>
      </c>
      <c r="BF494" s="221">
        <f t="shared" si="509"/>
        <v>0</v>
      </c>
      <c r="BG494" s="221">
        <f t="shared" si="509"/>
        <v>0</v>
      </c>
      <c r="BH494" s="221">
        <f t="shared" si="509"/>
        <v>0</v>
      </c>
      <c r="BI494" s="221">
        <f t="shared" si="509"/>
        <v>0</v>
      </c>
      <c r="BJ494" s="221">
        <f t="shared" si="509"/>
        <v>0</v>
      </c>
      <c r="BK494" s="221">
        <f t="shared" si="509"/>
        <v>0</v>
      </c>
      <c r="BL494" s="221">
        <f t="shared" si="509"/>
        <v>0</v>
      </c>
      <c r="BM494" s="221">
        <f t="shared" si="509"/>
        <v>0</v>
      </c>
    </row>
    <row r="495" spans="3:65" ht="12.75">
      <c r="C495" s="220">
        <f t="shared" si="470"/>
        <v>20</v>
      </c>
      <c r="D495" s="198" t="str">
        <f t="shared" si="471"/>
        <v>…</v>
      </c>
      <c r="E495" s="245" t="str">
        <f t="shared" si="467"/>
        <v>Operating Expense</v>
      </c>
      <c r="F495" s="215">
        <f t="shared" si="467"/>
        <v>2</v>
      </c>
      <c r="G495" s="215"/>
      <c r="H495" s="257">
        <f>Assumptions!$C$30</f>
        <v>0.59599999999999997</v>
      </c>
      <c r="I495" s="257">
        <f>Assumptions!$D$30</f>
        <v>0.106</v>
      </c>
      <c r="J495" s="258"/>
      <c r="K495" s="236">
        <f t="shared" si="472"/>
        <v>0</v>
      </c>
      <c r="L495" s="237">
        <f t="shared" si="473"/>
        <v>0</v>
      </c>
      <c r="O495" s="221">
        <f t="shared" si="510" ref="O495:AT495">O405*$H495*$I495</f>
        <v>0</v>
      </c>
      <c r="P495" s="221">
        <f t="shared" si="510"/>
        <v>0</v>
      </c>
      <c r="Q495" s="221">
        <f t="shared" si="510"/>
        <v>0</v>
      </c>
      <c r="R495" s="221">
        <f t="shared" si="510"/>
        <v>0</v>
      </c>
      <c r="S495" s="221">
        <f t="shared" si="510"/>
        <v>0</v>
      </c>
      <c r="T495" s="221">
        <f t="shared" si="510"/>
        <v>0</v>
      </c>
      <c r="U495" s="221">
        <f t="shared" si="510"/>
        <v>0</v>
      </c>
      <c r="V495" s="221">
        <f t="shared" si="510"/>
        <v>0</v>
      </c>
      <c r="W495" s="221">
        <f t="shared" si="510"/>
        <v>0</v>
      </c>
      <c r="X495" s="221">
        <f t="shared" si="510"/>
        <v>0</v>
      </c>
      <c r="Y495" s="221">
        <f t="shared" si="510"/>
        <v>0</v>
      </c>
      <c r="Z495" s="221">
        <f t="shared" si="510"/>
        <v>0</v>
      </c>
      <c r="AA495" s="221">
        <f t="shared" si="510"/>
        <v>0</v>
      </c>
      <c r="AB495" s="221">
        <f t="shared" si="510"/>
        <v>0</v>
      </c>
      <c r="AC495" s="221">
        <f t="shared" si="510"/>
        <v>0</v>
      </c>
      <c r="AD495" s="221">
        <f t="shared" si="510"/>
        <v>0</v>
      </c>
      <c r="AE495" s="221">
        <f t="shared" si="510"/>
        <v>0</v>
      </c>
      <c r="AF495" s="221">
        <f t="shared" si="510"/>
        <v>0</v>
      </c>
      <c r="AG495" s="221">
        <f t="shared" si="510"/>
        <v>0</v>
      </c>
      <c r="AH495" s="221">
        <f t="shared" si="510"/>
        <v>0</v>
      </c>
      <c r="AI495" s="221">
        <f t="shared" si="510"/>
        <v>0</v>
      </c>
      <c r="AJ495" s="221">
        <f t="shared" si="510"/>
        <v>0</v>
      </c>
      <c r="AK495" s="221">
        <f t="shared" si="510"/>
        <v>0</v>
      </c>
      <c r="AL495" s="221">
        <f t="shared" si="510"/>
        <v>0</v>
      </c>
      <c r="AM495" s="221">
        <f t="shared" si="510"/>
        <v>0</v>
      </c>
      <c r="AN495" s="221">
        <f t="shared" si="510"/>
        <v>0</v>
      </c>
      <c r="AO495" s="221">
        <f t="shared" si="510"/>
        <v>0</v>
      </c>
      <c r="AP495" s="221">
        <f t="shared" si="510"/>
        <v>0</v>
      </c>
      <c r="AQ495" s="221">
        <f t="shared" si="510"/>
        <v>0</v>
      </c>
      <c r="AR495" s="221">
        <f t="shared" si="510"/>
        <v>0</v>
      </c>
      <c r="AS495" s="221">
        <f t="shared" si="510"/>
        <v>0</v>
      </c>
      <c r="AT495" s="221">
        <f t="shared" si="510"/>
        <v>0</v>
      </c>
      <c r="AU495" s="221">
        <f t="shared" si="511" ref="AU495:BM495">AU405*$H495*$I495</f>
        <v>0</v>
      </c>
      <c r="AV495" s="221">
        <f t="shared" si="511"/>
        <v>0</v>
      </c>
      <c r="AW495" s="221">
        <f t="shared" si="511"/>
        <v>0</v>
      </c>
      <c r="AX495" s="221">
        <f t="shared" si="511"/>
        <v>0</v>
      </c>
      <c r="AY495" s="221">
        <f t="shared" si="511"/>
        <v>0</v>
      </c>
      <c r="AZ495" s="221">
        <f t="shared" si="511"/>
        <v>0</v>
      </c>
      <c r="BA495" s="221">
        <f t="shared" si="511"/>
        <v>0</v>
      </c>
      <c r="BB495" s="221">
        <f t="shared" si="511"/>
        <v>0</v>
      </c>
      <c r="BC495" s="221">
        <f t="shared" si="511"/>
        <v>0</v>
      </c>
      <c r="BD495" s="221">
        <f t="shared" si="511"/>
        <v>0</v>
      </c>
      <c r="BE495" s="221">
        <f t="shared" si="511"/>
        <v>0</v>
      </c>
      <c r="BF495" s="221">
        <f t="shared" si="511"/>
        <v>0</v>
      </c>
      <c r="BG495" s="221">
        <f t="shared" si="511"/>
        <v>0</v>
      </c>
      <c r="BH495" s="221">
        <f t="shared" si="511"/>
        <v>0</v>
      </c>
      <c r="BI495" s="221">
        <f t="shared" si="511"/>
        <v>0</v>
      </c>
      <c r="BJ495" s="221">
        <f t="shared" si="511"/>
        <v>0</v>
      </c>
      <c r="BK495" s="221">
        <f t="shared" si="511"/>
        <v>0</v>
      </c>
      <c r="BL495" s="221">
        <f t="shared" si="511"/>
        <v>0</v>
      </c>
      <c r="BM495" s="221">
        <f t="shared" si="511"/>
        <v>0</v>
      </c>
    </row>
    <row r="496" spans="3:65" ht="12.75">
      <c r="C496" s="220">
        <f t="shared" si="470"/>
        <v>21</v>
      </c>
      <c r="D496" s="198" t="str">
        <f t="shared" si="471"/>
        <v>…</v>
      </c>
      <c r="E496" s="245" t="str">
        <f t="shared" si="467"/>
        <v>Operating Expense</v>
      </c>
      <c r="F496" s="215">
        <f t="shared" si="467"/>
        <v>2</v>
      </c>
      <c r="G496" s="215"/>
      <c r="H496" s="257">
        <f>Assumptions!$C$30</f>
        <v>0.59599999999999997</v>
      </c>
      <c r="I496" s="257">
        <f>Assumptions!$D$30</f>
        <v>0.106</v>
      </c>
      <c r="J496" s="258"/>
      <c r="K496" s="236">
        <f t="shared" si="472"/>
        <v>0</v>
      </c>
      <c r="L496" s="237">
        <f t="shared" si="473"/>
        <v>0</v>
      </c>
      <c r="O496" s="221">
        <f t="shared" si="512" ref="O496:AT496">O406*$H496*$I496</f>
        <v>0</v>
      </c>
      <c r="P496" s="221">
        <f t="shared" si="512"/>
        <v>0</v>
      </c>
      <c r="Q496" s="221">
        <f t="shared" si="512"/>
        <v>0</v>
      </c>
      <c r="R496" s="221">
        <f t="shared" si="512"/>
        <v>0</v>
      </c>
      <c r="S496" s="221">
        <f t="shared" si="512"/>
        <v>0</v>
      </c>
      <c r="T496" s="221">
        <f t="shared" si="512"/>
        <v>0</v>
      </c>
      <c r="U496" s="221">
        <f t="shared" si="512"/>
        <v>0</v>
      </c>
      <c r="V496" s="221">
        <f t="shared" si="512"/>
        <v>0</v>
      </c>
      <c r="W496" s="221">
        <f t="shared" si="512"/>
        <v>0</v>
      </c>
      <c r="X496" s="221">
        <f t="shared" si="512"/>
        <v>0</v>
      </c>
      <c r="Y496" s="221">
        <f t="shared" si="512"/>
        <v>0</v>
      </c>
      <c r="Z496" s="221">
        <f t="shared" si="512"/>
        <v>0</v>
      </c>
      <c r="AA496" s="221">
        <f t="shared" si="512"/>
        <v>0</v>
      </c>
      <c r="AB496" s="221">
        <f t="shared" si="512"/>
        <v>0</v>
      </c>
      <c r="AC496" s="221">
        <f t="shared" si="512"/>
        <v>0</v>
      </c>
      <c r="AD496" s="221">
        <f t="shared" si="512"/>
        <v>0</v>
      </c>
      <c r="AE496" s="221">
        <f t="shared" si="512"/>
        <v>0</v>
      </c>
      <c r="AF496" s="221">
        <f t="shared" si="512"/>
        <v>0</v>
      </c>
      <c r="AG496" s="221">
        <f t="shared" si="512"/>
        <v>0</v>
      </c>
      <c r="AH496" s="221">
        <f t="shared" si="512"/>
        <v>0</v>
      </c>
      <c r="AI496" s="221">
        <f t="shared" si="512"/>
        <v>0</v>
      </c>
      <c r="AJ496" s="221">
        <f t="shared" si="512"/>
        <v>0</v>
      </c>
      <c r="AK496" s="221">
        <f t="shared" si="512"/>
        <v>0</v>
      </c>
      <c r="AL496" s="221">
        <f t="shared" si="512"/>
        <v>0</v>
      </c>
      <c r="AM496" s="221">
        <f t="shared" si="512"/>
        <v>0</v>
      </c>
      <c r="AN496" s="221">
        <f t="shared" si="512"/>
        <v>0</v>
      </c>
      <c r="AO496" s="221">
        <f t="shared" si="512"/>
        <v>0</v>
      </c>
      <c r="AP496" s="221">
        <f t="shared" si="512"/>
        <v>0</v>
      </c>
      <c r="AQ496" s="221">
        <f t="shared" si="512"/>
        <v>0</v>
      </c>
      <c r="AR496" s="221">
        <f t="shared" si="512"/>
        <v>0</v>
      </c>
      <c r="AS496" s="221">
        <f t="shared" si="512"/>
        <v>0</v>
      </c>
      <c r="AT496" s="221">
        <f t="shared" si="512"/>
        <v>0</v>
      </c>
      <c r="AU496" s="221">
        <f t="shared" si="513" ref="AU496:BM496">AU406*$H496*$I496</f>
        <v>0</v>
      </c>
      <c r="AV496" s="221">
        <f t="shared" si="513"/>
        <v>0</v>
      </c>
      <c r="AW496" s="221">
        <f t="shared" si="513"/>
        <v>0</v>
      </c>
      <c r="AX496" s="221">
        <f t="shared" si="513"/>
        <v>0</v>
      </c>
      <c r="AY496" s="221">
        <f t="shared" si="513"/>
        <v>0</v>
      </c>
      <c r="AZ496" s="221">
        <f t="shared" si="513"/>
        <v>0</v>
      </c>
      <c r="BA496" s="221">
        <f t="shared" si="513"/>
        <v>0</v>
      </c>
      <c r="BB496" s="221">
        <f t="shared" si="513"/>
        <v>0</v>
      </c>
      <c r="BC496" s="221">
        <f t="shared" si="513"/>
        <v>0</v>
      </c>
      <c r="BD496" s="221">
        <f t="shared" si="513"/>
        <v>0</v>
      </c>
      <c r="BE496" s="221">
        <f t="shared" si="513"/>
        <v>0</v>
      </c>
      <c r="BF496" s="221">
        <f t="shared" si="513"/>
        <v>0</v>
      </c>
      <c r="BG496" s="221">
        <f t="shared" si="513"/>
        <v>0</v>
      </c>
      <c r="BH496" s="221">
        <f t="shared" si="513"/>
        <v>0</v>
      </c>
      <c r="BI496" s="221">
        <f t="shared" si="513"/>
        <v>0</v>
      </c>
      <c r="BJ496" s="221">
        <f t="shared" si="513"/>
        <v>0</v>
      </c>
      <c r="BK496" s="221">
        <f t="shared" si="513"/>
        <v>0</v>
      </c>
      <c r="BL496" s="221">
        <f t="shared" si="513"/>
        <v>0</v>
      </c>
      <c r="BM496" s="221">
        <f t="shared" si="513"/>
        <v>0</v>
      </c>
    </row>
    <row r="497" spans="3:65" ht="12.75">
      <c r="C497" s="220">
        <f t="shared" si="470"/>
        <v>22</v>
      </c>
      <c r="D497" s="198" t="str">
        <f t="shared" si="471"/>
        <v>…</v>
      </c>
      <c r="E497" s="245" t="str">
        <f t="shared" si="467"/>
        <v>Operating Expense</v>
      </c>
      <c r="F497" s="215">
        <f t="shared" si="467"/>
        <v>2</v>
      </c>
      <c r="G497" s="215"/>
      <c r="H497" s="257">
        <f>Assumptions!$C$30</f>
        <v>0.59599999999999997</v>
      </c>
      <c r="I497" s="257">
        <f>Assumptions!$D$30</f>
        <v>0.106</v>
      </c>
      <c r="J497" s="258"/>
      <c r="K497" s="236">
        <f t="shared" si="472"/>
        <v>0</v>
      </c>
      <c r="L497" s="237">
        <f t="shared" si="473"/>
        <v>0</v>
      </c>
      <c r="O497" s="221">
        <f t="shared" si="514" ref="O497:AT497">O407*$H497*$I497</f>
        <v>0</v>
      </c>
      <c r="P497" s="221">
        <f t="shared" si="514"/>
        <v>0</v>
      </c>
      <c r="Q497" s="221">
        <f t="shared" si="514"/>
        <v>0</v>
      </c>
      <c r="R497" s="221">
        <f t="shared" si="514"/>
        <v>0</v>
      </c>
      <c r="S497" s="221">
        <f t="shared" si="514"/>
        <v>0</v>
      </c>
      <c r="T497" s="221">
        <f t="shared" si="514"/>
        <v>0</v>
      </c>
      <c r="U497" s="221">
        <f t="shared" si="514"/>
        <v>0</v>
      </c>
      <c r="V497" s="221">
        <f t="shared" si="514"/>
        <v>0</v>
      </c>
      <c r="W497" s="221">
        <f t="shared" si="514"/>
        <v>0</v>
      </c>
      <c r="X497" s="221">
        <f t="shared" si="514"/>
        <v>0</v>
      </c>
      <c r="Y497" s="221">
        <f t="shared" si="514"/>
        <v>0</v>
      </c>
      <c r="Z497" s="221">
        <f t="shared" si="514"/>
        <v>0</v>
      </c>
      <c r="AA497" s="221">
        <f t="shared" si="514"/>
        <v>0</v>
      </c>
      <c r="AB497" s="221">
        <f t="shared" si="514"/>
        <v>0</v>
      </c>
      <c r="AC497" s="221">
        <f t="shared" si="514"/>
        <v>0</v>
      </c>
      <c r="AD497" s="221">
        <f t="shared" si="514"/>
        <v>0</v>
      </c>
      <c r="AE497" s="221">
        <f t="shared" si="514"/>
        <v>0</v>
      </c>
      <c r="AF497" s="221">
        <f t="shared" si="514"/>
        <v>0</v>
      </c>
      <c r="AG497" s="221">
        <f t="shared" si="514"/>
        <v>0</v>
      </c>
      <c r="AH497" s="221">
        <f t="shared" si="514"/>
        <v>0</v>
      </c>
      <c r="AI497" s="221">
        <f t="shared" si="514"/>
        <v>0</v>
      </c>
      <c r="AJ497" s="221">
        <f t="shared" si="514"/>
        <v>0</v>
      </c>
      <c r="AK497" s="221">
        <f t="shared" si="514"/>
        <v>0</v>
      </c>
      <c r="AL497" s="221">
        <f t="shared" si="514"/>
        <v>0</v>
      </c>
      <c r="AM497" s="221">
        <f t="shared" si="514"/>
        <v>0</v>
      </c>
      <c r="AN497" s="221">
        <f t="shared" si="514"/>
        <v>0</v>
      </c>
      <c r="AO497" s="221">
        <f t="shared" si="514"/>
        <v>0</v>
      </c>
      <c r="AP497" s="221">
        <f t="shared" si="514"/>
        <v>0</v>
      </c>
      <c r="AQ497" s="221">
        <f t="shared" si="514"/>
        <v>0</v>
      </c>
      <c r="AR497" s="221">
        <f t="shared" si="514"/>
        <v>0</v>
      </c>
      <c r="AS497" s="221">
        <f t="shared" si="514"/>
        <v>0</v>
      </c>
      <c r="AT497" s="221">
        <f t="shared" si="514"/>
        <v>0</v>
      </c>
      <c r="AU497" s="221">
        <f t="shared" si="515" ref="AU497:BM497">AU407*$H497*$I497</f>
        <v>0</v>
      </c>
      <c r="AV497" s="221">
        <f t="shared" si="515"/>
        <v>0</v>
      </c>
      <c r="AW497" s="221">
        <f t="shared" si="515"/>
        <v>0</v>
      </c>
      <c r="AX497" s="221">
        <f t="shared" si="515"/>
        <v>0</v>
      </c>
      <c r="AY497" s="221">
        <f t="shared" si="515"/>
        <v>0</v>
      </c>
      <c r="AZ497" s="221">
        <f t="shared" si="515"/>
        <v>0</v>
      </c>
      <c r="BA497" s="221">
        <f t="shared" si="515"/>
        <v>0</v>
      </c>
      <c r="BB497" s="221">
        <f t="shared" si="515"/>
        <v>0</v>
      </c>
      <c r="BC497" s="221">
        <f t="shared" si="515"/>
        <v>0</v>
      </c>
      <c r="BD497" s="221">
        <f t="shared" si="515"/>
        <v>0</v>
      </c>
      <c r="BE497" s="221">
        <f t="shared" si="515"/>
        <v>0</v>
      </c>
      <c r="BF497" s="221">
        <f t="shared" si="515"/>
        <v>0</v>
      </c>
      <c r="BG497" s="221">
        <f t="shared" si="515"/>
        <v>0</v>
      </c>
      <c r="BH497" s="221">
        <f t="shared" si="515"/>
        <v>0</v>
      </c>
      <c r="BI497" s="221">
        <f t="shared" si="515"/>
        <v>0</v>
      </c>
      <c r="BJ497" s="221">
        <f t="shared" si="515"/>
        <v>0</v>
      </c>
      <c r="BK497" s="221">
        <f t="shared" si="515"/>
        <v>0</v>
      </c>
      <c r="BL497" s="221">
        <f t="shared" si="515"/>
        <v>0</v>
      </c>
      <c r="BM497" s="221">
        <f t="shared" si="515"/>
        <v>0</v>
      </c>
    </row>
    <row r="498" spans="3:65" ht="12.75">
      <c r="C498" s="220">
        <f t="shared" si="470"/>
        <v>23</v>
      </c>
      <c r="D498" s="198" t="str">
        <f t="shared" si="471"/>
        <v>…</v>
      </c>
      <c r="E498" s="245" t="str">
        <f t="shared" si="467"/>
        <v>Operating Expense</v>
      </c>
      <c r="F498" s="215">
        <f t="shared" si="467"/>
        <v>2</v>
      </c>
      <c r="G498" s="215"/>
      <c r="H498" s="257">
        <f>Assumptions!$C$30</f>
        <v>0.59599999999999997</v>
      </c>
      <c r="I498" s="257">
        <f>Assumptions!$D$30</f>
        <v>0.106</v>
      </c>
      <c r="J498" s="258"/>
      <c r="K498" s="236">
        <f t="shared" si="472"/>
        <v>0</v>
      </c>
      <c r="L498" s="237">
        <f t="shared" si="473"/>
        <v>0</v>
      </c>
      <c r="O498" s="221">
        <f t="shared" si="516" ref="O498:AT498">O408*$H498*$I498</f>
        <v>0</v>
      </c>
      <c r="P498" s="221">
        <f t="shared" si="516"/>
        <v>0</v>
      </c>
      <c r="Q498" s="221">
        <f t="shared" si="516"/>
        <v>0</v>
      </c>
      <c r="R498" s="221">
        <f t="shared" si="516"/>
        <v>0</v>
      </c>
      <c r="S498" s="221">
        <f t="shared" si="516"/>
        <v>0</v>
      </c>
      <c r="T498" s="221">
        <f t="shared" si="516"/>
        <v>0</v>
      </c>
      <c r="U498" s="221">
        <f t="shared" si="516"/>
        <v>0</v>
      </c>
      <c r="V498" s="221">
        <f t="shared" si="516"/>
        <v>0</v>
      </c>
      <c r="W498" s="221">
        <f t="shared" si="516"/>
        <v>0</v>
      </c>
      <c r="X498" s="221">
        <f t="shared" si="516"/>
        <v>0</v>
      </c>
      <c r="Y498" s="221">
        <f t="shared" si="516"/>
        <v>0</v>
      </c>
      <c r="Z498" s="221">
        <f t="shared" si="516"/>
        <v>0</v>
      </c>
      <c r="AA498" s="221">
        <f t="shared" si="516"/>
        <v>0</v>
      </c>
      <c r="AB498" s="221">
        <f t="shared" si="516"/>
        <v>0</v>
      </c>
      <c r="AC498" s="221">
        <f t="shared" si="516"/>
        <v>0</v>
      </c>
      <c r="AD498" s="221">
        <f t="shared" si="516"/>
        <v>0</v>
      </c>
      <c r="AE498" s="221">
        <f t="shared" si="516"/>
        <v>0</v>
      </c>
      <c r="AF498" s="221">
        <f t="shared" si="516"/>
        <v>0</v>
      </c>
      <c r="AG498" s="221">
        <f t="shared" si="516"/>
        <v>0</v>
      </c>
      <c r="AH498" s="221">
        <f t="shared" si="516"/>
        <v>0</v>
      </c>
      <c r="AI498" s="221">
        <f t="shared" si="516"/>
        <v>0</v>
      </c>
      <c r="AJ498" s="221">
        <f t="shared" si="516"/>
        <v>0</v>
      </c>
      <c r="AK498" s="221">
        <f t="shared" si="516"/>
        <v>0</v>
      </c>
      <c r="AL498" s="221">
        <f t="shared" si="516"/>
        <v>0</v>
      </c>
      <c r="AM498" s="221">
        <f t="shared" si="516"/>
        <v>0</v>
      </c>
      <c r="AN498" s="221">
        <f t="shared" si="516"/>
        <v>0</v>
      </c>
      <c r="AO498" s="221">
        <f t="shared" si="516"/>
        <v>0</v>
      </c>
      <c r="AP498" s="221">
        <f t="shared" si="516"/>
        <v>0</v>
      </c>
      <c r="AQ498" s="221">
        <f t="shared" si="516"/>
        <v>0</v>
      </c>
      <c r="AR498" s="221">
        <f t="shared" si="516"/>
        <v>0</v>
      </c>
      <c r="AS498" s="221">
        <f t="shared" si="516"/>
        <v>0</v>
      </c>
      <c r="AT498" s="221">
        <f t="shared" si="516"/>
        <v>0</v>
      </c>
      <c r="AU498" s="221">
        <f t="shared" si="517" ref="AU498:BM498">AU408*$H498*$I498</f>
        <v>0</v>
      </c>
      <c r="AV498" s="221">
        <f t="shared" si="517"/>
        <v>0</v>
      </c>
      <c r="AW498" s="221">
        <f t="shared" si="517"/>
        <v>0</v>
      </c>
      <c r="AX498" s="221">
        <f t="shared" si="517"/>
        <v>0</v>
      </c>
      <c r="AY498" s="221">
        <f t="shared" si="517"/>
        <v>0</v>
      </c>
      <c r="AZ498" s="221">
        <f t="shared" si="517"/>
        <v>0</v>
      </c>
      <c r="BA498" s="221">
        <f t="shared" si="517"/>
        <v>0</v>
      </c>
      <c r="BB498" s="221">
        <f t="shared" si="517"/>
        <v>0</v>
      </c>
      <c r="BC498" s="221">
        <f t="shared" si="517"/>
        <v>0</v>
      </c>
      <c r="BD498" s="221">
        <f t="shared" si="517"/>
        <v>0</v>
      </c>
      <c r="BE498" s="221">
        <f t="shared" si="517"/>
        <v>0</v>
      </c>
      <c r="BF498" s="221">
        <f t="shared" si="517"/>
        <v>0</v>
      </c>
      <c r="BG498" s="221">
        <f t="shared" si="517"/>
        <v>0</v>
      </c>
      <c r="BH498" s="221">
        <f t="shared" si="517"/>
        <v>0</v>
      </c>
      <c r="BI498" s="221">
        <f t="shared" si="517"/>
        <v>0</v>
      </c>
      <c r="BJ498" s="221">
        <f t="shared" si="517"/>
        <v>0</v>
      </c>
      <c r="BK498" s="221">
        <f t="shared" si="517"/>
        <v>0</v>
      </c>
      <c r="BL498" s="221">
        <f t="shared" si="517"/>
        <v>0</v>
      </c>
      <c r="BM498" s="221">
        <f t="shared" si="517"/>
        <v>0</v>
      </c>
    </row>
    <row r="499" spans="3:65" ht="12.75">
      <c r="C499" s="220">
        <f t="shared" si="470"/>
        <v>24</v>
      </c>
      <c r="D499" s="198" t="str">
        <f t="shared" si="471"/>
        <v>…</v>
      </c>
      <c r="E499" s="245" t="str">
        <f t="shared" si="467"/>
        <v>Operating Expense</v>
      </c>
      <c r="F499" s="215">
        <f t="shared" si="467"/>
        <v>2</v>
      </c>
      <c r="G499" s="215"/>
      <c r="H499" s="257">
        <f>Assumptions!$C$30</f>
        <v>0.59599999999999997</v>
      </c>
      <c r="I499" s="257">
        <f>Assumptions!$D$30</f>
        <v>0.106</v>
      </c>
      <c r="J499" s="258"/>
      <c r="K499" s="236">
        <f t="shared" si="472"/>
        <v>0</v>
      </c>
      <c r="L499" s="237">
        <f t="shared" si="473"/>
        <v>0</v>
      </c>
      <c r="O499" s="221">
        <f t="shared" si="518" ref="O499:AT499">O409*$H499*$I499</f>
        <v>0</v>
      </c>
      <c r="P499" s="221">
        <f t="shared" si="518"/>
        <v>0</v>
      </c>
      <c r="Q499" s="221">
        <f t="shared" si="518"/>
        <v>0</v>
      </c>
      <c r="R499" s="221">
        <f t="shared" si="518"/>
        <v>0</v>
      </c>
      <c r="S499" s="221">
        <f t="shared" si="518"/>
        <v>0</v>
      </c>
      <c r="T499" s="221">
        <f t="shared" si="518"/>
        <v>0</v>
      </c>
      <c r="U499" s="221">
        <f t="shared" si="518"/>
        <v>0</v>
      </c>
      <c r="V499" s="221">
        <f t="shared" si="518"/>
        <v>0</v>
      </c>
      <c r="W499" s="221">
        <f t="shared" si="518"/>
        <v>0</v>
      </c>
      <c r="X499" s="221">
        <f t="shared" si="518"/>
        <v>0</v>
      </c>
      <c r="Y499" s="221">
        <f t="shared" si="518"/>
        <v>0</v>
      </c>
      <c r="Z499" s="221">
        <f t="shared" si="518"/>
        <v>0</v>
      </c>
      <c r="AA499" s="221">
        <f t="shared" si="518"/>
        <v>0</v>
      </c>
      <c r="AB499" s="221">
        <f t="shared" si="518"/>
        <v>0</v>
      </c>
      <c r="AC499" s="221">
        <f t="shared" si="518"/>
        <v>0</v>
      </c>
      <c r="AD499" s="221">
        <f t="shared" si="518"/>
        <v>0</v>
      </c>
      <c r="AE499" s="221">
        <f t="shared" si="518"/>
        <v>0</v>
      </c>
      <c r="AF499" s="221">
        <f t="shared" si="518"/>
        <v>0</v>
      </c>
      <c r="AG499" s="221">
        <f t="shared" si="518"/>
        <v>0</v>
      </c>
      <c r="AH499" s="221">
        <f t="shared" si="518"/>
        <v>0</v>
      </c>
      <c r="AI499" s="221">
        <f t="shared" si="518"/>
        <v>0</v>
      </c>
      <c r="AJ499" s="221">
        <f t="shared" si="518"/>
        <v>0</v>
      </c>
      <c r="AK499" s="221">
        <f t="shared" si="518"/>
        <v>0</v>
      </c>
      <c r="AL499" s="221">
        <f t="shared" si="518"/>
        <v>0</v>
      </c>
      <c r="AM499" s="221">
        <f t="shared" si="518"/>
        <v>0</v>
      </c>
      <c r="AN499" s="221">
        <f t="shared" si="518"/>
        <v>0</v>
      </c>
      <c r="AO499" s="221">
        <f t="shared" si="518"/>
        <v>0</v>
      </c>
      <c r="AP499" s="221">
        <f t="shared" si="518"/>
        <v>0</v>
      </c>
      <c r="AQ499" s="221">
        <f t="shared" si="518"/>
        <v>0</v>
      </c>
      <c r="AR499" s="221">
        <f t="shared" si="518"/>
        <v>0</v>
      </c>
      <c r="AS499" s="221">
        <f t="shared" si="518"/>
        <v>0</v>
      </c>
      <c r="AT499" s="221">
        <f t="shared" si="518"/>
        <v>0</v>
      </c>
      <c r="AU499" s="221">
        <f t="shared" si="519" ref="AU499:BM499">AU409*$H499*$I499</f>
        <v>0</v>
      </c>
      <c r="AV499" s="221">
        <f t="shared" si="519"/>
        <v>0</v>
      </c>
      <c r="AW499" s="221">
        <f t="shared" si="519"/>
        <v>0</v>
      </c>
      <c r="AX499" s="221">
        <f t="shared" si="519"/>
        <v>0</v>
      </c>
      <c r="AY499" s="221">
        <f t="shared" si="519"/>
        <v>0</v>
      </c>
      <c r="AZ499" s="221">
        <f t="shared" si="519"/>
        <v>0</v>
      </c>
      <c r="BA499" s="221">
        <f t="shared" si="519"/>
        <v>0</v>
      </c>
      <c r="BB499" s="221">
        <f t="shared" si="519"/>
        <v>0</v>
      </c>
      <c r="BC499" s="221">
        <f t="shared" si="519"/>
        <v>0</v>
      </c>
      <c r="BD499" s="221">
        <f t="shared" si="519"/>
        <v>0</v>
      </c>
      <c r="BE499" s="221">
        <f t="shared" si="519"/>
        <v>0</v>
      </c>
      <c r="BF499" s="221">
        <f t="shared" si="519"/>
        <v>0</v>
      </c>
      <c r="BG499" s="221">
        <f t="shared" si="519"/>
        <v>0</v>
      </c>
      <c r="BH499" s="221">
        <f t="shared" si="519"/>
        <v>0</v>
      </c>
      <c r="BI499" s="221">
        <f t="shared" si="519"/>
        <v>0</v>
      </c>
      <c r="BJ499" s="221">
        <f t="shared" si="519"/>
        <v>0</v>
      </c>
      <c r="BK499" s="221">
        <f t="shared" si="519"/>
        <v>0</v>
      </c>
      <c r="BL499" s="221">
        <f t="shared" si="519"/>
        <v>0</v>
      </c>
      <c r="BM499" s="221">
        <f t="shared" si="519"/>
        <v>0</v>
      </c>
    </row>
    <row r="500" spans="3:65" ht="12.75">
      <c r="C500" s="220">
        <f t="shared" si="470"/>
        <v>25</v>
      </c>
      <c r="D500" s="198" t="str">
        <f t="shared" si="471"/>
        <v>…</v>
      </c>
      <c r="E500" s="245" t="str">
        <f t="shared" si="467"/>
        <v>Operating Expense</v>
      </c>
      <c r="F500" s="215">
        <f t="shared" si="467"/>
        <v>2</v>
      </c>
      <c r="G500" s="215"/>
      <c r="H500" s="257">
        <f>Assumptions!$C$30</f>
        <v>0.59599999999999997</v>
      </c>
      <c r="I500" s="257">
        <f>Assumptions!$D$30</f>
        <v>0.106</v>
      </c>
      <c r="J500" s="258"/>
      <c r="K500" s="239">
        <f t="shared" si="472"/>
        <v>0</v>
      </c>
      <c r="L500" s="240">
        <f t="shared" si="473"/>
        <v>0</v>
      </c>
      <c r="O500" s="221">
        <f t="shared" si="520" ref="O500:AT500">O410*$H500*$I500</f>
        <v>0</v>
      </c>
      <c r="P500" s="221">
        <f t="shared" si="520"/>
        <v>0</v>
      </c>
      <c r="Q500" s="221">
        <f t="shared" si="520"/>
        <v>0</v>
      </c>
      <c r="R500" s="221">
        <f t="shared" si="520"/>
        <v>0</v>
      </c>
      <c r="S500" s="221">
        <f t="shared" si="520"/>
        <v>0</v>
      </c>
      <c r="T500" s="221">
        <f t="shared" si="520"/>
        <v>0</v>
      </c>
      <c r="U500" s="221">
        <f t="shared" si="520"/>
        <v>0</v>
      </c>
      <c r="V500" s="221">
        <f t="shared" si="520"/>
        <v>0</v>
      </c>
      <c r="W500" s="221">
        <f t="shared" si="520"/>
        <v>0</v>
      </c>
      <c r="X500" s="221">
        <f t="shared" si="520"/>
        <v>0</v>
      </c>
      <c r="Y500" s="221">
        <f t="shared" si="520"/>
        <v>0</v>
      </c>
      <c r="Z500" s="221">
        <f t="shared" si="520"/>
        <v>0</v>
      </c>
      <c r="AA500" s="221">
        <f t="shared" si="520"/>
        <v>0</v>
      </c>
      <c r="AB500" s="221">
        <f t="shared" si="520"/>
        <v>0</v>
      </c>
      <c r="AC500" s="221">
        <f t="shared" si="520"/>
        <v>0</v>
      </c>
      <c r="AD500" s="221">
        <f t="shared" si="520"/>
        <v>0</v>
      </c>
      <c r="AE500" s="221">
        <f t="shared" si="520"/>
        <v>0</v>
      </c>
      <c r="AF500" s="221">
        <f t="shared" si="520"/>
        <v>0</v>
      </c>
      <c r="AG500" s="221">
        <f t="shared" si="520"/>
        <v>0</v>
      </c>
      <c r="AH500" s="221">
        <f t="shared" si="520"/>
        <v>0</v>
      </c>
      <c r="AI500" s="221">
        <f t="shared" si="520"/>
        <v>0</v>
      </c>
      <c r="AJ500" s="221">
        <f t="shared" si="520"/>
        <v>0</v>
      </c>
      <c r="AK500" s="221">
        <f t="shared" si="520"/>
        <v>0</v>
      </c>
      <c r="AL500" s="221">
        <f t="shared" si="520"/>
        <v>0</v>
      </c>
      <c r="AM500" s="221">
        <f t="shared" si="520"/>
        <v>0</v>
      </c>
      <c r="AN500" s="221">
        <f t="shared" si="520"/>
        <v>0</v>
      </c>
      <c r="AO500" s="221">
        <f t="shared" si="520"/>
        <v>0</v>
      </c>
      <c r="AP500" s="221">
        <f t="shared" si="520"/>
        <v>0</v>
      </c>
      <c r="AQ500" s="221">
        <f t="shared" si="520"/>
        <v>0</v>
      </c>
      <c r="AR500" s="221">
        <f t="shared" si="520"/>
        <v>0</v>
      </c>
      <c r="AS500" s="221">
        <f t="shared" si="520"/>
        <v>0</v>
      </c>
      <c r="AT500" s="221">
        <f t="shared" si="520"/>
        <v>0</v>
      </c>
      <c r="AU500" s="221">
        <f t="shared" si="521" ref="AU500:BM500">AU410*$H500*$I500</f>
        <v>0</v>
      </c>
      <c r="AV500" s="221">
        <f t="shared" si="521"/>
        <v>0</v>
      </c>
      <c r="AW500" s="221">
        <f t="shared" si="521"/>
        <v>0</v>
      </c>
      <c r="AX500" s="221">
        <f t="shared" si="521"/>
        <v>0</v>
      </c>
      <c r="AY500" s="221">
        <f t="shared" si="521"/>
        <v>0</v>
      </c>
      <c r="AZ500" s="221">
        <f t="shared" si="521"/>
        <v>0</v>
      </c>
      <c r="BA500" s="221">
        <f t="shared" si="521"/>
        <v>0</v>
      </c>
      <c r="BB500" s="221">
        <f t="shared" si="521"/>
        <v>0</v>
      </c>
      <c r="BC500" s="221">
        <f t="shared" si="521"/>
        <v>0</v>
      </c>
      <c r="BD500" s="221">
        <f t="shared" si="521"/>
        <v>0</v>
      </c>
      <c r="BE500" s="221">
        <f t="shared" si="521"/>
        <v>0</v>
      </c>
      <c r="BF500" s="221">
        <f t="shared" si="521"/>
        <v>0</v>
      </c>
      <c r="BG500" s="221">
        <f t="shared" si="521"/>
        <v>0</v>
      </c>
      <c r="BH500" s="221">
        <f t="shared" si="521"/>
        <v>0</v>
      </c>
      <c r="BI500" s="221">
        <f t="shared" si="521"/>
        <v>0</v>
      </c>
      <c r="BJ500" s="221">
        <f t="shared" si="521"/>
        <v>0</v>
      </c>
      <c r="BK500" s="221">
        <f t="shared" si="521"/>
        <v>0</v>
      </c>
      <c r="BL500" s="221">
        <f t="shared" si="521"/>
        <v>0</v>
      </c>
      <c r="BM500" s="221">
        <f t="shared" si="521"/>
        <v>0</v>
      </c>
    </row>
    <row r="501" spans="4:65" ht="12.75">
      <c r="D501" s="226" t="str">
        <f>"Total "&amp;D475</f>
        <v>Total After-Tax Return on Equity</v>
      </c>
      <c r="K501" s="241">
        <f t="shared" si="472"/>
        <v>213386.22766241382</v>
      </c>
      <c r="L501" s="242">
        <f t="shared" si="473"/>
        <v>272622.09642848006</v>
      </c>
      <c r="O501" s="243">
        <f t="shared" si="522" ref="O501:AT501">SUM(O476:O500)</f>
        <v>59216.602139999995</v>
      </c>
      <c r="P501" s="243">
        <f t="shared" si="522"/>
        <v>50337.088987999996</v>
      </c>
      <c r="Q501" s="243">
        <f t="shared" si="522"/>
        <v>41521.623664800005</v>
      </c>
      <c r="R501" s="243">
        <f t="shared" si="522"/>
        <v>34345.782758879999</v>
      </c>
      <c r="S501" s="243">
        <f t="shared" si="522"/>
        <v>27784.801009440002</v>
      </c>
      <c r="T501" s="243">
        <f t="shared" si="522"/>
        <v>21684.963627359997</v>
      </c>
      <c r="U501" s="243">
        <f t="shared" si="522"/>
        <v>16507.414979999998</v>
      </c>
      <c r="V501" s="243">
        <f t="shared" si="522"/>
        <v>11791.010699999997</v>
      </c>
      <c r="W501" s="243">
        <f t="shared" si="522"/>
        <v>7074.6064199999973</v>
      </c>
      <c r="X501" s="243">
        <f t="shared" si="522"/>
        <v>2358.2021399999981</v>
      </c>
      <c r="Y501" s="243">
        <f t="shared" si="522"/>
        <v>-4.4567939054829254E-12</v>
      </c>
      <c r="Z501" s="243">
        <f t="shared" si="522"/>
        <v>-7.4156336093977864E-12</v>
      </c>
      <c r="AA501" s="243">
        <f t="shared" si="522"/>
        <v>-7.4156336093977864E-12</v>
      </c>
      <c r="AB501" s="243">
        <f t="shared" si="522"/>
        <v>-7.4156336093977864E-12</v>
      </c>
      <c r="AC501" s="243">
        <f t="shared" si="522"/>
        <v>-7.4156336093977864E-12</v>
      </c>
      <c r="AD501" s="243">
        <f t="shared" si="522"/>
        <v>-7.4156336093977864E-12</v>
      </c>
      <c r="AE501" s="243">
        <f t="shared" si="522"/>
        <v>-7.4156336093977864E-12</v>
      </c>
      <c r="AF501" s="243">
        <f t="shared" si="522"/>
        <v>-7.4156336093977864E-12</v>
      </c>
      <c r="AG501" s="243">
        <f t="shared" si="522"/>
        <v>-7.4156336093977864E-12</v>
      </c>
      <c r="AH501" s="243">
        <f t="shared" si="522"/>
        <v>-7.4156336093977864E-12</v>
      </c>
      <c r="AI501" s="243">
        <f t="shared" si="522"/>
        <v>-7.4156336093977864E-12</v>
      </c>
      <c r="AJ501" s="243">
        <f t="shared" si="522"/>
        <v>-7.4156336093977864E-12</v>
      </c>
      <c r="AK501" s="243">
        <f t="shared" si="522"/>
        <v>-7.4156336093977864E-12</v>
      </c>
      <c r="AL501" s="243">
        <f t="shared" si="522"/>
        <v>-7.4156336093977864E-12</v>
      </c>
      <c r="AM501" s="243">
        <f t="shared" si="522"/>
        <v>-7.4156336093977864E-12</v>
      </c>
      <c r="AN501" s="243">
        <f t="shared" si="522"/>
        <v>-7.4156336093977864E-12</v>
      </c>
      <c r="AO501" s="243">
        <f t="shared" si="522"/>
        <v>-7.4156336093977864E-12</v>
      </c>
      <c r="AP501" s="243">
        <f t="shared" si="522"/>
        <v>-7.4156336093977864E-12</v>
      </c>
      <c r="AQ501" s="243">
        <f t="shared" si="522"/>
        <v>-7.4156336093977864E-12</v>
      </c>
      <c r="AR501" s="243">
        <f t="shared" si="522"/>
        <v>-7.4156336093977864E-12</v>
      </c>
      <c r="AS501" s="243">
        <f t="shared" si="522"/>
        <v>-7.4156336093977864E-12</v>
      </c>
      <c r="AT501" s="243">
        <f t="shared" si="522"/>
        <v>-7.4156336093977864E-12</v>
      </c>
      <c r="AU501" s="243">
        <f t="shared" si="523" ref="AU501:BM501">SUM(AU476:AU500)</f>
        <v>-7.4156336093977864E-12</v>
      </c>
      <c r="AV501" s="243">
        <f t="shared" si="523"/>
        <v>-7.4156336093977864E-12</v>
      </c>
      <c r="AW501" s="243">
        <f t="shared" si="523"/>
        <v>-7.4156336093977864E-12</v>
      </c>
      <c r="AX501" s="243">
        <f t="shared" si="523"/>
        <v>-7.4156336093977864E-12</v>
      </c>
      <c r="AY501" s="243">
        <f t="shared" si="523"/>
        <v>-7.4156336093977864E-12</v>
      </c>
      <c r="AZ501" s="243">
        <f t="shared" si="523"/>
        <v>-7.4156336093977864E-12</v>
      </c>
      <c r="BA501" s="243">
        <f t="shared" si="523"/>
        <v>-7.4156336093977864E-12</v>
      </c>
      <c r="BB501" s="243">
        <f t="shared" si="523"/>
        <v>-7.4156336093977864E-12</v>
      </c>
      <c r="BC501" s="243">
        <f t="shared" si="523"/>
        <v>-7.4156336093977864E-12</v>
      </c>
      <c r="BD501" s="243">
        <f t="shared" si="523"/>
        <v>-7.4156336093977864E-12</v>
      </c>
      <c r="BE501" s="243">
        <f t="shared" si="523"/>
        <v>-7.4156336093977864E-12</v>
      </c>
      <c r="BF501" s="243">
        <f t="shared" si="523"/>
        <v>-7.4156336093977864E-12</v>
      </c>
      <c r="BG501" s="243">
        <f t="shared" si="523"/>
        <v>-7.4156336093977864E-12</v>
      </c>
      <c r="BH501" s="243">
        <f t="shared" si="523"/>
        <v>-7.4156336093977864E-12</v>
      </c>
      <c r="BI501" s="243">
        <f t="shared" si="523"/>
        <v>-7.4156336093977864E-12</v>
      </c>
      <c r="BJ501" s="243">
        <f t="shared" si="523"/>
        <v>-7.4156336093977864E-12</v>
      </c>
      <c r="BK501" s="243">
        <f t="shared" si="523"/>
        <v>-7.4156336093977864E-12</v>
      </c>
      <c r="BL501" s="243">
        <f t="shared" si="523"/>
        <v>-7.4156336093977864E-12</v>
      </c>
      <c r="BM501" s="243">
        <f t="shared" si="523"/>
        <v>-7.4156336093977864E-12</v>
      </c>
    </row>
    <row r="502" spans="4:7" s="221" customFormat="1" ht="12.75">
      <c r="D502" s="229"/>
      <c r="F502" s="230"/>
      <c r="G502" s="230"/>
    </row>
    <row r="503" spans="4:7" s="221" customFormat="1" ht="12.75">
      <c r="D503" s="229"/>
      <c r="F503" s="230"/>
      <c r="G503" s="230"/>
    </row>
    <row r="504" spans="4:65" ht="12.75">
      <c r="D504" s="218" t="s">
        <v>99</v>
      </c>
      <c r="E504" s="213"/>
      <c r="F504" s="186"/>
      <c r="G504" s="186"/>
      <c r="H504" s="199" t="s">
        <v>77</v>
      </c>
      <c r="I504" s="199"/>
      <c r="K504" s="216"/>
      <c r="L504" s="216"/>
      <c r="M504" s="216"/>
      <c r="O504" s="216"/>
      <c r="P504" s="216"/>
      <c r="Q504" s="216"/>
      <c r="R504" s="216"/>
      <c r="S504" s="216"/>
      <c r="T504" s="216"/>
      <c r="U504" s="216"/>
      <c r="V504" s="216"/>
      <c r="W504" s="216"/>
      <c r="X504" s="216"/>
      <c r="Y504" s="216"/>
      <c r="Z504" s="216"/>
      <c r="AA504" s="216"/>
      <c r="AB504" s="216"/>
      <c r="AC504" s="216"/>
      <c r="AD504" s="216"/>
      <c r="AE504" s="216"/>
      <c r="AF504" s="216"/>
      <c r="AG504" s="216"/>
      <c r="AH504" s="216"/>
      <c r="AI504" s="216"/>
      <c r="AJ504" s="216"/>
      <c r="AK504" s="216"/>
      <c r="AL504" s="216"/>
      <c r="AM504" s="216"/>
      <c r="AN504" s="216"/>
      <c r="AO504" s="216"/>
      <c r="AP504" s="216"/>
      <c r="AQ504" s="216"/>
      <c r="AR504" s="216"/>
      <c r="AS504" s="216"/>
      <c r="AT504" s="216"/>
      <c r="AU504" s="216"/>
      <c r="AV504" s="216"/>
      <c r="AW504" s="216"/>
      <c r="AX504" s="216"/>
      <c r="AY504" s="216"/>
      <c r="AZ504" s="216"/>
      <c r="BA504" s="216"/>
      <c r="BB504" s="216"/>
      <c r="BC504" s="216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</row>
    <row r="505" spans="3:65" ht="12.75">
      <c r="C505" s="220">
        <f>C504+1</f>
        <v>1</v>
      </c>
      <c r="D505" s="198" t="str">
        <f>INDEX(D$64:D$88,$C505,1)</f>
        <v>Capital Costs</v>
      </c>
      <c r="E505" s="245" t="str">
        <f t="shared" si="524" ref="E505:F529">INDEX(E$64:E$88,$C505,1)</f>
        <v>Capital</v>
      </c>
      <c r="F505" s="215">
        <f t="shared" si="524"/>
        <v>4</v>
      </c>
      <c r="G505" s="215"/>
      <c r="H505" s="257">
        <f t="shared" si="525" ref="H505:H529">Tax_Rate</f>
        <v>0.25345000000000001</v>
      </c>
      <c r="I505" s="257"/>
      <c r="J505" s="258"/>
      <c r="K505" s="236">
        <f>SUMPRODUCT(O505:BM505,$O$12:$BM$12)</f>
        <v>72443.559575432024</v>
      </c>
      <c r="L505" s="237">
        <f>SUM(O505:BM505)</f>
        <v>92553.841457100338</v>
      </c>
      <c r="O505" s="221">
        <f>O476*(1/(1-$H505)-1)</f>
        <v>20103.740958251958</v>
      </c>
      <c r="P505" s="221">
        <f t="shared" si="526" ref="P505:BM505">P476*(1/(1-$H505)-1)</f>
        <v>17089.190548534723</v>
      </c>
      <c r="Q505" s="221">
        <f t="shared" si="526"/>
        <v>14096.384057120837</v>
      </c>
      <c r="R505" s="221">
        <f t="shared" si="526"/>
        <v>11660.2218742725</v>
      </c>
      <c r="S505" s="221">
        <f t="shared" si="526"/>
        <v>9432.8013071362511</v>
      </c>
      <c r="T505" s="221">
        <f t="shared" si="526"/>
        <v>7361.9369517840614</v>
      </c>
      <c r="U505" s="221">
        <f t="shared" si="526"/>
        <v>5604.185019999999</v>
      </c>
      <c r="V505" s="221">
        <f t="shared" si="526"/>
        <v>4002.9892999999988</v>
      </c>
      <c r="W505" s="221">
        <f t="shared" si="526"/>
        <v>2401.7935799999991</v>
      </c>
      <c r="X505" s="221">
        <f t="shared" si="526"/>
        <v>800.59785999999929</v>
      </c>
      <c r="Y505" s="221">
        <f t="shared" si="526"/>
        <v>-1.513059293208288E-12</v>
      </c>
      <c r="Z505" s="221">
        <f t="shared" si="526"/>
        <v>-2.517570609204834E-12</v>
      </c>
      <c r="AA505" s="221">
        <f t="shared" si="526"/>
        <v>-2.517570609204834E-12</v>
      </c>
      <c r="AB505" s="221">
        <f t="shared" si="526"/>
        <v>-2.517570609204834E-12</v>
      </c>
      <c r="AC505" s="221">
        <f t="shared" si="526"/>
        <v>-2.517570609204834E-12</v>
      </c>
      <c r="AD505" s="221">
        <f t="shared" si="526"/>
        <v>-2.517570609204834E-12</v>
      </c>
      <c r="AE505" s="221">
        <f t="shared" si="526"/>
        <v>-2.517570609204834E-12</v>
      </c>
      <c r="AF505" s="221">
        <f t="shared" si="526"/>
        <v>-2.517570609204834E-12</v>
      </c>
      <c r="AG505" s="221">
        <f t="shared" si="526"/>
        <v>-2.517570609204834E-12</v>
      </c>
      <c r="AH505" s="221">
        <f t="shared" si="526"/>
        <v>-2.517570609204834E-12</v>
      </c>
      <c r="AI505" s="221">
        <f t="shared" si="526"/>
        <v>-2.517570609204834E-12</v>
      </c>
      <c r="AJ505" s="221">
        <f t="shared" si="526"/>
        <v>-2.517570609204834E-12</v>
      </c>
      <c r="AK505" s="221">
        <f t="shared" si="526"/>
        <v>-2.517570609204834E-12</v>
      </c>
      <c r="AL505" s="221">
        <f t="shared" si="526"/>
        <v>-2.517570609204834E-12</v>
      </c>
      <c r="AM505" s="221">
        <f t="shared" si="526"/>
        <v>-2.517570609204834E-12</v>
      </c>
      <c r="AN505" s="221">
        <f t="shared" si="526"/>
        <v>-2.517570609204834E-12</v>
      </c>
      <c r="AO505" s="221">
        <f t="shared" si="526"/>
        <v>-2.517570609204834E-12</v>
      </c>
      <c r="AP505" s="221">
        <f t="shared" si="526"/>
        <v>-2.517570609204834E-12</v>
      </c>
      <c r="AQ505" s="221">
        <f t="shared" si="526"/>
        <v>-2.517570609204834E-12</v>
      </c>
      <c r="AR505" s="221">
        <f t="shared" si="526"/>
        <v>-2.517570609204834E-12</v>
      </c>
      <c r="AS505" s="221">
        <f t="shared" si="526"/>
        <v>-2.517570609204834E-12</v>
      </c>
      <c r="AT505" s="221">
        <f t="shared" si="526"/>
        <v>-2.517570609204834E-12</v>
      </c>
      <c r="AU505" s="221">
        <f t="shared" si="526"/>
        <v>-2.517570609204834E-12</v>
      </c>
      <c r="AV505" s="221">
        <f t="shared" si="526"/>
        <v>-2.517570609204834E-12</v>
      </c>
      <c r="AW505" s="221">
        <f t="shared" si="526"/>
        <v>-2.517570609204834E-12</v>
      </c>
      <c r="AX505" s="221">
        <f t="shared" si="526"/>
        <v>-2.517570609204834E-12</v>
      </c>
      <c r="AY505" s="221">
        <f t="shared" si="526"/>
        <v>-2.517570609204834E-12</v>
      </c>
      <c r="AZ505" s="221">
        <f t="shared" si="526"/>
        <v>-2.517570609204834E-12</v>
      </c>
      <c r="BA505" s="221">
        <f t="shared" si="526"/>
        <v>-2.517570609204834E-12</v>
      </c>
      <c r="BB505" s="221">
        <f t="shared" si="526"/>
        <v>-2.517570609204834E-12</v>
      </c>
      <c r="BC505" s="221">
        <f t="shared" si="526"/>
        <v>-2.517570609204834E-12</v>
      </c>
      <c r="BD505" s="221">
        <f t="shared" si="526"/>
        <v>-2.517570609204834E-12</v>
      </c>
      <c r="BE505" s="221">
        <f t="shared" si="526"/>
        <v>-2.517570609204834E-12</v>
      </c>
      <c r="BF505" s="221">
        <f t="shared" si="526"/>
        <v>-2.517570609204834E-12</v>
      </c>
      <c r="BG505" s="221">
        <f t="shared" si="526"/>
        <v>-2.517570609204834E-12</v>
      </c>
      <c r="BH505" s="221">
        <f t="shared" si="526"/>
        <v>-2.517570609204834E-12</v>
      </c>
      <c r="BI505" s="221">
        <f t="shared" si="526"/>
        <v>-2.517570609204834E-12</v>
      </c>
      <c r="BJ505" s="221">
        <f t="shared" si="526"/>
        <v>-2.517570609204834E-12</v>
      </c>
      <c r="BK505" s="221">
        <f t="shared" si="526"/>
        <v>-2.517570609204834E-12</v>
      </c>
      <c r="BL505" s="221">
        <f t="shared" si="526"/>
        <v>-2.517570609204834E-12</v>
      </c>
      <c r="BM505" s="221">
        <f t="shared" si="526"/>
        <v>-2.517570609204834E-12</v>
      </c>
    </row>
    <row r="506" spans="3:65" ht="12.75">
      <c r="C506" s="220">
        <f t="shared" si="527" ref="C506:C529">C505+1</f>
        <v>2</v>
      </c>
      <c r="D506" s="198" t="str">
        <f t="shared" si="528" ref="D506:D529">INDEX(D$64:D$88,$C506,1)</f>
        <v>O&amp;M</v>
      </c>
      <c r="E506" s="245" t="str">
        <f t="shared" si="524"/>
        <v>Operating Expense</v>
      </c>
      <c r="F506" s="215">
        <f t="shared" si="524"/>
        <v>2</v>
      </c>
      <c r="G506" s="215"/>
      <c r="H506" s="257">
        <f t="shared" si="525"/>
        <v>0.25345000000000001</v>
      </c>
      <c r="I506" s="257"/>
      <c r="J506" s="258"/>
      <c r="K506" s="236">
        <f t="shared" si="529" ref="K506:K530">SUMPRODUCT(O506:BM506,$O$12:$BM$12)</f>
        <v>0</v>
      </c>
      <c r="L506" s="237">
        <f t="shared" si="530" ref="L506:L530">SUM(O506:BM506)</f>
        <v>0</v>
      </c>
      <c r="O506" s="221">
        <f t="shared" si="531" ref="O506:BM506">O477*(1/(1-$H506)-1)</f>
        <v>0</v>
      </c>
      <c r="P506" s="221">
        <f t="shared" si="531"/>
        <v>0</v>
      </c>
      <c r="Q506" s="221">
        <f t="shared" si="531"/>
        <v>0</v>
      </c>
      <c r="R506" s="221">
        <f t="shared" si="531"/>
        <v>0</v>
      </c>
      <c r="S506" s="221">
        <f t="shared" si="531"/>
        <v>0</v>
      </c>
      <c r="T506" s="221">
        <f t="shared" si="531"/>
        <v>0</v>
      </c>
      <c r="U506" s="221">
        <f t="shared" si="531"/>
        <v>0</v>
      </c>
      <c r="V506" s="221">
        <f t="shared" si="531"/>
        <v>0</v>
      </c>
      <c r="W506" s="221">
        <f t="shared" si="531"/>
        <v>0</v>
      </c>
      <c r="X506" s="221">
        <f t="shared" si="531"/>
        <v>0</v>
      </c>
      <c r="Y506" s="221">
        <f t="shared" si="531"/>
        <v>0</v>
      </c>
      <c r="Z506" s="221">
        <f t="shared" si="531"/>
        <v>0</v>
      </c>
      <c r="AA506" s="221">
        <f t="shared" si="531"/>
        <v>0</v>
      </c>
      <c r="AB506" s="221">
        <f t="shared" si="531"/>
        <v>0</v>
      </c>
      <c r="AC506" s="221">
        <f t="shared" si="531"/>
        <v>0</v>
      </c>
      <c r="AD506" s="221">
        <f t="shared" si="531"/>
        <v>0</v>
      </c>
      <c r="AE506" s="221">
        <f t="shared" si="531"/>
        <v>0</v>
      </c>
      <c r="AF506" s="221">
        <f t="shared" si="531"/>
        <v>0</v>
      </c>
      <c r="AG506" s="221">
        <f t="shared" si="531"/>
        <v>0</v>
      </c>
      <c r="AH506" s="221">
        <f t="shared" si="531"/>
        <v>0</v>
      </c>
      <c r="AI506" s="221">
        <f t="shared" si="531"/>
        <v>0</v>
      </c>
      <c r="AJ506" s="221">
        <f t="shared" si="531"/>
        <v>0</v>
      </c>
      <c r="AK506" s="221">
        <f t="shared" si="531"/>
        <v>0</v>
      </c>
      <c r="AL506" s="221">
        <f t="shared" si="531"/>
        <v>0</v>
      </c>
      <c r="AM506" s="221">
        <f t="shared" si="531"/>
        <v>0</v>
      </c>
      <c r="AN506" s="221">
        <f t="shared" si="531"/>
        <v>0</v>
      </c>
      <c r="AO506" s="221">
        <f t="shared" si="531"/>
        <v>0</v>
      </c>
      <c r="AP506" s="221">
        <f t="shared" si="531"/>
        <v>0</v>
      </c>
      <c r="AQ506" s="221">
        <f t="shared" si="531"/>
        <v>0</v>
      </c>
      <c r="AR506" s="221">
        <f t="shared" si="531"/>
        <v>0</v>
      </c>
      <c r="AS506" s="221">
        <f t="shared" si="531"/>
        <v>0</v>
      </c>
      <c r="AT506" s="221">
        <f t="shared" si="531"/>
        <v>0</v>
      </c>
      <c r="AU506" s="221">
        <f t="shared" si="531"/>
        <v>0</v>
      </c>
      <c r="AV506" s="221">
        <f t="shared" si="531"/>
        <v>0</v>
      </c>
      <c r="AW506" s="221">
        <f t="shared" si="531"/>
        <v>0</v>
      </c>
      <c r="AX506" s="221">
        <f t="shared" si="531"/>
        <v>0</v>
      </c>
      <c r="AY506" s="221">
        <f t="shared" si="531"/>
        <v>0</v>
      </c>
      <c r="AZ506" s="221">
        <f t="shared" si="531"/>
        <v>0</v>
      </c>
      <c r="BA506" s="221">
        <f t="shared" si="531"/>
        <v>0</v>
      </c>
      <c r="BB506" s="221">
        <f t="shared" si="531"/>
        <v>0</v>
      </c>
      <c r="BC506" s="221">
        <f t="shared" si="531"/>
        <v>0</v>
      </c>
      <c r="BD506" s="221">
        <f t="shared" si="531"/>
        <v>0</v>
      </c>
      <c r="BE506" s="221">
        <f t="shared" si="531"/>
        <v>0</v>
      </c>
      <c r="BF506" s="221">
        <f t="shared" si="531"/>
        <v>0</v>
      </c>
      <c r="BG506" s="221">
        <f t="shared" si="531"/>
        <v>0</v>
      </c>
      <c r="BH506" s="221">
        <f t="shared" si="531"/>
        <v>0</v>
      </c>
      <c r="BI506" s="221">
        <f t="shared" si="531"/>
        <v>0</v>
      </c>
      <c r="BJ506" s="221">
        <f t="shared" si="531"/>
        <v>0</v>
      </c>
      <c r="BK506" s="221">
        <f t="shared" si="531"/>
        <v>0</v>
      </c>
      <c r="BL506" s="221">
        <f t="shared" si="531"/>
        <v>0</v>
      </c>
      <c r="BM506" s="221">
        <f t="shared" si="531"/>
        <v>0</v>
      </c>
    </row>
    <row r="507" spans="3:65" ht="12.75">
      <c r="C507" s="220">
        <f t="shared" si="527"/>
        <v>3</v>
      </c>
      <c r="D507" s="198" t="str">
        <f t="shared" si="528"/>
        <v>…</v>
      </c>
      <c r="E507" s="245" t="str">
        <f t="shared" si="524"/>
        <v>Operating Expense</v>
      </c>
      <c r="F507" s="215">
        <f t="shared" si="524"/>
        <v>2</v>
      </c>
      <c r="G507" s="215"/>
      <c r="H507" s="257">
        <f t="shared" si="525"/>
        <v>0.25345000000000001</v>
      </c>
      <c r="I507" s="257"/>
      <c r="J507" s="258"/>
      <c r="K507" s="236">
        <f t="shared" si="529"/>
        <v>0</v>
      </c>
      <c r="L507" s="237">
        <f t="shared" si="530"/>
        <v>0</v>
      </c>
      <c r="O507" s="221">
        <f t="shared" si="532" ref="O507:BM507">O478*(1/(1-$H507)-1)</f>
        <v>0</v>
      </c>
      <c r="P507" s="221">
        <f t="shared" si="532"/>
        <v>0</v>
      </c>
      <c r="Q507" s="221">
        <f t="shared" si="532"/>
        <v>0</v>
      </c>
      <c r="R507" s="221">
        <f t="shared" si="532"/>
        <v>0</v>
      </c>
      <c r="S507" s="221">
        <f t="shared" si="532"/>
        <v>0</v>
      </c>
      <c r="T507" s="221">
        <f t="shared" si="532"/>
        <v>0</v>
      </c>
      <c r="U507" s="221">
        <f t="shared" si="532"/>
        <v>0</v>
      </c>
      <c r="V507" s="221">
        <f t="shared" si="532"/>
        <v>0</v>
      </c>
      <c r="W507" s="221">
        <f t="shared" si="532"/>
        <v>0</v>
      </c>
      <c r="X507" s="221">
        <f t="shared" si="532"/>
        <v>0</v>
      </c>
      <c r="Y507" s="221">
        <f t="shared" si="532"/>
        <v>0</v>
      </c>
      <c r="Z507" s="221">
        <f t="shared" si="532"/>
        <v>0</v>
      </c>
      <c r="AA507" s="221">
        <f t="shared" si="532"/>
        <v>0</v>
      </c>
      <c r="AB507" s="221">
        <f t="shared" si="532"/>
        <v>0</v>
      </c>
      <c r="AC507" s="221">
        <f t="shared" si="532"/>
        <v>0</v>
      </c>
      <c r="AD507" s="221">
        <f t="shared" si="532"/>
        <v>0</v>
      </c>
      <c r="AE507" s="221">
        <f t="shared" si="532"/>
        <v>0</v>
      </c>
      <c r="AF507" s="221">
        <f t="shared" si="532"/>
        <v>0</v>
      </c>
      <c r="AG507" s="221">
        <f t="shared" si="532"/>
        <v>0</v>
      </c>
      <c r="AH507" s="221">
        <f t="shared" si="532"/>
        <v>0</v>
      </c>
      <c r="AI507" s="221">
        <f t="shared" si="532"/>
        <v>0</v>
      </c>
      <c r="AJ507" s="221">
        <f t="shared" si="532"/>
        <v>0</v>
      </c>
      <c r="AK507" s="221">
        <f t="shared" si="532"/>
        <v>0</v>
      </c>
      <c r="AL507" s="221">
        <f t="shared" si="532"/>
        <v>0</v>
      </c>
      <c r="AM507" s="221">
        <f t="shared" si="532"/>
        <v>0</v>
      </c>
      <c r="AN507" s="221">
        <f t="shared" si="532"/>
        <v>0</v>
      </c>
      <c r="AO507" s="221">
        <f t="shared" si="532"/>
        <v>0</v>
      </c>
      <c r="AP507" s="221">
        <f t="shared" si="532"/>
        <v>0</v>
      </c>
      <c r="AQ507" s="221">
        <f t="shared" si="532"/>
        <v>0</v>
      </c>
      <c r="AR507" s="221">
        <f t="shared" si="532"/>
        <v>0</v>
      </c>
      <c r="AS507" s="221">
        <f t="shared" si="532"/>
        <v>0</v>
      </c>
      <c r="AT507" s="221">
        <f t="shared" si="532"/>
        <v>0</v>
      </c>
      <c r="AU507" s="221">
        <f t="shared" si="532"/>
        <v>0</v>
      </c>
      <c r="AV507" s="221">
        <f t="shared" si="532"/>
        <v>0</v>
      </c>
      <c r="AW507" s="221">
        <f t="shared" si="532"/>
        <v>0</v>
      </c>
      <c r="AX507" s="221">
        <f t="shared" si="532"/>
        <v>0</v>
      </c>
      <c r="AY507" s="221">
        <f t="shared" si="532"/>
        <v>0</v>
      </c>
      <c r="AZ507" s="221">
        <f t="shared" si="532"/>
        <v>0</v>
      </c>
      <c r="BA507" s="221">
        <f t="shared" si="532"/>
        <v>0</v>
      </c>
      <c r="BB507" s="221">
        <f t="shared" si="532"/>
        <v>0</v>
      </c>
      <c r="BC507" s="221">
        <f t="shared" si="532"/>
        <v>0</v>
      </c>
      <c r="BD507" s="221">
        <f t="shared" si="532"/>
        <v>0</v>
      </c>
      <c r="BE507" s="221">
        <f t="shared" si="532"/>
        <v>0</v>
      </c>
      <c r="BF507" s="221">
        <f t="shared" si="532"/>
        <v>0</v>
      </c>
      <c r="BG507" s="221">
        <f t="shared" si="532"/>
        <v>0</v>
      </c>
      <c r="BH507" s="221">
        <f t="shared" si="532"/>
        <v>0</v>
      </c>
      <c r="BI507" s="221">
        <f t="shared" si="532"/>
        <v>0</v>
      </c>
      <c r="BJ507" s="221">
        <f t="shared" si="532"/>
        <v>0</v>
      </c>
      <c r="BK507" s="221">
        <f t="shared" si="532"/>
        <v>0</v>
      </c>
      <c r="BL507" s="221">
        <f t="shared" si="532"/>
        <v>0</v>
      </c>
      <c r="BM507" s="221">
        <f t="shared" si="532"/>
        <v>0</v>
      </c>
    </row>
    <row r="508" spans="3:65" ht="12.75">
      <c r="C508" s="220">
        <f t="shared" si="527"/>
        <v>4</v>
      </c>
      <c r="D508" s="198" t="str">
        <f t="shared" si="528"/>
        <v>…</v>
      </c>
      <c r="E508" s="245" t="str">
        <f t="shared" si="524"/>
        <v>Operating Savings</v>
      </c>
      <c r="F508" s="215">
        <f t="shared" si="524"/>
        <v>1</v>
      </c>
      <c r="G508" s="215"/>
      <c r="H508" s="257">
        <f t="shared" si="525"/>
        <v>0.25345000000000001</v>
      </c>
      <c r="I508" s="257"/>
      <c r="J508" s="258"/>
      <c r="K508" s="236">
        <f t="shared" si="529"/>
        <v>0</v>
      </c>
      <c r="L508" s="237">
        <f t="shared" si="530"/>
        <v>0</v>
      </c>
      <c r="O508" s="221">
        <f t="shared" si="533" ref="O508:BM508">O479*(1/(1-$H508)-1)</f>
        <v>0</v>
      </c>
      <c r="P508" s="221">
        <f t="shared" si="533"/>
        <v>0</v>
      </c>
      <c r="Q508" s="221">
        <f t="shared" si="533"/>
        <v>0</v>
      </c>
      <c r="R508" s="221">
        <f t="shared" si="533"/>
        <v>0</v>
      </c>
      <c r="S508" s="221">
        <f t="shared" si="533"/>
        <v>0</v>
      </c>
      <c r="T508" s="221">
        <f t="shared" si="533"/>
        <v>0</v>
      </c>
      <c r="U508" s="221">
        <f t="shared" si="533"/>
        <v>0</v>
      </c>
      <c r="V508" s="221">
        <f t="shared" si="533"/>
        <v>0</v>
      </c>
      <c r="W508" s="221">
        <f t="shared" si="533"/>
        <v>0</v>
      </c>
      <c r="X508" s="221">
        <f t="shared" si="533"/>
        <v>0</v>
      </c>
      <c r="Y508" s="221">
        <f t="shared" si="533"/>
        <v>0</v>
      </c>
      <c r="Z508" s="221">
        <f t="shared" si="533"/>
        <v>0</v>
      </c>
      <c r="AA508" s="221">
        <f t="shared" si="533"/>
        <v>0</v>
      </c>
      <c r="AB508" s="221">
        <f t="shared" si="533"/>
        <v>0</v>
      </c>
      <c r="AC508" s="221">
        <f t="shared" si="533"/>
        <v>0</v>
      </c>
      <c r="AD508" s="221">
        <f t="shared" si="533"/>
        <v>0</v>
      </c>
      <c r="AE508" s="221">
        <f t="shared" si="533"/>
        <v>0</v>
      </c>
      <c r="AF508" s="221">
        <f t="shared" si="533"/>
        <v>0</v>
      </c>
      <c r="AG508" s="221">
        <f t="shared" si="533"/>
        <v>0</v>
      </c>
      <c r="AH508" s="221">
        <f t="shared" si="533"/>
        <v>0</v>
      </c>
      <c r="AI508" s="221">
        <f t="shared" si="533"/>
        <v>0</v>
      </c>
      <c r="AJ508" s="221">
        <f t="shared" si="533"/>
        <v>0</v>
      </c>
      <c r="AK508" s="221">
        <f t="shared" si="533"/>
        <v>0</v>
      </c>
      <c r="AL508" s="221">
        <f t="shared" si="533"/>
        <v>0</v>
      </c>
      <c r="AM508" s="221">
        <f t="shared" si="533"/>
        <v>0</v>
      </c>
      <c r="AN508" s="221">
        <f t="shared" si="533"/>
        <v>0</v>
      </c>
      <c r="AO508" s="221">
        <f t="shared" si="533"/>
        <v>0</v>
      </c>
      <c r="AP508" s="221">
        <f t="shared" si="533"/>
        <v>0</v>
      </c>
      <c r="AQ508" s="221">
        <f t="shared" si="533"/>
        <v>0</v>
      </c>
      <c r="AR508" s="221">
        <f t="shared" si="533"/>
        <v>0</v>
      </c>
      <c r="AS508" s="221">
        <f t="shared" si="533"/>
        <v>0</v>
      </c>
      <c r="AT508" s="221">
        <f t="shared" si="533"/>
        <v>0</v>
      </c>
      <c r="AU508" s="221">
        <f t="shared" si="533"/>
        <v>0</v>
      </c>
      <c r="AV508" s="221">
        <f t="shared" si="533"/>
        <v>0</v>
      </c>
      <c r="AW508" s="221">
        <f t="shared" si="533"/>
        <v>0</v>
      </c>
      <c r="AX508" s="221">
        <f t="shared" si="533"/>
        <v>0</v>
      </c>
      <c r="AY508" s="221">
        <f t="shared" si="533"/>
        <v>0</v>
      </c>
      <c r="AZ508" s="221">
        <f t="shared" si="533"/>
        <v>0</v>
      </c>
      <c r="BA508" s="221">
        <f t="shared" si="533"/>
        <v>0</v>
      </c>
      <c r="BB508" s="221">
        <f t="shared" si="533"/>
        <v>0</v>
      </c>
      <c r="BC508" s="221">
        <f t="shared" si="533"/>
        <v>0</v>
      </c>
      <c r="BD508" s="221">
        <f t="shared" si="533"/>
        <v>0</v>
      </c>
      <c r="BE508" s="221">
        <f t="shared" si="533"/>
        <v>0</v>
      </c>
      <c r="BF508" s="221">
        <f t="shared" si="533"/>
        <v>0</v>
      </c>
      <c r="BG508" s="221">
        <f t="shared" si="533"/>
        <v>0</v>
      </c>
      <c r="BH508" s="221">
        <f t="shared" si="533"/>
        <v>0</v>
      </c>
      <c r="BI508" s="221">
        <f t="shared" si="533"/>
        <v>0</v>
      </c>
      <c r="BJ508" s="221">
        <f t="shared" si="533"/>
        <v>0</v>
      </c>
      <c r="BK508" s="221">
        <f t="shared" si="533"/>
        <v>0</v>
      </c>
      <c r="BL508" s="221">
        <f t="shared" si="533"/>
        <v>0</v>
      </c>
      <c r="BM508" s="221">
        <f t="shared" si="533"/>
        <v>0</v>
      </c>
    </row>
    <row r="509" spans="3:65" ht="12.75">
      <c r="C509" s="220">
        <f t="shared" si="527"/>
        <v>5</v>
      </c>
      <c r="D509" s="198" t="str">
        <f t="shared" si="528"/>
        <v>…</v>
      </c>
      <c r="E509" s="245" t="str">
        <f t="shared" si="524"/>
        <v>Operating Expense</v>
      </c>
      <c r="F509" s="215">
        <f t="shared" si="524"/>
        <v>2</v>
      </c>
      <c r="G509" s="215"/>
      <c r="H509" s="257">
        <f t="shared" si="525"/>
        <v>0.25345000000000001</v>
      </c>
      <c r="I509" s="257"/>
      <c r="J509" s="258"/>
      <c r="K509" s="236">
        <f t="shared" si="529"/>
        <v>0</v>
      </c>
      <c r="L509" s="237">
        <f t="shared" si="530"/>
        <v>0</v>
      </c>
      <c r="O509" s="221">
        <f t="shared" si="534" ref="O509:BM509">O480*(1/(1-$H509)-1)</f>
        <v>0</v>
      </c>
      <c r="P509" s="221">
        <f t="shared" si="534"/>
        <v>0</v>
      </c>
      <c r="Q509" s="221">
        <f t="shared" si="534"/>
        <v>0</v>
      </c>
      <c r="R509" s="221">
        <f t="shared" si="534"/>
        <v>0</v>
      </c>
      <c r="S509" s="221">
        <f t="shared" si="534"/>
        <v>0</v>
      </c>
      <c r="T509" s="221">
        <f t="shared" si="534"/>
        <v>0</v>
      </c>
      <c r="U509" s="221">
        <f t="shared" si="534"/>
        <v>0</v>
      </c>
      <c r="V509" s="221">
        <f t="shared" si="534"/>
        <v>0</v>
      </c>
      <c r="W509" s="221">
        <f t="shared" si="534"/>
        <v>0</v>
      </c>
      <c r="X509" s="221">
        <f t="shared" si="534"/>
        <v>0</v>
      </c>
      <c r="Y509" s="221">
        <f t="shared" si="534"/>
        <v>0</v>
      </c>
      <c r="Z509" s="221">
        <f t="shared" si="534"/>
        <v>0</v>
      </c>
      <c r="AA509" s="221">
        <f t="shared" si="534"/>
        <v>0</v>
      </c>
      <c r="AB509" s="221">
        <f t="shared" si="534"/>
        <v>0</v>
      </c>
      <c r="AC509" s="221">
        <f t="shared" si="534"/>
        <v>0</v>
      </c>
      <c r="AD509" s="221">
        <f t="shared" si="534"/>
        <v>0</v>
      </c>
      <c r="AE509" s="221">
        <f t="shared" si="534"/>
        <v>0</v>
      </c>
      <c r="AF509" s="221">
        <f t="shared" si="534"/>
        <v>0</v>
      </c>
      <c r="AG509" s="221">
        <f t="shared" si="534"/>
        <v>0</v>
      </c>
      <c r="AH509" s="221">
        <f t="shared" si="534"/>
        <v>0</v>
      </c>
      <c r="AI509" s="221">
        <f t="shared" si="534"/>
        <v>0</v>
      </c>
      <c r="AJ509" s="221">
        <f t="shared" si="534"/>
        <v>0</v>
      </c>
      <c r="AK509" s="221">
        <f t="shared" si="534"/>
        <v>0</v>
      </c>
      <c r="AL509" s="221">
        <f t="shared" si="534"/>
        <v>0</v>
      </c>
      <c r="AM509" s="221">
        <f t="shared" si="534"/>
        <v>0</v>
      </c>
      <c r="AN509" s="221">
        <f t="shared" si="534"/>
        <v>0</v>
      </c>
      <c r="AO509" s="221">
        <f t="shared" si="534"/>
        <v>0</v>
      </c>
      <c r="AP509" s="221">
        <f t="shared" si="534"/>
        <v>0</v>
      </c>
      <c r="AQ509" s="221">
        <f t="shared" si="534"/>
        <v>0</v>
      </c>
      <c r="AR509" s="221">
        <f t="shared" si="534"/>
        <v>0</v>
      </c>
      <c r="AS509" s="221">
        <f t="shared" si="534"/>
        <v>0</v>
      </c>
      <c r="AT509" s="221">
        <f t="shared" si="534"/>
        <v>0</v>
      </c>
      <c r="AU509" s="221">
        <f t="shared" si="534"/>
        <v>0</v>
      </c>
      <c r="AV509" s="221">
        <f t="shared" si="534"/>
        <v>0</v>
      </c>
      <c r="AW509" s="221">
        <f t="shared" si="534"/>
        <v>0</v>
      </c>
      <c r="AX509" s="221">
        <f t="shared" si="534"/>
        <v>0</v>
      </c>
      <c r="AY509" s="221">
        <f t="shared" si="534"/>
        <v>0</v>
      </c>
      <c r="AZ509" s="221">
        <f t="shared" si="534"/>
        <v>0</v>
      </c>
      <c r="BA509" s="221">
        <f t="shared" si="534"/>
        <v>0</v>
      </c>
      <c r="BB509" s="221">
        <f t="shared" si="534"/>
        <v>0</v>
      </c>
      <c r="BC509" s="221">
        <f t="shared" si="534"/>
        <v>0</v>
      </c>
      <c r="BD509" s="221">
        <f t="shared" si="534"/>
        <v>0</v>
      </c>
      <c r="BE509" s="221">
        <f t="shared" si="534"/>
        <v>0</v>
      </c>
      <c r="BF509" s="221">
        <f t="shared" si="534"/>
        <v>0</v>
      </c>
      <c r="BG509" s="221">
        <f t="shared" si="534"/>
        <v>0</v>
      </c>
      <c r="BH509" s="221">
        <f t="shared" si="534"/>
        <v>0</v>
      </c>
      <c r="BI509" s="221">
        <f t="shared" si="534"/>
        <v>0</v>
      </c>
      <c r="BJ509" s="221">
        <f t="shared" si="534"/>
        <v>0</v>
      </c>
      <c r="BK509" s="221">
        <f t="shared" si="534"/>
        <v>0</v>
      </c>
      <c r="BL509" s="221">
        <f t="shared" si="534"/>
        <v>0</v>
      </c>
      <c r="BM509" s="221">
        <f t="shared" si="534"/>
        <v>0</v>
      </c>
    </row>
    <row r="510" spans="3:65" ht="12.75">
      <c r="C510" s="220">
        <f t="shared" si="527"/>
        <v>6</v>
      </c>
      <c r="D510" s="198" t="str">
        <f t="shared" si="528"/>
        <v>…</v>
      </c>
      <c r="E510" s="245" t="str">
        <f t="shared" si="524"/>
        <v>Operating Expense</v>
      </c>
      <c r="F510" s="215">
        <f t="shared" si="524"/>
        <v>2</v>
      </c>
      <c r="G510" s="215"/>
      <c r="H510" s="257">
        <f t="shared" si="525"/>
        <v>0.25345000000000001</v>
      </c>
      <c r="I510" s="257"/>
      <c r="J510" s="258"/>
      <c r="K510" s="236">
        <f t="shared" si="529"/>
        <v>0</v>
      </c>
      <c r="L510" s="237">
        <f t="shared" si="530"/>
        <v>0</v>
      </c>
      <c r="O510" s="221">
        <f t="shared" si="535" ref="O510:BM510">O481*(1/(1-$H510)-1)</f>
        <v>0</v>
      </c>
      <c r="P510" s="221">
        <f t="shared" si="535"/>
        <v>0</v>
      </c>
      <c r="Q510" s="221">
        <f t="shared" si="535"/>
        <v>0</v>
      </c>
      <c r="R510" s="221">
        <f t="shared" si="535"/>
        <v>0</v>
      </c>
      <c r="S510" s="221">
        <f t="shared" si="535"/>
        <v>0</v>
      </c>
      <c r="T510" s="221">
        <f t="shared" si="535"/>
        <v>0</v>
      </c>
      <c r="U510" s="221">
        <f t="shared" si="535"/>
        <v>0</v>
      </c>
      <c r="V510" s="221">
        <f t="shared" si="535"/>
        <v>0</v>
      </c>
      <c r="W510" s="221">
        <f t="shared" si="535"/>
        <v>0</v>
      </c>
      <c r="X510" s="221">
        <f t="shared" si="535"/>
        <v>0</v>
      </c>
      <c r="Y510" s="221">
        <f t="shared" si="535"/>
        <v>0</v>
      </c>
      <c r="Z510" s="221">
        <f t="shared" si="535"/>
        <v>0</v>
      </c>
      <c r="AA510" s="221">
        <f t="shared" si="535"/>
        <v>0</v>
      </c>
      <c r="AB510" s="221">
        <f t="shared" si="535"/>
        <v>0</v>
      </c>
      <c r="AC510" s="221">
        <f t="shared" si="535"/>
        <v>0</v>
      </c>
      <c r="AD510" s="221">
        <f t="shared" si="535"/>
        <v>0</v>
      </c>
      <c r="AE510" s="221">
        <f t="shared" si="535"/>
        <v>0</v>
      </c>
      <c r="AF510" s="221">
        <f t="shared" si="535"/>
        <v>0</v>
      </c>
      <c r="AG510" s="221">
        <f t="shared" si="535"/>
        <v>0</v>
      </c>
      <c r="AH510" s="221">
        <f t="shared" si="535"/>
        <v>0</v>
      </c>
      <c r="AI510" s="221">
        <f t="shared" si="535"/>
        <v>0</v>
      </c>
      <c r="AJ510" s="221">
        <f t="shared" si="535"/>
        <v>0</v>
      </c>
      <c r="AK510" s="221">
        <f t="shared" si="535"/>
        <v>0</v>
      </c>
      <c r="AL510" s="221">
        <f t="shared" si="535"/>
        <v>0</v>
      </c>
      <c r="AM510" s="221">
        <f t="shared" si="535"/>
        <v>0</v>
      </c>
      <c r="AN510" s="221">
        <f t="shared" si="535"/>
        <v>0</v>
      </c>
      <c r="AO510" s="221">
        <f t="shared" si="535"/>
        <v>0</v>
      </c>
      <c r="AP510" s="221">
        <f t="shared" si="535"/>
        <v>0</v>
      </c>
      <c r="AQ510" s="221">
        <f t="shared" si="535"/>
        <v>0</v>
      </c>
      <c r="AR510" s="221">
        <f t="shared" si="535"/>
        <v>0</v>
      </c>
      <c r="AS510" s="221">
        <f t="shared" si="535"/>
        <v>0</v>
      </c>
      <c r="AT510" s="221">
        <f t="shared" si="535"/>
        <v>0</v>
      </c>
      <c r="AU510" s="221">
        <f t="shared" si="535"/>
        <v>0</v>
      </c>
      <c r="AV510" s="221">
        <f t="shared" si="535"/>
        <v>0</v>
      </c>
      <c r="AW510" s="221">
        <f t="shared" si="535"/>
        <v>0</v>
      </c>
      <c r="AX510" s="221">
        <f t="shared" si="535"/>
        <v>0</v>
      </c>
      <c r="AY510" s="221">
        <f t="shared" si="535"/>
        <v>0</v>
      </c>
      <c r="AZ510" s="221">
        <f t="shared" si="535"/>
        <v>0</v>
      </c>
      <c r="BA510" s="221">
        <f t="shared" si="535"/>
        <v>0</v>
      </c>
      <c r="BB510" s="221">
        <f t="shared" si="535"/>
        <v>0</v>
      </c>
      <c r="BC510" s="221">
        <f t="shared" si="535"/>
        <v>0</v>
      </c>
      <c r="BD510" s="221">
        <f t="shared" si="535"/>
        <v>0</v>
      </c>
      <c r="BE510" s="221">
        <f t="shared" si="535"/>
        <v>0</v>
      </c>
      <c r="BF510" s="221">
        <f t="shared" si="535"/>
        <v>0</v>
      </c>
      <c r="BG510" s="221">
        <f t="shared" si="535"/>
        <v>0</v>
      </c>
      <c r="BH510" s="221">
        <f t="shared" si="535"/>
        <v>0</v>
      </c>
      <c r="BI510" s="221">
        <f t="shared" si="535"/>
        <v>0</v>
      </c>
      <c r="BJ510" s="221">
        <f t="shared" si="535"/>
        <v>0</v>
      </c>
      <c r="BK510" s="221">
        <f t="shared" si="535"/>
        <v>0</v>
      </c>
      <c r="BL510" s="221">
        <f t="shared" si="535"/>
        <v>0</v>
      </c>
      <c r="BM510" s="221">
        <f t="shared" si="535"/>
        <v>0</v>
      </c>
    </row>
    <row r="511" spans="3:65" ht="12.75">
      <c r="C511" s="220">
        <f t="shared" si="527"/>
        <v>7</v>
      </c>
      <c r="D511" s="198" t="str">
        <f t="shared" si="528"/>
        <v>…</v>
      </c>
      <c r="E511" s="245" t="str">
        <f t="shared" si="524"/>
        <v>Operating Expense</v>
      </c>
      <c r="F511" s="215">
        <f t="shared" si="524"/>
        <v>2</v>
      </c>
      <c r="G511" s="215"/>
      <c r="H511" s="257">
        <f t="shared" si="525"/>
        <v>0.25345000000000001</v>
      </c>
      <c r="I511" s="257"/>
      <c r="J511" s="258"/>
      <c r="K511" s="236">
        <f t="shared" si="529"/>
        <v>0</v>
      </c>
      <c r="L511" s="237">
        <f t="shared" si="530"/>
        <v>0</v>
      </c>
      <c r="O511" s="221">
        <f t="shared" si="536" ref="O511:BM511">O482*(1/(1-$H511)-1)</f>
        <v>0</v>
      </c>
      <c r="P511" s="221">
        <f t="shared" si="536"/>
        <v>0</v>
      </c>
      <c r="Q511" s="221">
        <f t="shared" si="536"/>
        <v>0</v>
      </c>
      <c r="R511" s="221">
        <f t="shared" si="536"/>
        <v>0</v>
      </c>
      <c r="S511" s="221">
        <f t="shared" si="536"/>
        <v>0</v>
      </c>
      <c r="T511" s="221">
        <f t="shared" si="536"/>
        <v>0</v>
      </c>
      <c r="U511" s="221">
        <f t="shared" si="536"/>
        <v>0</v>
      </c>
      <c r="V511" s="221">
        <f t="shared" si="536"/>
        <v>0</v>
      </c>
      <c r="W511" s="221">
        <f t="shared" si="536"/>
        <v>0</v>
      </c>
      <c r="X511" s="221">
        <f t="shared" si="536"/>
        <v>0</v>
      </c>
      <c r="Y511" s="221">
        <f t="shared" si="536"/>
        <v>0</v>
      </c>
      <c r="Z511" s="221">
        <f t="shared" si="536"/>
        <v>0</v>
      </c>
      <c r="AA511" s="221">
        <f t="shared" si="536"/>
        <v>0</v>
      </c>
      <c r="AB511" s="221">
        <f t="shared" si="536"/>
        <v>0</v>
      </c>
      <c r="AC511" s="221">
        <f t="shared" si="536"/>
        <v>0</v>
      </c>
      <c r="AD511" s="221">
        <f t="shared" si="536"/>
        <v>0</v>
      </c>
      <c r="AE511" s="221">
        <f t="shared" si="536"/>
        <v>0</v>
      </c>
      <c r="AF511" s="221">
        <f t="shared" si="536"/>
        <v>0</v>
      </c>
      <c r="AG511" s="221">
        <f t="shared" si="536"/>
        <v>0</v>
      </c>
      <c r="AH511" s="221">
        <f t="shared" si="536"/>
        <v>0</v>
      </c>
      <c r="AI511" s="221">
        <f t="shared" si="536"/>
        <v>0</v>
      </c>
      <c r="AJ511" s="221">
        <f t="shared" si="536"/>
        <v>0</v>
      </c>
      <c r="AK511" s="221">
        <f t="shared" si="536"/>
        <v>0</v>
      </c>
      <c r="AL511" s="221">
        <f t="shared" si="536"/>
        <v>0</v>
      </c>
      <c r="AM511" s="221">
        <f t="shared" si="536"/>
        <v>0</v>
      </c>
      <c r="AN511" s="221">
        <f t="shared" si="536"/>
        <v>0</v>
      </c>
      <c r="AO511" s="221">
        <f t="shared" si="536"/>
        <v>0</v>
      </c>
      <c r="AP511" s="221">
        <f t="shared" si="536"/>
        <v>0</v>
      </c>
      <c r="AQ511" s="221">
        <f t="shared" si="536"/>
        <v>0</v>
      </c>
      <c r="AR511" s="221">
        <f t="shared" si="536"/>
        <v>0</v>
      </c>
      <c r="AS511" s="221">
        <f t="shared" si="536"/>
        <v>0</v>
      </c>
      <c r="AT511" s="221">
        <f t="shared" si="536"/>
        <v>0</v>
      </c>
      <c r="AU511" s="221">
        <f t="shared" si="536"/>
        <v>0</v>
      </c>
      <c r="AV511" s="221">
        <f t="shared" si="536"/>
        <v>0</v>
      </c>
      <c r="AW511" s="221">
        <f t="shared" si="536"/>
        <v>0</v>
      </c>
      <c r="AX511" s="221">
        <f t="shared" si="536"/>
        <v>0</v>
      </c>
      <c r="AY511" s="221">
        <f t="shared" si="536"/>
        <v>0</v>
      </c>
      <c r="AZ511" s="221">
        <f t="shared" si="536"/>
        <v>0</v>
      </c>
      <c r="BA511" s="221">
        <f t="shared" si="536"/>
        <v>0</v>
      </c>
      <c r="BB511" s="221">
        <f t="shared" si="536"/>
        <v>0</v>
      </c>
      <c r="BC511" s="221">
        <f t="shared" si="536"/>
        <v>0</v>
      </c>
      <c r="BD511" s="221">
        <f t="shared" si="536"/>
        <v>0</v>
      </c>
      <c r="BE511" s="221">
        <f t="shared" si="536"/>
        <v>0</v>
      </c>
      <c r="BF511" s="221">
        <f t="shared" si="536"/>
        <v>0</v>
      </c>
      <c r="BG511" s="221">
        <f t="shared" si="536"/>
        <v>0</v>
      </c>
      <c r="BH511" s="221">
        <f t="shared" si="536"/>
        <v>0</v>
      </c>
      <c r="BI511" s="221">
        <f t="shared" si="536"/>
        <v>0</v>
      </c>
      <c r="BJ511" s="221">
        <f t="shared" si="536"/>
        <v>0</v>
      </c>
      <c r="BK511" s="221">
        <f t="shared" si="536"/>
        <v>0</v>
      </c>
      <c r="BL511" s="221">
        <f t="shared" si="536"/>
        <v>0</v>
      </c>
      <c r="BM511" s="221">
        <f t="shared" si="536"/>
        <v>0</v>
      </c>
    </row>
    <row r="512" spans="3:65" ht="12.75">
      <c r="C512" s="220">
        <f t="shared" si="527"/>
        <v>8</v>
      </c>
      <c r="D512" s="198" t="str">
        <f t="shared" si="528"/>
        <v>…</v>
      </c>
      <c r="E512" s="245" t="str">
        <f t="shared" si="524"/>
        <v>Operating Expense</v>
      </c>
      <c r="F512" s="215">
        <f t="shared" si="524"/>
        <v>2</v>
      </c>
      <c r="G512" s="215"/>
      <c r="H512" s="257">
        <f t="shared" si="525"/>
        <v>0.25345000000000001</v>
      </c>
      <c r="I512" s="257"/>
      <c r="J512" s="258"/>
      <c r="K512" s="236">
        <f t="shared" si="529"/>
        <v>0</v>
      </c>
      <c r="L512" s="237">
        <f t="shared" si="530"/>
        <v>0</v>
      </c>
      <c r="O512" s="221">
        <f t="shared" si="537" ref="O512:BM512">O483*(1/(1-$H512)-1)</f>
        <v>0</v>
      </c>
      <c r="P512" s="221">
        <f t="shared" si="537"/>
        <v>0</v>
      </c>
      <c r="Q512" s="221">
        <f t="shared" si="537"/>
        <v>0</v>
      </c>
      <c r="R512" s="221">
        <f t="shared" si="537"/>
        <v>0</v>
      </c>
      <c r="S512" s="221">
        <f t="shared" si="537"/>
        <v>0</v>
      </c>
      <c r="T512" s="221">
        <f t="shared" si="537"/>
        <v>0</v>
      </c>
      <c r="U512" s="221">
        <f t="shared" si="537"/>
        <v>0</v>
      </c>
      <c r="V512" s="221">
        <f t="shared" si="537"/>
        <v>0</v>
      </c>
      <c r="W512" s="221">
        <f t="shared" si="537"/>
        <v>0</v>
      </c>
      <c r="X512" s="221">
        <f t="shared" si="537"/>
        <v>0</v>
      </c>
      <c r="Y512" s="221">
        <f t="shared" si="537"/>
        <v>0</v>
      </c>
      <c r="Z512" s="221">
        <f t="shared" si="537"/>
        <v>0</v>
      </c>
      <c r="AA512" s="221">
        <f t="shared" si="537"/>
        <v>0</v>
      </c>
      <c r="AB512" s="221">
        <f t="shared" si="537"/>
        <v>0</v>
      </c>
      <c r="AC512" s="221">
        <f t="shared" si="537"/>
        <v>0</v>
      </c>
      <c r="AD512" s="221">
        <f t="shared" si="537"/>
        <v>0</v>
      </c>
      <c r="AE512" s="221">
        <f t="shared" si="537"/>
        <v>0</v>
      </c>
      <c r="AF512" s="221">
        <f t="shared" si="537"/>
        <v>0</v>
      </c>
      <c r="AG512" s="221">
        <f t="shared" si="537"/>
        <v>0</v>
      </c>
      <c r="AH512" s="221">
        <f t="shared" si="537"/>
        <v>0</v>
      </c>
      <c r="AI512" s="221">
        <f t="shared" si="537"/>
        <v>0</v>
      </c>
      <c r="AJ512" s="221">
        <f t="shared" si="537"/>
        <v>0</v>
      </c>
      <c r="AK512" s="221">
        <f t="shared" si="537"/>
        <v>0</v>
      </c>
      <c r="AL512" s="221">
        <f t="shared" si="537"/>
        <v>0</v>
      </c>
      <c r="AM512" s="221">
        <f t="shared" si="537"/>
        <v>0</v>
      </c>
      <c r="AN512" s="221">
        <f t="shared" si="537"/>
        <v>0</v>
      </c>
      <c r="AO512" s="221">
        <f t="shared" si="537"/>
        <v>0</v>
      </c>
      <c r="AP512" s="221">
        <f t="shared" si="537"/>
        <v>0</v>
      </c>
      <c r="AQ512" s="221">
        <f t="shared" si="537"/>
        <v>0</v>
      </c>
      <c r="AR512" s="221">
        <f t="shared" si="537"/>
        <v>0</v>
      </c>
      <c r="AS512" s="221">
        <f t="shared" si="537"/>
        <v>0</v>
      </c>
      <c r="AT512" s="221">
        <f t="shared" si="537"/>
        <v>0</v>
      </c>
      <c r="AU512" s="221">
        <f t="shared" si="537"/>
        <v>0</v>
      </c>
      <c r="AV512" s="221">
        <f t="shared" si="537"/>
        <v>0</v>
      </c>
      <c r="AW512" s="221">
        <f t="shared" si="537"/>
        <v>0</v>
      </c>
      <c r="AX512" s="221">
        <f t="shared" si="537"/>
        <v>0</v>
      </c>
      <c r="AY512" s="221">
        <f t="shared" si="537"/>
        <v>0</v>
      </c>
      <c r="AZ512" s="221">
        <f t="shared" si="537"/>
        <v>0</v>
      </c>
      <c r="BA512" s="221">
        <f t="shared" si="537"/>
        <v>0</v>
      </c>
      <c r="BB512" s="221">
        <f t="shared" si="537"/>
        <v>0</v>
      </c>
      <c r="BC512" s="221">
        <f t="shared" si="537"/>
        <v>0</v>
      </c>
      <c r="BD512" s="221">
        <f t="shared" si="537"/>
        <v>0</v>
      </c>
      <c r="BE512" s="221">
        <f t="shared" si="537"/>
        <v>0</v>
      </c>
      <c r="BF512" s="221">
        <f t="shared" si="537"/>
        <v>0</v>
      </c>
      <c r="BG512" s="221">
        <f t="shared" si="537"/>
        <v>0</v>
      </c>
      <c r="BH512" s="221">
        <f t="shared" si="537"/>
        <v>0</v>
      </c>
      <c r="BI512" s="221">
        <f t="shared" si="537"/>
        <v>0</v>
      </c>
      <c r="BJ512" s="221">
        <f t="shared" si="537"/>
        <v>0</v>
      </c>
      <c r="BK512" s="221">
        <f t="shared" si="537"/>
        <v>0</v>
      </c>
      <c r="BL512" s="221">
        <f t="shared" si="537"/>
        <v>0</v>
      </c>
      <c r="BM512" s="221">
        <f t="shared" si="537"/>
        <v>0</v>
      </c>
    </row>
    <row r="513" spans="3:65" ht="12.75">
      <c r="C513" s="220">
        <f t="shared" si="527"/>
        <v>9</v>
      </c>
      <c r="D513" s="198" t="str">
        <f t="shared" si="528"/>
        <v>…</v>
      </c>
      <c r="E513" s="245" t="str">
        <f t="shared" si="524"/>
        <v>Operating Expense</v>
      </c>
      <c r="F513" s="215">
        <f t="shared" si="524"/>
        <v>2</v>
      </c>
      <c r="G513" s="215"/>
      <c r="H513" s="257">
        <f t="shared" si="525"/>
        <v>0.25345000000000001</v>
      </c>
      <c r="I513" s="257"/>
      <c r="J513" s="258"/>
      <c r="K513" s="236">
        <f t="shared" si="529"/>
        <v>0</v>
      </c>
      <c r="L513" s="237">
        <f t="shared" si="530"/>
        <v>0</v>
      </c>
      <c r="O513" s="221">
        <f t="shared" si="538" ref="O513:BM513">O484*(1/(1-$H513)-1)</f>
        <v>0</v>
      </c>
      <c r="P513" s="221">
        <f t="shared" si="538"/>
        <v>0</v>
      </c>
      <c r="Q513" s="221">
        <f t="shared" si="538"/>
        <v>0</v>
      </c>
      <c r="R513" s="221">
        <f t="shared" si="538"/>
        <v>0</v>
      </c>
      <c r="S513" s="221">
        <f t="shared" si="538"/>
        <v>0</v>
      </c>
      <c r="T513" s="221">
        <f t="shared" si="538"/>
        <v>0</v>
      </c>
      <c r="U513" s="221">
        <f t="shared" si="538"/>
        <v>0</v>
      </c>
      <c r="V513" s="221">
        <f t="shared" si="538"/>
        <v>0</v>
      </c>
      <c r="W513" s="221">
        <f t="shared" si="538"/>
        <v>0</v>
      </c>
      <c r="X513" s="221">
        <f t="shared" si="538"/>
        <v>0</v>
      </c>
      <c r="Y513" s="221">
        <f t="shared" si="538"/>
        <v>0</v>
      </c>
      <c r="Z513" s="221">
        <f t="shared" si="538"/>
        <v>0</v>
      </c>
      <c r="AA513" s="221">
        <f t="shared" si="538"/>
        <v>0</v>
      </c>
      <c r="AB513" s="221">
        <f t="shared" si="538"/>
        <v>0</v>
      </c>
      <c r="AC513" s="221">
        <f t="shared" si="538"/>
        <v>0</v>
      </c>
      <c r="AD513" s="221">
        <f t="shared" si="538"/>
        <v>0</v>
      </c>
      <c r="AE513" s="221">
        <f t="shared" si="538"/>
        <v>0</v>
      </c>
      <c r="AF513" s="221">
        <f t="shared" si="538"/>
        <v>0</v>
      </c>
      <c r="AG513" s="221">
        <f t="shared" si="538"/>
        <v>0</v>
      </c>
      <c r="AH513" s="221">
        <f t="shared" si="538"/>
        <v>0</v>
      </c>
      <c r="AI513" s="221">
        <f t="shared" si="538"/>
        <v>0</v>
      </c>
      <c r="AJ513" s="221">
        <f t="shared" si="538"/>
        <v>0</v>
      </c>
      <c r="AK513" s="221">
        <f t="shared" si="538"/>
        <v>0</v>
      </c>
      <c r="AL513" s="221">
        <f t="shared" si="538"/>
        <v>0</v>
      </c>
      <c r="AM513" s="221">
        <f t="shared" si="538"/>
        <v>0</v>
      </c>
      <c r="AN513" s="221">
        <f t="shared" si="538"/>
        <v>0</v>
      </c>
      <c r="AO513" s="221">
        <f t="shared" si="538"/>
        <v>0</v>
      </c>
      <c r="AP513" s="221">
        <f t="shared" si="538"/>
        <v>0</v>
      </c>
      <c r="AQ513" s="221">
        <f t="shared" si="538"/>
        <v>0</v>
      </c>
      <c r="AR513" s="221">
        <f t="shared" si="538"/>
        <v>0</v>
      </c>
      <c r="AS513" s="221">
        <f t="shared" si="538"/>
        <v>0</v>
      </c>
      <c r="AT513" s="221">
        <f t="shared" si="538"/>
        <v>0</v>
      </c>
      <c r="AU513" s="221">
        <f t="shared" si="538"/>
        <v>0</v>
      </c>
      <c r="AV513" s="221">
        <f t="shared" si="538"/>
        <v>0</v>
      </c>
      <c r="AW513" s="221">
        <f t="shared" si="538"/>
        <v>0</v>
      </c>
      <c r="AX513" s="221">
        <f t="shared" si="538"/>
        <v>0</v>
      </c>
      <c r="AY513" s="221">
        <f t="shared" si="538"/>
        <v>0</v>
      </c>
      <c r="AZ513" s="221">
        <f t="shared" si="538"/>
        <v>0</v>
      </c>
      <c r="BA513" s="221">
        <f t="shared" si="538"/>
        <v>0</v>
      </c>
      <c r="BB513" s="221">
        <f t="shared" si="538"/>
        <v>0</v>
      </c>
      <c r="BC513" s="221">
        <f t="shared" si="538"/>
        <v>0</v>
      </c>
      <c r="BD513" s="221">
        <f t="shared" si="538"/>
        <v>0</v>
      </c>
      <c r="BE513" s="221">
        <f t="shared" si="538"/>
        <v>0</v>
      </c>
      <c r="BF513" s="221">
        <f t="shared" si="538"/>
        <v>0</v>
      </c>
      <c r="BG513" s="221">
        <f t="shared" si="538"/>
        <v>0</v>
      </c>
      <c r="BH513" s="221">
        <f t="shared" si="538"/>
        <v>0</v>
      </c>
      <c r="BI513" s="221">
        <f t="shared" si="538"/>
        <v>0</v>
      </c>
      <c r="BJ513" s="221">
        <f t="shared" si="538"/>
        <v>0</v>
      </c>
      <c r="BK513" s="221">
        <f t="shared" si="538"/>
        <v>0</v>
      </c>
      <c r="BL513" s="221">
        <f t="shared" si="538"/>
        <v>0</v>
      </c>
      <c r="BM513" s="221">
        <f t="shared" si="538"/>
        <v>0</v>
      </c>
    </row>
    <row r="514" spans="3:65" ht="12.75">
      <c r="C514" s="220">
        <f t="shared" si="527"/>
        <v>10</v>
      </c>
      <c r="D514" s="198" t="str">
        <f t="shared" si="528"/>
        <v>…</v>
      </c>
      <c r="E514" s="245" t="str">
        <f t="shared" si="524"/>
        <v>Operating Expense</v>
      </c>
      <c r="F514" s="215">
        <f t="shared" si="524"/>
        <v>2</v>
      </c>
      <c r="G514" s="215"/>
      <c r="H514" s="257">
        <f t="shared" si="525"/>
        <v>0.25345000000000001</v>
      </c>
      <c r="I514" s="257"/>
      <c r="J514" s="258"/>
      <c r="K514" s="236">
        <f t="shared" si="529"/>
        <v>0</v>
      </c>
      <c r="L514" s="237">
        <f t="shared" si="530"/>
        <v>0</v>
      </c>
      <c r="O514" s="221">
        <f t="shared" si="539" ref="O514:BM514">O485*(1/(1-$H514)-1)</f>
        <v>0</v>
      </c>
      <c r="P514" s="221">
        <f t="shared" si="539"/>
        <v>0</v>
      </c>
      <c r="Q514" s="221">
        <f t="shared" si="539"/>
        <v>0</v>
      </c>
      <c r="R514" s="221">
        <f t="shared" si="539"/>
        <v>0</v>
      </c>
      <c r="S514" s="221">
        <f t="shared" si="539"/>
        <v>0</v>
      </c>
      <c r="T514" s="221">
        <f t="shared" si="539"/>
        <v>0</v>
      </c>
      <c r="U514" s="221">
        <f t="shared" si="539"/>
        <v>0</v>
      </c>
      <c r="V514" s="221">
        <f t="shared" si="539"/>
        <v>0</v>
      </c>
      <c r="W514" s="221">
        <f t="shared" si="539"/>
        <v>0</v>
      </c>
      <c r="X514" s="221">
        <f t="shared" si="539"/>
        <v>0</v>
      </c>
      <c r="Y514" s="221">
        <f t="shared" si="539"/>
        <v>0</v>
      </c>
      <c r="Z514" s="221">
        <f t="shared" si="539"/>
        <v>0</v>
      </c>
      <c r="AA514" s="221">
        <f t="shared" si="539"/>
        <v>0</v>
      </c>
      <c r="AB514" s="221">
        <f t="shared" si="539"/>
        <v>0</v>
      </c>
      <c r="AC514" s="221">
        <f t="shared" si="539"/>
        <v>0</v>
      </c>
      <c r="AD514" s="221">
        <f t="shared" si="539"/>
        <v>0</v>
      </c>
      <c r="AE514" s="221">
        <f t="shared" si="539"/>
        <v>0</v>
      </c>
      <c r="AF514" s="221">
        <f t="shared" si="539"/>
        <v>0</v>
      </c>
      <c r="AG514" s="221">
        <f t="shared" si="539"/>
        <v>0</v>
      </c>
      <c r="AH514" s="221">
        <f t="shared" si="539"/>
        <v>0</v>
      </c>
      <c r="AI514" s="221">
        <f t="shared" si="539"/>
        <v>0</v>
      </c>
      <c r="AJ514" s="221">
        <f t="shared" si="539"/>
        <v>0</v>
      </c>
      <c r="AK514" s="221">
        <f t="shared" si="539"/>
        <v>0</v>
      </c>
      <c r="AL514" s="221">
        <f t="shared" si="539"/>
        <v>0</v>
      </c>
      <c r="AM514" s="221">
        <f t="shared" si="539"/>
        <v>0</v>
      </c>
      <c r="AN514" s="221">
        <f t="shared" si="539"/>
        <v>0</v>
      </c>
      <c r="AO514" s="221">
        <f t="shared" si="539"/>
        <v>0</v>
      </c>
      <c r="AP514" s="221">
        <f t="shared" si="539"/>
        <v>0</v>
      </c>
      <c r="AQ514" s="221">
        <f t="shared" si="539"/>
        <v>0</v>
      </c>
      <c r="AR514" s="221">
        <f t="shared" si="539"/>
        <v>0</v>
      </c>
      <c r="AS514" s="221">
        <f t="shared" si="539"/>
        <v>0</v>
      </c>
      <c r="AT514" s="221">
        <f t="shared" si="539"/>
        <v>0</v>
      </c>
      <c r="AU514" s="221">
        <f t="shared" si="539"/>
        <v>0</v>
      </c>
      <c r="AV514" s="221">
        <f t="shared" si="539"/>
        <v>0</v>
      </c>
      <c r="AW514" s="221">
        <f t="shared" si="539"/>
        <v>0</v>
      </c>
      <c r="AX514" s="221">
        <f t="shared" si="539"/>
        <v>0</v>
      </c>
      <c r="AY514" s="221">
        <f t="shared" si="539"/>
        <v>0</v>
      </c>
      <c r="AZ514" s="221">
        <f t="shared" si="539"/>
        <v>0</v>
      </c>
      <c r="BA514" s="221">
        <f t="shared" si="539"/>
        <v>0</v>
      </c>
      <c r="BB514" s="221">
        <f t="shared" si="539"/>
        <v>0</v>
      </c>
      <c r="BC514" s="221">
        <f t="shared" si="539"/>
        <v>0</v>
      </c>
      <c r="BD514" s="221">
        <f t="shared" si="539"/>
        <v>0</v>
      </c>
      <c r="BE514" s="221">
        <f t="shared" si="539"/>
        <v>0</v>
      </c>
      <c r="BF514" s="221">
        <f t="shared" si="539"/>
        <v>0</v>
      </c>
      <c r="BG514" s="221">
        <f t="shared" si="539"/>
        <v>0</v>
      </c>
      <c r="BH514" s="221">
        <f t="shared" si="539"/>
        <v>0</v>
      </c>
      <c r="BI514" s="221">
        <f t="shared" si="539"/>
        <v>0</v>
      </c>
      <c r="BJ514" s="221">
        <f t="shared" si="539"/>
        <v>0</v>
      </c>
      <c r="BK514" s="221">
        <f t="shared" si="539"/>
        <v>0</v>
      </c>
      <c r="BL514" s="221">
        <f t="shared" si="539"/>
        <v>0</v>
      </c>
      <c r="BM514" s="221">
        <f t="shared" si="539"/>
        <v>0</v>
      </c>
    </row>
    <row r="515" spans="3:65" ht="12.75">
      <c r="C515" s="220">
        <f t="shared" si="527"/>
        <v>11</v>
      </c>
      <c r="D515" s="198" t="str">
        <f t="shared" si="528"/>
        <v>…</v>
      </c>
      <c r="E515" s="245" t="str">
        <f t="shared" si="524"/>
        <v>Operating Expense</v>
      </c>
      <c r="F515" s="215">
        <f t="shared" si="524"/>
        <v>2</v>
      </c>
      <c r="G515" s="215"/>
      <c r="H515" s="257">
        <f t="shared" si="525"/>
        <v>0.25345000000000001</v>
      </c>
      <c r="I515" s="257"/>
      <c r="J515" s="258"/>
      <c r="K515" s="236">
        <f t="shared" si="529"/>
        <v>0</v>
      </c>
      <c r="L515" s="237">
        <f t="shared" si="530"/>
        <v>0</v>
      </c>
      <c r="O515" s="221">
        <f t="shared" si="540" ref="O515:BM515">O486*(1/(1-$H515)-1)</f>
        <v>0</v>
      </c>
      <c r="P515" s="221">
        <f t="shared" si="540"/>
        <v>0</v>
      </c>
      <c r="Q515" s="221">
        <f t="shared" si="540"/>
        <v>0</v>
      </c>
      <c r="R515" s="221">
        <f t="shared" si="540"/>
        <v>0</v>
      </c>
      <c r="S515" s="221">
        <f t="shared" si="540"/>
        <v>0</v>
      </c>
      <c r="T515" s="221">
        <f t="shared" si="540"/>
        <v>0</v>
      </c>
      <c r="U515" s="221">
        <f t="shared" si="540"/>
        <v>0</v>
      </c>
      <c r="V515" s="221">
        <f t="shared" si="540"/>
        <v>0</v>
      </c>
      <c r="W515" s="221">
        <f t="shared" si="540"/>
        <v>0</v>
      </c>
      <c r="X515" s="221">
        <f t="shared" si="540"/>
        <v>0</v>
      </c>
      <c r="Y515" s="221">
        <f t="shared" si="540"/>
        <v>0</v>
      </c>
      <c r="Z515" s="221">
        <f t="shared" si="540"/>
        <v>0</v>
      </c>
      <c r="AA515" s="221">
        <f t="shared" si="540"/>
        <v>0</v>
      </c>
      <c r="AB515" s="221">
        <f t="shared" si="540"/>
        <v>0</v>
      </c>
      <c r="AC515" s="221">
        <f t="shared" si="540"/>
        <v>0</v>
      </c>
      <c r="AD515" s="221">
        <f t="shared" si="540"/>
        <v>0</v>
      </c>
      <c r="AE515" s="221">
        <f t="shared" si="540"/>
        <v>0</v>
      </c>
      <c r="AF515" s="221">
        <f t="shared" si="540"/>
        <v>0</v>
      </c>
      <c r="AG515" s="221">
        <f t="shared" si="540"/>
        <v>0</v>
      </c>
      <c r="AH515" s="221">
        <f t="shared" si="540"/>
        <v>0</v>
      </c>
      <c r="AI515" s="221">
        <f t="shared" si="540"/>
        <v>0</v>
      </c>
      <c r="AJ515" s="221">
        <f t="shared" si="540"/>
        <v>0</v>
      </c>
      <c r="AK515" s="221">
        <f t="shared" si="540"/>
        <v>0</v>
      </c>
      <c r="AL515" s="221">
        <f t="shared" si="540"/>
        <v>0</v>
      </c>
      <c r="AM515" s="221">
        <f t="shared" si="540"/>
        <v>0</v>
      </c>
      <c r="AN515" s="221">
        <f t="shared" si="540"/>
        <v>0</v>
      </c>
      <c r="AO515" s="221">
        <f t="shared" si="540"/>
        <v>0</v>
      </c>
      <c r="AP515" s="221">
        <f t="shared" si="540"/>
        <v>0</v>
      </c>
      <c r="AQ515" s="221">
        <f t="shared" si="540"/>
        <v>0</v>
      </c>
      <c r="AR515" s="221">
        <f t="shared" si="540"/>
        <v>0</v>
      </c>
      <c r="AS515" s="221">
        <f t="shared" si="540"/>
        <v>0</v>
      </c>
      <c r="AT515" s="221">
        <f t="shared" si="540"/>
        <v>0</v>
      </c>
      <c r="AU515" s="221">
        <f t="shared" si="540"/>
        <v>0</v>
      </c>
      <c r="AV515" s="221">
        <f t="shared" si="540"/>
        <v>0</v>
      </c>
      <c r="AW515" s="221">
        <f t="shared" si="540"/>
        <v>0</v>
      </c>
      <c r="AX515" s="221">
        <f t="shared" si="540"/>
        <v>0</v>
      </c>
      <c r="AY515" s="221">
        <f t="shared" si="540"/>
        <v>0</v>
      </c>
      <c r="AZ515" s="221">
        <f t="shared" si="540"/>
        <v>0</v>
      </c>
      <c r="BA515" s="221">
        <f t="shared" si="540"/>
        <v>0</v>
      </c>
      <c r="BB515" s="221">
        <f t="shared" si="540"/>
        <v>0</v>
      </c>
      <c r="BC515" s="221">
        <f t="shared" si="540"/>
        <v>0</v>
      </c>
      <c r="BD515" s="221">
        <f t="shared" si="540"/>
        <v>0</v>
      </c>
      <c r="BE515" s="221">
        <f t="shared" si="540"/>
        <v>0</v>
      </c>
      <c r="BF515" s="221">
        <f t="shared" si="540"/>
        <v>0</v>
      </c>
      <c r="BG515" s="221">
        <f t="shared" si="540"/>
        <v>0</v>
      </c>
      <c r="BH515" s="221">
        <f t="shared" si="540"/>
        <v>0</v>
      </c>
      <c r="BI515" s="221">
        <f t="shared" si="540"/>
        <v>0</v>
      </c>
      <c r="BJ515" s="221">
        <f t="shared" si="540"/>
        <v>0</v>
      </c>
      <c r="BK515" s="221">
        <f t="shared" si="540"/>
        <v>0</v>
      </c>
      <c r="BL515" s="221">
        <f t="shared" si="540"/>
        <v>0</v>
      </c>
      <c r="BM515" s="221">
        <f t="shared" si="540"/>
        <v>0</v>
      </c>
    </row>
    <row r="516" spans="3:65" ht="12.75">
      <c r="C516" s="220">
        <f t="shared" si="527"/>
        <v>12</v>
      </c>
      <c r="D516" s="198" t="str">
        <f t="shared" si="528"/>
        <v>…</v>
      </c>
      <c r="E516" s="245" t="str">
        <f t="shared" si="524"/>
        <v>Operating Expense</v>
      </c>
      <c r="F516" s="215">
        <f t="shared" si="524"/>
        <v>2</v>
      </c>
      <c r="G516" s="215"/>
      <c r="H516" s="257">
        <f t="shared" si="525"/>
        <v>0.25345000000000001</v>
      </c>
      <c r="I516" s="257"/>
      <c r="J516" s="258"/>
      <c r="K516" s="236">
        <f t="shared" si="529"/>
        <v>0</v>
      </c>
      <c r="L516" s="237">
        <f t="shared" si="530"/>
        <v>0</v>
      </c>
      <c r="O516" s="221">
        <f t="shared" si="541" ref="O516:BM516">O487*(1/(1-$H516)-1)</f>
        <v>0</v>
      </c>
      <c r="P516" s="221">
        <f t="shared" si="541"/>
        <v>0</v>
      </c>
      <c r="Q516" s="221">
        <f t="shared" si="541"/>
        <v>0</v>
      </c>
      <c r="R516" s="221">
        <f t="shared" si="541"/>
        <v>0</v>
      </c>
      <c r="S516" s="221">
        <f t="shared" si="541"/>
        <v>0</v>
      </c>
      <c r="T516" s="221">
        <f t="shared" si="541"/>
        <v>0</v>
      </c>
      <c r="U516" s="221">
        <f t="shared" si="541"/>
        <v>0</v>
      </c>
      <c r="V516" s="221">
        <f t="shared" si="541"/>
        <v>0</v>
      </c>
      <c r="W516" s="221">
        <f t="shared" si="541"/>
        <v>0</v>
      </c>
      <c r="X516" s="221">
        <f t="shared" si="541"/>
        <v>0</v>
      </c>
      <c r="Y516" s="221">
        <f t="shared" si="541"/>
        <v>0</v>
      </c>
      <c r="Z516" s="221">
        <f t="shared" si="541"/>
        <v>0</v>
      </c>
      <c r="AA516" s="221">
        <f t="shared" si="541"/>
        <v>0</v>
      </c>
      <c r="AB516" s="221">
        <f t="shared" si="541"/>
        <v>0</v>
      </c>
      <c r="AC516" s="221">
        <f t="shared" si="541"/>
        <v>0</v>
      </c>
      <c r="AD516" s="221">
        <f t="shared" si="541"/>
        <v>0</v>
      </c>
      <c r="AE516" s="221">
        <f t="shared" si="541"/>
        <v>0</v>
      </c>
      <c r="AF516" s="221">
        <f t="shared" si="541"/>
        <v>0</v>
      </c>
      <c r="AG516" s="221">
        <f t="shared" si="541"/>
        <v>0</v>
      </c>
      <c r="AH516" s="221">
        <f t="shared" si="541"/>
        <v>0</v>
      </c>
      <c r="AI516" s="221">
        <f t="shared" si="541"/>
        <v>0</v>
      </c>
      <c r="AJ516" s="221">
        <f t="shared" si="541"/>
        <v>0</v>
      </c>
      <c r="AK516" s="221">
        <f t="shared" si="541"/>
        <v>0</v>
      </c>
      <c r="AL516" s="221">
        <f t="shared" si="541"/>
        <v>0</v>
      </c>
      <c r="AM516" s="221">
        <f t="shared" si="541"/>
        <v>0</v>
      </c>
      <c r="AN516" s="221">
        <f t="shared" si="541"/>
        <v>0</v>
      </c>
      <c r="AO516" s="221">
        <f t="shared" si="541"/>
        <v>0</v>
      </c>
      <c r="AP516" s="221">
        <f t="shared" si="541"/>
        <v>0</v>
      </c>
      <c r="AQ516" s="221">
        <f t="shared" si="541"/>
        <v>0</v>
      </c>
      <c r="AR516" s="221">
        <f t="shared" si="541"/>
        <v>0</v>
      </c>
      <c r="AS516" s="221">
        <f t="shared" si="541"/>
        <v>0</v>
      </c>
      <c r="AT516" s="221">
        <f t="shared" si="541"/>
        <v>0</v>
      </c>
      <c r="AU516" s="221">
        <f t="shared" si="541"/>
        <v>0</v>
      </c>
      <c r="AV516" s="221">
        <f t="shared" si="541"/>
        <v>0</v>
      </c>
      <c r="AW516" s="221">
        <f t="shared" si="541"/>
        <v>0</v>
      </c>
      <c r="AX516" s="221">
        <f t="shared" si="541"/>
        <v>0</v>
      </c>
      <c r="AY516" s="221">
        <f t="shared" si="541"/>
        <v>0</v>
      </c>
      <c r="AZ516" s="221">
        <f t="shared" si="541"/>
        <v>0</v>
      </c>
      <c r="BA516" s="221">
        <f t="shared" si="541"/>
        <v>0</v>
      </c>
      <c r="BB516" s="221">
        <f t="shared" si="541"/>
        <v>0</v>
      </c>
      <c r="BC516" s="221">
        <f t="shared" si="541"/>
        <v>0</v>
      </c>
      <c r="BD516" s="221">
        <f t="shared" si="541"/>
        <v>0</v>
      </c>
      <c r="BE516" s="221">
        <f t="shared" si="541"/>
        <v>0</v>
      </c>
      <c r="BF516" s="221">
        <f t="shared" si="541"/>
        <v>0</v>
      </c>
      <c r="BG516" s="221">
        <f t="shared" si="541"/>
        <v>0</v>
      </c>
      <c r="BH516" s="221">
        <f t="shared" si="541"/>
        <v>0</v>
      </c>
      <c r="BI516" s="221">
        <f t="shared" si="541"/>
        <v>0</v>
      </c>
      <c r="BJ516" s="221">
        <f t="shared" si="541"/>
        <v>0</v>
      </c>
      <c r="BK516" s="221">
        <f t="shared" si="541"/>
        <v>0</v>
      </c>
      <c r="BL516" s="221">
        <f t="shared" si="541"/>
        <v>0</v>
      </c>
      <c r="BM516" s="221">
        <f t="shared" si="541"/>
        <v>0</v>
      </c>
    </row>
    <row r="517" spans="3:65" ht="12.75">
      <c r="C517" s="220">
        <f t="shared" si="527"/>
        <v>13</v>
      </c>
      <c r="D517" s="198" t="str">
        <f t="shared" si="528"/>
        <v>…</v>
      </c>
      <c r="E517" s="245" t="str">
        <f t="shared" si="524"/>
        <v>Operating Expense</v>
      </c>
      <c r="F517" s="215">
        <f t="shared" si="524"/>
        <v>2</v>
      </c>
      <c r="G517" s="215"/>
      <c r="H517" s="257">
        <f t="shared" si="525"/>
        <v>0.25345000000000001</v>
      </c>
      <c r="I517" s="257"/>
      <c r="J517" s="258"/>
      <c r="K517" s="236">
        <f t="shared" si="529"/>
        <v>0</v>
      </c>
      <c r="L517" s="237">
        <f t="shared" si="530"/>
        <v>0</v>
      </c>
      <c r="O517" s="221">
        <f t="shared" si="542" ref="O517:BM517">O488*(1/(1-$H517)-1)</f>
        <v>0</v>
      </c>
      <c r="P517" s="221">
        <f t="shared" si="542"/>
        <v>0</v>
      </c>
      <c r="Q517" s="221">
        <f t="shared" si="542"/>
        <v>0</v>
      </c>
      <c r="R517" s="221">
        <f t="shared" si="542"/>
        <v>0</v>
      </c>
      <c r="S517" s="221">
        <f t="shared" si="542"/>
        <v>0</v>
      </c>
      <c r="T517" s="221">
        <f t="shared" si="542"/>
        <v>0</v>
      </c>
      <c r="U517" s="221">
        <f t="shared" si="542"/>
        <v>0</v>
      </c>
      <c r="V517" s="221">
        <f t="shared" si="542"/>
        <v>0</v>
      </c>
      <c r="W517" s="221">
        <f t="shared" si="542"/>
        <v>0</v>
      </c>
      <c r="X517" s="221">
        <f t="shared" si="542"/>
        <v>0</v>
      </c>
      <c r="Y517" s="221">
        <f t="shared" si="542"/>
        <v>0</v>
      </c>
      <c r="Z517" s="221">
        <f t="shared" si="542"/>
        <v>0</v>
      </c>
      <c r="AA517" s="221">
        <f t="shared" si="542"/>
        <v>0</v>
      </c>
      <c r="AB517" s="221">
        <f t="shared" si="542"/>
        <v>0</v>
      </c>
      <c r="AC517" s="221">
        <f t="shared" si="542"/>
        <v>0</v>
      </c>
      <c r="AD517" s="221">
        <f t="shared" si="542"/>
        <v>0</v>
      </c>
      <c r="AE517" s="221">
        <f t="shared" si="542"/>
        <v>0</v>
      </c>
      <c r="AF517" s="221">
        <f t="shared" si="542"/>
        <v>0</v>
      </c>
      <c r="AG517" s="221">
        <f t="shared" si="542"/>
        <v>0</v>
      </c>
      <c r="AH517" s="221">
        <f t="shared" si="542"/>
        <v>0</v>
      </c>
      <c r="AI517" s="221">
        <f t="shared" si="542"/>
        <v>0</v>
      </c>
      <c r="AJ517" s="221">
        <f t="shared" si="542"/>
        <v>0</v>
      </c>
      <c r="AK517" s="221">
        <f t="shared" si="542"/>
        <v>0</v>
      </c>
      <c r="AL517" s="221">
        <f t="shared" si="542"/>
        <v>0</v>
      </c>
      <c r="AM517" s="221">
        <f t="shared" si="542"/>
        <v>0</v>
      </c>
      <c r="AN517" s="221">
        <f t="shared" si="542"/>
        <v>0</v>
      </c>
      <c r="AO517" s="221">
        <f t="shared" si="542"/>
        <v>0</v>
      </c>
      <c r="AP517" s="221">
        <f t="shared" si="542"/>
        <v>0</v>
      </c>
      <c r="AQ517" s="221">
        <f t="shared" si="542"/>
        <v>0</v>
      </c>
      <c r="AR517" s="221">
        <f t="shared" si="542"/>
        <v>0</v>
      </c>
      <c r="AS517" s="221">
        <f t="shared" si="542"/>
        <v>0</v>
      </c>
      <c r="AT517" s="221">
        <f t="shared" si="542"/>
        <v>0</v>
      </c>
      <c r="AU517" s="221">
        <f t="shared" si="542"/>
        <v>0</v>
      </c>
      <c r="AV517" s="221">
        <f t="shared" si="542"/>
        <v>0</v>
      </c>
      <c r="AW517" s="221">
        <f t="shared" si="542"/>
        <v>0</v>
      </c>
      <c r="AX517" s="221">
        <f t="shared" si="542"/>
        <v>0</v>
      </c>
      <c r="AY517" s="221">
        <f t="shared" si="542"/>
        <v>0</v>
      </c>
      <c r="AZ517" s="221">
        <f t="shared" si="542"/>
        <v>0</v>
      </c>
      <c r="BA517" s="221">
        <f t="shared" si="542"/>
        <v>0</v>
      </c>
      <c r="BB517" s="221">
        <f t="shared" si="542"/>
        <v>0</v>
      </c>
      <c r="BC517" s="221">
        <f t="shared" si="542"/>
        <v>0</v>
      </c>
      <c r="BD517" s="221">
        <f t="shared" si="542"/>
        <v>0</v>
      </c>
      <c r="BE517" s="221">
        <f t="shared" si="542"/>
        <v>0</v>
      </c>
      <c r="BF517" s="221">
        <f t="shared" si="542"/>
        <v>0</v>
      </c>
      <c r="BG517" s="221">
        <f t="shared" si="542"/>
        <v>0</v>
      </c>
      <c r="BH517" s="221">
        <f t="shared" si="542"/>
        <v>0</v>
      </c>
      <c r="BI517" s="221">
        <f t="shared" si="542"/>
        <v>0</v>
      </c>
      <c r="BJ517" s="221">
        <f t="shared" si="542"/>
        <v>0</v>
      </c>
      <c r="BK517" s="221">
        <f t="shared" si="542"/>
        <v>0</v>
      </c>
      <c r="BL517" s="221">
        <f t="shared" si="542"/>
        <v>0</v>
      </c>
      <c r="BM517" s="221">
        <f t="shared" si="542"/>
        <v>0</v>
      </c>
    </row>
    <row r="518" spans="3:65" ht="12.75">
      <c r="C518" s="220">
        <f t="shared" si="527"/>
        <v>14</v>
      </c>
      <c r="D518" s="198" t="str">
        <f t="shared" si="528"/>
        <v>…</v>
      </c>
      <c r="E518" s="245" t="str">
        <f t="shared" si="524"/>
        <v>Operating Expense</v>
      </c>
      <c r="F518" s="215">
        <f t="shared" si="524"/>
        <v>2</v>
      </c>
      <c r="G518" s="215"/>
      <c r="H518" s="257">
        <f t="shared" si="525"/>
        <v>0.25345000000000001</v>
      </c>
      <c r="I518" s="257"/>
      <c r="J518" s="258"/>
      <c r="K518" s="236">
        <f t="shared" si="529"/>
        <v>0</v>
      </c>
      <c r="L518" s="237">
        <f t="shared" si="530"/>
        <v>0</v>
      </c>
      <c r="O518" s="221">
        <f t="shared" si="543" ref="O518:BM518">O489*(1/(1-$H518)-1)</f>
        <v>0</v>
      </c>
      <c r="P518" s="221">
        <f t="shared" si="543"/>
        <v>0</v>
      </c>
      <c r="Q518" s="221">
        <f t="shared" si="543"/>
        <v>0</v>
      </c>
      <c r="R518" s="221">
        <f t="shared" si="543"/>
        <v>0</v>
      </c>
      <c r="S518" s="221">
        <f t="shared" si="543"/>
        <v>0</v>
      </c>
      <c r="T518" s="221">
        <f t="shared" si="543"/>
        <v>0</v>
      </c>
      <c r="U518" s="221">
        <f t="shared" si="543"/>
        <v>0</v>
      </c>
      <c r="V518" s="221">
        <f t="shared" si="543"/>
        <v>0</v>
      </c>
      <c r="W518" s="221">
        <f t="shared" si="543"/>
        <v>0</v>
      </c>
      <c r="X518" s="221">
        <f t="shared" si="543"/>
        <v>0</v>
      </c>
      <c r="Y518" s="221">
        <f t="shared" si="543"/>
        <v>0</v>
      </c>
      <c r="Z518" s="221">
        <f t="shared" si="543"/>
        <v>0</v>
      </c>
      <c r="AA518" s="221">
        <f t="shared" si="543"/>
        <v>0</v>
      </c>
      <c r="AB518" s="221">
        <f t="shared" si="543"/>
        <v>0</v>
      </c>
      <c r="AC518" s="221">
        <f t="shared" si="543"/>
        <v>0</v>
      </c>
      <c r="AD518" s="221">
        <f t="shared" si="543"/>
        <v>0</v>
      </c>
      <c r="AE518" s="221">
        <f t="shared" si="543"/>
        <v>0</v>
      </c>
      <c r="AF518" s="221">
        <f t="shared" si="543"/>
        <v>0</v>
      </c>
      <c r="AG518" s="221">
        <f t="shared" si="543"/>
        <v>0</v>
      </c>
      <c r="AH518" s="221">
        <f t="shared" si="543"/>
        <v>0</v>
      </c>
      <c r="AI518" s="221">
        <f t="shared" si="543"/>
        <v>0</v>
      </c>
      <c r="AJ518" s="221">
        <f t="shared" si="543"/>
        <v>0</v>
      </c>
      <c r="AK518" s="221">
        <f t="shared" si="543"/>
        <v>0</v>
      </c>
      <c r="AL518" s="221">
        <f t="shared" si="543"/>
        <v>0</v>
      </c>
      <c r="AM518" s="221">
        <f t="shared" si="543"/>
        <v>0</v>
      </c>
      <c r="AN518" s="221">
        <f t="shared" si="543"/>
        <v>0</v>
      </c>
      <c r="AO518" s="221">
        <f t="shared" si="543"/>
        <v>0</v>
      </c>
      <c r="AP518" s="221">
        <f t="shared" si="543"/>
        <v>0</v>
      </c>
      <c r="AQ518" s="221">
        <f t="shared" si="543"/>
        <v>0</v>
      </c>
      <c r="AR518" s="221">
        <f t="shared" si="543"/>
        <v>0</v>
      </c>
      <c r="AS518" s="221">
        <f t="shared" si="543"/>
        <v>0</v>
      </c>
      <c r="AT518" s="221">
        <f t="shared" si="543"/>
        <v>0</v>
      </c>
      <c r="AU518" s="221">
        <f t="shared" si="543"/>
        <v>0</v>
      </c>
      <c r="AV518" s="221">
        <f t="shared" si="543"/>
        <v>0</v>
      </c>
      <c r="AW518" s="221">
        <f t="shared" si="543"/>
        <v>0</v>
      </c>
      <c r="AX518" s="221">
        <f t="shared" si="543"/>
        <v>0</v>
      </c>
      <c r="AY518" s="221">
        <f t="shared" si="543"/>
        <v>0</v>
      </c>
      <c r="AZ518" s="221">
        <f t="shared" si="543"/>
        <v>0</v>
      </c>
      <c r="BA518" s="221">
        <f t="shared" si="543"/>
        <v>0</v>
      </c>
      <c r="BB518" s="221">
        <f t="shared" si="543"/>
        <v>0</v>
      </c>
      <c r="BC518" s="221">
        <f t="shared" si="543"/>
        <v>0</v>
      </c>
      <c r="BD518" s="221">
        <f t="shared" si="543"/>
        <v>0</v>
      </c>
      <c r="BE518" s="221">
        <f t="shared" si="543"/>
        <v>0</v>
      </c>
      <c r="BF518" s="221">
        <f t="shared" si="543"/>
        <v>0</v>
      </c>
      <c r="BG518" s="221">
        <f t="shared" si="543"/>
        <v>0</v>
      </c>
      <c r="BH518" s="221">
        <f t="shared" si="543"/>
        <v>0</v>
      </c>
      <c r="BI518" s="221">
        <f t="shared" si="543"/>
        <v>0</v>
      </c>
      <c r="BJ518" s="221">
        <f t="shared" si="543"/>
        <v>0</v>
      </c>
      <c r="BK518" s="221">
        <f t="shared" si="543"/>
        <v>0</v>
      </c>
      <c r="BL518" s="221">
        <f t="shared" si="543"/>
        <v>0</v>
      </c>
      <c r="BM518" s="221">
        <f t="shared" si="543"/>
        <v>0</v>
      </c>
    </row>
    <row r="519" spans="3:65" ht="12.75">
      <c r="C519" s="220">
        <f t="shared" si="527"/>
        <v>15</v>
      </c>
      <c r="D519" s="198" t="str">
        <f t="shared" si="528"/>
        <v>…</v>
      </c>
      <c r="E519" s="245" t="str">
        <f t="shared" si="524"/>
        <v>Operating Expense</v>
      </c>
      <c r="F519" s="215">
        <f t="shared" si="524"/>
        <v>2</v>
      </c>
      <c r="G519" s="215"/>
      <c r="H519" s="257">
        <f t="shared" si="525"/>
        <v>0.25345000000000001</v>
      </c>
      <c r="I519" s="257"/>
      <c r="J519" s="258"/>
      <c r="K519" s="236">
        <f t="shared" si="529"/>
        <v>0</v>
      </c>
      <c r="L519" s="237">
        <f t="shared" si="530"/>
        <v>0</v>
      </c>
      <c r="O519" s="221">
        <f t="shared" si="544" ref="O519:BM519">O490*(1/(1-$H519)-1)</f>
        <v>0</v>
      </c>
      <c r="P519" s="221">
        <f t="shared" si="544"/>
        <v>0</v>
      </c>
      <c r="Q519" s="221">
        <f t="shared" si="544"/>
        <v>0</v>
      </c>
      <c r="R519" s="221">
        <f t="shared" si="544"/>
        <v>0</v>
      </c>
      <c r="S519" s="221">
        <f t="shared" si="544"/>
        <v>0</v>
      </c>
      <c r="T519" s="221">
        <f t="shared" si="544"/>
        <v>0</v>
      </c>
      <c r="U519" s="221">
        <f t="shared" si="544"/>
        <v>0</v>
      </c>
      <c r="V519" s="221">
        <f t="shared" si="544"/>
        <v>0</v>
      </c>
      <c r="W519" s="221">
        <f t="shared" si="544"/>
        <v>0</v>
      </c>
      <c r="X519" s="221">
        <f t="shared" si="544"/>
        <v>0</v>
      </c>
      <c r="Y519" s="221">
        <f t="shared" si="544"/>
        <v>0</v>
      </c>
      <c r="Z519" s="221">
        <f t="shared" si="544"/>
        <v>0</v>
      </c>
      <c r="AA519" s="221">
        <f t="shared" si="544"/>
        <v>0</v>
      </c>
      <c r="AB519" s="221">
        <f t="shared" si="544"/>
        <v>0</v>
      </c>
      <c r="AC519" s="221">
        <f t="shared" si="544"/>
        <v>0</v>
      </c>
      <c r="AD519" s="221">
        <f t="shared" si="544"/>
        <v>0</v>
      </c>
      <c r="AE519" s="221">
        <f t="shared" si="544"/>
        <v>0</v>
      </c>
      <c r="AF519" s="221">
        <f t="shared" si="544"/>
        <v>0</v>
      </c>
      <c r="AG519" s="221">
        <f t="shared" si="544"/>
        <v>0</v>
      </c>
      <c r="AH519" s="221">
        <f t="shared" si="544"/>
        <v>0</v>
      </c>
      <c r="AI519" s="221">
        <f t="shared" si="544"/>
        <v>0</v>
      </c>
      <c r="AJ519" s="221">
        <f t="shared" si="544"/>
        <v>0</v>
      </c>
      <c r="AK519" s="221">
        <f t="shared" si="544"/>
        <v>0</v>
      </c>
      <c r="AL519" s="221">
        <f t="shared" si="544"/>
        <v>0</v>
      </c>
      <c r="AM519" s="221">
        <f t="shared" si="544"/>
        <v>0</v>
      </c>
      <c r="AN519" s="221">
        <f t="shared" si="544"/>
        <v>0</v>
      </c>
      <c r="AO519" s="221">
        <f t="shared" si="544"/>
        <v>0</v>
      </c>
      <c r="AP519" s="221">
        <f t="shared" si="544"/>
        <v>0</v>
      </c>
      <c r="AQ519" s="221">
        <f t="shared" si="544"/>
        <v>0</v>
      </c>
      <c r="AR519" s="221">
        <f t="shared" si="544"/>
        <v>0</v>
      </c>
      <c r="AS519" s="221">
        <f t="shared" si="544"/>
        <v>0</v>
      </c>
      <c r="AT519" s="221">
        <f t="shared" si="544"/>
        <v>0</v>
      </c>
      <c r="AU519" s="221">
        <f t="shared" si="544"/>
        <v>0</v>
      </c>
      <c r="AV519" s="221">
        <f t="shared" si="544"/>
        <v>0</v>
      </c>
      <c r="AW519" s="221">
        <f t="shared" si="544"/>
        <v>0</v>
      </c>
      <c r="AX519" s="221">
        <f t="shared" si="544"/>
        <v>0</v>
      </c>
      <c r="AY519" s="221">
        <f t="shared" si="544"/>
        <v>0</v>
      </c>
      <c r="AZ519" s="221">
        <f t="shared" si="544"/>
        <v>0</v>
      </c>
      <c r="BA519" s="221">
        <f t="shared" si="544"/>
        <v>0</v>
      </c>
      <c r="BB519" s="221">
        <f t="shared" si="544"/>
        <v>0</v>
      </c>
      <c r="BC519" s="221">
        <f t="shared" si="544"/>
        <v>0</v>
      </c>
      <c r="BD519" s="221">
        <f t="shared" si="544"/>
        <v>0</v>
      </c>
      <c r="BE519" s="221">
        <f t="shared" si="544"/>
        <v>0</v>
      </c>
      <c r="BF519" s="221">
        <f t="shared" si="544"/>
        <v>0</v>
      </c>
      <c r="BG519" s="221">
        <f t="shared" si="544"/>
        <v>0</v>
      </c>
      <c r="BH519" s="221">
        <f t="shared" si="544"/>
        <v>0</v>
      </c>
      <c r="BI519" s="221">
        <f t="shared" si="544"/>
        <v>0</v>
      </c>
      <c r="BJ519" s="221">
        <f t="shared" si="544"/>
        <v>0</v>
      </c>
      <c r="BK519" s="221">
        <f t="shared" si="544"/>
        <v>0</v>
      </c>
      <c r="BL519" s="221">
        <f t="shared" si="544"/>
        <v>0</v>
      </c>
      <c r="BM519" s="221">
        <f t="shared" si="544"/>
        <v>0</v>
      </c>
    </row>
    <row r="520" spans="3:65" ht="12.75">
      <c r="C520" s="220">
        <f t="shared" si="527"/>
        <v>16</v>
      </c>
      <c r="D520" s="198" t="str">
        <f t="shared" si="528"/>
        <v>…</v>
      </c>
      <c r="E520" s="245" t="str">
        <f t="shared" si="524"/>
        <v>Operating Expense</v>
      </c>
      <c r="F520" s="215">
        <f t="shared" si="524"/>
        <v>2</v>
      </c>
      <c r="G520" s="215"/>
      <c r="H520" s="257">
        <f t="shared" si="525"/>
        <v>0.25345000000000001</v>
      </c>
      <c r="I520" s="257"/>
      <c r="J520" s="258"/>
      <c r="K520" s="236">
        <f t="shared" si="529"/>
        <v>0</v>
      </c>
      <c r="L520" s="237">
        <f t="shared" si="530"/>
        <v>0</v>
      </c>
      <c r="O520" s="221">
        <f t="shared" si="545" ref="O520:BM520">O491*(1/(1-$H520)-1)</f>
        <v>0</v>
      </c>
      <c r="P520" s="221">
        <f t="shared" si="545"/>
        <v>0</v>
      </c>
      <c r="Q520" s="221">
        <f t="shared" si="545"/>
        <v>0</v>
      </c>
      <c r="R520" s="221">
        <f t="shared" si="545"/>
        <v>0</v>
      </c>
      <c r="S520" s="221">
        <f t="shared" si="545"/>
        <v>0</v>
      </c>
      <c r="T520" s="221">
        <f t="shared" si="545"/>
        <v>0</v>
      </c>
      <c r="U520" s="221">
        <f t="shared" si="545"/>
        <v>0</v>
      </c>
      <c r="V520" s="221">
        <f t="shared" si="545"/>
        <v>0</v>
      </c>
      <c r="W520" s="221">
        <f t="shared" si="545"/>
        <v>0</v>
      </c>
      <c r="X520" s="221">
        <f t="shared" si="545"/>
        <v>0</v>
      </c>
      <c r="Y520" s="221">
        <f t="shared" si="545"/>
        <v>0</v>
      </c>
      <c r="Z520" s="221">
        <f t="shared" si="545"/>
        <v>0</v>
      </c>
      <c r="AA520" s="221">
        <f t="shared" si="545"/>
        <v>0</v>
      </c>
      <c r="AB520" s="221">
        <f t="shared" si="545"/>
        <v>0</v>
      </c>
      <c r="AC520" s="221">
        <f t="shared" si="545"/>
        <v>0</v>
      </c>
      <c r="AD520" s="221">
        <f t="shared" si="545"/>
        <v>0</v>
      </c>
      <c r="AE520" s="221">
        <f t="shared" si="545"/>
        <v>0</v>
      </c>
      <c r="AF520" s="221">
        <f t="shared" si="545"/>
        <v>0</v>
      </c>
      <c r="AG520" s="221">
        <f t="shared" si="545"/>
        <v>0</v>
      </c>
      <c r="AH520" s="221">
        <f t="shared" si="545"/>
        <v>0</v>
      </c>
      <c r="AI520" s="221">
        <f t="shared" si="545"/>
        <v>0</v>
      </c>
      <c r="AJ520" s="221">
        <f t="shared" si="545"/>
        <v>0</v>
      </c>
      <c r="AK520" s="221">
        <f t="shared" si="545"/>
        <v>0</v>
      </c>
      <c r="AL520" s="221">
        <f t="shared" si="545"/>
        <v>0</v>
      </c>
      <c r="AM520" s="221">
        <f t="shared" si="545"/>
        <v>0</v>
      </c>
      <c r="AN520" s="221">
        <f t="shared" si="545"/>
        <v>0</v>
      </c>
      <c r="AO520" s="221">
        <f t="shared" si="545"/>
        <v>0</v>
      </c>
      <c r="AP520" s="221">
        <f t="shared" si="545"/>
        <v>0</v>
      </c>
      <c r="AQ520" s="221">
        <f t="shared" si="545"/>
        <v>0</v>
      </c>
      <c r="AR520" s="221">
        <f t="shared" si="545"/>
        <v>0</v>
      </c>
      <c r="AS520" s="221">
        <f t="shared" si="545"/>
        <v>0</v>
      </c>
      <c r="AT520" s="221">
        <f t="shared" si="545"/>
        <v>0</v>
      </c>
      <c r="AU520" s="221">
        <f t="shared" si="545"/>
        <v>0</v>
      </c>
      <c r="AV520" s="221">
        <f t="shared" si="545"/>
        <v>0</v>
      </c>
      <c r="AW520" s="221">
        <f t="shared" si="545"/>
        <v>0</v>
      </c>
      <c r="AX520" s="221">
        <f t="shared" si="545"/>
        <v>0</v>
      </c>
      <c r="AY520" s="221">
        <f t="shared" si="545"/>
        <v>0</v>
      </c>
      <c r="AZ520" s="221">
        <f t="shared" si="545"/>
        <v>0</v>
      </c>
      <c r="BA520" s="221">
        <f t="shared" si="545"/>
        <v>0</v>
      </c>
      <c r="BB520" s="221">
        <f t="shared" si="545"/>
        <v>0</v>
      </c>
      <c r="BC520" s="221">
        <f t="shared" si="545"/>
        <v>0</v>
      </c>
      <c r="BD520" s="221">
        <f t="shared" si="545"/>
        <v>0</v>
      </c>
      <c r="BE520" s="221">
        <f t="shared" si="545"/>
        <v>0</v>
      </c>
      <c r="BF520" s="221">
        <f t="shared" si="545"/>
        <v>0</v>
      </c>
      <c r="BG520" s="221">
        <f t="shared" si="545"/>
        <v>0</v>
      </c>
      <c r="BH520" s="221">
        <f t="shared" si="545"/>
        <v>0</v>
      </c>
      <c r="BI520" s="221">
        <f t="shared" si="545"/>
        <v>0</v>
      </c>
      <c r="BJ520" s="221">
        <f t="shared" si="545"/>
        <v>0</v>
      </c>
      <c r="BK520" s="221">
        <f t="shared" si="545"/>
        <v>0</v>
      </c>
      <c r="BL520" s="221">
        <f t="shared" si="545"/>
        <v>0</v>
      </c>
      <c r="BM520" s="221">
        <f t="shared" si="545"/>
        <v>0</v>
      </c>
    </row>
    <row r="521" spans="3:65" ht="12.75">
      <c r="C521" s="220">
        <f t="shared" si="527"/>
        <v>17</v>
      </c>
      <c r="D521" s="198" t="str">
        <f t="shared" si="528"/>
        <v>…</v>
      </c>
      <c r="E521" s="245" t="str">
        <f t="shared" si="524"/>
        <v>Operating Expense</v>
      </c>
      <c r="F521" s="215">
        <f t="shared" si="524"/>
        <v>2</v>
      </c>
      <c r="G521" s="215"/>
      <c r="H521" s="257">
        <f t="shared" si="525"/>
        <v>0.25345000000000001</v>
      </c>
      <c r="I521" s="257"/>
      <c r="J521" s="258"/>
      <c r="K521" s="236">
        <f t="shared" si="529"/>
        <v>0</v>
      </c>
      <c r="L521" s="237">
        <f t="shared" si="530"/>
        <v>0</v>
      </c>
      <c r="O521" s="221">
        <f t="shared" si="546" ref="O521:BM521">O492*(1/(1-$H521)-1)</f>
        <v>0</v>
      </c>
      <c r="P521" s="221">
        <f t="shared" si="546"/>
        <v>0</v>
      </c>
      <c r="Q521" s="221">
        <f t="shared" si="546"/>
        <v>0</v>
      </c>
      <c r="R521" s="221">
        <f t="shared" si="546"/>
        <v>0</v>
      </c>
      <c r="S521" s="221">
        <f t="shared" si="546"/>
        <v>0</v>
      </c>
      <c r="T521" s="221">
        <f t="shared" si="546"/>
        <v>0</v>
      </c>
      <c r="U521" s="221">
        <f t="shared" si="546"/>
        <v>0</v>
      </c>
      <c r="V521" s="221">
        <f t="shared" si="546"/>
        <v>0</v>
      </c>
      <c r="W521" s="221">
        <f t="shared" si="546"/>
        <v>0</v>
      </c>
      <c r="X521" s="221">
        <f t="shared" si="546"/>
        <v>0</v>
      </c>
      <c r="Y521" s="221">
        <f t="shared" si="546"/>
        <v>0</v>
      </c>
      <c r="Z521" s="221">
        <f t="shared" si="546"/>
        <v>0</v>
      </c>
      <c r="AA521" s="221">
        <f t="shared" si="546"/>
        <v>0</v>
      </c>
      <c r="AB521" s="221">
        <f t="shared" si="546"/>
        <v>0</v>
      </c>
      <c r="AC521" s="221">
        <f t="shared" si="546"/>
        <v>0</v>
      </c>
      <c r="AD521" s="221">
        <f t="shared" si="546"/>
        <v>0</v>
      </c>
      <c r="AE521" s="221">
        <f t="shared" si="546"/>
        <v>0</v>
      </c>
      <c r="AF521" s="221">
        <f t="shared" si="546"/>
        <v>0</v>
      </c>
      <c r="AG521" s="221">
        <f t="shared" si="546"/>
        <v>0</v>
      </c>
      <c r="AH521" s="221">
        <f t="shared" si="546"/>
        <v>0</v>
      </c>
      <c r="AI521" s="221">
        <f t="shared" si="546"/>
        <v>0</v>
      </c>
      <c r="AJ521" s="221">
        <f t="shared" si="546"/>
        <v>0</v>
      </c>
      <c r="AK521" s="221">
        <f t="shared" si="546"/>
        <v>0</v>
      </c>
      <c r="AL521" s="221">
        <f t="shared" si="546"/>
        <v>0</v>
      </c>
      <c r="AM521" s="221">
        <f t="shared" si="546"/>
        <v>0</v>
      </c>
      <c r="AN521" s="221">
        <f t="shared" si="546"/>
        <v>0</v>
      </c>
      <c r="AO521" s="221">
        <f t="shared" si="546"/>
        <v>0</v>
      </c>
      <c r="AP521" s="221">
        <f t="shared" si="546"/>
        <v>0</v>
      </c>
      <c r="AQ521" s="221">
        <f t="shared" si="546"/>
        <v>0</v>
      </c>
      <c r="AR521" s="221">
        <f t="shared" si="546"/>
        <v>0</v>
      </c>
      <c r="AS521" s="221">
        <f t="shared" si="546"/>
        <v>0</v>
      </c>
      <c r="AT521" s="221">
        <f t="shared" si="546"/>
        <v>0</v>
      </c>
      <c r="AU521" s="221">
        <f t="shared" si="546"/>
        <v>0</v>
      </c>
      <c r="AV521" s="221">
        <f t="shared" si="546"/>
        <v>0</v>
      </c>
      <c r="AW521" s="221">
        <f t="shared" si="546"/>
        <v>0</v>
      </c>
      <c r="AX521" s="221">
        <f t="shared" si="546"/>
        <v>0</v>
      </c>
      <c r="AY521" s="221">
        <f t="shared" si="546"/>
        <v>0</v>
      </c>
      <c r="AZ521" s="221">
        <f t="shared" si="546"/>
        <v>0</v>
      </c>
      <c r="BA521" s="221">
        <f t="shared" si="546"/>
        <v>0</v>
      </c>
      <c r="BB521" s="221">
        <f t="shared" si="546"/>
        <v>0</v>
      </c>
      <c r="BC521" s="221">
        <f t="shared" si="546"/>
        <v>0</v>
      </c>
      <c r="BD521" s="221">
        <f t="shared" si="546"/>
        <v>0</v>
      </c>
      <c r="BE521" s="221">
        <f t="shared" si="546"/>
        <v>0</v>
      </c>
      <c r="BF521" s="221">
        <f t="shared" si="546"/>
        <v>0</v>
      </c>
      <c r="BG521" s="221">
        <f t="shared" si="546"/>
        <v>0</v>
      </c>
      <c r="BH521" s="221">
        <f t="shared" si="546"/>
        <v>0</v>
      </c>
      <c r="BI521" s="221">
        <f t="shared" si="546"/>
        <v>0</v>
      </c>
      <c r="BJ521" s="221">
        <f t="shared" si="546"/>
        <v>0</v>
      </c>
      <c r="BK521" s="221">
        <f t="shared" si="546"/>
        <v>0</v>
      </c>
      <c r="BL521" s="221">
        <f t="shared" si="546"/>
        <v>0</v>
      </c>
      <c r="BM521" s="221">
        <f t="shared" si="546"/>
        <v>0</v>
      </c>
    </row>
    <row r="522" spans="3:65" ht="12.75">
      <c r="C522" s="220">
        <f t="shared" si="527"/>
        <v>18</v>
      </c>
      <c r="D522" s="198" t="str">
        <f t="shared" si="528"/>
        <v>…</v>
      </c>
      <c r="E522" s="245" t="str">
        <f t="shared" si="524"/>
        <v>Operating Expense</v>
      </c>
      <c r="F522" s="215">
        <f t="shared" si="524"/>
        <v>2</v>
      </c>
      <c r="G522" s="215"/>
      <c r="H522" s="257">
        <f t="shared" si="525"/>
        <v>0.25345000000000001</v>
      </c>
      <c r="I522" s="257"/>
      <c r="J522" s="258"/>
      <c r="K522" s="236">
        <f t="shared" si="529"/>
        <v>0</v>
      </c>
      <c r="L522" s="237">
        <f t="shared" si="530"/>
        <v>0</v>
      </c>
      <c r="O522" s="221">
        <f t="shared" si="547" ref="O522:BM522">O493*(1/(1-$H522)-1)</f>
        <v>0</v>
      </c>
      <c r="P522" s="221">
        <f t="shared" si="547"/>
        <v>0</v>
      </c>
      <c r="Q522" s="221">
        <f t="shared" si="547"/>
        <v>0</v>
      </c>
      <c r="R522" s="221">
        <f t="shared" si="547"/>
        <v>0</v>
      </c>
      <c r="S522" s="221">
        <f t="shared" si="547"/>
        <v>0</v>
      </c>
      <c r="T522" s="221">
        <f t="shared" si="547"/>
        <v>0</v>
      </c>
      <c r="U522" s="221">
        <f t="shared" si="547"/>
        <v>0</v>
      </c>
      <c r="V522" s="221">
        <f t="shared" si="547"/>
        <v>0</v>
      </c>
      <c r="W522" s="221">
        <f t="shared" si="547"/>
        <v>0</v>
      </c>
      <c r="X522" s="221">
        <f t="shared" si="547"/>
        <v>0</v>
      </c>
      <c r="Y522" s="221">
        <f t="shared" si="547"/>
        <v>0</v>
      </c>
      <c r="Z522" s="221">
        <f t="shared" si="547"/>
        <v>0</v>
      </c>
      <c r="AA522" s="221">
        <f t="shared" si="547"/>
        <v>0</v>
      </c>
      <c r="AB522" s="221">
        <f t="shared" si="547"/>
        <v>0</v>
      </c>
      <c r="AC522" s="221">
        <f t="shared" si="547"/>
        <v>0</v>
      </c>
      <c r="AD522" s="221">
        <f t="shared" si="547"/>
        <v>0</v>
      </c>
      <c r="AE522" s="221">
        <f t="shared" si="547"/>
        <v>0</v>
      </c>
      <c r="AF522" s="221">
        <f t="shared" si="547"/>
        <v>0</v>
      </c>
      <c r="AG522" s="221">
        <f t="shared" si="547"/>
        <v>0</v>
      </c>
      <c r="AH522" s="221">
        <f t="shared" si="547"/>
        <v>0</v>
      </c>
      <c r="AI522" s="221">
        <f t="shared" si="547"/>
        <v>0</v>
      </c>
      <c r="AJ522" s="221">
        <f t="shared" si="547"/>
        <v>0</v>
      </c>
      <c r="AK522" s="221">
        <f t="shared" si="547"/>
        <v>0</v>
      </c>
      <c r="AL522" s="221">
        <f t="shared" si="547"/>
        <v>0</v>
      </c>
      <c r="AM522" s="221">
        <f t="shared" si="547"/>
        <v>0</v>
      </c>
      <c r="AN522" s="221">
        <f t="shared" si="547"/>
        <v>0</v>
      </c>
      <c r="AO522" s="221">
        <f t="shared" si="547"/>
        <v>0</v>
      </c>
      <c r="AP522" s="221">
        <f t="shared" si="547"/>
        <v>0</v>
      </c>
      <c r="AQ522" s="221">
        <f t="shared" si="547"/>
        <v>0</v>
      </c>
      <c r="AR522" s="221">
        <f t="shared" si="547"/>
        <v>0</v>
      </c>
      <c r="AS522" s="221">
        <f t="shared" si="547"/>
        <v>0</v>
      </c>
      <c r="AT522" s="221">
        <f t="shared" si="547"/>
        <v>0</v>
      </c>
      <c r="AU522" s="221">
        <f t="shared" si="547"/>
        <v>0</v>
      </c>
      <c r="AV522" s="221">
        <f t="shared" si="547"/>
        <v>0</v>
      </c>
      <c r="AW522" s="221">
        <f t="shared" si="547"/>
        <v>0</v>
      </c>
      <c r="AX522" s="221">
        <f t="shared" si="547"/>
        <v>0</v>
      </c>
      <c r="AY522" s="221">
        <f t="shared" si="547"/>
        <v>0</v>
      </c>
      <c r="AZ522" s="221">
        <f t="shared" si="547"/>
        <v>0</v>
      </c>
      <c r="BA522" s="221">
        <f t="shared" si="547"/>
        <v>0</v>
      </c>
      <c r="BB522" s="221">
        <f t="shared" si="547"/>
        <v>0</v>
      </c>
      <c r="BC522" s="221">
        <f t="shared" si="547"/>
        <v>0</v>
      </c>
      <c r="BD522" s="221">
        <f t="shared" si="547"/>
        <v>0</v>
      </c>
      <c r="BE522" s="221">
        <f t="shared" si="547"/>
        <v>0</v>
      </c>
      <c r="BF522" s="221">
        <f t="shared" si="547"/>
        <v>0</v>
      </c>
      <c r="BG522" s="221">
        <f t="shared" si="547"/>
        <v>0</v>
      </c>
      <c r="BH522" s="221">
        <f t="shared" si="547"/>
        <v>0</v>
      </c>
      <c r="BI522" s="221">
        <f t="shared" si="547"/>
        <v>0</v>
      </c>
      <c r="BJ522" s="221">
        <f t="shared" si="547"/>
        <v>0</v>
      </c>
      <c r="BK522" s="221">
        <f t="shared" si="547"/>
        <v>0</v>
      </c>
      <c r="BL522" s="221">
        <f t="shared" si="547"/>
        <v>0</v>
      </c>
      <c r="BM522" s="221">
        <f t="shared" si="547"/>
        <v>0</v>
      </c>
    </row>
    <row r="523" spans="3:65" ht="12.75">
      <c r="C523" s="220">
        <f t="shared" si="527"/>
        <v>19</v>
      </c>
      <c r="D523" s="198" t="str">
        <f t="shared" si="528"/>
        <v>…</v>
      </c>
      <c r="E523" s="245" t="str">
        <f t="shared" si="524"/>
        <v>Operating Expense</v>
      </c>
      <c r="F523" s="215">
        <f t="shared" si="524"/>
        <v>2</v>
      </c>
      <c r="G523" s="215"/>
      <c r="H523" s="257">
        <f t="shared" si="525"/>
        <v>0.25345000000000001</v>
      </c>
      <c r="I523" s="257"/>
      <c r="J523" s="258"/>
      <c r="K523" s="236">
        <f t="shared" si="529"/>
        <v>0</v>
      </c>
      <c r="L523" s="237">
        <f t="shared" si="530"/>
        <v>0</v>
      </c>
      <c r="O523" s="221">
        <f t="shared" si="548" ref="O523:BM523">O494*(1/(1-$H523)-1)</f>
        <v>0</v>
      </c>
      <c r="P523" s="221">
        <f t="shared" si="548"/>
        <v>0</v>
      </c>
      <c r="Q523" s="221">
        <f t="shared" si="548"/>
        <v>0</v>
      </c>
      <c r="R523" s="221">
        <f t="shared" si="548"/>
        <v>0</v>
      </c>
      <c r="S523" s="221">
        <f t="shared" si="548"/>
        <v>0</v>
      </c>
      <c r="T523" s="221">
        <f t="shared" si="548"/>
        <v>0</v>
      </c>
      <c r="U523" s="221">
        <f t="shared" si="548"/>
        <v>0</v>
      </c>
      <c r="V523" s="221">
        <f t="shared" si="548"/>
        <v>0</v>
      </c>
      <c r="W523" s="221">
        <f t="shared" si="548"/>
        <v>0</v>
      </c>
      <c r="X523" s="221">
        <f t="shared" si="548"/>
        <v>0</v>
      </c>
      <c r="Y523" s="221">
        <f t="shared" si="548"/>
        <v>0</v>
      </c>
      <c r="Z523" s="221">
        <f t="shared" si="548"/>
        <v>0</v>
      </c>
      <c r="AA523" s="221">
        <f t="shared" si="548"/>
        <v>0</v>
      </c>
      <c r="AB523" s="221">
        <f t="shared" si="548"/>
        <v>0</v>
      </c>
      <c r="AC523" s="221">
        <f t="shared" si="548"/>
        <v>0</v>
      </c>
      <c r="AD523" s="221">
        <f t="shared" si="548"/>
        <v>0</v>
      </c>
      <c r="AE523" s="221">
        <f t="shared" si="548"/>
        <v>0</v>
      </c>
      <c r="AF523" s="221">
        <f t="shared" si="548"/>
        <v>0</v>
      </c>
      <c r="AG523" s="221">
        <f t="shared" si="548"/>
        <v>0</v>
      </c>
      <c r="AH523" s="221">
        <f t="shared" si="548"/>
        <v>0</v>
      </c>
      <c r="AI523" s="221">
        <f t="shared" si="548"/>
        <v>0</v>
      </c>
      <c r="AJ523" s="221">
        <f t="shared" si="548"/>
        <v>0</v>
      </c>
      <c r="AK523" s="221">
        <f t="shared" si="548"/>
        <v>0</v>
      </c>
      <c r="AL523" s="221">
        <f t="shared" si="548"/>
        <v>0</v>
      </c>
      <c r="AM523" s="221">
        <f t="shared" si="548"/>
        <v>0</v>
      </c>
      <c r="AN523" s="221">
        <f t="shared" si="548"/>
        <v>0</v>
      </c>
      <c r="AO523" s="221">
        <f t="shared" si="548"/>
        <v>0</v>
      </c>
      <c r="AP523" s="221">
        <f t="shared" si="548"/>
        <v>0</v>
      </c>
      <c r="AQ523" s="221">
        <f t="shared" si="548"/>
        <v>0</v>
      </c>
      <c r="AR523" s="221">
        <f t="shared" si="548"/>
        <v>0</v>
      </c>
      <c r="AS523" s="221">
        <f t="shared" si="548"/>
        <v>0</v>
      </c>
      <c r="AT523" s="221">
        <f t="shared" si="548"/>
        <v>0</v>
      </c>
      <c r="AU523" s="221">
        <f t="shared" si="548"/>
        <v>0</v>
      </c>
      <c r="AV523" s="221">
        <f t="shared" si="548"/>
        <v>0</v>
      </c>
      <c r="AW523" s="221">
        <f t="shared" si="548"/>
        <v>0</v>
      </c>
      <c r="AX523" s="221">
        <f t="shared" si="548"/>
        <v>0</v>
      </c>
      <c r="AY523" s="221">
        <f t="shared" si="548"/>
        <v>0</v>
      </c>
      <c r="AZ523" s="221">
        <f t="shared" si="548"/>
        <v>0</v>
      </c>
      <c r="BA523" s="221">
        <f t="shared" si="548"/>
        <v>0</v>
      </c>
      <c r="BB523" s="221">
        <f t="shared" si="548"/>
        <v>0</v>
      </c>
      <c r="BC523" s="221">
        <f t="shared" si="548"/>
        <v>0</v>
      </c>
      <c r="BD523" s="221">
        <f t="shared" si="548"/>
        <v>0</v>
      </c>
      <c r="BE523" s="221">
        <f t="shared" si="548"/>
        <v>0</v>
      </c>
      <c r="BF523" s="221">
        <f t="shared" si="548"/>
        <v>0</v>
      </c>
      <c r="BG523" s="221">
        <f t="shared" si="548"/>
        <v>0</v>
      </c>
      <c r="BH523" s="221">
        <f t="shared" si="548"/>
        <v>0</v>
      </c>
      <c r="BI523" s="221">
        <f t="shared" si="548"/>
        <v>0</v>
      </c>
      <c r="BJ523" s="221">
        <f t="shared" si="548"/>
        <v>0</v>
      </c>
      <c r="BK523" s="221">
        <f t="shared" si="548"/>
        <v>0</v>
      </c>
      <c r="BL523" s="221">
        <f t="shared" si="548"/>
        <v>0</v>
      </c>
      <c r="BM523" s="221">
        <f t="shared" si="548"/>
        <v>0</v>
      </c>
    </row>
    <row r="524" spans="3:65" ht="12.75">
      <c r="C524" s="220">
        <f t="shared" si="527"/>
        <v>20</v>
      </c>
      <c r="D524" s="198" t="str">
        <f t="shared" si="528"/>
        <v>…</v>
      </c>
      <c r="E524" s="245" t="str">
        <f t="shared" si="524"/>
        <v>Operating Expense</v>
      </c>
      <c r="F524" s="215">
        <f t="shared" si="524"/>
        <v>2</v>
      </c>
      <c r="G524" s="215"/>
      <c r="H524" s="257">
        <f t="shared" si="525"/>
        <v>0.25345000000000001</v>
      </c>
      <c r="I524" s="257"/>
      <c r="J524" s="258"/>
      <c r="K524" s="236">
        <f t="shared" si="529"/>
        <v>0</v>
      </c>
      <c r="L524" s="237">
        <f t="shared" si="530"/>
        <v>0</v>
      </c>
      <c r="O524" s="221">
        <f t="shared" si="549" ref="O524:BM524">O495*(1/(1-$H524)-1)</f>
        <v>0</v>
      </c>
      <c r="P524" s="221">
        <f t="shared" si="549"/>
        <v>0</v>
      </c>
      <c r="Q524" s="221">
        <f t="shared" si="549"/>
        <v>0</v>
      </c>
      <c r="R524" s="221">
        <f t="shared" si="549"/>
        <v>0</v>
      </c>
      <c r="S524" s="221">
        <f t="shared" si="549"/>
        <v>0</v>
      </c>
      <c r="T524" s="221">
        <f t="shared" si="549"/>
        <v>0</v>
      </c>
      <c r="U524" s="221">
        <f t="shared" si="549"/>
        <v>0</v>
      </c>
      <c r="V524" s="221">
        <f t="shared" si="549"/>
        <v>0</v>
      </c>
      <c r="W524" s="221">
        <f t="shared" si="549"/>
        <v>0</v>
      </c>
      <c r="X524" s="221">
        <f t="shared" si="549"/>
        <v>0</v>
      </c>
      <c r="Y524" s="221">
        <f t="shared" si="549"/>
        <v>0</v>
      </c>
      <c r="Z524" s="221">
        <f t="shared" si="549"/>
        <v>0</v>
      </c>
      <c r="AA524" s="221">
        <f t="shared" si="549"/>
        <v>0</v>
      </c>
      <c r="AB524" s="221">
        <f t="shared" si="549"/>
        <v>0</v>
      </c>
      <c r="AC524" s="221">
        <f t="shared" si="549"/>
        <v>0</v>
      </c>
      <c r="AD524" s="221">
        <f t="shared" si="549"/>
        <v>0</v>
      </c>
      <c r="AE524" s="221">
        <f t="shared" si="549"/>
        <v>0</v>
      </c>
      <c r="AF524" s="221">
        <f t="shared" si="549"/>
        <v>0</v>
      </c>
      <c r="AG524" s="221">
        <f t="shared" si="549"/>
        <v>0</v>
      </c>
      <c r="AH524" s="221">
        <f t="shared" si="549"/>
        <v>0</v>
      </c>
      <c r="AI524" s="221">
        <f t="shared" si="549"/>
        <v>0</v>
      </c>
      <c r="AJ524" s="221">
        <f t="shared" si="549"/>
        <v>0</v>
      </c>
      <c r="AK524" s="221">
        <f t="shared" si="549"/>
        <v>0</v>
      </c>
      <c r="AL524" s="221">
        <f t="shared" si="549"/>
        <v>0</v>
      </c>
      <c r="AM524" s="221">
        <f t="shared" si="549"/>
        <v>0</v>
      </c>
      <c r="AN524" s="221">
        <f t="shared" si="549"/>
        <v>0</v>
      </c>
      <c r="AO524" s="221">
        <f t="shared" si="549"/>
        <v>0</v>
      </c>
      <c r="AP524" s="221">
        <f t="shared" si="549"/>
        <v>0</v>
      </c>
      <c r="AQ524" s="221">
        <f t="shared" si="549"/>
        <v>0</v>
      </c>
      <c r="AR524" s="221">
        <f t="shared" si="549"/>
        <v>0</v>
      </c>
      <c r="AS524" s="221">
        <f t="shared" si="549"/>
        <v>0</v>
      </c>
      <c r="AT524" s="221">
        <f t="shared" si="549"/>
        <v>0</v>
      </c>
      <c r="AU524" s="221">
        <f t="shared" si="549"/>
        <v>0</v>
      </c>
      <c r="AV524" s="221">
        <f t="shared" si="549"/>
        <v>0</v>
      </c>
      <c r="AW524" s="221">
        <f t="shared" si="549"/>
        <v>0</v>
      </c>
      <c r="AX524" s="221">
        <f t="shared" si="549"/>
        <v>0</v>
      </c>
      <c r="AY524" s="221">
        <f t="shared" si="549"/>
        <v>0</v>
      </c>
      <c r="AZ524" s="221">
        <f t="shared" si="549"/>
        <v>0</v>
      </c>
      <c r="BA524" s="221">
        <f t="shared" si="549"/>
        <v>0</v>
      </c>
      <c r="BB524" s="221">
        <f t="shared" si="549"/>
        <v>0</v>
      </c>
      <c r="BC524" s="221">
        <f t="shared" si="549"/>
        <v>0</v>
      </c>
      <c r="BD524" s="221">
        <f t="shared" si="549"/>
        <v>0</v>
      </c>
      <c r="BE524" s="221">
        <f t="shared" si="549"/>
        <v>0</v>
      </c>
      <c r="BF524" s="221">
        <f t="shared" si="549"/>
        <v>0</v>
      </c>
      <c r="BG524" s="221">
        <f t="shared" si="549"/>
        <v>0</v>
      </c>
      <c r="BH524" s="221">
        <f t="shared" si="549"/>
        <v>0</v>
      </c>
      <c r="BI524" s="221">
        <f t="shared" si="549"/>
        <v>0</v>
      </c>
      <c r="BJ524" s="221">
        <f t="shared" si="549"/>
        <v>0</v>
      </c>
      <c r="BK524" s="221">
        <f t="shared" si="549"/>
        <v>0</v>
      </c>
      <c r="BL524" s="221">
        <f t="shared" si="549"/>
        <v>0</v>
      </c>
      <c r="BM524" s="221">
        <f t="shared" si="549"/>
        <v>0</v>
      </c>
    </row>
    <row r="525" spans="3:65" ht="12.75">
      <c r="C525" s="220">
        <f t="shared" si="527"/>
        <v>21</v>
      </c>
      <c r="D525" s="198" t="str">
        <f t="shared" si="528"/>
        <v>…</v>
      </c>
      <c r="E525" s="245" t="str">
        <f t="shared" si="524"/>
        <v>Operating Expense</v>
      </c>
      <c r="F525" s="215">
        <f t="shared" si="524"/>
        <v>2</v>
      </c>
      <c r="G525" s="215"/>
      <c r="H525" s="257">
        <f t="shared" si="525"/>
        <v>0.25345000000000001</v>
      </c>
      <c r="I525" s="257"/>
      <c r="J525" s="258"/>
      <c r="K525" s="236">
        <f t="shared" si="529"/>
        <v>0</v>
      </c>
      <c r="L525" s="237">
        <f t="shared" si="530"/>
        <v>0</v>
      </c>
      <c r="O525" s="221">
        <f t="shared" si="550" ref="O525:BM525">O496*(1/(1-$H525)-1)</f>
        <v>0</v>
      </c>
      <c r="P525" s="221">
        <f t="shared" si="550"/>
        <v>0</v>
      </c>
      <c r="Q525" s="221">
        <f t="shared" si="550"/>
        <v>0</v>
      </c>
      <c r="R525" s="221">
        <f t="shared" si="550"/>
        <v>0</v>
      </c>
      <c r="S525" s="221">
        <f t="shared" si="550"/>
        <v>0</v>
      </c>
      <c r="T525" s="221">
        <f t="shared" si="550"/>
        <v>0</v>
      </c>
      <c r="U525" s="221">
        <f t="shared" si="550"/>
        <v>0</v>
      </c>
      <c r="V525" s="221">
        <f t="shared" si="550"/>
        <v>0</v>
      </c>
      <c r="W525" s="221">
        <f t="shared" si="550"/>
        <v>0</v>
      </c>
      <c r="X525" s="221">
        <f t="shared" si="550"/>
        <v>0</v>
      </c>
      <c r="Y525" s="221">
        <f t="shared" si="550"/>
        <v>0</v>
      </c>
      <c r="Z525" s="221">
        <f t="shared" si="550"/>
        <v>0</v>
      </c>
      <c r="AA525" s="221">
        <f t="shared" si="550"/>
        <v>0</v>
      </c>
      <c r="AB525" s="221">
        <f t="shared" si="550"/>
        <v>0</v>
      </c>
      <c r="AC525" s="221">
        <f t="shared" si="550"/>
        <v>0</v>
      </c>
      <c r="AD525" s="221">
        <f t="shared" si="550"/>
        <v>0</v>
      </c>
      <c r="AE525" s="221">
        <f t="shared" si="550"/>
        <v>0</v>
      </c>
      <c r="AF525" s="221">
        <f t="shared" si="550"/>
        <v>0</v>
      </c>
      <c r="AG525" s="221">
        <f t="shared" si="550"/>
        <v>0</v>
      </c>
      <c r="AH525" s="221">
        <f t="shared" si="550"/>
        <v>0</v>
      </c>
      <c r="AI525" s="221">
        <f t="shared" si="550"/>
        <v>0</v>
      </c>
      <c r="AJ525" s="221">
        <f t="shared" si="550"/>
        <v>0</v>
      </c>
      <c r="AK525" s="221">
        <f t="shared" si="550"/>
        <v>0</v>
      </c>
      <c r="AL525" s="221">
        <f t="shared" si="550"/>
        <v>0</v>
      </c>
      <c r="AM525" s="221">
        <f t="shared" si="550"/>
        <v>0</v>
      </c>
      <c r="AN525" s="221">
        <f t="shared" si="550"/>
        <v>0</v>
      </c>
      <c r="AO525" s="221">
        <f t="shared" si="550"/>
        <v>0</v>
      </c>
      <c r="AP525" s="221">
        <f t="shared" si="550"/>
        <v>0</v>
      </c>
      <c r="AQ525" s="221">
        <f t="shared" si="550"/>
        <v>0</v>
      </c>
      <c r="AR525" s="221">
        <f t="shared" si="550"/>
        <v>0</v>
      </c>
      <c r="AS525" s="221">
        <f t="shared" si="550"/>
        <v>0</v>
      </c>
      <c r="AT525" s="221">
        <f t="shared" si="550"/>
        <v>0</v>
      </c>
      <c r="AU525" s="221">
        <f t="shared" si="550"/>
        <v>0</v>
      </c>
      <c r="AV525" s="221">
        <f t="shared" si="550"/>
        <v>0</v>
      </c>
      <c r="AW525" s="221">
        <f t="shared" si="550"/>
        <v>0</v>
      </c>
      <c r="AX525" s="221">
        <f t="shared" si="550"/>
        <v>0</v>
      </c>
      <c r="AY525" s="221">
        <f t="shared" si="550"/>
        <v>0</v>
      </c>
      <c r="AZ525" s="221">
        <f t="shared" si="550"/>
        <v>0</v>
      </c>
      <c r="BA525" s="221">
        <f t="shared" si="550"/>
        <v>0</v>
      </c>
      <c r="BB525" s="221">
        <f t="shared" si="550"/>
        <v>0</v>
      </c>
      <c r="BC525" s="221">
        <f t="shared" si="550"/>
        <v>0</v>
      </c>
      <c r="BD525" s="221">
        <f t="shared" si="550"/>
        <v>0</v>
      </c>
      <c r="BE525" s="221">
        <f t="shared" si="550"/>
        <v>0</v>
      </c>
      <c r="BF525" s="221">
        <f t="shared" si="550"/>
        <v>0</v>
      </c>
      <c r="BG525" s="221">
        <f t="shared" si="550"/>
        <v>0</v>
      </c>
      <c r="BH525" s="221">
        <f t="shared" si="550"/>
        <v>0</v>
      </c>
      <c r="BI525" s="221">
        <f t="shared" si="550"/>
        <v>0</v>
      </c>
      <c r="BJ525" s="221">
        <f t="shared" si="550"/>
        <v>0</v>
      </c>
      <c r="BK525" s="221">
        <f t="shared" si="550"/>
        <v>0</v>
      </c>
      <c r="BL525" s="221">
        <f t="shared" si="550"/>
        <v>0</v>
      </c>
      <c r="BM525" s="221">
        <f t="shared" si="550"/>
        <v>0</v>
      </c>
    </row>
    <row r="526" spans="3:65" ht="12.75">
      <c r="C526" s="220">
        <f t="shared" si="527"/>
        <v>22</v>
      </c>
      <c r="D526" s="198" t="str">
        <f t="shared" si="528"/>
        <v>…</v>
      </c>
      <c r="E526" s="245" t="str">
        <f t="shared" si="524"/>
        <v>Operating Expense</v>
      </c>
      <c r="F526" s="215">
        <f t="shared" si="524"/>
        <v>2</v>
      </c>
      <c r="G526" s="215"/>
      <c r="H526" s="257">
        <f t="shared" si="525"/>
        <v>0.25345000000000001</v>
      </c>
      <c r="I526" s="257"/>
      <c r="J526" s="258"/>
      <c r="K526" s="236">
        <f t="shared" si="529"/>
        <v>0</v>
      </c>
      <c r="L526" s="237">
        <f t="shared" si="530"/>
        <v>0</v>
      </c>
      <c r="O526" s="221">
        <f t="shared" si="551" ref="O526:BM526">O497*(1/(1-$H526)-1)</f>
        <v>0</v>
      </c>
      <c r="P526" s="221">
        <f t="shared" si="551"/>
        <v>0</v>
      </c>
      <c r="Q526" s="221">
        <f t="shared" si="551"/>
        <v>0</v>
      </c>
      <c r="R526" s="221">
        <f t="shared" si="551"/>
        <v>0</v>
      </c>
      <c r="S526" s="221">
        <f t="shared" si="551"/>
        <v>0</v>
      </c>
      <c r="T526" s="221">
        <f t="shared" si="551"/>
        <v>0</v>
      </c>
      <c r="U526" s="221">
        <f t="shared" si="551"/>
        <v>0</v>
      </c>
      <c r="V526" s="221">
        <f t="shared" si="551"/>
        <v>0</v>
      </c>
      <c r="W526" s="221">
        <f t="shared" si="551"/>
        <v>0</v>
      </c>
      <c r="X526" s="221">
        <f t="shared" si="551"/>
        <v>0</v>
      </c>
      <c r="Y526" s="221">
        <f t="shared" si="551"/>
        <v>0</v>
      </c>
      <c r="Z526" s="221">
        <f t="shared" si="551"/>
        <v>0</v>
      </c>
      <c r="AA526" s="221">
        <f t="shared" si="551"/>
        <v>0</v>
      </c>
      <c r="AB526" s="221">
        <f t="shared" si="551"/>
        <v>0</v>
      </c>
      <c r="AC526" s="221">
        <f t="shared" si="551"/>
        <v>0</v>
      </c>
      <c r="AD526" s="221">
        <f t="shared" si="551"/>
        <v>0</v>
      </c>
      <c r="AE526" s="221">
        <f t="shared" si="551"/>
        <v>0</v>
      </c>
      <c r="AF526" s="221">
        <f t="shared" si="551"/>
        <v>0</v>
      </c>
      <c r="AG526" s="221">
        <f t="shared" si="551"/>
        <v>0</v>
      </c>
      <c r="AH526" s="221">
        <f t="shared" si="551"/>
        <v>0</v>
      </c>
      <c r="AI526" s="221">
        <f t="shared" si="551"/>
        <v>0</v>
      </c>
      <c r="AJ526" s="221">
        <f t="shared" si="551"/>
        <v>0</v>
      </c>
      <c r="AK526" s="221">
        <f t="shared" si="551"/>
        <v>0</v>
      </c>
      <c r="AL526" s="221">
        <f t="shared" si="551"/>
        <v>0</v>
      </c>
      <c r="AM526" s="221">
        <f t="shared" si="551"/>
        <v>0</v>
      </c>
      <c r="AN526" s="221">
        <f t="shared" si="551"/>
        <v>0</v>
      </c>
      <c r="AO526" s="221">
        <f t="shared" si="551"/>
        <v>0</v>
      </c>
      <c r="AP526" s="221">
        <f t="shared" si="551"/>
        <v>0</v>
      </c>
      <c r="AQ526" s="221">
        <f t="shared" si="551"/>
        <v>0</v>
      </c>
      <c r="AR526" s="221">
        <f t="shared" si="551"/>
        <v>0</v>
      </c>
      <c r="AS526" s="221">
        <f t="shared" si="551"/>
        <v>0</v>
      </c>
      <c r="AT526" s="221">
        <f t="shared" si="551"/>
        <v>0</v>
      </c>
      <c r="AU526" s="221">
        <f t="shared" si="551"/>
        <v>0</v>
      </c>
      <c r="AV526" s="221">
        <f t="shared" si="551"/>
        <v>0</v>
      </c>
      <c r="AW526" s="221">
        <f t="shared" si="551"/>
        <v>0</v>
      </c>
      <c r="AX526" s="221">
        <f t="shared" si="551"/>
        <v>0</v>
      </c>
      <c r="AY526" s="221">
        <f t="shared" si="551"/>
        <v>0</v>
      </c>
      <c r="AZ526" s="221">
        <f t="shared" si="551"/>
        <v>0</v>
      </c>
      <c r="BA526" s="221">
        <f t="shared" si="551"/>
        <v>0</v>
      </c>
      <c r="BB526" s="221">
        <f t="shared" si="551"/>
        <v>0</v>
      </c>
      <c r="BC526" s="221">
        <f t="shared" si="551"/>
        <v>0</v>
      </c>
      <c r="BD526" s="221">
        <f t="shared" si="551"/>
        <v>0</v>
      </c>
      <c r="BE526" s="221">
        <f t="shared" si="551"/>
        <v>0</v>
      </c>
      <c r="BF526" s="221">
        <f t="shared" si="551"/>
        <v>0</v>
      </c>
      <c r="BG526" s="221">
        <f t="shared" si="551"/>
        <v>0</v>
      </c>
      <c r="BH526" s="221">
        <f t="shared" si="551"/>
        <v>0</v>
      </c>
      <c r="BI526" s="221">
        <f t="shared" si="551"/>
        <v>0</v>
      </c>
      <c r="BJ526" s="221">
        <f t="shared" si="551"/>
        <v>0</v>
      </c>
      <c r="BK526" s="221">
        <f t="shared" si="551"/>
        <v>0</v>
      </c>
      <c r="BL526" s="221">
        <f t="shared" si="551"/>
        <v>0</v>
      </c>
      <c r="BM526" s="221">
        <f t="shared" si="551"/>
        <v>0</v>
      </c>
    </row>
    <row r="527" spans="3:65" ht="12.75">
      <c r="C527" s="220">
        <f t="shared" si="527"/>
        <v>23</v>
      </c>
      <c r="D527" s="198" t="str">
        <f t="shared" si="528"/>
        <v>…</v>
      </c>
      <c r="E527" s="245" t="str">
        <f t="shared" si="524"/>
        <v>Operating Expense</v>
      </c>
      <c r="F527" s="215">
        <f t="shared" si="524"/>
        <v>2</v>
      </c>
      <c r="G527" s="215"/>
      <c r="H527" s="257">
        <f t="shared" si="525"/>
        <v>0.25345000000000001</v>
      </c>
      <c r="I527" s="257"/>
      <c r="J527" s="258"/>
      <c r="K527" s="236">
        <f t="shared" si="529"/>
        <v>0</v>
      </c>
      <c r="L527" s="237">
        <f t="shared" si="530"/>
        <v>0</v>
      </c>
      <c r="O527" s="221">
        <f t="shared" si="552" ref="O527:BM527">O498*(1/(1-$H527)-1)</f>
        <v>0</v>
      </c>
      <c r="P527" s="221">
        <f t="shared" si="552"/>
        <v>0</v>
      </c>
      <c r="Q527" s="221">
        <f t="shared" si="552"/>
        <v>0</v>
      </c>
      <c r="R527" s="221">
        <f t="shared" si="552"/>
        <v>0</v>
      </c>
      <c r="S527" s="221">
        <f t="shared" si="552"/>
        <v>0</v>
      </c>
      <c r="T527" s="221">
        <f t="shared" si="552"/>
        <v>0</v>
      </c>
      <c r="U527" s="221">
        <f t="shared" si="552"/>
        <v>0</v>
      </c>
      <c r="V527" s="221">
        <f t="shared" si="552"/>
        <v>0</v>
      </c>
      <c r="W527" s="221">
        <f t="shared" si="552"/>
        <v>0</v>
      </c>
      <c r="X527" s="221">
        <f t="shared" si="552"/>
        <v>0</v>
      </c>
      <c r="Y527" s="221">
        <f t="shared" si="552"/>
        <v>0</v>
      </c>
      <c r="Z527" s="221">
        <f t="shared" si="552"/>
        <v>0</v>
      </c>
      <c r="AA527" s="221">
        <f t="shared" si="552"/>
        <v>0</v>
      </c>
      <c r="AB527" s="221">
        <f t="shared" si="552"/>
        <v>0</v>
      </c>
      <c r="AC527" s="221">
        <f t="shared" si="552"/>
        <v>0</v>
      </c>
      <c r="AD527" s="221">
        <f t="shared" si="552"/>
        <v>0</v>
      </c>
      <c r="AE527" s="221">
        <f t="shared" si="552"/>
        <v>0</v>
      </c>
      <c r="AF527" s="221">
        <f t="shared" si="552"/>
        <v>0</v>
      </c>
      <c r="AG527" s="221">
        <f t="shared" si="552"/>
        <v>0</v>
      </c>
      <c r="AH527" s="221">
        <f t="shared" si="552"/>
        <v>0</v>
      </c>
      <c r="AI527" s="221">
        <f t="shared" si="552"/>
        <v>0</v>
      </c>
      <c r="AJ527" s="221">
        <f t="shared" si="552"/>
        <v>0</v>
      </c>
      <c r="AK527" s="221">
        <f t="shared" si="552"/>
        <v>0</v>
      </c>
      <c r="AL527" s="221">
        <f t="shared" si="552"/>
        <v>0</v>
      </c>
      <c r="AM527" s="221">
        <f t="shared" si="552"/>
        <v>0</v>
      </c>
      <c r="AN527" s="221">
        <f t="shared" si="552"/>
        <v>0</v>
      </c>
      <c r="AO527" s="221">
        <f t="shared" si="552"/>
        <v>0</v>
      </c>
      <c r="AP527" s="221">
        <f t="shared" si="552"/>
        <v>0</v>
      </c>
      <c r="AQ527" s="221">
        <f t="shared" si="552"/>
        <v>0</v>
      </c>
      <c r="AR527" s="221">
        <f t="shared" si="552"/>
        <v>0</v>
      </c>
      <c r="AS527" s="221">
        <f t="shared" si="552"/>
        <v>0</v>
      </c>
      <c r="AT527" s="221">
        <f t="shared" si="552"/>
        <v>0</v>
      </c>
      <c r="AU527" s="221">
        <f t="shared" si="552"/>
        <v>0</v>
      </c>
      <c r="AV527" s="221">
        <f t="shared" si="552"/>
        <v>0</v>
      </c>
      <c r="AW527" s="221">
        <f t="shared" si="552"/>
        <v>0</v>
      </c>
      <c r="AX527" s="221">
        <f t="shared" si="552"/>
        <v>0</v>
      </c>
      <c r="AY527" s="221">
        <f t="shared" si="552"/>
        <v>0</v>
      </c>
      <c r="AZ527" s="221">
        <f t="shared" si="552"/>
        <v>0</v>
      </c>
      <c r="BA527" s="221">
        <f t="shared" si="552"/>
        <v>0</v>
      </c>
      <c r="BB527" s="221">
        <f t="shared" si="552"/>
        <v>0</v>
      </c>
      <c r="BC527" s="221">
        <f t="shared" si="552"/>
        <v>0</v>
      </c>
      <c r="BD527" s="221">
        <f t="shared" si="552"/>
        <v>0</v>
      </c>
      <c r="BE527" s="221">
        <f t="shared" si="552"/>
        <v>0</v>
      </c>
      <c r="BF527" s="221">
        <f t="shared" si="552"/>
        <v>0</v>
      </c>
      <c r="BG527" s="221">
        <f t="shared" si="552"/>
        <v>0</v>
      </c>
      <c r="BH527" s="221">
        <f t="shared" si="552"/>
        <v>0</v>
      </c>
      <c r="BI527" s="221">
        <f t="shared" si="552"/>
        <v>0</v>
      </c>
      <c r="BJ527" s="221">
        <f t="shared" si="552"/>
        <v>0</v>
      </c>
      <c r="BK527" s="221">
        <f t="shared" si="552"/>
        <v>0</v>
      </c>
      <c r="BL527" s="221">
        <f t="shared" si="552"/>
        <v>0</v>
      </c>
      <c r="BM527" s="221">
        <f t="shared" si="552"/>
        <v>0</v>
      </c>
    </row>
    <row r="528" spans="3:65" ht="12.75">
      <c r="C528" s="220">
        <f t="shared" si="527"/>
        <v>24</v>
      </c>
      <c r="D528" s="198" t="str">
        <f t="shared" si="528"/>
        <v>…</v>
      </c>
      <c r="E528" s="245" t="str">
        <f t="shared" si="524"/>
        <v>Operating Expense</v>
      </c>
      <c r="F528" s="215">
        <f t="shared" si="524"/>
        <v>2</v>
      </c>
      <c r="G528" s="215"/>
      <c r="H528" s="257">
        <f t="shared" si="525"/>
        <v>0.25345000000000001</v>
      </c>
      <c r="I528" s="257"/>
      <c r="J528" s="258"/>
      <c r="K528" s="236">
        <f t="shared" si="529"/>
        <v>0</v>
      </c>
      <c r="L528" s="237">
        <f t="shared" si="530"/>
        <v>0</v>
      </c>
      <c r="O528" s="221">
        <f t="shared" si="553" ref="O528:BM528">O499*(1/(1-$H528)-1)</f>
        <v>0</v>
      </c>
      <c r="P528" s="221">
        <f t="shared" si="553"/>
        <v>0</v>
      </c>
      <c r="Q528" s="221">
        <f t="shared" si="553"/>
        <v>0</v>
      </c>
      <c r="R528" s="221">
        <f t="shared" si="553"/>
        <v>0</v>
      </c>
      <c r="S528" s="221">
        <f t="shared" si="553"/>
        <v>0</v>
      </c>
      <c r="T528" s="221">
        <f t="shared" si="553"/>
        <v>0</v>
      </c>
      <c r="U528" s="221">
        <f t="shared" si="553"/>
        <v>0</v>
      </c>
      <c r="V528" s="221">
        <f t="shared" si="553"/>
        <v>0</v>
      </c>
      <c r="W528" s="221">
        <f t="shared" si="553"/>
        <v>0</v>
      </c>
      <c r="X528" s="221">
        <f t="shared" si="553"/>
        <v>0</v>
      </c>
      <c r="Y528" s="221">
        <f t="shared" si="553"/>
        <v>0</v>
      </c>
      <c r="Z528" s="221">
        <f t="shared" si="553"/>
        <v>0</v>
      </c>
      <c r="AA528" s="221">
        <f t="shared" si="553"/>
        <v>0</v>
      </c>
      <c r="AB528" s="221">
        <f t="shared" si="553"/>
        <v>0</v>
      </c>
      <c r="AC528" s="221">
        <f t="shared" si="553"/>
        <v>0</v>
      </c>
      <c r="AD528" s="221">
        <f t="shared" si="553"/>
        <v>0</v>
      </c>
      <c r="AE528" s="221">
        <f t="shared" si="553"/>
        <v>0</v>
      </c>
      <c r="AF528" s="221">
        <f t="shared" si="553"/>
        <v>0</v>
      </c>
      <c r="AG528" s="221">
        <f t="shared" si="553"/>
        <v>0</v>
      </c>
      <c r="AH528" s="221">
        <f t="shared" si="553"/>
        <v>0</v>
      </c>
      <c r="AI528" s="221">
        <f t="shared" si="553"/>
        <v>0</v>
      </c>
      <c r="AJ528" s="221">
        <f t="shared" si="553"/>
        <v>0</v>
      </c>
      <c r="AK528" s="221">
        <f t="shared" si="553"/>
        <v>0</v>
      </c>
      <c r="AL528" s="221">
        <f t="shared" si="553"/>
        <v>0</v>
      </c>
      <c r="AM528" s="221">
        <f t="shared" si="553"/>
        <v>0</v>
      </c>
      <c r="AN528" s="221">
        <f t="shared" si="553"/>
        <v>0</v>
      </c>
      <c r="AO528" s="221">
        <f t="shared" si="553"/>
        <v>0</v>
      </c>
      <c r="AP528" s="221">
        <f t="shared" si="553"/>
        <v>0</v>
      </c>
      <c r="AQ528" s="221">
        <f t="shared" si="553"/>
        <v>0</v>
      </c>
      <c r="AR528" s="221">
        <f t="shared" si="553"/>
        <v>0</v>
      </c>
      <c r="AS528" s="221">
        <f t="shared" si="553"/>
        <v>0</v>
      </c>
      <c r="AT528" s="221">
        <f t="shared" si="553"/>
        <v>0</v>
      </c>
      <c r="AU528" s="221">
        <f t="shared" si="553"/>
        <v>0</v>
      </c>
      <c r="AV528" s="221">
        <f t="shared" si="553"/>
        <v>0</v>
      </c>
      <c r="AW528" s="221">
        <f t="shared" si="553"/>
        <v>0</v>
      </c>
      <c r="AX528" s="221">
        <f t="shared" si="553"/>
        <v>0</v>
      </c>
      <c r="AY528" s="221">
        <f t="shared" si="553"/>
        <v>0</v>
      </c>
      <c r="AZ528" s="221">
        <f t="shared" si="553"/>
        <v>0</v>
      </c>
      <c r="BA528" s="221">
        <f t="shared" si="553"/>
        <v>0</v>
      </c>
      <c r="BB528" s="221">
        <f t="shared" si="553"/>
        <v>0</v>
      </c>
      <c r="BC528" s="221">
        <f t="shared" si="553"/>
        <v>0</v>
      </c>
      <c r="BD528" s="221">
        <f t="shared" si="553"/>
        <v>0</v>
      </c>
      <c r="BE528" s="221">
        <f t="shared" si="553"/>
        <v>0</v>
      </c>
      <c r="BF528" s="221">
        <f t="shared" si="553"/>
        <v>0</v>
      </c>
      <c r="BG528" s="221">
        <f t="shared" si="553"/>
        <v>0</v>
      </c>
      <c r="BH528" s="221">
        <f t="shared" si="553"/>
        <v>0</v>
      </c>
      <c r="BI528" s="221">
        <f t="shared" si="553"/>
        <v>0</v>
      </c>
      <c r="BJ528" s="221">
        <f t="shared" si="553"/>
        <v>0</v>
      </c>
      <c r="BK528" s="221">
        <f t="shared" si="553"/>
        <v>0</v>
      </c>
      <c r="BL528" s="221">
        <f t="shared" si="553"/>
        <v>0</v>
      </c>
      <c r="BM528" s="221">
        <f t="shared" si="553"/>
        <v>0</v>
      </c>
    </row>
    <row r="529" spans="3:65" ht="12.75">
      <c r="C529" s="220">
        <f t="shared" si="527"/>
        <v>25</v>
      </c>
      <c r="D529" s="198" t="str">
        <f t="shared" si="528"/>
        <v>…</v>
      </c>
      <c r="E529" s="245" t="str">
        <f t="shared" si="524"/>
        <v>Operating Expense</v>
      </c>
      <c r="F529" s="215">
        <f t="shared" si="524"/>
        <v>2</v>
      </c>
      <c r="G529" s="215"/>
      <c r="H529" s="257">
        <f t="shared" si="525"/>
        <v>0.25345000000000001</v>
      </c>
      <c r="I529" s="257"/>
      <c r="J529" s="258"/>
      <c r="K529" s="239">
        <f t="shared" si="529"/>
        <v>0</v>
      </c>
      <c r="L529" s="240">
        <f t="shared" si="530"/>
        <v>0</v>
      </c>
      <c r="O529" s="221">
        <f t="shared" si="554" ref="O529:BM529">O500*(1/(1-$H529)-1)</f>
        <v>0</v>
      </c>
      <c r="P529" s="221">
        <f t="shared" si="554"/>
        <v>0</v>
      </c>
      <c r="Q529" s="221">
        <f t="shared" si="554"/>
        <v>0</v>
      </c>
      <c r="R529" s="221">
        <f t="shared" si="554"/>
        <v>0</v>
      </c>
      <c r="S529" s="221">
        <f t="shared" si="554"/>
        <v>0</v>
      </c>
      <c r="T529" s="221">
        <f t="shared" si="554"/>
        <v>0</v>
      </c>
      <c r="U529" s="221">
        <f t="shared" si="554"/>
        <v>0</v>
      </c>
      <c r="V529" s="221">
        <f t="shared" si="554"/>
        <v>0</v>
      </c>
      <c r="W529" s="221">
        <f t="shared" si="554"/>
        <v>0</v>
      </c>
      <c r="X529" s="221">
        <f t="shared" si="554"/>
        <v>0</v>
      </c>
      <c r="Y529" s="221">
        <f t="shared" si="554"/>
        <v>0</v>
      </c>
      <c r="Z529" s="221">
        <f t="shared" si="554"/>
        <v>0</v>
      </c>
      <c r="AA529" s="221">
        <f t="shared" si="554"/>
        <v>0</v>
      </c>
      <c r="AB529" s="221">
        <f t="shared" si="554"/>
        <v>0</v>
      </c>
      <c r="AC529" s="221">
        <f t="shared" si="554"/>
        <v>0</v>
      </c>
      <c r="AD529" s="221">
        <f t="shared" si="554"/>
        <v>0</v>
      </c>
      <c r="AE529" s="221">
        <f t="shared" si="554"/>
        <v>0</v>
      </c>
      <c r="AF529" s="221">
        <f t="shared" si="554"/>
        <v>0</v>
      </c>
      <c r="AG529" s="221">
        <f t="shared" si="554"/>
        <v>0</v>
      </c>
      <c r="AH529" s="221">
        <f t="shared" si="554"/>
        <v>0</v>
      </c>
      <c r="AI529" s="221">
        <f t="shared" si="554"/>
        <v>0</v>
      </c>
      <c r="AJ529" s="221">
        <f t="shared" si="554"/>
        <v>0</v>
      </c>
      <c r="AK529" s="221">
        <f t="shared" si="554"/>
        <v>0</v>
      </c>
      <c r="AL529" s="221">
        <f t="shared" si="554"/>
        <v>0</v>
      </c>
      <c r="AM529" s="221">
        <f t="shared" si="554"/>
        <v>0</v>
      </c>
      <c r="AN529" s="221">
        <f t="shared" si="554"/>
        <v>0</v>
      </c>
      <c r="AO529" s="221">
        <f t="shared" si="554"/>
        <v>0</v>
      </c>
      <c r="AP529" s="221">
        <f t="shared" si="554"/>
        <v>0</v>
      </c>
      <c r="AQ529" s="221">
        <f t="shared" si="554"/>
        <v>0</v>
      </c>
      <c r="AR529" s="221">
        <f t="shared" si="554"/>
        <v>0</v>
      </c>
      <c r="AS529" s="221">
        <f t="shared" si="554"/>
        <v>0</v>
      </c>
      <c r="AT529" s="221">
        <f t="shared" si="554"/>
        <v>0</v>
      </c>
      <c r="AU529" s="221">
        <f t="shared" si="554"/>
        <v>0</v>
      </c>
      <c r="AV529" s="221">
        <f t="shared" si="554"/>
        <v>0</v>
      </c>
      <c r="AW529" s="221">
        <f t="shared" si="554"/>
        <v>0</v>
      </c>
      <c r="AX529" s="221">
        <f t="shared" si="554"/>
        <v>0</v>
      </c>
      <c r="AY529" s="221">
        <f t="shared" si="554"/>
        <v>0</v>
      </c>
      <c r="AZ529" s="221">
        <f t="shared" si="554"/>
        <v>0</v>
      </c>
      <c r="BA529" s="221">
        <f t="shared" si="554"/>
        <v>0</v>
      </c>
      <c r="BB529" s="221">
        <f t="shared" si="554"/>
        <v>0</v>
      </c>
      <c r="BC529" s="221">
        <f t="shared" si="554"/>
        <v>0</v>
      </c>
      <c r="BD529" s="221">
        <f t="shared" si="554"/>
        <v>0</v>
      </c>
      <c r="BE529" s="221">
        <f t="shared" si="554"/>
        <v>0</v>
      </c>
      <c r="BF529" s="221">
        <f t="shared" si="554"/>
        <v>0</v>
      </c>
      <c r="BG529" s="221">
        <f t="shared" si="554"/>
        <v>0</v>
      </c>
      <c r="BH529" s="221">
        <f t="shared" si="554"/>
        <v>0</v>
      </c>
      <c r="BI529" s="221">
        <f t="shared" si="554"/>
        <v>0</v>
      </c>
      <c r="BJ529" s="221">
        <f t="shared" si="554"/>
        <v>0</v>
      </c>
      <c r="BK529" s="221">
        <f t="shared" si="554"/>
        <v>0</v>
      </c>
      <c r="BL529" s="221">
        <f t="shared" si="554"/>
        <v>0</v>
      </c>
      <c r="BM529" s="221">
        <f t="shared" si="554"/>
        <v>0</v>
      </c>
    </row>
    <row r="530" spans="4:65" ht="12.75">
      <c r="D530" s="226" t="str">
        <f>"Total "&amp;D504</f>
        <v>Total Income Tax</v>
      </c>
      <c r="K530" s="241">
        <f t="shared" si="529"/>
        <v>72443.559575432024</v>
      </c>
      <c r="L530" s="242">
        <f t="shared" si="530"/>
        <v>92553.841457100338</v>
      </c>
      <c r="O530" s="243">
        <f t="shared" si="555" ref="O530:AT530">SUM(O505:O529)</f>
        <v>20103.740958251958</v>
      </c>
      <c r="P530" s="243">
        <f t="shared" si="555"/>
        <v>17089.190548534723</v>
      </c>
      <c r="Q530" s="243">
        <f t="shared" si="555"/>
        <v>14096.384057120837</v>
      </c>
      <c r="R530" s="243">
        <f t="shared" si="555"/>
        <v>11660.2218742725</v>
      </c>
      <c r="S530" s="243">
        <f t="shared" si="555"/>
        <v>9432.8013071362511</v>
      </c>
      <c r="T530" s="243">
        <f t="shared" si="555"/>
        <v>7361.9369517840614</v>
      </c>
      <c r="U530" s="243">
        <f t="shared" si="555"/>
        <v>5604.185019999999</v>
      </c>
      <c r="V530" s="243">
        <f t="shared" si="555"/>
        <v>4002.9892999999988</v>
      </c>
      <c r="W530" s="243">
        <f t="shared" si="555"/>
        <v>2401.7935799999991</v>
      </c>
      <c r="X530" s="243">
        <f t="shared" si="555"/>
        <v>800.59785999999929</v>
      </c>
      <c r="Y530" s="243">
        <f t="shared" si="555"/>
        <v>-1.513059293208288E-12</v>
      </c>
      <c r="Z530" s="243">
        <f t="shared" si="555"/>
        <v>-2.517570609204834E-12</v>
      </c>
      <c r="AA530" s="243">
        <f t="shared" si="555"/>
        <v>-2.517570609204834E-12</v>
      </c>
      <c r="AB530" s="243">
        <f t="shared" si="555"/>
        <v>-2.517570609204834E-12</v>
      </c>
      <c r="AC530" s="243">
        <f t="shared" si="555"/>
        <v>-2.517570609204834E-12</v>
      </c>
      <c r="AD530" s="243">
        <f t="shared" si="555"/>
        <v>-2.517570609204834E-12</v>
      </c>
      <c r="AE530" s="243">
        <f t="shared" si="555"/>
        <v>-2.517570609204834E-12</v>
      </c>
      <c r="AF530" s="243">
        <f t="shared" si="555"/>
        <v>-2.517570609204834E-12</v>
      </c>
      <c r="AG530" s="243">
        <f t="shared" si="555"/>
        <v>-2.517570609204834E-12</v>
      </c>
      <c r="AH530" s="243">
        <f t="shared" si="555"/>
        <v>-2.517570609204834E-12</v>
      </c>
      <c r="AI530" s="243">
        <f t="shared" si="555"/>
        <v>-2.517570609204834E-12</v>
      </c>
      <c r="AJ530" s="243">
        <f t="shared" si="555"/>
        <v>-2.517570609204834E-12</v>
      </c>
      <c r="AK530" s="243">
        <f t="shared" si="555"/>
        <v>-2.517570609204834E-12</v>
      </c>
      <c r="AL530" s="243">
        <f t="shared" si="555"/>
        <v>-2.517570609204834E-12</v>
      </c>
      <c r="AM530" s="243">
        <f t="shared" si="555"/>
        <v>-2.517570609204834E-12</v>
      </c>
      <c r="AN530" s="243">
        <f t="shared" si="555"/>
        <v>-2.517570609204834E-12</v>
      </c>
      <c r="AO530" s="243">
        <f t="shared" si="555"/>
        <v>-2.517570609204834E-12</v>
      </c>
      <c r="AP530" s="243">
        <f t="shared" si="555"/>
        <v>-2.517570609204834E-12</v>
      </c>
      <c r="AQ530" s="243">
        <f t="shared" si="555"/>
        <v>-2.517570609204834E-12</v>
      </c>
      <c r="AR530" s="243">
        <f t="shared" si="555"/>
        <v>-2.517570609204834E-12</v>
      </c>
      <c r="AS530" s="243">
        <f t="shared" si="555"/>
        <v>-2.517570609204834E-12</v>
      </c>
      <c r="AT530" s="243">
        <f t="shared" si="555"/>
        <v>-2.517570609204834E-12</v>
      </c>
      <c r="AU530" s="243">
        <f t="shared" si="556" ref="AU530:BM530">SUM(AU505:AU529)</f>
        <v>-2.517570609204834E-12</v>
      </c>
      <c r="AV530" s="243">
        <f t="shared" si="556"/>
        <v>-2.517570609204834E-12</v>
      </c>
      <c r="AW530" s="243">
        <f t="shared" si="556"/>
        <v>-2.517570609204834E-12</v>
      </c>
      <c r="AX530" s="243">
        <f t="shared" si="556"/>
        <v>-2.517570609204834E-12</v>
      </c>
      <c r="AY530" s="243">
        <f t="shared" si="556"/>
        <v>-2.517570609204834E-12</v>
      </c>
      <c r="AZ530" s="243">
        <f t="shared" si="556"/>
        <v>-2.517570609204834E-12</v>
      </c>
      <c r="BA530" s="243">
        <f t="shared" si="556"/>
        <v>-2.517570609204834E-12</v>
      </c>
      <c r="BB530" s="243">
        <f t="shared" si="556"/>
        <v>-2.517570609204834E-12</v>
      </c>
      <c r="BC530" s="243">
        <f t="shared" si="556"/>
        <v>-2.517570609204834E-12</v>
      </c>
      <c r="BD530" s="243">
        <f t="shared" si="556"/>
        <v>-2.517570609204834E-12</v>
      </c>
      <c r="BE530" s="243">
        <f t="shared" si="556"/>
        <v>-2.517570609204834E-12</v>
      </c>
      <c r="BF530" s="243">
        <f t="shared" si="556"/>
        <v>-2.517570609204834E-12</v>
      </c>
      <c r="BG530" s="243">
        <f t="shared" si="556"/>
        <v>-2.517570609204834E-12</v>
      </c>
      <c r="BH530" s="243">
        <f t="shared" si="556"/>
        <v>-2.517570609204834E-12</v>
      </c>
      <c r="BI530" s="243">
        <f t="shared" si="556"/>
        <v>-2.517570609204834E-12</v>
      </c>
      <c r="BJ530" s="243">
        <f t="shared" si="556"/>
        <v>-2.517570609204834E-12</v>
      </c>
      <c r="BK530" s="243">
        <f t="shared" si="556"/>
        <v>-2.517570609204834E-12</v>
      </c>
      <c r="BL530" s="243">
        <f t="shared" si="556"/>
        <v>-2.517570609204834E-12</v>
      </c>
      <c r="BM530" s="243">
        <f t="shared" si="556"/>
        <v>-2.517570609204834E-12</v>
      </c>
    </row>
    <row r="531" spans="4:7" s="221" customFormat="1" ht="12.75">
      <c r="D531" s="229"/>
      <c r="F531" s="230"/>
      <c r="G531" s="230"/>
    </row>
    <row r="532" spans="4:7" s="221" customFormat="1" ht="12.75">
      <c r="D532" s="229"/>
      <c r="F532" s="230"/>
      <c r="G532" s="230"/>
    </row>
    <row r="533" spans="4:65" ht="12.75">
      <c r="D533" s="218" t="s">
        <v>100</v>
      </c>
      <c r="E533" s="213"/>
      <c r="F533" s="186"/>
      <c r="G533" s="186"/>
      <c r="H533" s="199" t="s">
        <v>101</v>
      </c>
      <c r="I533" s="199"/>
      <c r="K533" s="216"/>
      <c r="L533" s="216"/>
      <c r="M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  <c r="AC533" s="216"/>
      <c r="AD533" s="216"/>
      <c r="AE533" s="216"/>
      <c r="AF533" s="216"/>
      <c r="AG533" s="216"/>
      <c r="AH533" s="216"/>
      <c r="AI533" s="216"/>
      <c r="AJ533" s="216"/>
      <c r="AK533" s="216"/>
      <c r="AL533" s="216"/>
      <c r="AM533" s="216"/>
      <c r="AN533" s="216"/>
      <c r="AO533" s="216"/>
      <c r="AP533" s="216"/>
      <c r="AQ533" s="216"/>
      <c r="AR533" s="216"/>
      <c r="AS533" s="216"/>
      <c r="AT533" s="216"/>
      <c r="AU533" s="216"/>
      <c r="AV533" s="216"/>
      <c r="AW533" s="216"/>
      <c r="AX533" s="216"/>
      <c r="AY533" s="216"/>
      <c r="AZ533" s="216"/>
      <c r="BA533" s="216"/>
      <c r="BB533" s="216"/>
      <c r="BC533" s="216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</row>
    <row r="534" spans="3:65" ht="12.75">
      <c r="C534" s="220">
        <f>C533+1</f>
        <v>1</v>
      </c>
      <c r="D534" s="198" t="str">
        <f>INDEX(D$64:D$88,$C534,1)</f>
        <v>Capital Costs</v>
      </c>
      <c r="E534" s="245" t="str">
        <f t="shared" si="557" ref="E534:F558">INDEX(E$64:E$88,$C534,1)</f>
        <v>Capital</v>
      </c>
      <c r="F534" s="215">
        <f t="shared" si="557"/>
        <v>4</v>
      </c>
      <c r="G534" s="215"/>
      <c r="H534" s="257">
        <f>Assumptions!$H$31</f>
        <v>0.0988043367758355</v>
      </c>
      <c r="I534" s="257"/>
      <c r="J534" s="258"/>
      <c r="K534" s="236">
        <f>SUMPRODUCT(O534:BM534,$O$12:$BM$12)</f>
        <v>333726.17293406109</v>
      </c>
      <c r="L534" s="237">
        <f>SUM(O534:BM534)</f>
        <v>426368.32702377229</v>
      </c>
      <c r="O534" s="221">
        <f>O447+O476+O505</f>
        <v>92612.021979251964</v>
      </c>
      <c r="P534" s="221">
        <f t="shared" si="558" ref="P534:BM534">P447+P476+P505</f>
        <v>78724.874836734729</v>
      </c>
      <c r="Q534" s="221">
        <f t="shared" si="558"/>
        <v>64937.89553084084</v>
      </c>
      <c r="R534" s="221">
        <f t="shared" si="558"/>
        <v>53715.212842504501</v>
      </c>
      <c r="S534" s="221">
        <f t="shared" si="558"/>
        <v>43454.141385752257</v>
      </c>
      <c r="T534" s="221">
        <f t="shared" si="558"/>
        <v>33914.278352688059</v>
      </c>
      <c r="U534" s="221">
        <f t="shared" si="558"/>
        <v>25816.832167</v>
      </c>
      <c r="V534" s="221">
        <f t="shared" si="558"/>
        <v>18440.594404999996</v>
      </c>
      <c r="W534" s="221">
        <f t="shared" si="558"/>
        <v>11064.356642999997</v>
      </c>
      <c r="X534" s="221">
        <f t="shared" si="558"/>
        <v>3688.1188809999971</v>
      </c>
      <c r="Y534" s="221">
        <f t="shared" si="558"/>
        <v>-6.9702191651549037E-12</v>
      </c>
      <c r="Z534" s="221">
        <f t="shared" si="558"/>
        <v>-1.1597707365916542E-11</v>
      </c>
      <c r="AA534" s="221">
        <f t="shared" si="558"/>
        <v>-1.1597707365916542E-11</v>
      </c>
      <c r="AB534" s="221">
        <f t="shared" si="558"/>
        <v>-1.1597707365916542E-11</v>
      </c>
      <c r="AC534" s="221">
        <f t="shared" si="558"/>
        <v>-1.1597707365916542E-11</v>
      </c>
      <c r="AD534" s="221">
        <f t="shared" si="558"/>
        <v>-1.1597707365916542E-11</v>
      </c>
      <c r="AE534" s="221">
        <f t="shared" si="558"/>
        <v>-1.1597707365916542E-11</v>
      </c>
      <c r="AF534" s="221">
        <f t="shared" si="558"/>
        <v>-1.1597707365916542E-11</v>
      </c>
      <c r="AG534" s="221">
        <f t="shared" si="558"/>
        <v>-1.1597707365916542E-11</v>
      </c>
      <c r="AH534" s="221">
        <f t="shared" si="558"/>
        <v>-1.1597707365916542E-11</v>
      </c>
      <c r="AI534" s="221">
        <f t="shared" si="558"/>
        <v>-1.1597707365916542E-11</v>
      </c>
      <c r="AJ534" s="221">
        <f t="shared" si="558"/>
        <v>-1.1597707365916542E-11</v>
      </c>
      <c r="AK534" s="221">
        <f t="shared" si="558"/>
        <v>-1.1597707365916542E-11</v>
      </c>
      <c r="AL534" s="221">
        <f t="shared" si="558"/>
        <v>-1.1597707365916542E-11</v>
      </c>
      <c r="AM534" s="221">
        <f t="shared" si="558"/>
        <v>-1.1597707365916542E-11</v>
      </c>
      <c r="AN534" s="221">
        <f t="shared" si="558"/>
        <v>-1.1597707365916542E-11</v>
      </c>
      <c r="AO534" s="221">
        <f t="shared" si="558"/>
        <v>-1.1597707365916542E-11</v>
      </c>
      <c r="AP534" s="221">
        <f t="shared" si="558"/>
        <v>-1.1597707365916542E-11</v>
      </c>
      <c r="AQ534" s="221">
        <f t="shared" si="558"/>
        <v>-1.1597707365916542E-11</v>
      </c>
      <c r="AR534" s="221">
        <f t="shared" si="558"/>
        <v>-1.1597707365916542E-11</v>
      </c>
      <c r="AS534" s="221">
        <f t="shared" si="558"/>
        <v>-1.1597707365916542E-11</v>
      </c>
      <c r="AT534" s="221">
        <f t="shared" si="558"/>
        <v>-1.1597707365916542E-11</v>
      </c>
      <c r="AU534" s="221">
        <f t="shared" si="558"/>
        <v>-1.1597707365916542E-11</v>
      </c>
      <c r="AV534" s="221">
        <f t="shared" si="558"/>
        <v>-1.1597707365916542E-11</v>
      </c>
      <c r="AW534" s="221">
        <f t="shared" si="558"/>
        <v>-1.1597707365916542E-11</v>
      </c>
      <c r="AX534" s="221">
        <f t="shared" si="558"/>
        <v>-1.1597707365916542E-11</v>
      </c>
      <c r="AY534" s="221">
        <f t="shared" si="558"/>
        <v>-1.1597707365916542E-11</v>
      </c>
      <c r="AZ534" s="221">
        <f t="shared" si="558"/>
        <v>-1.1597707365916542E-11</v>
      </c>
      <c r="BA534" s="221">
        <f t="shared" si="558"/>
        <v>-1.1597707365916542E-11</v>
      </c>
      <c r="BB534" s="221">
        <f t="shared" si="558"/>
        <v>-1.1597707365916542E-11</v>
      </c>
      <c r="BC534" s="221">
        <f t="shared" si="558"/>
        <v>-1.1597707365916542E-11</v>
      </c>
      <c r="BD534" s="221">
        <f t="shared" si="558"/>
        <v>-1.1597707365916542E-11</v>
      </c>
      <c r="BE534" s="221">
        <f t="shared" si="558"/>
        <v>-1.1597707365916542E-11</v>
      </c>
      <c r="BF534" s="221">
        <f t="shared" si="558"/>
        <v>-1.1597707365916542E-11</v>
      </c>
      <c r="BG534" s="221">
        <f t="shared" si="558"/>
        <v>-1.1597707365916542E-11</v>
      </c>
      <c r="BH534" s="221">
        <f t="shared" si="558"/>
        <v>-1.1597707365916542E-11</v>
      </c>
      <c r="BI534" s="221">
        <f t="shared" si="558"/>
        <v>-1.1597707365916542E-11</v>
      </c>
      <c r="BJ534" s="221">
        <f t="shared" si="558"/>
        <v>-1.1597707365916542E-11</v>
      </c>
      <c r="BK534" s="221">
        <f t="shared" si="558"/>
        <v>-1.1597707365916542E-11</v>
      </c>
      <c r="BL534" s="221">
        <f t="shared" si="558"/>
        <v>-1.1597707365916542E-11</v>
      </c>
      <c r="BM534" s="221">
        <f t="shared" si="558"/>
        <v>-1.1597707365916542E-11</v>
      </c>
    </row>
    <row r="535" spans="3:65" ht="12.75">
      <c r="C535" s="220">
        <f t="shared" si="559" ref="C535:C558">C534+1</f>
        <v>2</v>
      </c>
      <c r="D535" s="198" t="str">
        <f t="shared" si="560" ref="D535:D558">INDEX(D$64:D$88,$C535,1)</f>
        <v>O&amp;M</v>
      </c>
      <c r="E535" s="245" t="str">
        <f t="shared" si="557"/>
        <v>Operating Expense</v>
      </c>
      <c r="F535" s="215">
        <f t="shared" si="557"/>
        <v>2</v>
      </c>
      <c r="G535" s="215"/>
      <c r="H535" s="257">
        <f>Assumptions!$H$31</f>
        <v>0.0988043367758355</v>
      </c>
      <c r="I535" s="257"/>
      <c r="J535" s="258"/>
      <c r="K535" s="236">
        <f t="shared" si="561" ref="K535:K559">SUMPRODUCT(O535:BM535,$O$12:$BM$12)</f>
        <v>0</v>
      </c>
      <c r="L535" s="237">
        <f t="shared" si="562" ref="L535:L559">SUM(O535:BM535)</f>
        <v>0</v>
      </c>
      <c r="O535" s="221">
        <f t="shared" si="563" ref="O535:BM535">O448+O477+O506</f>
        <v>0</v>
      </c>
      <c r="P535" s="221">
        <f t="shared" si="563"/>
        <v>0</v>
      </c>
      <c r="Q535" s="221">
        <f t="shared" si="563"/>
        <v>0</v>
      </c>
      <c r="R535" s="221">
        <f t="shared" si="563"/>
        <v>0</v>
      </c>
      <c r="S535" s="221">
        <f t="shared" si="563"/>
        <v>0</v>
      </c>
      <c r="T535" s="221">
        <f t="shared" si="563"/>
        <v>0</v>
      </c>
      <c r="U535" s="221">
        <f t="shared" si="563"/>
        <v>0</v>
      </c>
      <c r="V535" s="221">
        <f t="shared" si="563"/>
        <v>0</v>
      </c>
      <c r="W535" s="221">
        <f t="shared" si="563"/>
        <v>0</v>
      </c>
      <c r="X535" s="221">
        <f t="shared" si="563"/>
        <v>0</v>
      </c>
      <c r="Y535" s="221">
        <f t="shared" si="563"/>
        <v>0</v>
      </c>
      <c r="Z535" s="221">
        <f t="shared" si="563"/>
        <v>0</v>
      </c>
      <c r="AA535" s="221">
        <f t="shared" si="563"/>
        <v>0</v>
      </c>
      <c r="AB535" s="221">
        <f t="shared" si="563"/>
        <v>0</v>
      </c>
      <c r="AC535" s="221">
        <f t="shared" si="563"/>
        <v>0</v>
      </c>
      <c r="AD535" s="221">
        <f t="shared" si="563"/>
        <v>0</v>
      </c>
      <c r="AE535" s="221">
        <f t="shared" si="563"/>
        <v>0</v>
      </c>
      <c r="AF535" s="221">
        <f t="shared" si="563"/>
        <v>0</v>
      </c>
      <c r="AG535" s="221">
        <f t="shared" si="563"/>
        <v>0</v>
      </c>
      <c r="AH535" s="221">
        <f t="shared" si="563"/>
        <v>0</v>
      </c>
      <c r="AI535" s="221">
        <f t="shared" si="563"/>
        <v>0</v>
      </c>
      <c r="AJ535" s="221">
        <f t="shared" si="563"/>
        <v>0</v>
      </c>
      <c r="AK535" s="221">
        <f t="shared" si="563"/>
        <v>0</v>
      </c>
      <c r="AL535" s="221">
        <f t="shared" si="563"/>
        <v>0</v>
      </c>
      <c r="AM535" s="221">
        <f t="shared" si="563"/>
        <v>0</v>
      </c>
      <c r="AN535" s="221">
        <f t="shared" si="563"/>
        <v>0</v>
      </c>
      <c r="AO535" s="221">
        <f t="shared" si="563"/>
        <v>0</v>
      </c>
      <c r="AP535" s="221">
        <f t="shared" si="563"/>
        <v>0</v>
      </c>
      <c r="AQ535" s="221">
        <f t="shared" si="563"/>
        <v>0</v>
      </c>
      <c r="AR535" s="221">
        <f t="shared" si="563"/>
        <v>0</v>
      </c>
      <c r="AS535" s="221">
        <f t="shared" si="563"/>
        <v>0</v>
      </c>
      <c r="AT535" s="221">
        <f t="shared" si="563"/>
        <v>0</v>
      </c>
      <c r="AU535" s="221">
        <f t="shared" si="563"/>
        <v>0</v>
      </c>
      <c r="AV535" s="221">
        <f t="shared" si="563"/>
        <v>0</v>
      </c>
      <c r="AW535" s="221">
        <f t="shared" si="563"/>
        <v>0</v>
      </c>
      <c r="AX535" s="221">
        <f t="shared" si="563"/>
        <v>0</v>
      </c>
      <c r="AY535" s="221">
        <f t="shared" si="563"/>
        <v>0</v>
      </c>
      <c r="AZ535" s="221">
        <f t="shared" si="563"/>
        <v>0</v>
      </c>
      <c r="BA535" s="221">
        <f t="shared" si="563"/>
        <v>0</v>
      </c>
      <c r="BB535" s="221">
        <f t="shared" si="563"/>
        <v>0</v>
      </c>
      <c r="BC535" s="221">
        <f t="shared" si="563"/>
        <v>0</v>
      </c>
      <c r="BD535" s="221">
        <f t="shared" si="563"/>
        <v>0</v>
      </c>
      <c r="BE535" s="221">
        <f t="shared" si="563"/>
        <v>0</v>
      </c>
      <c r="BF535" s="221">
        <f t="shared" si="563"/>
        <v>0</v>
      </c>
      <c r="BG535" s="221">
        <f t="shared" si="563"/>
        <v>0</v>
      </c>
      <c r="BH535" s="221">
        <f t="shared" si="563"/>
        <v>0</v>
      </c>
      <c r="BI535" s="221">
        <f t="shared" si="563"/>
        <v>0</v>
      </c>
      <c r="BJ535" s="221">
        <f t="shared" si="563"/>
        <v>0</v>
      </c>
      <c r="BK535" s="221">
        <f t="shared" si="563"/>
        <v>0</v>
      </c>
      <c r="BL535" s="221">
        <f t="shared" si="563"/>
        <v>0</v>
      </c>
      <c r="BM535" s="221">
        <f t="shared" si="563"/>
        <v>0</v>
      </c>
    </row>
    <row r="536" spans="3:65" ht="12.75">
      <c r="C536" s="220">
        <f t="shared" si="559"/>
        <v>3</v>
      </c>
      <c r="D536" s="198" t="str">
        <f t="shared" si="560"/>
        <v>…</v>
      </c>
      <c r="E536" s="245" t="str">
        <f t="shared" si="557"/>
        <v>Operating Expense</v>
      </c>
      <c r="F536" s="215">
        <f t="shared" si="557"/>
        <v>2</v>
      </c>
      <c r="G536" s="215"/>
      <c r="H536" s="257">
        <f>Assumptions!$H$31</f>
        <v>0.0988043367758355</v>
      </c>
      <c r="I536" s="257"/>
      <c r="J536" s="258"/>
      <c r="K536" s="236">
        <f t="shared" si="561"/>
        <v>0</v>
      </c>
      <c r="L536" s="237">
        <f t="shared" si="562"/>
        <v>0</v>
      </c>
      <c r="O536" s="221">
        <f>O449+O478+O507</f>
        <v>0</v>
      </c>
      <c r="P536" s="221">
        <f t="shared" si="564" ref="P536:BM536">P449+P478+P507</f>
        <v>0</v>
      </c>
      <c r="Q536" s="221">
        <f t="shared" si="564"/>
        <v>0</v>
      </c>
      <c r="R536" s="221">
        <f t="shared" si="564"/>
        <v>0</v>
      </c>
      <c r="S536" s="221">
        <f t="shared" si="564"/>
        <v>0</v>
      </c>
      <c r="T536" s="221">
        <f t="shared" si="564"/>
        <v>0</v>
      </c>
      <c r="U536" s="221">
        <f t="shared" si="564"/>
        <v>0</v>
      </c>
      <c r="V536" s="221">
        <f t="shared" si="564"/>
        <v>0</v>
      </c>
      <c r="W536" s="221">
        <f t="shared" si="564"/>
        <v>0</v>
      </c>
      <c r="X536" s="221">
        <f t="shared" si="564"/>
        <v>0</v>
      </c>
      <c r="Y536" s="221">
        <f t="shared" si="564"/>
        <v>0</v>
      </c>
      <c r="Z536" s="221">
        <f t="shared" si="564"/>
        <v>0</v>
      </c>
      <c r="AA536" s="221">
        <f t="shared" si="564"/>
        <v>0</v>
      </c>
      <c r="AB536" s="221">
        <f t="shared" si="564"/>
        <v>0</v>
      </c>
      <c r="AC536" s="221">
        <f t="shared" si="564"/>
        <v>0</v>
      </c>
      <c r="AD536" s="221">
        <f t="shared" si="564"/>
        <v>0</v>
      </c>
      <c r="AE536" s="221">
        <f t="shared" si="564"/>
        <v>0</v>
      </c>
      <c r="AF536" s="221">
        <f t="shared" si="564"/>
        <v>0</v>
      </c>
      <c r="AG536" s="221">
        <f t="shared" si="564"/>
        <v>0</v>
      </c>
      <c r="AH536" s="221">
        <f t="shared" si="564"/>
        <v>0</v>
      </c>
      <c r="AI536" s="221">
        <f t="shared" si="564"/>
        <v>0</v>
      </c>
      <c r="AJ536" s="221">
        <f t="shared" si="564"/>
        <v>0</v>
      </c>
      <c r="AK536" s="221">
        <f t="shared" si="564"/>
        <v>0</v>
      </c>
      <c r="AL536" s="221">
        <f t="shared" si="564"/>
        <v>0</v>
      </c>
      <c r="AM536" s="221">
        <f t="shared" si="564"/>
        <v>0</v>
      </c>
      <c r="AN536" s="221">
        <f t="shared" si="564"/>
        <v>0</v>
      </c>
      <c r="AO536" s="221">
        <f t="shared" si="564"/>
        <v>0</v>
      </c>
      <c r="AP536" s="221">
        <f t="shared" si="564"/>
        <v>0</v>
      </c>
      <c r="AQ536" s="221">
        <f t="shared" si="564"/>
        <v>0</v>
      </c>
      <c r="AR536" s="221">
        <f t="shared" si="564"/>
        <v>0</v>
      </c>
      <c r="AS536" s="221">
        <f t="shared" si="564"/>
        <v>0</v>
      </c>
      <c r="AT536" s="221">
        <f t="shared" si="564"/>
        <v>0</v>
      </c>
      <c r="AU536" s="221">
        <f t="shared" si="564"/>
        <v>0</v>
      </c>
      <c r="AV536" s="221">
        <f t="shared" si="564"/>
        <v>0</v>
      </c>
      <c r="AW536" s="221">
        <f t="shared" si="564"/>
        <v>0</v>
      </c>
      <c r="AX536" s="221">
        <f t="shared" si="564"/>
        <v>0</v>
      </c>
      <c r="AY536" s="221">
        <f t="shared" si="564"/>
        <v>0</v>
      </c>
      <c r="AZ536" s="221">
        <f t="shared" si="564"/>
        <v>0</v>
      </c>
      <c r="BA536" s="221">
        <f t="shared" si="564"/>
        <v>0</v>
      </c>
      <c r="BB536" s="221">
        <f t="shared" si="564"/>
        <v>0</v>
      </c>
      <c r="BC536" s="221">
        <f t="shared" si="564"/>
        <v>0</v>
      </c>
      <c r="BD536" s="221">
        <f t="shared" si="564"/>
        <v>0</v>
      </c>
      <c r="BE536" s="221">
        <f t="shared" si="564"/>
        <v>0</v>
      </c>
      <c r="BF536" s="221">
        <f t="shared" si="564"/>
        <v>0</v>
      </c>
      <c r="BG536" s="221">
        <f t="shared" si="564"/>
        <v>0</v>
      </c>
      <c r="BH536" s="221">
        <f t="shared" si="564"/>
        <v>0</v>
      </c>
      <c r="BI536" s="221">
        <f t="shared" si="564"/>
        <v>0</v>
      </c>
      <c r="BJ536" s="221">
        <f t="shared" si="564"/>
        <v>0</v>
      </c>
      <c r="BK536" s="221">
        <f t="shared" si="564"/>
        <v>0</v>
      </c>
      <c r="BL536" s="221">
        <f t="shared" si="564"/>
        <v>0</v>
      </c>
      <c r="BM536" s="221">
        <f t="shared" si="564"/>
        <v>0</v>
      </c>
    </row>
    <row r="537" spans="3:65" ht="12.75">
      <c r="C537" s="220">
        <f t="shared" si="559"/>
        <v>4</v>
      </c>
      <c r="D537" s="198" t="str">
        <f t="shared" si="560"/>
        <v>…</v>
      </c>
      <c r="E537" s="245" t="str">
        <f t="shared" si="557"/>
        <v>Operating Savings</v>
      </c>
      <c r="F537" s="215">
        <f t="shared" si="557"/>
        <v>1</v>
      </c>
      <c r="G537" s="215"/>
      <c r="H537" s="257">
        <f>Assumptions!$H$31</f>
        <v>0.0988043367758355</v>
      </c>
      <c r="I537" s="257"/>
      <c r="J537" s="258"/>
      <c r="K537" s="236">
        <f t="shared" si="561"/>
        <v>0</v>
      </c>
      <c r="L537" s="237">
        <f t="shared" si="562"/>
        <v>0</v>
      </c>
      <c r="O537" s="221">
        <f t="shared" si="565" ref="O537:BM537">O450+O479+O508</f>
        <v>0</v>
      </c>
      <c r="P537" s="221">
        <f t="shared" si="565"/>
        <v>0</v>
      </c>
      <c r="Q537" s="221">
        <f t="shared" si="565"/>
        <v>0</v>
      </c>
      <c r="R537" s="221">
        <f t="shared" si="565"/>
        <v>0</v>
      </c>
      <c r="S537" s="221">
        <f t="shared" si="565"/>
        <v>0</v>
      </c>
      <c r="T537" s="221">
        <f t="shared" si="565"/>
        <v>0</v>
      </c>
      <c r="U537" s="221">
        <f t="shared" si="565"/>
        <v>0</v>
      </c>
      <c r="V537" s="221">
        <f t="shared" si="565"/>
        <v>0</v>
      </c>
      <c r="W537" s="221">
        <f t="shared" si="565"/>
        <v>0</v>
      </c>
      <c r="X537" s="221">
        <f t="shared" si="565"/>
        <v>0</v>
      </c>
      <c r="Y537" s="221">
        <f t="shared" si="565"/>
        <v>0</v>
      </c>
      <c r="Z537" s="221">
        <f t="shared" si="565"/>
        <v>0</v>
      </c>
      <c r="AA537" s="221">
        <f t="shared" si="565"/>
        <v>0</v>
      </c>
      <c r="AB537" s="221">
        <f t="shared" si="565"/>
        <v>0</v>
      </c>
      <c r="AC537" s="221">
        <f t="shared" si="565"/>
        <v>0</v>
      </c>
      <c r="AD537" s="221">
        <f t="shared" si="565"/>
        <v>0</v>
      </c>
      <c r="AE537" s="221">
        <f t="shared" si="565"/>
        <v>0</v>
      </c>
      <c r="AF537" s="221">
        <f t="shared" si="565"/>
        <v>0</v>
      </c>
      <c r="AG537" s="221">
        <f t="shared" si="565"/>
        <v>0</v>
      </c>
      <c r="AH537" s="221">
        <f t="shared" si="565"/>
        <v>0</v>
      </c>
      <c r="AI537" s="221">
        <f t="shared" si="565"/>
        <v>0</v>
      </c>
      <c r="AJ537" s="221">
        <f t="shared" si="565"/>
        <v>0</v>
      </c>
      <c r="AK537" s="221">
        <f t="shared" si="565"/>
        <v>0</v>
      </c>
      <c r="AL537" s="221">
        <f t="shared" si="565"/>
        <v>0</v>
      </c>
      <c r="AM537" s="221">
        <f t="shared" si="565"/>
        <v>0</v>
      </c>
      <c r="AN537" s="221">
        <f t="shared" si="565"/>
        <v>0</v>
      </c>
      <c r="AO537" s="221">
        <f t="shared" si="565"/>
        <v>0</v>
      </c>
      <c r="AP537" s="221">
        <f t="shared" si="565"/>
        <v>0</v>
      </c>
      <c r="AQ537" s="221">
        <f t="shared" si="565"/>
        <v>0</v>
      </c>
      <c r="AR537" s="221">
        <f t="shared" si="565"/>
        <v>0</v>
      </c>
      <c r="AS537" s="221">
        <f t="shared" si="565"/>
        <v>0</v>
      </c>
      <c r="AT537" s="221">
        <f t="shared" si="565"/>
        <v>0</v>
      </c>
      <c r="AU537" s="221">
        <f t="shared" si="565"/>
        <v>0</v>
      </c>
      <c r="AV537" s="221">
        <f t="shared" si="565"/>
        <v>0</v>
      </c>
      <c r="AW537" s="221">
        <f t="shared" si="565"/>
        <v>0</v>
      </c>
      <c r="AX537" s="221">
        <f t="shared" si="565"/>
        <v>0</v>
      </c>
      <c r="AY537" s="221">
        <f t="shared" si="565"/>
        <v>0</v>
      </c>
      <c r="AZ537" s="221">
        <f t="shared" si="565"/>
        <v>0</v>
      </c>
      <c r="BA537" s="221">
        <f t="shared" si="565"/>
        <v>0</v>
      </c>
      <c r="BB537" s="221">
        <f t="shared" si="565"/>
        <v>0</v>
      </c>
      <c r="BC537" s="221">
        <f t="shared" si="565"/>
        <v>0</v>
      </c>
      <c r="BD537" s="221">
        <f t="shared" si="565"/>
        <v>0</v>
      </c>
      <c r="BE537" s="221">
        <f t="shared" si="565"/>
        <v>0</v>
      </c>
      <c r="BF537" s="221">
        <f t="shared" si="565"/>
        <v>0</v>
      </c>
      <c r="BG537" s="221">
        <f t="shared" si="565"/>
        <v>0</v>
      </c>
      <c r="BH537" s="221">
        <f t="shared" si="565"/>
        <v>0</v>
      </c>
      <c r="BI537" s="221">
        <f t="shared" si="565"/>
        <v>0</v>
      </c>
      <c r="BJ537" s="221">
        <f t="shared" si="565"/>
        <v>0</v>
      </c>
      <c r="BK537" s="221">
        <f t="shared" si="565"/>
        <v>0</v>
      </c>
      <c r="BL537" s="221">
        <f t="shared" si="565"/>
        <v>0</v>
      </c>
      <c r="BM537" s="221">
        <f t="shared" si="565"/>
        <v>0</v>
      </c>
    </row>
    <row r="538" spans="3:65" ht="12.75">
      <c r="C538" s="220">
        <f t="shared" si="559"/>
        <v>5</v>
      </c>
      <c r="D538" s="198" t="str">
        <f t="shared" si="560"/>
        <v>…</v>
      </c>
      <c r="E538" s="245" t="str">
        <f t="shared" si="557"/>
        <v>Operating Expense</v>
      </c>
      <c r="F538" s="215">
        <f t="shared" si="557"/>
        <v>2</v>
      </c>
      <c r="G538" s="215"/>
      <c r="H538" s="257">
        <f>Assumptions!$H$31</f>
        <v>0.0988043367758355</v>
      </c>
      <c r="I538" s="257"/>
      <c r="J538" s="258"/>
      <c r="K538" s="236">
        <f t="shared" si="561"/>
        <v>0</v>
      </c>
      <c r="L538" s="237">
        <f t="shared" si="562"/>
        <v>0</v>
      </c>
      <c r="O538" s="221">
        <f t="shared" si="566" ref="O538:BM538">O451+O480+O509</f>
        <v>0</v>
      </c>
      <c r="P538" s="221">
        <f t="shared" si="566"/>
        <v>0</v>
      </c>
      <c r="Q538" s="221">
        <f t="shared" si="566"/>
        <v>0</v>
      </c>
      <c r="R538" s="221">
        <f t="shared" si="566"/>
        <v>0</v>
      </c>
      <c r="S538" s="221">
        <f t="shared" si="566"/>
        <v>0</v>
      </c>
      <c r="T538" s="221">
        <f t="shared" si="566"/>
        <v>0</v>
      </c>
      <c r="U538" s="221">
        <f t="shared" si="566"/>
        <v>0</v>
      </c>
      <c r="V538" s="221">
        <f t="shared" si="566"/>
        <v>0</v>
      </c>
      <c r="W538" s="221">
        <f t="shared" si="566"/>
        <v>0</v>
      </c>
      <c r="X538" s="221">
        <f t="shared" si="566"/>
        <v>0</v>
      </c>
      <c r="Y538" s="221">
        <f t="shared" si="566"/>
        <v>0</v>
      </c>
      <c r="Z538" s="221">
        <f t="shared" si="566"/>
        <v>0</v>
      </c>
      <c r="AA538" s="221">
        <f t="shared" si="566"/>
        <v>0</v>
      </c>
      <c r="AB538" s="221">
        <f t="shared" si="566"/>
        <v>0</v>
      </c>
      <c r="AC538" s="221">
        <f t="shared" si="566"/>
        <v>0</v>
      </c>
      <c r="AD538" s="221">
        <f t="shared" si="566"/>
        <v>0</v>
      </c>
      <c r="AE538" s="221">
        <f t="shared" si="566"/>
        <v>0</v>
      </c>
      <c r="AF538" s="221">
        <f t="shared" si="566"/>
        <v>0</v>
      </c>
      <c r="AG538" s="221">
        <f t="shared" si="566"/>
        <v>0</v>
      </c>
      <c r="AH538" s="221">
        <f t="shared" si="566"/>
        <v>0</v>
      </c>
      <c r="AI538" s="221">
        <f t="shared" si="566"/>
        <v>0</v>
      </c>
      <c r="AJ538" s="221">
        <f t="shared" si="566"/>
        <v>0</v>
      </c>
      <c r="AK538" s="221">
        <f t="shared" si="566"/>
        <v>0</v>
      </c>
      <c r="AL538" s="221">
        <f t="shared" si="566"/>
        <v>0</v>
      </c>
      <c r="AM538" s="221">
        <f t="shared" si="566"/>
        <v>0</v>
      </c>
      <c r="AN538" s="221">
        <f t="shared" si="566"/>
        <v>0</v>
      </c>
      <c r="AO538" s="221">
        <f t="shared" si="566"/>
        <v>0</v>
      </c>
      <c r="AP538" s="221">
        <f t="shared" si="566"/>
        <v>0</v>
      </c>
      <c r="AQ538" s="221">
        <f t="shared" si="566"/>
        <v>0</v>
      </c>
      <c r="AR538" s="221">
        <f t="shared" si="566"/>
        <v>0</v>
      </c>
      <c r="AS538" s="221">
        <f t="shared" si="566"/>
        <v>0</v>
      </c>
      <c r="AT538" s="221">
        <f t="shared" si="566"/>
        <v>0</v>
      </c>
      <c r="AU538" s="221">
        <f t="shared" si="566"/>
        <v>0</v>
      </c>
      <c r="AV538" s="221">
        <f t="shared" si="566"/>
        <v>0</v>
      </c>
      <c r="AW538" s="221">
        <f t="shared" si="566"/>
        <v>0</v>
      </c>
      <c r="AX538" s="221">
        <f t="shared" si="566"/>
        <v>0</v>
      </c>
      <c r="AY538" s="221">
        <f t="shared" si="566"/>
        <v>0</v>
      </c>
      <c r="AZ538" s="221">
        <f t="shared" si="566"/>
        <v>0</v>
      </c>
      <c r="BA538" s="221">
        <f t="shared" si="566"/>
        <v>0</v>
      </c>
      <c r="BB538" s="221">
        <f t="shared" si="566"/>
        <v>0</v>
      </c>
      <c r="BC538" s="221">
        <f t="shared" si="566"/>
        <v>0</v>
      </c>
      <c r="BD538" s="221">
        <f t="shared" si="566"/>
        <v>0</v>
      </c>
      <c r="BE538" s="221">
        <f t="shared" si="566"/>
        <v>0</v>
      </c>
      <c r="BF538" s="221">
        <f t="shared" si="566"/>
        <v>0</v>
      </c>
      <c r="BG538" s="221">
        <f t="shared" si="566"/>
        <v>0</v>
      </c>
      <c r="BH538" s="221">
        <f t="shared" si="566"/>
        <v>0</v>
      </c>
      <c r="BI538" s="221">
        <f t="shared" si="566"/>
        <v>0</v>
      </c>
      <c r="BJ538" s="221">
        <f t="shared" si="566"/>
        <v>0</v>
      </c>
      <c r="BK538" s="221">
        <f t="shared" si="566"/>
        <v>0</v>
      </c>
      <c r="BL538" s="221">
        <f t="shared" si="566"/>
        <v>0</v>
      </c>
      <c r="BM538" s="221">
        <f t="shared" si="566"/>
        <v>0</v>
      </c>
    </row>
    <row r="539" spans="3:65" ht="12.75">
      <c r="C539" s="220">
        <f t="shared" si="559"/>
        <v>6</v>
      </c>
      <c r="D539" s="198" t="str">
        <f t="shared" si="560"/>
        <v>…</v>
      </c>
      <c r="E539" s="245" t="str">
        <f t="shared" si="557"/>
        <v>Operating Expense</v>
      </c>
      <c r="F539" s="215">
        <f t="shared" si="557"/>
        <v>2</v>
      </c>
      <c r="G539" s="215"/>
      <c r="H539" s="257">
        <f>Assumptions!$H$31</f>
        <v>0.0988043367758355</v>
      </c>
      <c r="I539" s="257"/>
      <c r="J539" s="258"/>
      <c r="K539" s="236">
        <f t="shared" si="561"/>
        <v>0</v>
      </c>
      <c r="L539" s="237">
        <f t="shared" si="562"/>
        <v>0</v>
      </c>
      <c r="O539" s="221">
        <f t="shared" si="567" ref="O539:BM539">O452+O481+O510</f>
        <v>0</v>
      </c>
      <c r="P539" s="221">
        <f t="shared" si="567"/>
        <v>0</v>
      </c>
      <c r="Q539" s="221">
        <f t="shared" si="567"/>
        <v>0</v>
      </c>
      <c r="R539" s="221">
        <f t="shared" si="567"/>
        <v>0</v>
      </c>
      <c r="S539" s="221">
        <f t="shared" si="567"/>
        <v>0</v>
      </c>
      <c r="T539" s="221">
        <f t="shared" si="567"/>
        <v>0</v>
      </c>
      <c r="U539" s="221">
        <f t="shared" si="567"/>
        <v>0</v>
      </c>
      <c r="V539" s="221">
        <f t="shared" si="567"/>
        <v>0</v>
      </c>
      <c r="W539" s="221">
        <f t="shared" si="567"/>
        <v>0</v>
      </c>
      <c r="X539" s="221">
        <f t="shared" si="567"/>
        <v>0</v>
      </c>
      <c r="Y539" s="221">
        <f t="shared" si="567"/>
        <v>0</v>
      </c>
      <c r="Z539" s="221">
        <f t="shared" si="567"/>
        <v>0</v>
      </c>
      <c r="AA539" s="221">
        <f t="shared" si="567"/>
        <v>0</v>
      </c>
      <c r="AB539" s="221">
        <f t="shared" si="567"/>
        <v>0</v>
      </c>
      <c r="AC539" s="221">
        <f t="shared" si="567"/>
        <v>0</v>
      </c>
      <c r="AD539" s="221">
        <f t="shared" si="567"/>
        <v>0</v>
      </c>
      <c r="AE539" s="221">
        <f t="shared" si="567"/>
        <v>0</v>
      </c>
      <c r="AF539" s="221">
        <f t="shared" si="567"/>
        <v>0</v>
      </c>
      <c r="AG539" s="221">
        <f t="shared" si="567"/>
        <v>0</v>
      </c>
      <c r="AH539" s="221">
        <f t="shared" si="567"/>
        <v>0</v>
      </c>
      <c r="AI539" s="221">
        <f t="shared" si="567"/>
        <v>0</v>
      </c>
      <c r="AJ539" s="221">
        <f t="shared" si="567"/>
        <v>0</v>
      </c>
      <c r="AK539" s="221">
        <f t="shared" si="567"/>
        <v>0</v>
      </c>
      <c r="AL539" s="221">
        <f t="shared" si="567"/>
        <v>0</v>
      </c>
      <c r="AM539" s="221">
        <f t="shared" si="567"/>
        <v>0</v>
      </c>
      <c r="AN539" s="221">
        <f t="shared" si="567"/>
        <v>0</v>
      </c>
      <c r="AO539" s="221">
        <f t="shared" si="567"/>
        <v>0</v>
      </c>
      <c r="AP539" s="221">
        <f t="shared" si="567"/>
        <v>0</v>
      </c>
      <c r="AQ539" s="221">
        <f t="shared" si="567"/>
        <v>0</v>
      </c>
      <c r="AR539" s="221">
        <f t="shared" si="567"/>
        <v>0</v>
      </c>
      <c r="AS539" s="221">
        <f t="shared" si="567"/>
        <v>0</v>
      </c>
      <c r="AT539" s="221">
        <f t="shared" si="567"/>
        <v>0</v>
      </c>
      <c r="AU539" s="221">
        <f t="shared" si="567"/>
        <v>0</v>
      </c>
      <c r="AV539" s="221">
        <f t="shared" si="567"/>
        <v>0</v>
      </c>
      <c r="AW539" s="221">
        <f t="shared" si="567"/>
        <v>0</v>
      </c>
      <c r="AX539" s="221">
        <f t="shared" si="567"/>
        <v>0</v>
      </c>
      <c r="AY539" s="221">
        <f t="shared" si="567"/>
        <v>0</v>
      </c>
      <c r="AZ539" s="221">
        <f t="shared" si="567"/>
        <v>0</v>
      </c>
      <c r="BA539" s="221">
        <f t="shared" si="567"/>
        <v>0</v>
      </c>
      <c r="BB539" s="221">
        <f t="shared" si="567"/>
        <v>0</v>
      </c>
      <c r="BC539" s="221">
        <f t="shared" si="567"/>
        <v>0</v>
      </c>
      <c r="BD539" s="221">
        <f t="shared" si="567"/>
        <v>0</v>
      </c>
      <c r="BE539" s="221">
        <f t="shared" si="567"/>
        <v>0</v>
      </c>
      <c r="BF539" s="221">
        <f t="shared" si="567"/>
        <v>0</v>
      </c>
      <c r="BG539" s="221">
        <f t="shared" si="567"/>
        <v>0</v>
      </c>
      <c r="BH539" s="221">
        <f t="shared" si="567"/>
        <v>0</v>
      </c>
      <c r="BI539" s="221">
        <f t="shared" si="567"/>
        <v>0</v>
      </c>
      <c r="BJ539" s="221">
        <f t="shared" si="567"/>
        <v>0</v>
      </c>
      <c r="BK539" s="221">
        <f t="shared" si="567"/>
        <v>0</v>
      </c>
      <c r="BL539" s="221">
        <f t="shared" si="567"/>
        <v>0</v>
      </c>
      <c r="BM539" s="221">
        <f t="shared" si="567"/>
        <v>0</v>
      </c>
    </row>
    <row r="540" spans="3:65" ht="12.75">
      <c r="C540" s="220">
        <f t="shared" si="559"/>
        <v>7</v>
      </c>
      <c r="D540" s="198" t="str">
        <f t="shared" si="560"/>
        <v>…</v>
      </c>
      <c r="E540" s="245" t="str">
        <f t="shared" si="557"/>
        <v>Operating Expense</v>
      </c>
      <c r="F540" s="215">
        <f t="shared" si="557"/>
        <v>2</v>
      </c>
      <c r="G540" s="215"/>
      <c r="H540" s="257">
        <f>Assumptions!$H$31</f>
        <v>0.0988043367758355</v>
      </c>
      <c r="I540" s="257"/>
      <c r="J540" s="258"/>
      <c r="K540" s="236">
        <f t="shared" si="561"/>
        <v>0</v>
      </c>
      <c r="L540" s="237">
        <f t="shared" si="562"/>
        <v>0</v>
      </c>
      <c r="O540" s="221">
        <f t="shared" si="568" ref="O540:BM540">O453+O482+O511</f>
        <v>0</v>
      </c>
      <c r="P540" s="221">
        <f t="shared" si="568"/>
        <v>0</v>
      </c>
      <c r="Q540" s="221">
        <f t="shared" si="568"/>
        <v>0</v>
      </c>
      <c r="R540" s="221">
        <f t="shared" si="568"/>
        <v>0</v>
      </c>
      <c r="S540" s="221">
        <f t="shared" si="568"/>
        <v>0</v>
      </c>
      <c r="T540" s="221">
        <f t="shared" si="568"/>
        <v>0</v>
      </c>
      <c r="U540" s="221">
        <f t="shared" si="568"/>
        <v>0</v>
      </c>
      <c r="V540" s="221">
        <f t="shared" si="568"/>
        <v>0</v>
      </c>
      <c r="W540" s="221">
        <f t="shared" si="568"/>
        <v>0</v>
      </c>
      <c r="X540" s="221">
        <f t="shared" si="568"/>
        <v>0</v>
      </c>
      <c r="Y540" s="221">
        <f t="shared" si="568"/>
        <v>0</v>
      </c>
      <c r="Z540" s="221">
        <f t="shared" si="568"/>
        <v>0</v>
      </c>
      <c r="AA540" s="221">
        <f t="shared" si="568"/>
        <v>0</v>
      </c>
      <c r="AB540" s="221">
        <f t="shared" si="568"/>
        <v>0</v>
      </c>
      <c r="AC540" s="221">
        <f t="shared" si="568"/>
        <v>0</v>
      </c>
      <c r="AD540" s="221">
        <f t="shared" si="568"/>
        <v>0</v>
      </c>
      <c r="AE540" s="221">
        <f t="shared" si="568"/>
        <v>0</v>
      </c>
      <c r="AF540" s="221">
        <f t="shared" si="568"/>
        <v>0</v>
      </c>
      <c r="AG540" s="221">
        <f t="shared" si="568"/>
        <v>0</v>
      </c>
      <c r="AH540" s="221">
        <f t="shared" si="568"/>
        <v>0</v>
      </c>
      <c r="AI540" s="221">
        <f t="shared" si="568"/>
        <v>0</v>
      </c>
      <c r="AJ540" s="221">
        <f t="shared" si="568"/>
        <v>0</v>
      </c>
      <c r="AK540" s="221">
        <f t="shared" si="568"/>
        <v>0</v>
      </c>
      <c r="AL540" s="221">
        <f t="shared" si="568"/>
        <v>0</v>
      </c>
      <c r="AM540" s="221">
        <f t="shared" si="568"/>
        <v>0</v>
      </c>
      <c r="AN540" s="221">
        <f t="shared" si="568"/>
        <v>0</v>
      </c>
      <c r="AO540" s="221">
        <f t="shared" si="568"/>
        <v>0</v>
      </c>
      <c r="AP540" s="221">
        <f t="shared" si="568"/>
        <v>0</v>
      </c>
      <c r="AQ540" s="221">
        <f t="shared" si="568"/>
        <v>0</v>
      </c>
      <c r="AR540" s="221">
        <f t="shared" si="568"/>
        <v>0</v>
      </c>
      <c r="AS540" s="221">
        <f t="shared" si="568"/>
        <v>0</v>
      </c>
      <c r="AT540" s="221">
        <f t="shared" si="568"/>
        <v>0</v>
      </c>
      <c r="AU540" s="221">
        <f t="shared" si="568"/>
        <v>0</v>
      </c>
      <c r="AV540" s="221">
        <f t="shared" si="568"/>
        <v>0</v>
      </c>
      <c r="AW540" s="221">
        <f t="shared" si="568"/>
        <v>0</v>
      </c>
      <c r="AX540" s="221">
        <f t="shared" si="568"/>
        <v>0</v>
      </c>
      <c r="AY540" s="221">
        <f t="shared" si="568"/>
        <v>0</v>
      </c>
      <c r="AZ540" s="221">
        <f t="shared" si="568"/>
        <v>0</v>
      </c>
      <c r="BA540" s="221">
        <f t="shared" si="568"/>
        <v>0</v>
      </c>
      <c r="BB540" s="221">
        <f t="shared" si="568"/>
        <v>0</v>
      </c>
      <c r="BC540" s="221">
        <f t="shared" si="568"/>
        <v>0</v>
      </c>
      <c r="BD540" s="221">
        <f t="shared" si="568"/>
        <v>0</v>
      </c>
      <c r="BE540" s="221">
        <f t="shared" si="568"/>
        <v>0</v>
      </c>
      <c r="BF540" s="221">
        <f t="shared" si="568"/>
        <v>0</v>
      </c>
      <c r="BG540" s="221">
        <f t="shared" si="568"/>
        <v>0</v>
      </c>
      <c r="BH540" s="221">
        <f t="shared" si="568"/>
        <v>0</v>
      </c>
      <c r="BI540" s="221">
        <f t="shared" si="568"/>
        <v>0</v>
      </c>
      <c r="BJ540" s="221">
        <f t="shared" si="568"/>
        <v>0</v>
      </c>
      <c r="BK540" s="221">
        <f t="shared" si="568"/>
        <v>0</v>
      </c>
      <c r="BL540" s="221">
        <f t="shared" si="568"/>
        <v>0</v>
      </c>
      <c r="BM540" s="221">
        <f t="shared" si="568"/>
        <v>0</v>
      </c>
    </row>
    <row r="541" spans="3:65" ht="12.75">
      <c r="C541" s="220">
        <f t="shared" si="559"/>
        <v>8</v>
      </c>
      <c r="D541" s="198" t="str">
        <f t="shared" si="560"/>
        <v>…</v>
      </c>
      <c r="E541" s="245" t="str">
        <f t="shared" si="557"/>
        <v>Operating Expense</v>
      </c>
      <c r="F541" s="215">
        <f t="shared" si="557"/>
        <v>2</v>
      </c>
      <c r="G541" s="215"/>
      <c r="H541" s="257">
        <f>Assumptions!$H$31</f>
        <v>0.0988043367758355</v>
      </c>
      <c r="I541" s="257"/>
      <c r="J541" s="258"/>
      <c r="K541" s="236">
        <f t="shared" si="561"/>
        <v>0</v>
      </c>
      <c r="L541" s="237">
        <f t="shared" si="562"/>
        <v>0</v>
      </c>
      <c r="O541" s="221">
        <f t="shared" si="569" ref="O541:BM541">O454+O483+O512</f>
        <v>0</v>
      </c>
      <c r="P541" s="221">
        <f t="shared" si="569"/>
        <v>0</v>
      </c>
      <c r="Q541" s="221">
        <f t="shared" si="569"/>
        <v>0</v>
      </c>
      <c r="R541" s="221">
        <f t="shared" si="569"/>
        <v>0</v>
      </c>
      <c r="S541" s="221">
        <f t="shared" si="569"/>
        <v>0</v>
      </c>
      <c r="T541" s="221">
        <f t="shared" si="569"/>
        <v>0</v>
      </c>
      <c r="U541" s="221">
        <f t="shared" si="569"/>
        <v>0</v>
      </c>
      <c r="V541" s="221">
        <f t="shared" si="569"/>
        <v>0</v>
      </c>
      <c r="W541" s="221">
        <f t="shared" si="569"/>
        <v>0</v>
      </c>
      <c r="X541" s="221">
        <f t="shared" si="569"/>
        <v>0</v>
      </c>
      <c r="Y541" s="221">
        <f t="shared" si="569"/>
        <v>0</v>
      </c>
      <c r="Z541" s="221">
        <f t="shared" si="569"/>
        <v>0</v>
      </c>
      <c r="AA541" s="221">
        <f t="shared" si="569"/>
        <v>0</v>
      </c>
      <c r="AB541" s="221">
        <f t="shared" si="569"/>
        <v>0</v>
      </c>
      <c r="AC541" s="221">
        <f t="shared" si="569"/>
        <v>0</v>
      </c>
      <c r="AD541" s="221">
        <f t="shared" si="569"/>
        <v>0</v>
      </c>
      <c r="AE541" s="221">
        <f t="shared" si="569"/>
        <v>0</v>
      </c>
      <c r="AF541" s="221">
        <f t="shared" si="569"/>
        <v>0</v>
      </c>
      <c r="AG541" s="221">
        <f t="shared" si="569"/>
        <v>0</v>
      </c>
      <c r="AH541" s="221">
        <f t="shared" si="569"/>
        <v>0</v>
      </c>
      <c r="AI541" s="221">
        <f t="shared" si="569"/>
        <v>0</v>
      </c>
      <c r="AJ541" s="221">
        <f t="shared" si="569"/>
        <v>0</v>
      </c>
      <c r="AK541" s="221">
        <f t="shared" si="569"/>
        <v>0</v>
      </c>
      <c r="AL541" s="221">
        <f t="shared" si="569"/>
        <v>0</v>
      </c>
      <c r="AM541" s="221">
        <f t="shared" si="569"/>
        <v>0</v>
      </c>
      <c r="AN541" s="221">
        <f t="shared" si="569"/>
        <v>0</v>
      </c>
      <c r="AO541" s="221">
        <f t="shared" si="569"/>
        <v>0</v>
      </c>
      <c r="AP541" s="221">
        <f t="shared" si="569"/>
        <v>0</v>
      </c>
      <c r="AQ541" s="221">
        <f t="shared" si="569"/>
        <v>0</v>
      </c>
      <c r="AR541" s="221">
        <f t="shared" si="569"/>
        <v>0</v>
      </c>
      <c r="AS541" s="221">
        <f t="shared" si="569"/>
        <v>0</v>
      </c>
      <c r="AT541" s="221">
        <f t="shared" si="569"/>
        <v>0</v>
      </c>
      <c r="AU541" s="221">
        <f t="shared" si="569"/>
        <v>0</v>
      </c>
      <c r="AV541" s="221">
        <f t="shared" si="569"/>
        <v>0</v>
      </c>
      <c r="AW541" s="221">
        <f t="shared" si="569"/>
        <v>0</v>
      </c>
      <c r="AX541" s="221">
        <f t="shared" si="569"/>
        <v>0</v>
      </c>
      <c r="AY541" s="221">
        <f t="shared" si="569"/>
        <v>0</v>
      </c>
      <c r="AZ541" s="221">
        <f t="shared" si="569"/>
        <v>0</v>
      </c>
      <c r="BA541" s="221">
        <f t="shared" si="569"/>
        <v>0</v>
      </c>
      <c r="BB541" s="221">
        <f t="shared" si="569"/>
        <v>0</v>
      </c>
      <c r="BC541" s="221">
        <f t="shared" si="569"/>
        <v>0</v>
      </c>
      <c r="BD541" s="221">
        <f t="shared" si="569"/>
        <v>0</v>
      </c>
      <c r="BE541" s="221">
        <f t="shared" si="569"/>
        <v>0</v>
      </c>
      <c r="BF541" s="221">
        <f t="shared" si="569"/>
        <v>0</v>
      </c>
      <c r="BG541" s="221">
        <f t="shared" si="569"/>
        <v>0</v>
      </c>
      <c r="BH541" s="221">
        <f t="shared" si="569"/>
        <v>0</v>
      </c>
      <c r="BI541" s="221">
        <f t="shared" si="569"/>
        <v>0</v>
      </c>
      <c r="BJ541" s="221">
        <f t="shared" si="569"/>
        <v>0</v>
      </c>
      <c r="BK541" s="221">
        <f t="shared" si="569"/>
        <v>0</v>
      </c>
      <c r="BL541" s="221">
        <f t="shared" si="569"/>
        <v>0</v>
      </c>
      <c r="BM541" s="221">
        <f t="shared" si="569"/>
        <v>0</v>
      </c>
    </row>
    <row r="542" spans="3:65" ht="12.75">
      <c r="C542" s="220">
        <f t="shared" si="559"/>
        <v>9</v>
      </c>
      <c r="D542" s="198" t="str">
        <f t="shared" si="560"/>
        <v>…</v>
      </c>
      <c r="E542" s="245" t="str">
        <f t="shared" si="557"/>
        <v>Operating Expense</v>
      </c>
      <c r="F542" s="215">
        <f t="shared" si="557"/>
        <v>2</v>
      </c>
      <c r="G542" s="215"/>
      <c r="H542" s="257">
        <f>Assumptions!$H$31</f>
        <v>0.0988043367758355</v>
      </c>
      <c r="I542" s="257"/>
      <c r="J542" s="258"/>
      <c r="K542" s="236">
        <f t="shared" si="561"/>
        <v>0</v>
      </c>
      <c r="L542" s="237">
        <f t="shared" si="562"/>
        <v>0</v>
      </c>
      <c r="O542" s="221">
        <f t="shared" si="570" ref="O542:BM542">O455+O484+O513</f>
        <v>0</v>
      </c>
      <c r="P542" s="221">
        <f t="shared" si="570"/>
        <v>0</v>
      </c>
      <c r="Q542" s="221">
        <f t="shared" si="570"/>
        <v>0</v>
      </c>
      <c r="R542" s="221">
        <f t="shared" si="570"/>
        <v>0</v>
      </c>
      <c r="S542" s="221">
        <f t="shared" si="570"/>
        <v>0</v>
      </c>
      <c r="T542" s="221">
        <f t="shared" si="570"/>
        <v>0</v>
      </c>
      <c r="U542" s="221">
        <f t="shared" si="570"/>
        <v>0</v>
      </c>
      <c r="V542" s="221">
        <f t="shared" si="570"/>
        <v>0</v>
      </c>
      <c r="W542" s="221">
        <f t="shared" si="570"/>
        <v>0</v>
      </c>
      <c r="X542" s="221">
        <f t="shared" si="570"/>
        <v>0</v>
      </c>
      <c r="Y542" s="221">
        <f t="shared" si="570"/>
        <v>0</v>
      </c>
      <c r="Z542" s="221">
        <f t="shared" si="570"/>
        <v>0</v>
      </c>
      <c r="AA542" s="221">
        <f t="shared" si="570"/>
        <v>0</v>
      </c>
      <c r="AB542" s="221">
        <f t="shared" si="570"/>
        <v>0</v>
      </c>
      <c r="AC542" s="221">
        <f t="shared" si="570"/>
        <v>0</v>
      </c>
      <c r="AD542" s="221">
        <f t="shared" si="570"/>
        <v>0</v>
      </c>
      <c r="AE542" s="221">
        <f t="shared" si="570"/>
        <v>0</v>
      </c>
      <c r="AF542" s="221">
        <f t="shared" si="570"/>
        <v>0</v>
      </c>
      <c r="AG542" s="221">
        <f t="shared" si="570"/>
        <v>0</v>
      </c>
      <c r="AH542" s="221">
        <f t="shared" si="570"/>
        <v>0</v>
      </c>
      <c r="AI542" s="221">
        <f t="shared" si="570"/>
        <v>0</v>
      </c>
      <c r="AJ542" s="221">
        <f t="shared" si="570"/>
        <v>0</v>
      </c>
      <c r="AK542" s="221">
        <f t="shared" si="570"/>
        <v>0</v>
      </c>
      <c r="AL542" s="221">
        <f t="shared" si="570"/>
        <v>0</v>
      </c>
      <c r="AM542" s="221">
        <f t="shared" si="570"/>
        <v>0</v>
      </c>
      <c r="AN542" s="221">
        <f t="shared" si="570"/>
        <v>0</v>
      </c>
      <c r="AO542" s="221">
        <f t="shared" si="570"/>
        <v>0</v>
      </c>
      <c r="AP542" s="221">
        <f t="shared" si="570"/>
        <v>0</v>
      </c>
      <c r="AQ542" s="221">
        <f t="shared" si="570"/>
        <v>0</v>
      </c>
      <c r="AR542" s="221">
        <f t="shared" si="570"/>
        <v>0</v>
      </c>
      <c r="AS542" s="221">
        <f t="shared" si="570"/>
        <v>0</v>
      </c>
      <c r="AT542" s="221">
        <f t="shared" si="570"/>
        <v>0</v>
      </c>
      <c r="AU542" s="221">
        <f t="shared" si="570"/>
        <v>0</v>
      </c>
      <c r="AV542" s="221">
        <f t="shared" si="570"/>
        <v>0</v>
      </c>
      <c r="AW542" s="221">
        <f t="shared" si="570"/>
        <v>0</v>
      </c>
      <c r="AX542" s="221">
        <f t="shared" si="570"/>
        <v>0</v>
      </c>
      <c r="AY542" s="221">
        <f t="shared" si="570"/>
        <v>0</v>
      </c>
      <c r="AZ542" s="221">
        <f t="shared" si="570"/>
        <v>0</v>
      </c>
      <c r="BA542" s="221">
        <f t="shared" si="570"/>
        <v>0</v>
      </c>
      <c r="BB542" s="221">
        <f t="shared" si="570"/>
        <v>0</v>
      </c>
      <c r="BC542" s="221">
        <f t="shared" si="570"/>
        <v>0</v>
      </c>
      <c r="BD542" s="221">
        <f t="shared" si="570"/>
        <v>0</v>
      </c>
      <c r="BE542" s="221">
        <f t="shared" si="570"/>
        <v>0</v>
      </c>
      <c r="BF542" s="221">
        <f t="shared" si="570"/>
        <v>0</v>
      </c>
      <c r="BG542" s="221">
        <f t="shared" si="570"/>
        <v>0</v>
      </c>
      <c r="BH542" s="221">
        <f t="shared" si="570"/>
        <v>0</v>
      </c>
      <c r="BI542" s="221">
        <f t="shared" si="570"/>
        <v>0</v>
      </c>
      <c r="BJ542" s="221">
        <f t="shared" si="570"/>
        <v>0</v>
      </c>
      <c r="BK542" s="221">
        <f t="shared" si="570"/>
        <v>0</v>
      </c>
      <c r="BL542" s="221">
        <f t="shared" si="570"/>
        <v>0</v>
      </c>
      <c r="BM542" s="221">
        <f t="shared" si="570"/>
        <v>0</v>
      </c>
    </row>
    <row r="543" spans="3:65" ht="12.75">
      <c r="C543" s="220">
        <f t="shared" si="559"/>
        <v>10</v>
      </c>
      <c r="D543" s="198" t="str">
        <f t="shared" si="560"/>
        <v>…</v>
      </c>
      <c r="E543" s="245" t="str">
        <f t="shared" si="557"/>
        <v>Operating Expense</v>
      </c>
      <c r="F543" s="215">
        <f t="shared" si="557"/>
        <v>2</v>
      </c>
      <c r="G543" s="215"/>
      <c r="H543" s="257">
        <f>Assumptions!$H$31</f>
        <v>0.0988043367758355</v>
      </c>
      <c r="I543" s="257"/>
      <c r="J543" s="258"/>
      <c r="K543" s="236">
        <f t="shared" si="561"/>
        <v>0</v>
      </c>
      <c r="L543" s="237">
        <f t="shared" si="562"/>
        <v>0</v>
      </c>
      <c r="O543" s="221">
        <f t="shared" si="571" ref="O543:BM543">O456+O485+O514</f>
        <v>0</v>
      </c>
      <c r="P543" s="221">
        <f t="shared" si="571"/>
        <v>0</v>
      </c>
      <c r="Q543" s="221">
        <f t="shared" si="571"/>
        <v>0</v>
      </c>
      <c r="R543" s="221">
        <f t="shared" si="571"/>
        <v>0</v>
      </c>
      <c r="S543" s="221">
        <f t="shared" si="571"/>
        <v>0</v>
      </c>
      <c r="T543" s="221">
        <f t="shared" si="571"/>
        <v>0</v>
      </c>
      <c r="U543" s="221">
        <f t="shared" si="571"/>
        <v>0</v>
      </c>
      <c r="V543" s="221">
        <f t="shared" si="571"/>
        <v>0</v>
      </c>
      <c r="W543" s="221">
        <f t="shared" si="571"/>
        <v>0</v>
      </c>
      <c r="X543" s="221">
        <f t="shared" si="571"/>
        <v>0</v>
      </c>
      <c r="Y543" s="221">
        <f t="shared" si="571"/>
        <v>0</v>
      </c>
      <c r="Z543" s="221">
        <f t="shared" si="571"/>
        <v>0</v>
      </c>
      <c r="AA543" s="221">
        <f t="shared" si="571"/>
        <v>0</v>
      </c>
      <c r="AB543" s="221">
        <f t="shared" si="571"/>
        <v>0</v>
      </c>
      <c r="AC543" s="221">
        <f t="shared" si="571"/>
        <v>0</v>
      </c>
      <c r="AD543" s="221">
        <f t="shared" si="571"/>
        <v>0</v>
      </c>
      <c r="AE543" s="221">
        <f t="shared" si="571"/>
        <v>0</v>
      </c>
      <c r="AF543" s="221">
        <f t="shared" si="571"/>
        <v>0</v>
      </c>
      <c r="AG543" s="221">
        <f t="shared" si="571"/>
        <v>0</v>
      </c>
      <c r="AH543" s="221">
        <f t="shared" si="571"/>
        <v>0</v>
      </c>
      <c r="AI543" s="221">
        <f t="shared" si="571"/>
        <v>0</v>
      </c>
      <c r="AJ543" s="221">
        <f t="shared" si="571"/>
        <v>0</v>
      </c>
      <c r="AK543" s="221">
        <f t="shared" si="571"/>
        <v>0</v>
      </c>
      <c r="AL543" s="221">
        <f t="shared" si="571"/>
        <v>0</v>
      </c>
      <c r="AM543" s="221">
        <f t="shared" si="571"/>
        <v>0</v>
      </c>
      <c r="AN543" s="221">
        <f t="shared" si="571"/>
        <v>0</v>
      </c>
      <c r="AO543" s="221">
        <f t="shared" si="571"/>
        <v>0</v>
      </c>
      <c r="AP543" s="221">
        <f t="shared" si="571"/>
        <v>0</v>
      </c>
      <c r="AQ543" s="221">
        <f t="shared" si="571"/>
        <v>0</v>
      </c>
      <c r="AR543" s="221">
        <f t="shared" si="571"/>
        <v>0</v>
      </c>
      <c r="AS543" s="221">
        <f t="shared" si="571"/>
        <v>0</v>
      </c>
      <c r="AT543" s="221">
        <f t="shared" si="571"/>
        <v>0</v>
      </c>
      <c r="AU543" s="221">
        <f t="shared" si="571"/>
        <v>0</v>
      </c>
      <c r="AV543" s="221">
        <f t="shared" si="571"/>
        <v>0</v>
      </c>
      <c r="AW543" s="221">
        <f t="shared" si="571"/>
        <v>0</v>
      </c>
      <c r="AX543" s="221">
        <f t="shared" si="571"/>
        <v>0</v>
      </c>
      <c r="AY543" s="221">
        <f t="shared" si="571"/>
        <v>0</v>
      </c>
      <c r="AZ543" s="221">
        <f t="shared" si="571"/>
        <v>0</v>
      </c>
      <c r="BA543" s="221">
        <f t="shared" si="571"/>
        <v>0</v>
      </c>
      <c r="BB543" s="221">
        <f t="shared" si="571"/>
        <v>0</v>
      </c>
      <c r="BC543" s="221">
        <f t="shared" si="571"/>
        <v>0</v>
      </c>
      <c r="BD543" s="221">
        <f t="shared" si="571"/>
        <v>0</v>
      </c>
      <c r="BE543" s="221">
        <f t="shared" si="571"/>
        <v>0</v>
      </c>
      <c r="BF543" s="221">
        <f t="shared" si="571"/>
        <v>0</v>
      </c>
      <c r="BG543" s="221">
        <f t="shared" si="571"/>
        <v>0</v>
      </c>
      <c r="BH543" s="221">
        <f t="shared" si="571"/>
        <v>0</v>
      </c>
      <c r="BI543" s="221">
        <f t="shared" si="571"/>
        <v>0</v>
      </c>
      <c r="BJ543" s="221">
        <f t="shared" si="571"/>
        <v>0</v>
      </c>
      <c r="BK543" s="221">
        <f t="shared" si="571"/>
        <v>0</v>
      </c>
      <c r="BL543" s="221">
        <f t="shared" si="571"/>
        <v>0</v>
      </c>
      <c r="BM543" s="221">
        <f t="shared" si="571"/>
        <v>0</v>
      </c>
    </row>
    <row r="544" spans="3:65" ht="12.75">
      <c r="C544" s="220">
        <f t="shared" si="559"/>
        <v>11</v>
      </c>
      <c r="D544" s="198" t="str">
        <f t="shared" si="560"/>
        <v>…</v>
      </c>
      <c r="E544" s="245" t="str">
        <f t="shared" si="557"/>
        <v>Operating Expense</v>
      </c>
      <c r="F544" s="215">
        <f t="shared" si="557"/>
        <v>2</v>
      </c>
      <c r="G544" s="215"/>
      <c r="H544" s="257">
        <f>Assumptions!$H$31</f>
        <v>0.0988043367758355</v>
      </c>
      <c r="I544" s="257"/>
      <c r="J544" s="258"/>
      <c r="K544" s="236">
        <f t="shared" si="561"/>
        <v>0</v>
      </c>
      <c r="L544" s="237">
        <f t="shared" si="562"/>
        <v>0</v>
      </c>
      <c r="O544" s="221">
        <f t="shared" si="572" ref="O544:BM544">O457+O486+O515</f>
        <v>0</v>
      </c>
      <c r="P544" s="221">
        <f t="shared" si="572"/>
        <v>0</v>
      </c>
      <c r="Q544" s="221">
        <f t="shared" si="572"/>
        <v>0</v>
      </c>
      <c r="R544" s="221">
        <f t="shared" si="572"/>
        <v>0</v>
      </c>
      <c r="S544" s="221">
        <f t="shared" si="572"/>
        <v>0</v>
      </c>
      <c r="T544" s="221">
        <f t="shared" si="572"/>
        <v>0</v>
      </c>
      <c r="U544" s="221">
        <f t="shared" si="572"/>
        <v>0</v>
      </c>
      <c r="V544" s="221">
        <f t="shared" si="572"/>
        <v>0</v>
      </c>
      <c r="W544" s="221">
        <f t="shared" si="572"/>
        <v>0</v>
      </c>
      <c r="X544" s="221">
        <f t="shared" si="572"/>
        <v>0</v>
      </c>
      <c r="Y544" s="221">
        <f t="shared" si="572"/>
        <v>0</v>
      </c>
      <c r="Z544" s="221">
        <f t="shared" si="572"/>
        <v>0</v>
      </c>
      <c r="AA544" s="221">
        <f t="shared" si="572"/>
        <v>0</v>
      </c>
      <c r="AB544" s="221">
        <f t="shared" si="572"/>
        <v>0</v>
      </c>
      <c r="AC544" s="221">
        <f t="shared" si="572"/>
        <v>0</v>
      </c>
      <c r="AD544" s="221">
        <f t="shared" si="572"/>
        <v>0</v>
      </c>
      <c r="AE544" s="221">
        <f t="shared" si="572"/>
        <v>0</v>
      </c>
      <c r="AF544" s="221">
        <f t="shared" si="572"/>
        <v>0</v>
      </c>
      <c r="AG544" s="221">
        <f t="shared" si="572"/>
        <v>0</v>
      </c>
      <c r="AH544" s="221">
        <f t="shared" si="572"/>
        <v>0</v>
      </c>
      <c r="AI544" s="221">
        <f t="shared" si="572"/>
        <v>0</v>
      </c>
      <c r="AJ544" s="221">
        <f t="shared" si="572"/>
        <v>0</v>
      </c>
      <c r="AK544" s="221">
        <f t="shared" si="572"/>
        <v>0</v>
      </c>
      <c r="AL544" s="221">
        <f t="shared" si="572"/>
        <v>0</v>
      </c>
      <c r="AM544" s="221">
        <f t="shared" si="572"/>
        <v>0</v>
      </c>
      <c r="AN544" s="221">
        <f t="shared" si="572"/>
        <v>0</v>
      </c>
      <c r="AO544" s="221">
        <f t="shared" si="572"/>
        <v>0</v>
      </c>
      <c r="AP544" s="221">
        <f t="shared" si="572"/>
        <v>0</v>
      </c>
      <c r="AQ544" s="221">
        <f t="shared" si="572"/>
        <v>0</v>
      </c>
      <c r="AR544" s="221">
        <f t="shared" si="572"/>
        <v>0</v>
      </c>
      <c r="AS544" s="221">
        <f t="shared" si="572"/>
        <v>0</v>
      </c>
      <c r="AT544" s="221">
        <f t="shared" si="572"/>
        <v>0</v>
      </c>
      <c r="AU544" s="221">
        <f t="shared" si="572"/>
        <v>0</v>
      </c>
      <c r="AV544" s="221">
        <f t="shared" si="572"/>
        <v>0</v>
      </c>
      <c r="AW544" s="221">
        <f t="shared" si="572"/>
        <v>0</v>
      </c>
      <c r="AX544" s="221">
        <f t="shared" si="572"/>
        <v>0</v>
      </c>
      <c r="AY544" s="221">
        <f t="shared" si="572"/>
        <v>0</v>
      </c>
      <c r="AZ544" s="221">
        <f t="shared" si="572"/>
        <v>0</v>
      </c>
      <c r="BA544" s="221">
        <f t="shared" si="572"/>
        <v>0</v>
      </c>
      <c r="BB544" s="221">
        <f t="shared" si="572"/>
        <v>0</v>
      </c>
      <c r="BC544" s="221">
        <f t="shared" si="572"/>
        <v>0</v>
      </c>
      <c r="BD544" s="221">
        <f t="shared" si="572"/>
        <v>0</v>
      </c>
      <c r="BE544" s="221">
        <f t="shared" si="572"/>
        <v>0</v>
      </c>
      <c r="BF544" s="221">
        <f t="shared" si="572"/>
        <v>0</v>
      </c>
      <c r="BG544" s="221">
        <f t="shared" si="572"/>
        <v>0</v>
      </c>
      <c r="BH544" s="221">
        <f t="shared" si="572"/>
        <v>0</v>
      </c>
      <c r="BI544" s="221">
        <f t="shared" si="572"/>
        <v>0</v>
      </c>
      <c r="BJ544" s="221">
        <f t="shared" si="572"/>
        <v>0</v>
      </c>
      <c r="BK544" s="221">
        <f t="shared" si="572"/>
        <v>0</v>
      </c>
      <c r="BL544" s="221">
        <f t="shared" si="572"/>
        <v>0</v>
      </c>
      <c r="BM544" s="221">
        <f t="shared" si="572"/>
        <v>0</v>
      </c>
    </row>
    <row r="545" spans="3:65" ht="12.75">
      <c r="C545" s="220">
        <f t="shared" si="559"/>
        <v>12</v>
      </c>
      <c r="D545" s="198" t="str">
        <f t="shared" si="560"/>
        <v>…</v>
      </c>
      <c r="E545" s="245" t="str">
        <f t="shared" si="557"/>
        <v>Operating Expense</v>
      </c>
      <c r="F545" s="215">
        <f t="shared" si="557"/>
        <v>2</v>
      </c>
      <c r="G545" s="215"/>
      <c r="H545" s="257">
        <f>Assumptions!$H$31</f>
        <v>0.0988043367758355</v>
      </c>
      <c r="I545" s="257"/>
      <c r="J545" s="258"/>
      <c r="K545" s="236">
        <f t="shared" si="561"/>
        <v>0</v>
      </c>
      <c r="L545" s="237">
        <f t="shared" si="562"/>
        <v>0</v>
      </c>
      <c r="O545" s="221">
        <f t="shared" si="573" ref="O545:BM545">O458+O487+O516</f>
        <v>0</v>
      </c>
      <c r="P545" s="221">
        <f t="shared" si="573"/>
        <v>0</v>
      </c>
      <c r="Q545" s="221">
        <f t="shared" si="573"/>
        <v>0</v>
      </c>
      <c r="R545" s="221">
        <f t="shared" si="573"/>
        <v>0</v>
      </c>
      <c r="S545" s="221">
        <f t="shared" si="573"/>
        <v>0</v>
      </c>
      <c r="T545" s="221">
        <f t="shared" si="573"/>
        <v>0</v>
      </c>
      <c r="U545" s="221">
        <f t="shared" si="573"/>
        <v>0</v>
      </c>
      <c r="V545" s="221">
        <f t="shared" si="573"/>
        <v>0</v>
      </c>
      <c r="W545" s="221">
        <f t="shared" si="573"/>
        <v>0</v>
      </c>
      <c r="X545" s="221">
        <f t="shared" si="573"/>
        <v>0</v>
      </c>
      <c r="Y545" s="221">
        <f t="shared" si="573"/>
        <v>0</v>
      </c>
      <c r="Z545" s="221">
        <f t="shared" si="573"/>
        <v>0</v>
      </c>
      <c r="AA545" s="221">
        <f t="shared" si="573"/>
        <v>0</v>
      </c>
      <c r="AB545" s="221">
        <f t="shared" si="573"/>
        <v>0</v>
      </c>
      <c r="AC545" s="221">
        <f t="shared" si="573"/>
        <v>0</v>
      </c>
      <c r="AD545" s="221">
        <f t="shared" si="573"/>
        <v>0</v>
      </c>
      <c r="AE545" s="221">
        <f t="shared" si="573"/>
        <v>0</v>
      </c>
      <c r="AF545" s="221">
        <f t="shared" si="573"/>
        <v>0</v>
      </c>
      <c r="AG545" s="221">
        <f t="shared" si="573"/>
        <v>0</v>
      </c>
      <c r="AH545" s="221">
        <f t="shared" si="573"/>
        <v>0</v>
      </c>
      <c r="AI545" s="221">
        <f t="shared" si="573"/>
        <v>0</v>
      </c>
      <c r="AJ545" s="221">
        <f t="shared" si="573"/>
        <v>0</v>
      </c>
      <c r="AK545" s="221">
        <f t="shared" si="573"/>
        <v>0</v>
      </c>
      <c r="AL545" s="221">
        <f t="shared" si="573"/>
        <v>0</v>
      </c>
      <c r="AM545" s="221">
        <f t="shared" si="573"/>
        <v>0</v>
      </c>
      <c r="AN545" s="221">
        <f t="shared" si="573"/>
        <v>0</v>
      </c>
      <c r="AO545" s="221">
        <f t="shared" si="573"/>
        <v>0</v>
      </c>
      <c r="AP545" s="221">
        <f t="shared" si="573"/>
        <v>0</v>
      </c>
      <c r="AQ545" s="221">
        <f t="shared" si="573"/>
        <v>0</v>
      </c>
      <c r="AR545" s="221">
        <f t="shared" si="573"/>
        <v>0</v>
      </c>
      <c r="AS545" s="221">
        <f t="shared" si="573"/>
        <v>0</v>
      </c>
      <c r="AT545" s="221">
        <f t="shared" si="573"/>
        <v>0</v>
      </c>
      <c r="AU545" s="221">
        <f t="shared" si="573"/>
        <v>0</v>
      </c>
      <c r="AV545" s="221">
        <f t="shared" si="573"/>
        <v>0</v>
      </c>
      <c r="AW545" s="221">
        <f t="shared" si="573"/>
        <v>0</v>
      </c>
      <c r="AX545" s="221">
        <f t="shared" si="573"/>
        <v>0</v>
      </c>
      <c r="AY545" s="221">
        <f t="shared" si="573"/>
        <v>0</v>
      </c>
      <c r="AZ545" s="221">
        <f t="shared" si="573"/>
        <v>0</v>
      </c>
      <c r="BA545" s="221">
        <f t="shared" si="573"/>
        <v>0</v>
      </c>
      <c r="BB545" s="221">
        <f t="shared" si="573"/>
        <v>0</v>
      </c>
      <c r="BC545" s="221">
        <f t="shared" si="573"/>
        <v>0</v>
      </c>
      <c r="BD545" s="221">
        <f t="shared" si="573"/>
        <v>0</v>
      </c>
      <c r="BE545" s="221">
        <f t="shared" si="573"/>
        <v>0</v>
      </c>
      <c r="BF545" s="221">
        <f t="shared" si="573"/>
        <v>0</v>
      </c>
      <c r="BG545" s="221">
        <f t="shared" si="573"/>
        <v>0</v>
      </c>
      <c r="BH545" s="221">
        <f t="shared" si="573"/>
        <v>0</v>
      </c>
      <c r="BI545" s="221">
        <f t="shared" si="573"/>
        <v>0</v>
      </c>
      <c r="BJ545" s="221">
        <f t="shared" si="573"/>
        <v>0</v>
      </c>
      <c r="BK545" s="221">
        <f t="shared" si="573"/>
        <v>0</v>
      </c>
      <c r="BL545" s="221">
        <f t="shared" si="573"/>
        <v>0</v>
      </c>
      <c r="BM545" s="221">
        <f t="shared" si="573"/>
        <v>0</v>
      </c>
    </row>
    <row r="546" spans="3:65" ht="12.75">
      <c r="C546" s="220">
        <f t="shared" si="559"/>
        <v>13</v>
      </c>
      <c r="D546" s="198" t="str">
        <f t="shared" si="560"/>
        <v>…</v>
      </c>
      <c r="E546" s="245" t="str">
        <f t="shared" si="557"/>
        <v>Operating Expense</v>
      </c>
      <c r="F546" s="215">
        <f t="shared" si="557"/>
        <v>2</v>
      </c>
      <c r="G546" s="215"/>
      <c r="H546" s="257">
        <f>Assumptions!$H$31</f>
        <v>0.0988043367758355</v>
      </c>
      <c r="I546" s="257"/>
      <c r="J546" s="258"/>
      <c r="K546" s="236">
        <f t="shared" si="561"/>
        <v>0</v>
      </c>
      <c r="L546" s="237">
        <f t="shared" si="562"/>
        <v>0</v>
      </c>
      <c r="O546" s="221">
        <f t="shared" si="574" ref="O546:BM546">O459+O488+O517</f>
        <v>0</v>
      </c>
      <c r="P546" s="221">
        <f t="shared" si="574"/>
        <v>0</v>
      </c>
      <c r="Q546" s="221">
        <f t="shared" si="574"/>
        <v>0</v>
      </c>
      <c r="R546" s="221">
        <f t="shared" si="574"/>
        <v>0</v>
      </c>
      <c r="S546" s="221">
        <f t="shared" si="574"/>
        <v>0</v>
      </c>
      <c r="T546" s="221">
        <f t="shared" si="574"/>
        <v>0</v>
      </c>
      <c r="U546" s="221">
        <f t="shared" si="574"/>
        <v>0</v>
      </c>
      <c r="V546" s="221">
        <f t="shared" si="574"/>
        <v>0</v>
      </c>
      <c r="W546" s="221">
        <f t="shared" si="574"/>
        <v>0</v>
      </c>
      <c r="X546" s="221">
        <f t="shared" si="574"/>
        <v>0</v>
      </c>
      <c r="Y546" s="221">
        <f t="shared" si="574"/>
        <v>0</v>
      </c>
      <c r="Z546" s="221">
        <f t="shared" si="574"/>
        <v>0</v>
      </c>
      <c r="AA546" s="221">
        <f t="shared" si="574"/>
        <v>0</v>
      </c>
      <c r="AB546" s="221">
        <f t="shared" si="574"/>
        <v>0</v>
      </c>
      <c r="AC546" s="221">
        <f t="shared" si="574"/>
        <v>0</v>
      </c>
      <c r="AD546" s="221">
        <f t="shared" si="574"/>
        <v>0</v>
      </c>
      <c r="AE546" s="221">
        <f t="shared" si="574"/>
        <v>0</v>
      </c>
      <c r="AF546" s="221">
        <f t="shared" si="574"/>
        <v>0</v>
      </c>
      <c r="AG546" s="221">
        <f t="shared" si="574"/>
        <v>0</v>
      </c>
      <c r="AH546" s="221">
        <f t="shared" si="574"/>
        <v>0</v>
      </c>
      <c r="AI546" s="221">
        <f t="shared" si="574"/>
        <v>0</v>
      </c>
      <c r="AJ546" s="221">
        <f t="shared" si="574"/>
        <v>0</v>
      </c>
      <c r="AK546" s="221">
        <f t="shared" si="574"/>
        <v>0</v>
      </c>
      <c r="AL546" s="221">
        <f t="shared" si="574"/>
        <v>0</v>
      </c>
      <c r="AM546" s="221">
        <f t="shared" si="574"/>
        <v>0</v>
      </c>
      <c r="AN546" s="221">
        <f t="shared" si="574"/>
        <v>0</v>
      </c>
      <c r="AO546" s="221">
        <f t="shared" si="574"/>
        <v>0</v>
      </c>
      <c r="AP546" s="221">
        <f t="shared" si="574"/>
        <v>0</v>
      </c>
      <c r="AQ546" s="221">
        <f t="shared" si="574"/>
        <v>0</v>
      </c>
      <c r="AR546" s="221">
        <f t="shared" si="574"/>
        <v>0</v>
      </c>
      <c r="AS546" s="221">
        <f t="shared" si="574"/>
        <v>0</v>
      </c>
      <c r="AT546" s="221">
        <f t="shared" si="574"/>
        <v>0</v>
      </c>
      <c r="AU546" s="221">
        <f t="shared" si="574"/>
        <v>0</v>
      </c>
      <c r="AV546" s="221">
        <f t="shared" si="574"/>
        <v>0</v>
      </c>
      <c r="AW546" s="221">
        <f t="shared" si="574"/>
        <v>0</v>
      </c>
      <c r="AX546" s="221">
        <f t="shared" si="574"/>
        <v>0</v>
      </c>
      <c r="AY546" s="221">
        <f t="shared" si="574"/>
        <v>0</v>
      </c>
      <c r="AZ546" s="221">
        <f t="shared" si="574"/>
        <v>0</v>
      </c>
      <c r="BA546" s="221">
        <f t="shared" si="574"/>
        <v>0</v>
      </c>
      <c r="BB546" s="221">
        <f t="shared" si="574"/>
        <v>0</v>
      </c>
      <c r="BC546" s="221">
        <f t="shared" si="574"/>
        <v>0</v>
      </c>
      <c r="BD546" s="221">
        <f t="shared" si="574"/>
        <v>0</v>
      </c>
      <c r="BE546" s="221">
        <f t="shared" si="574"/>
        <v>0</v>
      </c>
      <c r="BF546" s="221">
        <f t="shared" si="574"/>
        <v>0</v>
      </c>
      <c r="BG546" s="221">
        <f t="shared" si="574"/>
        <v>0</v>
      </c>
      <c r="BH546" s="221">
        <f t="shared" si="574"/>
        <v>0</v>
      </c>
      <c r="BI546" s="221">
        <f t="shared" si="574"/>
        <v>0</v>
      </c>
      <c r="BJ546" s="221">
        <f t="shared" si="574"/>
        <v>0</v>
      </c>
      <c r="BK546" s="221">
        <f t="shared" si="574"/>
        <v>0</v>
      </c>
      <c r="BL546" s="221">
        <f t="shared" si="574"/>
        <v>0</v>
      </c>
      <c r="BM546" s="221">
        <f t="shared" si="574"/>
        <v>0</v>
      </c>
    </row>
    <row r="547" spans="3:65" ht="12.75">
      <c r="C547" s="220">
        <f t="shared" si="559"/>
        <v>14</v>
      </c>
      <c r="D547" s="198" t="str">
        <f t="shared" si="560"/>
        <v>…</v>
      </c>
      <c r="E547" s="245" t="str">
        <f t="shared" si="557"/>
        <v>Operating Expense</v>
      </c>
      <c r="F547" s="215">
        <f t="shared" si="557"/>
        <v>2</v>
      </c>
      <c r="G547" s="215"/>
      <c r="H547" s="257">
        <f>Assumptions!$H$31</f>
        <v>0.0988043367758355</v>
      </c>
      <c r="I547" s="257"/>
      <c r="J547" s="258"/>
      <c r="K547" s="236">
        <f t="shared" si="561"/>
        <v>0</v>
      </c>
      <c r="L547" s="237">
        <f t="shared" si="562"/>
        <v>0</v>
      </c>
      <c r="O547" s="221">
        <f t="shared" si="575" ref="O547:BM547">O460+O489+O518</f>
        <v>0</v>
      </c>
      <c r="P547" s="221">
        <f t="shared" si="575"/>
        <v>0</v>
      </c>
      <c r="Q547" s="221">
        <f t="shared" si="575"/>
        <v>0</v>
      </c>
      <c r="R547" s="221">
        <f t="shared" si="575"/>
        <v>0</v>
      </c>
      <c r="S547" s="221">
        <f t="shared" si="575"/>
        <v>0</v>
      </c>
      <c r="T547" s="221">
        <f t="shared" si="575"/>
        <v>0</v>
      </c>
      <c r="U547" s="221">
        <f t="shared" si="575"/>
        <v>0</v>
      </c>
      <c r="V547" s="221">
        <f t="shared" si="575"/>
        <v>0</v>
      </c>
      <c r="W547" s="221">
        <f t="shared" si="575"/>
        <v>0</v>
      </c>
      <c r="X547" s="221">
        <f t="shared" si="575"/>
        <v>0</v>
      </c>
      <c r="Y547" s="221">
        <f t="shared" si="575"/>
        <v>0</v>
      </c>
      <c r="Z547" s="221">
        <f t="shared" si="575"/>
        <v>0</v>
      </c>
      <c r="AA547" s="221">
        <f t="shared" si="575"/>
        <v>0</v>
      </c>
      <c r="AB547" s="221">
        <f t="shared" si="575"/>
        <v>0</v>
      </c>
      <c r="AC547" s="221">
        <f t="shared" si="575"/>
        <v>0</v>
      </c>
      <c r="AD547" s="221">
        <f t="shared" si="575"/>
        <v>0</v>
      </c>
      <c r="AE547" s="221">
        <f t="shared" si="575"/>
        <v>0</v>
      </c>
      <c r="AF547" s="221">
        <f t="shared" si="575"/>
        <v>0</v>
      </c>
      <c r="AG547" s="221">
        <f t="shared" si="575"/>
        <v>0</v>
      </c>
      <c r="AH547" s="221">
        <f t="shared" si="575"/>
        <v>0</v>
      </c>
      <c r="AI547" s="221">
        <f t="shared" si="575"/>
        <v>0</v>
      </c>
      <c r="AJ547" s="221">
        <f t="shared" si="575"/>
        <v>0</v>
      </c>
      <c r="AK547" s="221">
        <f t="shared" si="575"/>
        <v>0</v>
      </c>
      <c r="AL547" s="221">
        <f t="shared" si="575"/>
        <v>0</v>
      </c>
      <c r="AM547" s="221">
        <f t="shared" si="575"/>
        <v>0</v>
      </c>
      <c r="AN547" s="221">
        <f t="shared" si="575"/>
        <v>0</v>
      </c>
      <c r="AO547" s="221">
        <f t="shared" si="575"/>
        <v>0</v>
      </c>
      <c r="AP547" s="221">
        <f t="shared" si="575"/>
        <v>0</v>
      </c>
      <c r="AQ547" s="221">
        <f t="shared" si="575"/>
        <v>0</v>
      </c>
      <c r="AR547" s="221">
        <f t="shared" si="575"/>
        <v>0</v>
      </c>
      <c r="AS547" s="221">
        <f t="shared" si="575"/>
        <v>0</v>
      </c>
      <c r="AT547" s="221">
        <f t="shared" si="575"/>
        <v>0</v>
      </c>
      <c r="AU547" s="221">
        <f t="shared" si="575"/>
        <v>0</v>
      </c>
      <c r="AV547" s="221">
        <f t="shared" si="575"/>
        <v>0</v>
      </c>
      <c r="AW547" s="221">
        <f t="shared" si="575"/>
        <v>0</v>
      </c>
      <c r="AX547" s="221">
        <f t="shared" si="575"/>
        <v>0</v>
      </c>
      <c r="AY547" s="221">
        <f t="shared" si="575"/>
        <v>0</v>
      </c>
      <c r="AZ547" s="221">
        <f t="shared" si="575"/>
        <v>0</v>
      </c>
      <c r="BA547" s="221">
        <f t="shared" si="575"/>
        <v>0</v>
      </c>
      <c r="BB547" s="221">
        <f t="shared" si="575"/>
        <v>0</v>
      </c>
      <c r="BC547" s="221">
        <f t="shared" si="575"/>
        <v>0</v>
      </c>
      <c r="BD547" s="221">
        <f t="shared" si="575"/>
        <v>0</v>
      </c>
      <c r="BE547" s="221">
        <f t="shared" si="575"/>
        <v>0</v>
      </c>
      <c r="BF547" s="221">
        <f t="shared" si="575"/>
        <v>0</v>
      </c>
      <c r="BG547" s="221">
        <f t="shared" si="575"/>
        <v>0</v>
      </c>
      <c r="BH547" s="221">
        <f t="shared" si="575"/>
        <v>0</v>
      </c>
      <c r="BI547" s="221">
        <f t="shared" si="575"/>
        <v>0</v>
      </c>
      <c r="BJ547" s="221">
        <f t="shared" si="575"/>
        <v>0</v>
      </c>
      <c r="BK547" s="221">
        <f t="shared" si="575"/>
        <v>0</v>
      </c>
      <c r="BL547" s="221">
        <f t="shared" si="575"/>
        <v>0</v>
      </c>
      <c r="BM547" s="221">
        <f t="shared" si="575"/>
        <v>0</v>
      </c>
    </row>
    <row r="548" spans="3:65" ht="12.75">
      <c r="C548" s="220">
        <f t="shared" si="559"/>
        <v>15</v>
      </c>
      <c r="D548" s="198" t="str">
        <f t="shared" si="560"/>
        <v>…</v>
      </c>
      <c r="E548" s="245" t="str">
        <f t="shared" si="557"/>
        <v>Operating Expense</v>
      </c>
      <c r="F548" s="215">
        <f t="shared" si="557"/>
        <v>2</v>
      </c>
      <c r="G548" s="215"/>
      <c r="H548" s="257">
        <f>Assumptions!$H$31</f>
        <v>0.0988043367758355</v>
      </c>
      <c r="I548" s="257"/>
      <c r="J548" s="258"/>
      <c r="K548" s="236">
        <f t="shared" si="561"/>
        <v>0</v>
      </c>
      <c r="L548" s="237">
        <f t="shared" si="562"/>
        <v>0</v>
      </c>
      <c r="O548" s="221">
        <f t="shared" si="576" ref="O548:BM548">O461+O490+O519</f>
        <v>0</v>
      </c>
      <c r="P548" s="221">
        <f t="shared" si="576"/>
        <v>0</v>
      </c>
      <c r="Q548" s="221">
        <f t="shared" si="576"/>
        <v>0</v>
      </c>
      <c r="R548" s="221">
        <f t="shared" si="576"/>
        <v>0</v>
      </c>
      <c r="S548" s="221">
        <f t="shared" si="576"/>
        <v>0</v>
      </c>
      <c r="T548" s="221">
        <f t="shared" si="576"/>
        <v>0</v>
      </c>
      <c r="U548" s="221">
        <f t="shared" si="576"/>
        <v>0</v>
      </c>
      <c r="V548" s="221">
        <f t="shared" si="576"/>
        <v>0</v>
      </c>
      <c r="W548" s="221">
        <f t="shared" si="576"/>
        <v>0</v>
      </c>
      <c r="X548" s="221">
        <f t="shared" si="576"/>
        <v>0</v>
      </c>
      <c r="Y548" s="221">
        <f t="shared" si="576"/>
        <v>0</v>
      </c>
      <c r="Z548" s="221">
        <f t="shared" si="576"/>
        <v>0</v>
      </c>
      <c r="AA548" s="221">
        <f t="shared" si="576"/>
        <v>0</v>
      </c>
      <c r="AB548" s="221">
        <f t="shared" si="576"/>
        <v>0</v>
      </c>
      <c r="AC548" s="221">
        <f t="shared" si="576"/>
        <v>0</v>
      </c>
      <c r="AD548" s="221">
        <f t="shared" si="576"/>
        <v>0</v>
      </c>
      <c r="AE548" s="221">
        <f t="shared" si="576"/>
        <v>0</v>
      </c>
      <c r="AF548" s="221">
        <f t="shared" si="576"/>
        <v>0</v>
      </c>
      <c r="AG548" s="221">
        <f t="shared" si="576"/>
        <v>0</v>
      </c>
      <c r="AH548" s="221">
        <f t="shared" si="576"/>
        <v>0</v>
      </c>
      <c r="AI548" s="221">
        <f t="shared" si="576"/>
        <v>0</v>
      </c>
      <c r="AJ548" s="221">
        <f t="shared" si="576"/>
        <v>0</v>
      </c>
      <c r="AK548" s="221">
        <f t="shared" si="576"/>
        <v>0</v>
      </c>
      <c r="AL548" s="221">
        <f t="shared" si="576"/>
        <v>0</v>
      </c>
      <c r="AM548" s="221">
        <f t="shared" si="576"/>
        <v>0</v>
      </c>
      <c r="AN548" s="221">
        <f t="shared" si="576"/>
        <v>0</v>
      </c>
      <c r="AO548" s="221">
        <f t="shared" si="576"/>
        <v>0</v>
      </c>
      <c r="AP548" s="221">
        <f t="shared" si="576"/>
        <v>0</v>
      </c>
      <c r="AQ548" s="221">
        <f t="shared" si="576"/>
        <v>0</v>
      </c>
      <c r="AR548" s="221">
        <f t="shared" si="576"/>
        <v>0</v>
      </c>
      <c r="AS548" s="221">
        <f t="shared" si="576"/>
        <v>0</v>
      </c>
      <c r="AT548" s="221">
        <f t="shared" si="576"/>
        <v>0</v>
      </c>
      <c r="AU548" s="221">
        <f t="shared" si="576"/>
        <v>0</v>
      </c>
      <c r="AV548" s="221">
        <f t="shared" si="576"/>
        <v>0</v>
      </c>
      <c r="AW548" s="221">
        <f t="shared" si="576"/>
        <v>0</v>
      </c>
      <c r="AX548" s="221">
        <f t="shared" si="576"/>
        <v>0</v>
      </c>
      <c r="AY548" s="221">
        <f t="shared" si="576"/>
        <v>0</v>
      </c>
      <c r="AZ548" s="221">
        <f t="shared" si="576"/>
        <v>0</v>
      </c>
      <c r="BA548" s="221">
        <f t="shared" si="576"/>
        <v>0</v>
      </c>
      <c r="BB548" s="221">
        <f t="shared" si="576"/>
        <v>0</v>
      </c>
      <c r="BC548" s="221">
        <f t="shared" si="576"/>
        <v>0</v>
      </c>
      <c r="BD548" s="221">
        <f t="shared" si="576"/>
        <v>0</v>
      </c>
      <c r="BE548" s="221">
        <f t="shared" si="576"/>
        <v>0</v>
      </c>
      <c r="BF548" s="221">
        <f t="shared" si="576"/>
        <v>0</v>
      </c>
      <c r="BG548" s="221">
        <f t="shared" si="576"/>
        <v>0</v>
      </c>
      <c r="BH548" s="221">
        <f t="shared" si="576"/>
        <v>0</v>
      </c>
      <c r="BI548" s="221">
        <f t="shared" si="576"/>
        <v>0</v>
      </c>
      <c r="BJ548" s="221">
        <f t="shared" si="576"/>
        <v>0</v>
      </c>
      <c r="BK548" s="221">
        <f t="shared" si="576"/>
        <v>0</v>
      </c>
      <c r="BL548" s="221">
        <f t="shared" si="576"/>
        <v>0</v>
      </c>
      <c r="BM548" s="221">
        <f t="shared" si="576"/>
        <v>0</v>
      </c>
    </row>
    <row r="549" spans="3:65" ht="12.75">
      <c r="C549" s="220">
        <f t="shared" si="559"/>
        <v>16</v>
      </c>
      <c r="D549" s="198" t="str">
        <f t="shared" si="560"/>
        <v>…</v>
      </c>
      <c r="E549" s="245" t="str">
        <f t="shared" si="557"/>
        <v>Operating Expense</v>
      </c>
      <c r="F549" s="215">
        <f t="shared" si="557"/>
        <v>2</v>
      </c>
      <c r="G549" s="215"/>
      <c r="H549" s="257">
        <f>Assumptions!$H$31</f>
        <v>0.0988043367758355</v>
      </c>
      <c r="I549" s="257"/>
      <c r="J549" s="258"/>
      <c r="K549" s="236">
        <f t="shared" si="561"/>
        <v>0</v>
      </c>
      <c r="L549" s="237">
        <f t="shared" si="562"/>
        <v>0</v>
      </c>
      <c r="O549" s="221">
        <f t="shared" si="577" ref="O549:BM549">O462+O491+O520</f>
        <v>0</v>
      </c>
      <c r="P549" s="221">
        <f t="shared" si="577"/>
        <v>0</v>
      </c>
      <c r="Q549" s="221">
        <f t="shared" si="577"/>
        <v>0</v>
      </c>
      <c r="R549" s="221">
        <f t="shared" si="577"/>
        <v>0</v>
      </c>
      <c r="S549" s="221">
        <f t="shared" si="577"/>
        <v>0</v>
      </c>
      <c r="T549" s="221">
        <f t="shared" si="577"/>
        <v>0</v>
      </c>
      <c r="U549" s="221">
        <f t="shared" si="577"/>
        <v>0</v>
      </c>
      <c r="V549" s="221">
        <f t="shared" si="577"/>
        <v>0</v>
      </c>
      <c r="W549" s="221">
        <f t="shared" si="577"/>
        <v>0</v>
      </c>
      <c r="X549" s="221">
        <f t="shared" si="577"/>
        <v>0</v>
      </c>
      <c r="Y549" s="221">
        <f t="shared" si="577"/>
        <v>0</v>
      </c>
      <c r="Z549" s="221">
        <f t="shared" si="577"/>
        <v>0</v>
      </c>
      <c r="AA549" s="221">
        <f t="shared" si="577"/>
        <v>0</v>
      </c>
      <c r="AB549" s="221">
        <f t="shared" si="577"/>
        <v>0</v>
      </c>
      <c r="AC549" s="221">
        <f t="shared" si="577"/>
        <v>0</v>
      </c>
      <c r="AD549" s="221">
        <f t="shared" si="577"/>
        <v>0</v>
      </c>
      <c r="AE549" s="221">
        <f t="shared" si="577"/>
        <v>0</v>
      </c>
      <c r="AF549" s="221">
        <f t="shared" si="577"/>
        <v>0</v>
      </c>
      <c r="AG549" s="221">
        <f t="shared" si="577"/>
        <v>0</v>
      </c>
      <c r="AH549" s="221">
        <f t="shared" si="577"/>
        <v>0</v>
      </c>
      <c r="AI549" s="221">
        <f t="shared" si="577"/>
        <v>0</v>
      </c>
      <c r="AJ549" s="221">
        <f t="shared" si="577"/>
        <v>0</v>
      </c>
      <c r="AK549" s="221">
        <f t="shared" si="577"/>
        <v>0</v>
      </c>
      <c r="AL549" s="221">
        <f t="shared" si="577"/>
        <v>0</v>
      </c>
      <c r="AM549" s="221">
        <f t="shared" si="577"/>
        <v>0</v>
      </c>
      <c r="AN549" s="221">
        <f t="shared" si="577"/>
        <v>0</v>
      </c>
      <c r="AO549" s="221">
        <f t="shared" si="577"/>
        <v>0</v>
      </c>
      <c r="AP549" s="221">
        <f t="shared" si="577"/>
        <v>0</v>
      </c>
      <c r="AQ549" s="221">
        <f t="shared" si="577"/>
        <v>0</v>
      </c>
      <c r="AR549" s="221">
        <f t="shared" si="577"/>
        <v>0</v>
      </c>
      <c r="AS549" s="221">
        <f t="shared" si="577"/>
        <v>0</v>
      </c>
      <c r="AT549" s="221">
        <f t="shared" si="577"/>
        <v>0</v>
      </c>
      <c r="AU549" s="221">
        <f t="shared" si="577"/>
        <v>0</v>
      </c>
      <c r="AV549" s="221">
        <f t="shared" si="577"/>
        <v>0</v>
      </c>
      <c r="AW549" s="221">
        <f t="shared" si="577"/>
        <v>0</v>
      </c>
      <c r="AX549" s="221">
        <f t="shared" si="577"/>
        <v>0</v>
      </c>
      <c r="AY549" s="221">
        <f t="shared" si="577"/>
        <v>0</v>
      </c>
      <c r="AZ549" s="221">
        <f t="shared" si="577"/>
        <v>0</v>
      </c>
      <c r="BA549" s="221">
        <f t="shared" si="577"/>
        <v>0</v>
      </c>
      <c r="BB549" s="221">
        <f t="shared" si="577"/>
        <v>0</v>
      </c>
      <c r="BC549" s="221">
        <f t="shared" si="577"/>
        <v>0</v>
      </c>
      <c r="BD549" s="221">
        <f t="shared" si="577"/>
        <v>0</v>
      </c>
      <c r="BE549" s="221">
        <f t="shared" si="577"/>
        <v>0</v>
      </c>
      <c r="BF549" s="221">
        <f t="shared" si="577"/>
        <v>0</v>
      </c>
      <c r="BG549" s="221">
        <f t="shared" si="577"/>
        <v>0</v>
      </c>
      <c r="BH549" s="221">
        <f t="shared" si="577"/>
        <v>0</v>
      </c>
      <c r="BI549" s="221">
        <f t="shared" si="577"/>
        <v>0</v>
      </c>
      <c r="BJ549" s="221">
        <f t="shared" si="577"/>
        <v>0</v>
      </c>
      <c r="BK549" s="221">
        <f t="shared" si="577"/>
        <v>0</v>
      </c>
      <c r="BL549" s="221">
        <f t="shared" si="577"/>
        <v>0</v>
      </c>
      <c r="BM549" s="221">
        <f t="shared" si="577"/>
        <v>0</v>
      </c>
    </row>
    <row r="550" spans="3:65" ht="12.75">
      <c r="C550" s="220">
        <f t="shared" si="559"/>
        <v>17</v>
      </c>
      <c r="D550" s="198" t="str">
        <f t="shared" si="560"/>
        <v>…</v>
      </c>
      <c r="E550" s="245" t="str">
        <f t="shared" si="557"/>
        <v>Operating Expense</v>
      </c>
      <c r="F550" s="215">
        <f t="shared" si="557"/>
        <v>2</v>
      </c>
      <c r="G550" s="215"/>
      <c r="H550" s="257">
        <f>Assumptions!$H$31</f>
        <v>0.0988043367758355</v>
      </c>
      <c r="I550" s="257"/>
      <c r="J550" s="258"/>
      <c r="K550" s="236">
        <f t="shared" si="561"/>
        <v>0</v>
      </c>
      <c r="L550" s="237">
        <f t="shared" si="562"/>
        <v>0</v>
      </c>
      <c r="O550" s="221">
        <f t="shared" si="578" ref="O550:BM550">O463+O492+O521</f>
        <v>0</v>
      </c>
      <c r="P550" s="221">
        <f t="shared" si="578"/>
        <v>0</v>
      </c>
      <c r="Q550" s="221">
        <f t="shared" si="578"/>
        <v>0</v>
      </c>
      <c r="R550" s="221">
        <f t="shared" si="578"/>
        <v>0</v>
      </c>
      <c r="S550" s="221">
        <f t="shared" si="578"/>
        <v>0</v>
      </c>
      <c r="T550" s="221">
        <f t="shared" si="578"/>
        <v>0</v>
      </c>
      <c r="U550" s="221">
        <f t="shared" si="578"/>
        <v>0</v>
      </c>
      <c r="V550" s="221">
        <f t="shared" si="578"/>
        <v>0</v>
      </c>
      <c r="W550" s="221">
        <f t="shared" si="578"/>
        <v>0</v>
      </c>
      <c r="X550" s="221">
        <f t="shared" si="578"/>
        <v>0</v>
      </c>
      <c r="Y550" s="221">
        <f t="shared" si="578"/>
        <v>0</v>
      </c>
      <c r="Z550" s="221">
        <f t="shared" si="578"/>
        <v>0</v>
      </c>
      <c r="AA550" s="221">
        <f t="shared" si="578"/>
        <v>0</v>
      </c>
      <c r="AB550" s="221">
        <f t="shared" si="578"/>
        <v>0</v>
      </c>
      <c r="AC550" s="221">
        <f t="shared" si="578"/>
        <v>0</v>
      </c>
      <c r="AD550" s="221">
        <f t="shared" si="578"/>
        <v>0</v>
      </c>
      <c r="AE550" s="221">
        <f t="shared" si="578"/>
        <v>0</v>
      </c>
      <c r="AF550" s="221">
        <f t="shared" si="578"/>
        <v>0</v>
      </c>
      <c r="AG550" s="221">
        <f t="shared" si="578"/>
        <v>0</v>
      </c>
      <c r="AH550" s="221">
        <f t="shared" si="578"/>
        <v>0</v>
      </c>
      <c r="AI550" s="221">
        <f t="shared" si="578"/>
        <v>0</v>
      </c>
      <c r="AJ550" s="221">
        <f t="shared" si="578"/>
        <v>0</v>
      </c>
      <c r="AK550" s="221">
        <f t="shared" si="578"/>
        <v>0</v>
      </c>
      <c r="AL550" s="221">
        <f t="shared" si="578"/>
        <v>0</v>
      </c>
      <c r="AM550" s="221">
        <f t="shared" si="578"/>
        <v>0</v>
      </c>
      <c r="AN550" s="221">
        <f t="shared" si="578"/>
        <v>0</v>
      </c>
      <c r="AO550" s="221">
        <f t="shared" si="578"/>
        <v>0</v>
      </c>
      <c r="AP550" s="221">
        <f t="shared" si="578"/>
        <v>0</v>
      </c>
      <c r="AQ550" s="221">
        <f t="shared" si="578"/>
        <v>0</v>
      </c>
      <c r="AR550" s="221">
        <f t="shared" si="578"/>
        <v>0</v>
      </c>
      <c r="AS550" s="221">
        <f t="shared" si="578"/>
        <v>0</v>
      </c>
      <c r="AT550" s="221">
        <f t="shared" si="578"/>
        <v>0</v>
      </c>
      <c r="AU550" s="221">
        <f t="shared" si="578"/>
        <v>0</v>
      </c>
      <c r="AV550" s="221">
        <f t="shared" si="578"/>
        <v>0</v>
      </c>
      <c r="AW550" s="221">
        <f t="shared" si="578"/>
        <v>0</v>
      </c>
      <c r="AX550" s="221">
        <f t="shared" si="578"/>
        <v>0</v>
      </c>
      <c r="AY550" s="221">
        <f t="shared" si="578"/>
        <v>0</v>
      </c>
      <c r="AZ550" s="221">
        <f t="shared" si="578"/>
        <v>0</v>
      </c>
      <c r="BA550" s="221">
        <f t="shared" si="578"/>
        <v>0</v>
      </c>
      <c r="BB550" s="221">
        <f t="shared" si="578"/>
        <v>0</v>
      </c>
      <c r="BC550" s="221">
        <f t="shared" si="578"/>
        <v>0</v>
      </c>
      <c r="BD550" s="221">
        <f t="shared" si="578"/>
        <v>0</v>
      </c>
      <c r="BE550" s="221">
        <f t="shared" si="578"/>
        <v>0</v>
      </c>
      <c r="BF550" s="221">
        <f t="shared" si="578"/>
        <v>0</v>
      </c>
      <c r="BG550" s="221">
        <f t="shared" si="578"/>
        <v>0</v>
      </c>
      <c r="BH550" s="221">
        <f t="shared" si="578"/>
        <v>0</v>
      </c>
      <c r="BI550" s="221">
        <f t="shared" si="578"/>
        <v>0</v>
      </c>
      <c r="BJ550" s="221">
        <f t="shared" si="578"/>
        <v>0</v>
      </c>
      <c r="BK550" s="221">
        <f t="shared" si="578"/>
        <v>0</v>
      </c>
      <c r="BL550" s="221">
        <f t="shared" si="578"/>
        <v>0</v>
      </c>
      <c r="BM550" s="221">
        <f t="shared" si="578"/>
        <v>0</v>
      </c>
    </row>
    <row r="551" spans="3:65" ht="12.75">
      <c r="C551" s="220">
        <f t="shared" si="559"/>
        <v>18</v>
      </c>
      <c r="D551" s="198" t="str">
        <f t="shared" si="560"/>
        <v>…</v>
      </c>
      <c r="E551" s="245" t="str">
        <f t="shared" si="557"/>
        <v>Operating Expense</v>
      </c>
      <c r="F551" s="215">
        <f t="shared" si="557"/>
        <v>2</v>
      </c>
      <c r="G551" s="215"/>
      <c r="H551" s="257">
        <f>Assumptions!$H$31</f>
        <v>0.0988043367758355</v>
      </c>
      <c r="I551" s="257"/>
      <c r="J551" s="258"/>
      <c r="K551" s="236">
        <f t="shared" si="561"/>
        <v>0</v>
      </c>
      <c r="L551" s="237">
        <f t="shared" si="562"/>
        <v>0</v>
      </c>
      <c r="O551" s="221">
        <f t="shared" si="579" ref="O551:BM551">O464+O493+O522</f>
        <v>0</v>
      </c>
      <c r="P551" s="221">
        <f t="shared" si="579"/>
        <v>0</v>
      </c>
      <c r="Q551" s="221">
        <f t="shared" si="579"/>
        <v>0</v>
      </c>
      <c r="R551" s="221">
        <f t="shared" si="579"/>
        <v>0</v>
      </c>
      <c r="S551" s="221">
        <f t="shared" si="579"/>
        <v>0</v>
      </c>
      <c r="T551" s="221">
        <f t="shared" si="579"/>
        <v>0</v>
      </c>
      <c r="U551" s="221">
        <f t="shared" si="579"/>
        <v>0</v>
      </c>
      <c r="V551" s="221">
        <f t="shared" si="579"/>
        <v>0</v>
      </c>
      <c r="W551" s="221">
        <f t="shared" si="579"/>
        <v>0</v>
      </c>
      <c r="X551" s="221">
        <f t="shared" si="579"/>
        <v>0</v>
      </c>
      <c r="Y551" s="221">
        <f t="shared" si="579"/>
        <v>0</v>
      </c>
      <c r="Z551" s="221">
        <f t="shared" si="579"/>
        <v>0</v>
      </c>
      <c r="AA551" s="221">
        <f t="shared" si="579"/>
        <v>0</v>
      </c>
      <c r="AB551" s="221">
        <f t="shared" si="579"/>
        <v>0</v>
      </c>
      <c r="AC551" s="221">
        <f t="shared" si="579"/>
        <v>0</v>
      </c>
      <c r="AD551" s="221">
        <f t="shared" si="579"/>
        <v>0</v>
      </c>
      <c r="AE551" s="221">
        <f t="shared" si="579"/>
        <v>0</v>
      </c>
      <c r="AF551" s="221">
        <f t="shared" si="579"/>
        <v>0</v>
      </c>
      <c r="AG551" s="221">
        <f t="shared" si="579"/>
        <v>0</v>
      </c>
      <c r="AH551" s="221">
        <f t="shared" si="579"/>
        <v>0</v>
      </c>
      <c r="AI551" s="221">
        <f t="shared" si="579"/>
        <v>0</v>
      </c>
      <c r="AJ551" s="221">
        <f t="shared" si="579"/>
        <v>0</v>
      </c>
      <c r="AK551" s="221">
        <f t="shared" si="579"/>
        <v>0</v>
      </c>
      <c r="AL551" s="221">
        <f t="shared" si="579"/>
        <v>0</v>
      </c>
      <c r="AM551" s="221">
        <f t="shared" si="579"/>
        <v>0</v>
      </c>
      <c r="AN551" s="221">
        <f t="shared" si="579"/>
        <v>0</v>
      </c>
      <c r="AO551" s="221">
        <f t="shared" si="579"/>
        <v>0</v>
      </c>
      <c r="AP551" s="221">
        <f t="shared" si="579"/>
        <v>0</v>
      </c>
      <c r="AQ551" s="221">
        <f t="shared" si="579"/>
        <v>0</v>
      </c>
      <c r="AR551" s="221">
        <f t="shared" si="579"/>
        <v>0</v>
      </c>
      <c r="AS551" s="221">
        <f t="shared" si="579"/>
        <v>0</v>
      </c>
      <c r="AT551" s="221">
        <f t="shared" si="579"/>
        <v>0</v>
      </c>
      <c r="AU551" s="221">
        <f t="shared" si="579"/>
        <v>0</v>
      </c>
      <c r="AV551" s="221">
        <f t="shared" si="579"/>
        <v>0</v>
      </c>
      <c r="AW551" s="221">
        <f t="shared" si="579"/>
        <v>0</v>
      </c>
      <c r="AX551" s="221">
        <f t="shared" si="579"/>
        <v>0</v>
      </c>
      <c r="AY551" s="221">
        <f t="shared" si="579"/>
        <v>0</v>
      </c>
      <c r="AZ551" s="221">
        <f t="shared" si="579"/>
        <v>0</v>
      </c>
      <c r="BA551" s="221">
        <f t="shared" si="579"/>
        <v>0</v>
      </c>
      <c r="BB551" s="221">
        <f t="shared" si="579"/>
        <v>0</v>
      </c>
      <c r="BC551" s="221">
        <f t="shared" si="579"/>
        <v>0</v>
      </c>
      <c r="BD551" s="221">
        <f t="shared" si="579"/>
        <v>0</v>
      </c>
      <c r="BE551" s="221">
        <f t="shared" si="579"/>
        <v>0</v>
      </c>
      <c r="BF551" s="221">
        <f t="shared" si="579"/>
        <v>0</v>
      </c>
      <c r="BG551" s="221">
        <f t="shared" si="579"/>
        <v>0</v>
      </c>
      <c r="BH551" s="221">
        <f t="shared" si="579"/>
        <v>0</v>
      </c>
      <c r="BI551" s="221">
        <f t="shared" si="579"/>
        <v>0</v>
      </c>
      <c r="BJ551" s="221">
        <f t="shared" si="579"/>
        <v>0</v>
      </c>
      <c r="BK551" s="221">
        <f t="shared" si="579"/>
        <v>0</v>
      </c>
      <c r="BL551" s="221">
        <f t="shared" si="579"/>
        <v>0</v>
      </c>
      <c r="BM551" s="221">
        <f t="shared" si="579"/>
        <v>0</v>
      </c>
    </row>
    <row r="552" spans="3:65" ht="12.75">
      <c r="C552" s="220">
        <f t="shared" si="559"/>
        <v>19</v>
      </c>
      <c r="D552" s="198" t="str">
        <f t="shared" si="560"/>
        <v>…</v>
      </c>
      <c r="E552" s="245" t="str">
        <f t="shared" si="557"/>
        <v>Operating Expense</v>
      </c>
      <c r="F552" s="215">
        <f t="shared" si="557"/>
        <v>2</v>
      </c>
      <c r="G552" s="215"/>
      <c r="H552" s="257">
        <f>Assumptions!$H$31</f>
        <v>0.0988043367758355</v>
      </c>
      <c r="I552" s="257"/>
      <c r="J552" s="258"/>
      <c r="K552" s="236">
        <f t="shared" si="561"/>
        <v>0</v>
      </c>
      <c r="L552" s="237">
        <f t="shared" si="562"/>
        <v>0</v>
      </c>
      <c r="O552" s="221">
        <f t="shared" si="580" ref="O552:BM552">O465+O494+O523</f>
        <v>0</v>
      </c>
      <c r="P552" s="221">
        <f t="shared" si="580"/>
        <v>0</v>
      </c>
      <c r="Q552" s="221">
        <f t="shared" si="580"/>
        <v>0</v>
      </c>
      <c r="R552" s="221">
        <f t="shared" si="580"/>
        <v>0</v>
      </c>
      <c r="S552" s="221">
        <f t="shared" si="580"/>
        <v>0</v>
      </c>
      <c r="T552" s="221">
        <f t="shared" si="580"/>
        <v>0</v>
      </c>
      <c r="U552" s="221">
        <f t="shared" si="580"/>
        <v>0</v>
      </c>
      <c r="V552" s="221">
        <f t="shared" si="580"/>
        <v>0</v>
      </c>
      <c r="W552" s="221">
        <f t="shared" si="580"/>
        <v>0</v>
      </c>
      <c r="X552" s="221">
        <f t="shared" si="580"/>
        <v>0</v>
      </c>
      <c r="Y552" s="221">
        <f t="shared" si="580"/>
        <v>0</v>
      </c>
      <c r="Z552" s="221">
        <f t="shared" si="580"/>
        <v>0</v>
      </c>
      <c r="AA552" s="221">
        <f t="shared" si="580"/>
        <v>0</v>
      </c>
      <c r="AB552" s="221">
        <f t="shared" si="580"/>
        <v>0</v>
      </c>
      <c r="AC552" s="221">
        <f t="shared" si="580"/>
        <v>0</v>
      </c>
      <c r="AD552" s="221">
        <f t="shared" si="580"/>
        <v>0</v>
      </c>
      <c r="AE552" s="221">
        <f t="shared" si="580"/>
        <v>0</v>
      </c>
      <c r="AF552" s="221">
        <f t="shared" si="580"/>
        <v>0</v>
      </c>
      <c r="AG552" s="221">
        <f t="shared" si="580"/>
        <v>0</v>
      </c>
      <c r="AH552" s="221">
        <f t="shared" si="580"/>
        <v>0</v>
      </c>
      <c r="AI552" s="221">
        <f t="shared" si="580"/>
        <v>0</v>
      </c>
      <c r="AJ552" s="221">
        <f t="shared" si="580"/>
        <v>0</v>
      </c>
      <c r="AK552" s="221">
        <f t="shared" si="580"/>
        <v>0</v>
      </c>
      <c r="AL552" s="221">
        <f t="shared" si="580"/>
        <v>0</v>
      </c>
      <c r="AM552" s="221">
        <f t="shared" si="580"/>
        <v>0</v>
      </c>
      <c r="AN552" s="221">
        <f t="shared" si="580"/>
        <v>0</v>
      </c>
      <c r="AO552" s="221">
        <f t="shared" si="580"/>
        <v>0</v>
      </c>
      <c r="AP552" s="221">
        <f t="shared" si="580"/>
        <v>0</v>
      </c>
      <c r="AQ552" s="221">
        <f t="shared" si="580"/>
        <v>0</v>
      </c>
      <c r="AR552" s="221">
        <f t="shared" si="580"/>
        <v>0</v>
      </c>
      <c r="AS552" s="221">
        <f t="shared" si="580"/>
        <v>0</v>
      </c>
      <c r="AT552" s="221">
        <f t="shared" si="580"/>
        <v>0</v>
      </c>
      <c r="AU552" s="221">
        <f t="shared" si="580"/>
        <v>0</v>
      </c>
      <c r="AV552" s="221">
        <f t="shared" si="580"/>
        <v>0</v>
      </c>
      <c r="AW552" s="221">
        <f t="shared" si="580"/>
        <v>0</v>
      </c>
      <c r="AX552" s="221">
        <f t="shared" si="580"/>
        <v>0</v>
      </c>
      <c r="AY552" s="221">
        <f t="shared" si="580"/>
        <v>0</v>
      </c>
      <c r="AZ552" s="221">
        <f t="shared" si="580"/>
        <v>0</v>
      </c>
      <c r="BA552" s="221">
        <f t="shared" si="580"/>
        <v>0</v>
      </c>
      <c r="BB552" s="221">
        <f t="shared" si="580"/>
        <v>0</v>
      </c>
      <c r="BC552" s="221">
        <f t="shared" si="580"/>
        <v>0</v>
      </c>
      <c r="BD552" s="221">
        <f t="shared" si="580"/>
        <v>0</v>
      </c>
      <c r="BE552" s="221">
        <f t="shared" si="580"/>
        <v>0</v>
      </c>
      <c r="BF552" s="221">
        <f t="shared" si="580"/>
        <v>0</v>
      </c>
      <c r="BG552" s="221">
        <f t="shared" si="580"/>
        <v>0</v>
      </c>
      <c r="BH552" s="221">
        <f t="shared" si="580"/>
        <v>0</v>
      </c>
      <c r="BI552" s="221">
        <f t="shared" si="580"/>
        <v>0</v>
      </c>
      <c r="BJ552" s="221">
        <f t="shared" si="580"/>
        <v>0</v>
      </c>
      <c r="BK552" s="221">
        <f t="shared" si="580"/>
        <v>0</v>
      </c>
      <c r="BL552" s="221">
        <f t="shared" si="580"/>
        <v>0</v>
      </c>
      <c r="BM552" s="221">
        <f t="shared" si="580"/>
        <v>0</v>
      </c>
    </row>
    <row r="553" spans="3:65" ht="12.75">
      <c r="C553" s="220">
        <f t="shared" si="559"/>
        <v>20</v>
      </c>
      <c r="D553" s="198" t="str">
        <f t="shared" si="560"/>
        <v>…</v>
      </c>
      <c r="E553" s="245" t="str">
        <f t="shared" si="557"/>
        <v>Operating Expense</v>
      </c>
      <c r="F553" s="215">
        <f t="shared" si="557"/>
        <v>2</v>
      </c>
      <c r="G553" s="215"/>
      <c r="H553" s="257">
        <f>Assumptions!$H$31</f>
        <v>0.0988043367758355</v>
      </c>
      <c r="I553" s="257"/>
      <c r="J553" s="258"/>
      <c r="K553" s="236">
        <f t="shared" si="561"/>
        <v>0</v>
      </c>
      <c r="L553" s="237">
        <f t="shared" si="562"/>
        <v>0</v>
      </c>
      <c r="O553" s="221">
        <f t="shared" si="581" ref="O553:BM553">O466+O495+O524</f>
        <v>0</v>
      </c>
      <c r="P553" s="221">
        <f t="shared" si="581"/>
        <v>0</v>
      </c>
      <c r="Q553" s="221">
        <f t="shared" si="581"/>
        <v>0</v>
      </c>
      <c r="R553" s="221">
        <f t="shared" si="581"/>
        <v>0</v>
      </c>
      <c r="S553" s="221">
        <f t="shared" si="581"/>
        <v>0</v>
      </c>
      <c r="T553" s="221">
        <f t="shared" si="581"/>
        <v>0</v>
      </c>
      <c r="U553" s="221">
        <f t="shared" si="581"/>
        <v>0</v>
      </c>
      <c r="V553" s="221">
        <f t="shared" si="581"/>
        <v>0</v>
      </c>
      <c r="W553" s="221">
        <f t="shared" si="581"/>
        <v>0</v>
      </c>
      <c r="X553" s="221">
        <f t="shared" si="581"/>
        <v>0</v>
      </c>
      <c r="Y553" s="221">
        <f t="shared" si="581"/>
        <v>0</v>
      </c>
      <c r="Z553" s="221">
        <f t="shared" si="581"/>
        <v>0</v>
      </c>
      <c r="AA553" s="221">
        <f t="shared" si="581"/>
        <v>0</v>
      </c>
      <c r="AB553" s="221">
        <f t="shared" si="581"/>
        <v>0</v>
      </c>
      <c r="AC553" s="221">
        <f t="shared" si="581"/>
        <v>0</v>
      </c>
      <c r="AD553" s="221">
        <f t="shared" si="581"/>
        <v>0</v>
      </c>
      <c r="AE553" s="221">
        <f t="shared" si="581"/>
        <v>0</v>
      </c>
      <c r="AF553" s="221">
        <f t="shared" si="581"/>
        <v>0</v>
      </c>
      <c r="AG553" s="221">
        <f t="shared" si="581"/>
        <v>0</v>
      </c>
      <c r="AH553" s="221">
        <f t="shared" si="581"/>
        <v>0</v>
      </c>
      <c r="AI553" s="221">
        <f t="shared" si="581"/>
        <v>0</v>
      </c>
      <c r="AJ553" s="221">
        <f t="shared" si="581"/>
        <v>0</v>
      </c>
      <c r="AK553" s="221">
        <f t="shared" si="581"/>
        <v>0</v>
      </c>
      <c r="AL553" s="221">
        <f t="shared" si="581"/>
        <v>0</v>
      </c>
      <c r="AM553" s="221">
        <f t="shared" si="581"/>
        <v>0</v>
      </c>
      <c r="AN553" s="221">
        <f t="shared" si="581"/>
        <v>0</v>
      </c>
      <c r="AO553" s="221">
        <f t="shared" si="581"/>
        <v>0</v>
      </c>
      <c r="AP553" s="221">
        <f t="shared" si="581"/>
        <v>0</v>
      </c>
      <c r="AQ553" s="221">
        <f t="shared" si="581"/>
        <v>0</v>
      </c>
      <c r="AR553" s="221">
        <f t="shared" si="581"/>
        <v>0</v>
      </c>
      <c r="AS553" s="221">
        <f t="shared" si="581"/>
        <v>0</v>
      </c>
      <c r="AT553" s="221">
        <f t="shared" si="581"/>
        <v>0</v>
      </c>
      <c r="AU553" s="221">
        <f t="shared" si="581"/>
        <v>0</v>
      </c>
      <c r="AV553" s="221">
        <f t="shared" si="581"/>
        <v>0</v>
      </c>
      <c r="AW553" s="221">
        <f t="shared" si="581"/>
        <v>0</v>
      </c>
      <c r="AX553" s="221">
        <f t="shared" si="581"/>
        <v>0</v>
      </c>
      <c r="AY553" s="221">
        <f t="shared" si="581"/>
        <v>0</v>
      </c>
      <c r="AZ553" s="221">
        <f t="shared" si="581"/>
        <v>0</v>
      </c>
      <c r="BA553" s="221">
        <f t="shared" si="581"/>
        <v>0</v>
      </c>
      <c r="BB553" s="221">
        <f t="shared" si="581"/>
        <v>0</v>
      </c>
      <c r="BC553" s="221">
        <f t="shared" si="581"/>
        <v>0</v>
      </c>
      <c r="BD553" s="221">
        <f t="shared" si="581"/>
        <v>0</v>
      </c>
      <c r="BE553" s="221">
        <f t="shared" si="581"/>
        <v>0</v>
      </c>
      <c r="BF553" s="221">
        <f t="shared" si="581"/>
        <v>0</v>
      </c>
      <c r="BG553" s="221">
        <f t="shared" si="581"/>
        <v>0</v>
      </c>
      <c r="BH553" s="221">
        <f t="shared" si="581"/>
        <v>0</v>
      </c>
      <c r="BI553" s="221">
        <f t="shared" si="581"/>
        <v>0</v>
      </c>
      <c r="BJ553" s="221">
        <f t="shared" si="581"/>
        <v>0</v>
      </c>
      <c r="BK553" s="221">
        <f t="shared" si="581"/>
        <v>0</v>
      </c>
      <c r="BL553" s="221">
        <f t="shared" si="581"/>
        <v>0</v>
      </c>
      <c r="BM553" s="221">
        <f t="shared" si="581"/>
        <v>0</v>
      </c>
    </row>
    <row r="554" spans="3:65" ht="12.75">
      <c r="C554" s="220">
        <f t="shared" si="559"/>
        <v>21</v>
      </c>
      <c r="D554" s="198" t="str">
        <f t="shared" si="560"/>
        <v>…</v>
      </c>
      <c r="E554" s="245" t="str">
        <f t="shared" si="557"/>
        <v>Operating Expense</v>
      </c>
      <c r="F554" s="215">
        <f t="shared" si="557"/>
        <v>2</v>
      </c>
      <c r="G554" s="215"/>
      <c r="H554" s="257">
        <f>Assumptions!$H$31</f>
        <v>0.0988043367758355</v>
      </c>
      <c r="I554" s="257"/>
      <c r="J554" s="258"/>
      <c r="K554" s="236">
        <f t="shared" si="561"/>
        <v>0</v>
      </c>
      <c r="L554" s="237">
        <f t="shared" si="562"/>
        <v>0</v>
      </c>
      <c r="O554" s="221">
        <f t="shared" si="582" ref="O554:BM554">O467+O496+O525</f>
        <v>0</v>
      </c>
      <c r="P554" s="221">
        <f t="shared" si="582"/>
        <v>0</v>
      </c>
      <c r="Q554" s="221">
        <f t="shared" si="582"/>
        <v>0</v>
      </c>
      <c r="R554" s="221">
        <f t="shared" si="582"/>
        <v>0</v>
      </c>
      <c r="S554" s="221">
        <f t="shared" si="582"/>
        <v>0</v>
      </c>
      <c r="T554" s="221">
        <f t="shared" si="582"/>
        <v>0</v>
      </c>
      <c r="U554" s="221">
        <f t="shared" si="582"/>
        <v>0</v>
      </c>
      <c r="V554" s="221">
        <f t="shared" si="582"/>
        <v>0</v>
      </c>
      <c r="W554" s="221">
        <f t="shared" si="582"/>
        <v>0</v>
      </c>
      <c r="X554" s="221">
        <f t="shared" si="582"/>
        <v>0</v>
      </c>
      <c r="Y554" s="221">
        <f t="shared" si="582"/>
        <v>0</v>
      </c>
      <c r="Z554" s="221">
        <f t="shared" si="582"/>
        <v>0</v>
      </c>
      <c r="AA554" s="221">
        <f t="shared" si="582"/>
        <v>0</v>
      </c>
      <c r="AB554" s="221">
        <f t="shared" si="582"/>
        <v>0</v>
      </c>
      <c r="AC554" s="221">
        <f t="shared" si="582"/>
        <v>0</v>
      </c>
      <c r="AD554" s="221">
        <f t="shared" si="582"/>
        <v>0</v>
      </c>
      <c r="AE554" s="221">
        <f t="shared" si="582"/>
        <v>0</v>
      </c>
      <c r="AF554" s="221">
        <f t="shared" si="582"/>
        <v>0</v>
      </c>
      <c r="AG554" s="221">
        <f t="shared" si="582"/>
        <v>0</v>
      </c>
      <c r="AH554" s="221">
        <f t="shared" si="582"/>
        <v>0</v>
      </c>
      <c r="AI554" s="221">
        <f t="shared" si="582"/>
        <v>0</v>
      </c>
      <c r="AJ554" s="221">
        <f t="shared" si="582"/>
        <v>0</v>
      </c>
      <c r="AK554" s="221">
        <f t="shared" si="582"/>
        <v>0</v>
      </c>
      <c r="AL554" s="221">
        <f t="shared" si="582"/>
        <v>0</v>
      </c>
      <c r="AM554" s="221">
        <f t="shared" si="582"/>
        <v>0</v>
      </c>
      <c r="AN554" s="221">
        <f t="shared" si="582"/>
        <v>0</v>
      </c>
      <c r="AO554" s="221">
        <f t="shared" si="582"/>
        <v>0</v>
      </c>
      <c r="AP554" s="221">
        <f t="shared" si="582"/>
        <v>0</v>
      </c>
      <c r="AQ554" s="221">
        <f t="shared" si="582"/>
        <v>0</v>
      </c>
      <c r="AR554" s="221">
        <f t="shared" si="582"/>
        <v>0</v>
      </c>
      <c r="AS554" s="221">
        <f t="shared" si="582"/>
        <v>0</v>
      </c>
      <c r="AT554" s="221">
        <f t="shared" si="582"/>
        <v>0</v>
      </c>
      <c r="AU554" s="221">
        <f t="shared" si="582"/>
        <v>0</v>
      </c>
      <c r="AV554" s="221">
        <f t="shared" si="582"/>
        <v>0</v>
      </c>
      <c r="AW554" s="221">
        <f t="shared" si="582"/>
        <v>0</v>
      </c>
      <c r="AX554" s="221">
        <f t="shared" si="582"/>
        <v>0</v>
      </c>
      <c r="AY554" s="221">
        <f t="shared" si="582"/>
        <v>0</v>
      </c>
      <c r="AZ554" s="221">
        <f t="shared" si="582"/>
        <v>0</v>
      </c>
      <c r="BA554" s="221">
        <f t="shared" si="582"/>
        <v>0</v>
      </c>
      <c r="BB554" s="221">
        <f t="shared" si="582"/>
        <v>0</v>
      </c>
      <c r="BC554" s="221">
        <f t="shared" si="582"/>
        <v>0</v>
      </c>
      <c r="BD554" s="221">
        <f t="shared" si="582"/>
        <v>0</v>
      </c>
      <c r="BE554" s="221">
        <f t="shared" si="582"/>
        <v>0</v>
      </c>
      <c r="BF554" s="221">
        <f t="shared" si="582"/>
        <v>0</v>
      </c>
      <c r="BG554" s="221">
        <f t="shared" si="582"/>
        <v>0</v>
      </c>
      <c r="BH554" s="221">
        <f t="shared" si="582"/>
        <v>0</v>
      </c>
      <c r="BI554" s="221">
        <f t="shared" si="582"/>
        <v>0</v>
      </c>
      <c r="BJ554" s="221">
        <f t="shared" si="582"/>
        <v>0</v>
      </c>
      <c r="BK554" s="221">
        <f t="shared" si="582"/>
        <v>0</v>
      </c>
      <c r="BL554" s="221">
        <f t="shared" si="582"/>
        <v>0</v>
      </c>
      <c r="BM554" s="221">
        <f t="shared" si="582"/>
        <v>0</v>
      </c>
    </row>
    <row r="555" spans="3:65" ht="12.75">
      <c r="C555" s="220">
        <f t="shared" si="559"/>
        <v>22</v>
      </c>
      <c r="D555" s="198" t="str">
        <f t="shared" si="560"/>
        <v>…</v>
      </c>
      <c r="E555" s="245" t="str">
        <f t="shared" si="557"/>
        <v>Operating Expense</v>
      </c>
      <c r="F555" s="215">
        <f t="shared" si="557"/>
        <v>2</v>
      </c>
      <c r="G555" s="215"/>
      <c r="H555" s="257">
        <f>Assumptions!$H$31</f>
        <v>0.0988043367758355</v>
      </c>
      <c r="I555" s="257"/>
      <c r="J555" s="258"/>
      <c r="K555" s="236">
        <f t="shared" si="561"/>
        <v>0</v>
      </c>
      <c r="L555" s="237">
        <f t="shared" si="562"/>
        <v>0</v>
      </c>
      <c r="O555" s="221">
        <f t="shared" si="583" ref="O555:BM555">O468+O497+O526</f>
        <v>0</v>
      </c>
      <c r="P555" s="221">
        <f t="shared" si="583"/>
        <v>0</v>
      </c>
      <c r="Q555" s="221">
        <f t="shared" si="583"/>
        <v>0</v>
      </c>
      <c r="R555" s="221">
        <f t="shared" si="583"/>
        <v>0</v>
      </c>
      <c r="S555" s="221">
        <f t="shared" si="583"/>
        <v>0</v>
      </c>
      <c r="T555" s="221">
        <f t="shared" si="583"/>
        <v>0</v>
      </c>
      <c r="U555" s="221">
        <f t="shared" si="583"/>
        <v>0</v>
      </c>
      <c r="V555" s="221">
        <f t="shared" si="583"/>
        <v>0</v>
      </c>
      <c r="W555" s="221">
        <f t="shared" si="583"/>
        <v>0</v>
      </c>
      <c r="X555" s="221">
        <f t="shared" si="583"/>
        <v>0</v>
      </c>
      <c r="Y555" s="221">
        <f t="shared" si="583"/>
        <v>0</v>
      </c>
      <c r="Z555" s="221">
        <f t="shared" si="583"/>
        <v>0</v>
      </c>
      <c r="AA555" s="221">
        <f t="shared" si="583"/>
        <v>0</v>
      </c>
      <c r="AB555" s="221">
        <f t="shared" si="583"/>
        <v>0</v>
      </c>
      <c r="AC555" s="221">
        <f t="shared" si="583"/>
        <v>0</v>
      </c>
      <c r="AD555" s="221">
        <f t="shared" si="583"/>
        <v>0</v>
      </c>
      <c r="AE555" s="221">
        <f t="shared" si="583"/>
        <v>0</v>
      </c>
      <c r="AF555" s="221">
        <f t="shared" si="583"/>
        <v>0</v>
      </c>
      <c r="AG555" s="221">
        <f t="shared" si="583"/>
        <v>0</v>
      </c>
      <c r="AH555" s="221">
        <f t="shared" si="583"/>
        <v>0</v>
      </c>
      <c r="AI555" s="221">
        <f t="shared" si="583"/>
        <v>0</v>
      </c>
      <c r="AJ555" s="221">
        <f t="shared" si="583"/>
        <v>0</v>
      </c>
      <c r="AK555" s="221">
        <f t="shared" si="583"/>
        <v>0</v>
      </c>
      <c r="AL555" s="221">
        <f t="shared" si="583"/>
        <v>0</v>
      </c>
      <c r="AM555" s="221">
        <f t="shared" si="583"/>
        <v>0</v>
      </c>
      <c r="AN555" s="221">
        <f t="shared" si="583"/>
        <v>0</v>
      </c>
      <c r="AO555" s="221">
        <f t="shared" si="583"/>
        <v>0</v>
      </c>
      <c r="AP555" s="221">
        <f t="shared" si="583"/>
        <v>0</v>
      </c>
      <c r="AQ555" s="221">
        <f t="shared" si="583"/>
        <v>0</v>
      </c>
      <c r="AR555" s="221">
        <f t="shared" si="583"/>
        <v>0</v>
      </c>
      <c r="AS555" s="221">
        <f t="shared" si="583"/>
        <v>0</v>
      </c>
      <c r="AT555" s="221">
        <f t="shared" si="583"/>
        <v>0</v>
      </c>
      <c r="AU555" s="221">
        <f t="shared" si="583"/>
        <v>0</v>
      </c>
      <c r="AV555" s="221">
        <f t="shared" si="583"/>
        <v>0</v>
      </c>
      <c r="AW555" s="221">
        <f t="shared" si="583"/>
        <v>0</v>
      </c>
      <c r="AX555" s="221">
        <f t="shared" si="583"/>
        <v>0</v>
      </c>
      <c r="AY555" s="221">
        <f t="shared" si="583"/>
        <v>0</v>
      </c>
      <c r="AZ555" s="221">
        <f t="shared" si="583"/>
        <v>0</v>
      </c>
      <c r="BA555" s="221">
        <f t="shared" si="583"/>
        <v>0</v>
      </c>
      <c r="BB555" s="221">
        <f t="shared" si="583"/>
        <v>0</v>
      </c>
      <c r="BC555" s="221">
        <f t="shared" si="583"/>
        <v>0</v>
      </c>
      <c r="BD555" s="221">
        <f t="shared" si="583"/>
        <v>0</v>
      </c>
      <c r="BE555" s="221">
        <f t="shared" si="583"/>
        <v>0</v>
      </c>
      <c r="BF555" s="221">
        <f t="shared" si="583"/>
        <v>0</v>
      </c>
      <c r="BG555" s="221">
        <f t="shared" si="583"/>
        <v>0</v>
      </c>
      <c r="BH555" s="221">
        <f t="shared" si="583"/>
        <v>0</v>
      </c>
      <c r="BI555" s="221">
        <f t="shared" si="583"/>
        <v>0</v>
      </c>
      <c r="BJ555" s="221">
        <f t="shared" si="583"/>
        <v>0</v>
      </c>
      <c r="BK555" s="221">
        <f t="shared" si="583"/>
        <v>0</v>
      </c>
      <c r="BL555" s="221">
        <f t="shared" si="583"/>
        <v>0</v>
      </c>
      <c r="BM555" s="221">
        <f t="shared" si="583"/>
        <v>0</v>
      </c>
    </row>
    <row r="556" spans="3:65" ht="12.75">
      <c r="C556" s="220">
        <f t="shared" si="559"/>
        <v>23</v>
      </c>
      <c r="D556" s="198" t="str">
        <f t="shared" si="560"/>
        <v>…</v>
      </c>
      <c r="E556" s="245" t="str">
        <f t="shared" si="557"/>
        <v>Operating Expense</v>
      </c>
      <c r="F556" s="215">
        <f t="shared" si="557"/>
        <v>2</v>
      </c>
      <c r="G556" s="215"/>
      <c r="H556" s="257">
        <f>Assumptions!$H$31</f>
        <v>0.0988043367758355</v>
      </c>
      <c r="I556" s="257"/>
      <c r="J556" s="258"/>
      <c r="K556" s="236">
        <f t="shared" si="561"/>
        <v>0</v>
      </c>
      <c r="L556" s="237">
        <f t="shared" si="562"/>
        <v>0</v>
      </c>
      <c r="O556" s="221">
        <f t="shared" si="584" ref="O556:BM556">O469+O498+O527</f>
        <v>0</v>
      </c>
      <c r="P556" s="221">
        <f t="shared" si="584"/>
        <v>0</v>
      </c>
      <c r="Q556" s="221">
        <f t="shared" si="584"/>
        <v>0</v>
      </c>
      <c r="R556" s="221">
        <f t="shared" si="584"/>
        <v>0</v>
      </c>
      <c r="S556" s="221">
        <f t="shared" si="584"/>
        <v>0</v>
      </c>
      <c r="T556" s="221">
        <f t="shared" si="584"/>
        <v>0</v>
      </c>
      <c r="U556" s="221">
        <f t="shared" si="584"/>
        <v>0</v>
      </c>
      <c r="V556" s="221">
        <f t="shared" si="584"/>
        <v>0</v>
      </c>
      <c r="W556" s="221">
        <f t="shared" si="584"/>
        <v>0</v>
      </c>
      <c r="X556" s="221">
        <f t="shared" si="584"/>
        <v>0</v>
      </c>
      <c r="Y556" s="221">
        <f t="shared" si="584"/>
        <v>0</v>
      </c>
      <c r="Z556" s="221">
        <f t="shared" si="584"/>
        <v>0</v>
      </c>
      <c r="AA556" s="221">
        <f t="shared" si="584"/>
        <v>0</v>
      </c>
      <c r="AB556" s="221">
        <f t="shared" si="584"/>
        <v>0</v>
      </c>
      <c r="AC556" s="221">
        <f t="shared" si="584"/>
        <v>0</v>
      </c>
      <c r="AD556" s="221">
        <f t="shared" si="584"/>
        <v>0</v>
      </c>
      <c r="AE556" s="221">
        <f t="shared" si="584"/>
        <v>0</v>
      </c>
      <c r="AF556" s="221">
        <f t="shared" si="584"/>
        <v>0</v>
      </c>
      <c r="AG556" s="221">
        <f t="shared" si="584"/>
        <v>0</v>
      </c>
      <c r="AH556" s="221">
        <f t="shared" si="584"/>
        <v>0</v>
      </c>
      <c r="AI556" s="221">
        <f t="shared" si="584"/>
        <v>0</v>
      </c>
      <c r="AJ556" s="221">
        <f t="shared" si="584"/>
        <v>0</v>
      </c>
      <c r="AK556" s="221">
        <f t="shared" si="584"/>
        <v>0</v>
      </c>
      <c r="AL556" s="221">
        <f t="shared" si="584"/>
        <v>0</v>
      </c>
      <c r="AM556" s="221">
        <f t="shared" si="584"/>
        <v>0</v>
      </c>
      <c r="AN556" s="221">
        <f t="shared" si="584"/>
        <v>0</v>
      </c>
      <c r="AO556" s="221">
        <f t="shared" si="584"/>
        <v>0</v>
      </c>
      <c r="AP556" s="221">
        <f t="shared" si="584"/>
        <v>0</v>
      </c>
      <c r="AQ556" s="221">
        <f t="shared" si="584"/>
        <v>0</v>
      </c>
      <c r="AR556" s="221">
        <f t="shared" si="584"/>
        <v>0</v>
      </c>
      <c r="AS556" s="221">
        <f t="shared" si="584"/>
        <v>0</v>
      </c>
      <c r="AT556" s="221">
        <f t="shared" si="584"/>
        <v>0</v>
      </c>
      <c r="AU556" s="221">
        <f t="shared" si="584"/>
        <v>0</v>
      </c>
      <c r="AV556" s="221">
        <f t="shared" si="584"/>
        <v>0</v>
      </c>
      <c r="AW556" s="221">
        <f t="shared" si="584"/>
        <v>0</v>
      </c>
      <c r="AX556" s="221">
        <f t="shared" si="584"/>
        <v>0</v>
      </c>
      <c r="AY556" s="221">
        <f t="shared" si="584"/>
        <v>0</v>
      </c>
      <c r="AZ556" s="221">
        <f t="shared" si="584"/>
        <v>0</v>
      </c>
      <c r="BA556" s="221">
        <f t="shared" si="584"/>
        <v>0</v>
      </c>
      <c r="BB556" s="221">
        <f t="shared" si="584"/>
        <v>0</v>
      </c>
      <c r="BC556" s="221">
        <f t="shared" si="584"/>
        <v>0</v>
      </c>
      <c r="BD556" s="221">
        <f t="shared" si="584"/>
        <v>0</v>
      </c>
      <c r="BE556" s="221">
        <f t="shared" si="584"/>
        <v>0</v>
      </c>
      <c r="BF556" s="221">
        <f t="shared" si="584"/>
        <v>0</v>
      </c>
      <c r="BG556" s="221">
        <f t="shared" si="584"/>
        <v>0</v>
      </c>
      <c r="BH556" s="221">
        <f t="shared" si="584"/>
        <v>0</v>
      </c>
      <c r="BI556" s="221">
        <f t="shared" si="584"/>
        <v>0</v>
      </c>
      <c r="BJ556" s="221">
        <f t="shared" si="584"/>
        <v>0</v>
      </c>
      <c r="BK556" s="221">
        <f t="shared" si="584"/>
        <v>0</v>
      </c>
      <c r="BL556" s="221">
        <f t="shared" si="584"/>
        <v>0</v>
      </c>
      <c r="BM556" s="221">
        <f t="shared" si="584"/>
        <v>0</v>
      </c>
    </row>
    <row r="557" spans="3:65" ht="12.75">
      <c r="C557" s="220">
        <f t="shared" si="559"/>
        <v>24</v>
      </c>
      <c r="D557" s="198" t="str">
        <f t="shared" si="560"/>
        <v>…</v>
      </c>
      <c r="E557" s="245" t="str">
        <f t="shared" si="557"/>
        <v>Operating Expense</v>
      </c>
      <c r="F557" s="215">
        <f t="shared" si="557"/>
        <v>2</v>
      </c>
      <c r="G557" s="215"/>
      <c r="H557" s="257">
        <f>Assumptions!$H$31</f>
        <v>0.0988043367758355</v>
      </c>
      <c r="I557" s="257"/>
      <c r="J557" s="258"/>
      <c r="K557" s="236">
        <f t="shared" si="561"/>
        <v>0</v>
      </c>
      <c r="L557" s="237">
        <f t="shared" si="562"/>
        <v>0</v>
      </c>
      <c r="O557" s="221">
        <f t="shared" si="585" ref="O557:BM557">O470+O499+O528</f>
        <v>0</v>
      </c>
      <c r="P557" s="221">
        <f t="shared" si="585"/>
        <v>0</v>
      </c>
      <c r="Q557" s="221">
        <f t="shared" si="585"/>
        <v>0</v>
      </c>
      <c r="R557" s="221">
        <f t="shared" si="585"/>
        <v>0</v>
      </c>
      <c r="S557" s="221">
        <f t="shared" si="585"/>
        <v>0</v>
      </c>
      <c r="T557" s="221">
        <f t="shared" si="585"/>
        <v>0</v>
      </c>
      <c r="U557" s="221">
        <f t="shared" si="585"/>
        <v>0</v>
      </c>
      <c r="V557" s="221">
        <f t="shared" si="585"/>
        <v>0</v>
      </c>
      <c r="W557" s="221">
        <f t="shared" si="585"/>
        <v>0</v>
      </c>
      <c r="X557" s="221">
        <f t="shared" si="585"/>
        <v>0</v>
      </c>
      <c r="Y557" s="221">
        <f t="shared" si="585"/>
        <v>0</v>
      </c>
      <c r="Z557" s="221">
        <f t="shared" si="585"/>
        <v>0</v>
      </c>
      <c r="AA557" s="221">
        <f t="shared" si="585"/>
        <v>0</v>
      </c>
      <c r="AB557" s="221">
        <f t="shared" si="585"/>
        <v>0</v>
      </c>
      <c r="AC557" s="221">
        <f t="shared" si="585"/>
        <v>0</v>
      </c>
      <c r="AD557" s="221">
        <f t="shared" si="585"/>
        <v>0</v>
      </c>
      <c r="AE557" s="221">
        <f t="shared" si="585"/>
        <v>0</v>
      </c>
      <c r="AF557" s="221">
        <f t="shared" si="585"/>
        <v>0</v>
      </c>
      <c r="AG557" s="221">
        <f t="shared" si="585"/>
        <v>0</v>
      </c>
      <c r="AH557" s="221">
        <f t="shared" si="585"/>
        <v>0</v>
      </c>
      <c r="AI557" s="221">
        <f t="shared" si="585"/>
        <v>0</v>
      </c>
      <c r="AJ557" s="221">
        <f t="shared" si="585"/>
        <v>0</v>
      </c>
      <c r="AK557" s="221">
        <f t="shared" si="585"/>
        <v>0</v>
      </c>
      <c r="AL557" s="221">
        <f t="shared" si="585"/>
        <v>0</v>
      </c>
      <c r="AM557" s="221">
        <f t="shared" si="585"/>
        <v>0</v>
      </c>
      <c r="AN557" s="221">
        <f t="shared" si="585"/>
        <v>0</v>
      </c>
      <c r="AO557" s="221">
        <f t="shared" si="585"/>
        <v>0</v>
      </c>
      <c r="AP557" s="221">
        <f t="shared" si="585"/>
        <v>0</v>
      </c>
      <c r="AQ557" s="221">
        <f t="shared" si="585"/>
        <v>0</v>
      </c>
      <c r="AR557" s="221">
        <f t="shared" si="585"/>
        <v>0</v>
      </c>
      <c r="AS557" s="221">
        <f t="shared" si="585"/>
        <v>0</v>
      </c>
      <c r="AT557" s="221">
        <f t="shared" si="585"/>
        <v>0</v>
      </c>
      <c r="AU557" s="221">
        <f t="shared" si="585"/>
        <v>0</v>
      </c>
      <c r="AV557" s="221">
        <f t="shared" si="585"/>
        <v>0</v>
      </c>
      <c r="AW557" s="221">
        <f t="shared" si="585"/>
        <v>0</v>
      </c>
      <c r="AX557" s="221">
        <f t="shared" si="585"/>
        <v>0</v>
      </c>
      <c r="AY557" s="221">
        <f t="shared" si="585"/>
        <v>0</v>
      </c>
      <c r="AZ557" s="221">
        <f t="shared" si="585"/>
        <v>0</v>
      </c>
      <c r="BA557" s="221">
        <f t="shared" si="585"/>
        <v>0</v>
      </c>
      <c r="BB557" s="221">
        <f t="shared" si="585"/>
        <v>0</v>
      </c>
      <c r="BC557" s="221">
        <f t="shared" si="585"/>
        <v>0</v>
      </c>
      <c r="BD557" s="221">
        <f t="shared" si="585"/>
        <v>0</v>
      </c>
      <c r="BE557" s="221">
        <f t="shared" si="585"/>
        <v>0</v>
      </c>
      <c r="BF557" s="221">
        <f t="shared" si="585"/>
        <v>0</v>
      </c>
      <c r="BG557" s="221">
        <f t="shared" si="585"/>
        <v>0</v>
      </c>
      <c r="BH557" s="221">
        <f t="shared" si="585"/>
        <v>0</v>
      </c>
      <c r="BI557" s="221">
        <f t="shared" si="585"/>
        <v>0</v>
      </c>
      <c r="BJ557" s="221">
        <f t="shared" si="585"/>
        <v>0</v>
      </c>
      <c r="BK557" s="221">
        <f t="shared" si="585"/>
        <v>0</v>
      </c>
      <c r="BL557" s="221">
        <f t="shared" si="585"/>
        <v>0</v>
      </c>
      <c r="BM557" s="221">
        <f t="shared" si="585"/>
        <v>0</v>
      </c>
    </row>
    <row r="558" spans="3:65" ht="12.75">
      <c r="C558" s="220">
        <f t="shared" si="559"/>
        <v>25</v>
      </c>
      <c r="D558" s="198" t="str">
        <f t="shared" si="560"/>
        <v>…</v>
      </c>
      <c r="E558" s="245" t="str">
        <f t="shared" si="557"/>
        <v>Operating Expense</v>
      </c>
      <c r="F558" s="215">
        <f t="shared" si="557"/>
        <v>2</v>
      </c>
      <c r="G558" s="215"/>
      <c r="H558" s="257">
        <f>Assumptions!$H$31</f>
        <v>0.0988043367758355</v>
      </c>
      <c r="I558" s="257"/>
      <c r="J558" s="258"/>
      <c r="K558" s="239">
        <f t="shared" si="561"/>
        <v>0</v>
      </c>
      <c r="L558" s="240">
        <f t="shared" si="562"/>
        <v>0</v>
      </c>
      <c r="O558" s="221">
        <f t="shared" si="586" ref="O558:BM558">O471+O500+O529</f>
        <v>0</v>
      </c>
      <c r="P558" s="221">
        <f t="shared" si="586"/>
        <v>0</v>
      </c>
      <c r="Q558" s="221">
        <f t="shared" si="586"/>
        <v>0</v>
      </c>
      <c r="R558" s="221">
        <f t="shared" si="586"/>
        <v>0</v>
      </c>
      <c r="S558" s="221">
        <f t="shared" si="586"/>
        <v>0</v>
      </c>
      <c r="T558" s="221">
        <f t="shared" si="586"/>
        <v>0</v>
      </c>
      <c r="U558" s="221">
        <f t="shared" si="586"/>
        <v>0</v>
      </c>
      <c r="V558" s="221">
        <f t="shared" si="586"/>
        <v>0</v>
      </c>
      <c r="W558" s="221">
        <f t="shared" si="586"/>
        <v>0</v>
      </c>
      <c r="X558" s="221">
        <f t="shared" si="586"/>
        <v>0</v>
      </c>
      <c r="Y558" s="221">
        <f t="shared" si="586"/>
        <v>0</v>
      </c>
      <c r="Z558" s="221">
        <f t="shared" si="586"/>
        <v>0</v>
      </c>
      <c r="AA558" s="221">
        <f t="shared" si="586"/>
        <v>0</v>
      </c>
      <c r="AB558" s="221">
        <f t="shared" si="586"/>
        <v>0</v>
      </c>
      <c r="AC558" s="221">
        <f t="shared" si="586"/>
        <v>0</v>
      </c>
      <c r="AD558" s="221">
        <f t="shared" si="586"/>
        <v>0</v>
      </c>
      <c r="AE558" s="221">
        <f t="shared" si="586"/>
        <v>0</v>
      </c>
      <c r="AF558" s="221">
        <f t="shared" si="586"/>
        <v>0</v>
      </c>
      <c r="AG558" s="221">
        <f t="shared" si="586"/>
        <v>0</v>
      </c>
      <c r="AH558" s="221">
        <f t="shared" si="586"/>
        <v>0</v>
      </c>
      <c r="AI558" s="221">
        <f t="shared" si="586"/>
        <v>0</v>
      </c>
      <c r="AJ558" s="221">
        <f t="shared" si="586"/>
        <v>0</v>
      </c>
      <c r="AK558" s="221">
        <f t="shared" si="586"/>
        <v>0</v>
      </c>
      <c r="AL558" s="221">
        <f t="shared" si="586"/>
        <v>0</v>
      </c>
      <c r="AM558" s="221">
        <f t="shared" si="586"/>
        <v>0</v>
      </c>
      <c r="AN558" s="221">
        <f t="shared" si="586"/>
        <v>0</v>
      </c>
      <c r="AO558" s="221">
        <f t="shared" si="586"/>
        <v>0</v>
      </c>
      <c r="AP558" s="221">
        <f t="shared" si="586"/>
        <v>0</v>
      </c>
      <c r="AQ558" s="221">
        <f t="shared" si="586"/>
        <v>0</v>
      </c>
      <c r="AR558" s="221">
        <f t="shared" si="586"/>
        <v>0</v>
      </c>
      <c r="AS558" s="221">
        <f t="shared" si="586"/>
        <v>0</v>
      </c>
      <c r="AT558" s="221">
        <f t="shared" si="586"/>
        <v>0</v>
      </c>
      <c r="AU558" s="221">
        <f t="shared" si="586"/>
        <v>0</v>
      </c>
      <c r="AV558" s="221">
        <f t="shared" si="586"/>
        <v>0</v>
      </c>
      <c r="AW558" s="221">
        <f t="shared" si="586"/>
        <v>0</v>
      </c>
      <c r="AX558" s="221">
        <f t="shared" si="586"/>
        <v>0</v>
      </c>
      <c r="AY558" s="221">
        <f t="shared" si="586"/>
        <v>0</v>
      </c>
      <c r="AZ558" s="221">
        <f t="shared" si="586"/>
        <v>0</v>
      </c>
      <c r="BA558" s="221">
        <f t="shared" si="586"/>
        <v>0</v>
      </c>
      <c r="BB558" s="221">
        <f t="shared" si="586"/>
        <v>0</v>
      </c>
      <c r="BC558" s="221">
        <f t="shared" si="586"/>
        <v>0</v>
      </c>
      <c r="BD558" s="221">
        <f t="shared" si="586"/>
        <v>0</v>
      </c>
      <c r="BE558" s="221">
        <f t="shared" si="586"/>
        <v>0</v>
      </c>
      <c r="BF558" s="221">
        <f t="shared" si="586"/>
        <v>0</v>
      </c>
      <c r="BG558" s="221">
        <f t="shared" si="586"/>
        <v>0</v>
      </c>
      <c r="BH558" s="221">
        <f t="shared" si="586"/>
        <v>0</v>
      </c>
      <c r="BI558" s="221">
        <f t="shared" si="586"/>
        <v>0</v>
      </c>
      <c r="BJ558" s="221">
        <f t="shared" si="586"/>
        <v>0</v>
      </c>
      <c r="BK558" s="221">
        <f t="shared" si="586"/>
        <v>0</v>
      </c>
      <c r="BL558" s="221">
        <f t="shared" si="586"/>
        <v>0</v>
      </c>
      <c r="BM558" s="221">
        <f t="shared" si="586"/>
        <v>0</v>
      </c>
    </row>
    <row r="559" spans="4:65" ht="12.75">
      <c r="D559" s="226" t="str">
        <f>"Total "&amp;D533</f>
        <v>Total Pre-Tax Return on Capital</v>
      </c>
      <c r="K559" s="241">
        <f t="shared" si="561"/>
        <v>333726.17293406109</v>
      </c>
      <c r="L559" s="242">
        <f t="shared" si="562"/>
        <v>426368.32702377229</v>
      </c>
      <c r="O559" s="243">
        <f t="shared" si="587" ref="O559:AT559">SUM(O534:O558)</f>
        <v>92612.021979251964</v>
      </c>
      <c r="P559" s="243">
        <f t="shared" si="587"/>
        <v>78724.874836734729</v>
      </c>
      <c r="Q559" s="243">
        <f t="shared" si="587"/>
        <v>64937.89553084084</v>
      </c>
      <c r="R559" s="243">
        <f t="shared" si="587"/>
        <v>53715.212842504501</v>
      </c>
      <c r="S559" s="243">
        <f t="shared" si="587"/>
        <v>43454.141385752257</v>
      </c>
      <c r="T559" s="243">
        <f t="shared" si="587"/>
        <v>33914.278352688059</v>
      </c>
      <c r="U559" s="243">
        <f t="shared" si="587"/>
        <v>25816.832167</v>
      </c>
      <c r="V559" s="243">
        <f t="shared" si="587"/>
        <v>18440.594404999996</v>
      </c>
      <c r="W559" s="243">
        <f t="shared" si="587"/>
        <v>11064.356642999997</v>
      </c>
      <c r="X559" s="243">
        <f t="shared" si="587"/>
        <v>3688.1188809999971</v>
      </c>
      <c r="Y559" s="243">
        <f t="shared" si="587"/>
        <v>-6.9702191651549037E-12</v>
      </c>
      <c r="Z559" s="243">
        <f t="shared" si="587"/>
        <v>-1.1597707365916542E-11</v>
      </c>
      <c r="AA559" s="243">
        <f t="shared" si="587"/>
        <v>-1.1597707365916542E-11</v>
      </c>
      <c r="AB559" s="243">
        <f t="shared" si="587"/>
        <v>-1.1597707365916542E-11</v>
      </c>
      <c r="AC559" s="243">
        <f t="shared" si="587"/>
        <v>-1.1597707365916542E-11</v>
      </c>
      <c r="AD559" s="243">
        <f t="shared" si="587"/>
        <v>-1.1597707365916542E-11</v>
      </c>
      <c r="AE559" s="243">
        <f t="shared" si="587"/>
        <v>-1.1597707365916542E-11</v>
      </c>
      <c r="AF559" s="243">
        <f t="shared" si="587"/>
        <v>-1.1597707365916542E-11</v>
      </c>
      <c r="AG559" s="243">
        <f t="shared" si="587"/>
        <v>-1.1597707365916542E-11</v>
      </c>
      <c r="AH559" s="243">
        <f t="shared" si="587"/>
        <v>-1.1597707365916542E-11</v>
      </c>
      <c r="AI559" s="243">
        <f t="shared" si="587"/>
        <v>-1.1597707365916542E-11</v>
      </c>
      <c r="AJ559" s="243">
        <f t="shared" si="587"/>
        <v>-1.1597707365916542E-11</v>
      </c>
      <c r="AK559" s="243">
        <f t="shared" si="587"/>
        <v>-1.1597707365916542E-11</v>
      </c>
      <c r="AL559" s="243">
        <f t="shared" si="587"/>
        <v>-1.1597707365916542E-11</v>
      </c>
      <c r="AM559" s="243">
        <f t="shared" si="587"/>
        <v>-1.1597707365916542E-11</v>
      </c>
      <c r="AN559" s="243">
        <f t="shared" si="587"/>
        <v>-1.1597707365916542E-11</v>
      </c>
      <c r="AO559" s="243">
        <f t="shared" si="587"/>
        <v>-1.1597707365916542E-11</v>
      </c>
      <c r="AP559" s="243">
        <f t="shared" si="587"/>
        <v>-1.1597707365916542E-11</v>
      </c>
      <c r="AQ559" s="243">
        <f t="shared" si="587"/>
        <v>-1.1597707365916542E-11</v>
      </c>
      <c r="AR559" s="243">
        <f t="shared" si="587"/>
        <v>-1.1597707365916542E-11</v>
      </c>
      <c r="AS559" s="243">
        <f t="shared" si="587"/>
        <v>-1.1597707365916542E-11</v>
      </c>
      <c r="AT559" s="243">
        <f t="shared" si="587"/>
        <v>-1.1597707365916542E-11</v>
      </c>
      <c r="AU559" s="243">
        <f t="shared" si="588" ref="AU559:BM559">SUM(AU534:AU558)</f>
        <v>-1.1597707365916542E-11</v>
      </c>
      <c r="AV559" s="243">
        <f t="shared" si="588"/>
        <v>-1.1597707365916542E-11</v>
      </c>
      <c r="AW559" s="243">
        <f t="shared" si="588"/>
        <v>-1.1597707365916542E-11</v>
      </c>
      <c r="AX559" s="243">
        <f t="shared" si="588"/>
        <v>-1.1597707365916542E-11</v>
      </c>
      <c r="AY559" s="243">
        <f t="shared" si="588"/>
        <v>-1.1597707365916542E-11</v>
      </c>
      <c r="AZ559" s="243">
        <f t="shared" si="588"/>
        <v>-1.1597707365916542E-11</v>
      </c>
      <c r="BA559" s="243">
        <f t="shared" si="588"/>
        <v>-1.1597707365916542E-11</v>
      </c>
      <c r="BB559" s="243">
        <f t="shared" si="588"/>
        <v>-1.1597707365916542E-11</v>
      </c>
      <c r="BC559" s="243">
        <f t="shared" si="588"/>
        <v>-1.1597707365916542E-11</v>
      </c>
      <c r="BD559" s="243">
        <f t="shared" si="588"/>
        <v>-1.1597707365916542E-11</v>
      </c>
      <c r="BE559" s="243">
        <f t="shared" si="588"/>
        <v>-1.1597707365916542E-11</v>
      </c>
      <c r="BF559" s="243">
        <f t="shared" si="588"/>
        <v>-1.1597707365916542E-11</v>
      </c>
      <c r="BG559" s="243">
        <f t="shared" si="588"/>
        <v>-1.1597707365916542E-11</v>
      </c>
      <c r="BH559" s="243">
        <f t="shared" si="588"/>
        <v>-1.1597707365916542E-11</v>
      </c>
      <c r="BI559" s="243">
        <f t="shared" si="588"/>
        <v>-1.1597707365916542E-11</v>
      </c>
      <c r="BJ559" s="243">
        <f t="shared" si="588"/>
        <v>-1.1597707365916542E-11</v>
      </c>
      <c r="BK559" s="243">
        <f t="shared" si="588"/>
        <v>-1.1597707365916542E-11</v>
      </c>
      <c r="BL559" s="243">
        <f t="shared" si="588"/>
        <v>-1.1597707365916542E-11</v>
      </c>
      <c r="BM559" s="243">
        <f t="shared" si="588"/>
        <v>-1.1597707365916542E-11</v>
      </c>
    </row>
    <row r="560" spans="4:65" ht="12.75">
      <c r="D560" s="226"/>
      <c r="O560" s="259"/>
      <c r="P560" s="259"/>
      <c r="Q560" s="259"/>
      <c r="R560" s="259"/>
      <c r="S560" s="259"/>
      <c r="T560" s="259"/>
      <c r="U560" s="259"/>
      <c r="V560" s="259"/>
      <c r="W560" s="259"/>
      <c r="X560" s="259"/>
      <c r="Y560" s="259"/>
      <c r="Z560" s="259"/>
      <c r="AA560" s="259"/>
      <c r="AB560" s="259"/>
      <c r="AC560" s="259"/>
      <c r="AD560" s="259"/>
      <c r="AE560" s="259"/>
      <c r="AF560" s="259"/>
      <c r="AG560" s="259"/>
      <c r="AH560" s="259"/>
      <c r="AI560" s="259"/>
      <c r="AJ560" s="259"/>
      <c r="AK560" s="259"/>
      <c r="AL560" s="259"/>
      <c r="AM560" s="259"/>
      <c r="AN560" s="259"/>
      <c r="AO560" s="259"/>
      <c r="AP560" s="259"/>
      <c r="AQ560" s="259"/>
      <c r="AR560" s="259"/>
      <c r="AS560" s="259"/>
      <c r="AT560" s="259"/>
      <c r="AU560" s="259"/>
      <c r="AV560" s="259"/>
      <c r="AW560" s="259"/>
      <c r="AX560" s="259"/>
      <c r="AY560" s="259"/>
      <c r="AZ560" s="259"/>
      <c r="BA560" s="259"/>
      <c r="BB560" s="259"/>
      <c r="BC560" s="259"/>
      <c r="BD560" s="259"/>
      <c r="BE560" s="259"/>
      <c r="BF560" s="259"/>
      <c r="BG560" s="259"/>
      <c r="BH560" s="259"/>
      <c r="BI560" s="259"/>
      <c r="BJ560" s="259"/>
      <c r="BK560" s="259"/>
      <c r="BL560" s="259"/>
      <c r="BM560" s="259"/>
    </row>
    <row r="561" spans="4:65" s="221" customFormat="1" ht="12.75">
      <c r="D561" s="229" t="s">
        <v>102</v>
      </c>
      <c r="F561" s="230"/>
      <c r="G561" s="230"/>
      <c r="O561" s="221">
        <f t="shared" si="589" ref="O561:AT561">SUMPRODUCT(O$386:O$410,$H$534:$H$558)-O559</f>
        <v>0</v>
      </c>
      <c r="P561" s="221">
        <f t="shared" si="589"/>
        <v>0</v>
      </c>
      <c r="Q561" s="221">
        <f t="shared" si="589"/>
        <v>0</v>
      </c>
      <c r="R561" s="221">
        <f t="shared" si="589"/>
        <v>0</v>
      </c>
      <c r="S561" s="221">
        <f t="shared" si="589"/>
        <v>0</v>
      </c>
      <c r="T561" s="221">
        <f t="shared" si="589"/>
        <v>0</v>
      </c>
      <c r="U561" s="221">
        <f t="shared" si="589"/>
        <v>0</v>
      </c>
      <c r="V561" s="221">
        <f t="shared" si="589"/>
        <v>0</v>
      </c>
      <c r="W561" s="221">
        <f t="shared" si="589"/>
        <v>0</v>
      </c>
      <c r="X561" s="221">
        <f t="shared" si="589"/>
        <v>0</v>
      </c>
      <c r="Y561" s="221">
        <f t="shared" si="589"/>
        <v>0</v>
      </c>
      <c r="Z561" s="221">
        <f t="shared" si="589"/>
        <v>0</v>
      </c>
      <c r="AA561" s="221">
        <f t="shared" si="589"/>
        <v>0</v>
      </c>
      <c r="AB561" s="221">
        <f t="shared" si="589"/>
        <v>0</v>
      </c>
      <c r="AC561" s="221">
        <f t="shared" si="589"/>
        <v>0</v>
      </c>
      <c r="AD561" s="221">
        <f t="shared" si="589"/>
        <v>0</v>
      </c>
      <c r="AE561" s="221">
        <f t="shared" si="589"/>
        <v>0</v>
      </c>
      <c r="AF561" s="221">
        <f t="shared" si="589"/>
        <v>0</v>
      </c>
      <c r="AG561" s="221">
        <f t="shared" si="589"/>
        <v>0</v>
      </c>
      <c r="AH561" s="221">
        <f t="shared" si="589"/>
        <v>0</v>
      </c>
      <c r="AI561" s="221">
        <f t="shared" si="589"/>
        <v>0</v>
      </c>
      <c r="AJ561" s="221">
        <f t="shared" si="589"/>
        <v>0</v>
      </c>
      <c r="AK561" s="221">
        <f t="shared" si="589"/>
        <v>0</v>
      </c>
      <c r="AL561" s="221">
        <f t="shared" si="589"/>
        <v>0</v>
      </c>
      <c r="AM561" s="221">
        <f t="shared" si="589"/>
        <v>0</v>
      </c>
      <c r="AN561" s="221">
        <f t="shared" si="589"/>
        <v>0</v>
      </c>
      <c r="AO561" s="221">
        <f t="shared" si="589"/>
        <v>0</v>
      </c>
      <c r="AP561" s="221">
        <f t="shared" si="589"/>
        <v>0</v>
      </c>
      <c r="AQ561" s="221">
        <f t="shared" si="589"/>
        <v>0</v>
      </c>
      <c r="AR561" s="221">
        <f t="shared" si="589"/>
        <v>0</v>
      </c>
      <c r="AS561" s="221">
        <f t="shared" si="589"/>
        <v>0</v>
      </c>
      <c r="AT561" s="221">
        <f t="shared" si="589"/>
        <v>0</v>
      </c>
      <c r="AU561" s="221">
        <f t="shared" si="590" ref="AU561:BM561">SUMPRODUCT(AU$386:AU$410,$H$534:$H$558)-AU559</f>
        <v>0</v>
      </c>
      <c r="AV561" s="221">
        <f t="shared" si="590"/>
        <v>0</v>
      </c>
      <c r="AW561" s="221">
        <f t="shared" si="590"/>
        <v>0</v>
      </c>
      <c r="AX561" s="221">
        <f t="shared" si="590"/>
        <v>0</v>
      </c>
      <c r="AY561" s="221">
        <f t="shared" si="590"/>
        <v>0</v>
      </c>
      <c r="AZ561" s="221">
        <f t="shared" si="590"/>
        <v>0</v>
      </c>
      <c r="BA561" s="221">
        <f t="shared" si="590"/>
        <v>0</v>
      </c>
      <c r="BB561" s="221">
        <f t="shared" si="590"/>
        <v>0</v>
      </c>
      <c r="BC561" s="221">
        <f t="shared" si="590"/>
        <v>0</v>
      </c>
      <c r="BD561" s="221">
        <f t="shared" si="590"/>
        <v>0</v>
      </c>
      <c r="BE561" s="221">
        <f t="shared" si="590"/>
        <v>0</v>
      </c>
      <c r="BF561" s="221">
        <f t="shared" si="590"/>
        <v>0</v>
      </c>
      <c r="BG561" s="221">
        <f t="shared" si="590"/>
        <v>0</v>
      </c>
      <c r="BH561" s="221">
        <f t="shared" si="590"/>
        <v>0</v>
      </c>
      <c r="BI561" s="221">
        <f t="shared" si="590"/>
        <v>0</v>
      </c>
      <c r="BJ561" s="221">
        <f t="shared" si="590"/>
        <v>0</v>
      </c>
      <c r="BK561" s="221">
        <f t="shared" si="590"/>
        <v>0</v>
      </c>
      <c r="BL561" s="221">
        <f t="shared" si="590"/>
        <v>0</v>
      </c>
      <c r="BM561" s="221">
        <f t="shared" si="590"/>
        <v>0</v>
      </c>
    </row>
    <row r="562" spans="4:7" s="221" customFormat="1" ht="12.75">
      <c r="D562" s="229"/>
      <c r="F562" s="230"/>
      <c r="G562" s="230"/>
    </row>
    <row r="563" spans="4:7" s="221" customFormat="1" ht="12.75">
      <c r="D563" s="229"/>
      <c r="F563" s="230"/>
      <c r="G563" s="230"/>
    </row>
    <row r="564" spans="4:7" s="221" customFormat="1" ht="12.75">
      <c r="D564" s="229"/>
      <c r="F564" s="230"/>
      <c r="G564" s="230"/>
    </row>
    <row r="565" spans="4:18" s="210" customFormat="1" ht="15.75">
      <c r="D565" s="192" t="s">
        <v>24</v>
      </c>
      <c r="F565" s="211"/>
      <c r="G565" s="211"/>
      <c r="O565" s="212"/>
      <c r="P565" s="212"/>
      <c r="Q565" s="212"/>
      <c r="R565" s="212"/>
    </row>
    <row r="566" spans="4:7" s="221" customFormat="1" ht="12.75">
      <c r="D566" s="229"/>
      <c r="F566" s="230"/>
      <c r="G566" s="230"/>
    </row>
    <row r="567" spans="4:7" s="221" customFormat="1" ht="12.75">
      <c r="D567" s="229"/>
      <c r="F567" s="230"/>
      <c r="G567" s="230"/>
    </row>
    <row r="568" spans="4:65" ht="12.75">
      <c r="D568" s="218" t="s">
        <v>25</v>
      </c>
      <c r="E568" s="213"/>
      <c r="F568" s="186"/>
      <c r="G568" s="186"/>
      <c r="H568" s="197" t="s">
        <v>214</v>
      </c>
      <c r="I568" s="231" t="s">
        <v>213</v>
      </c>
      <c r="J568" s="244" t="s">
        <v>209</v>
      </c>
      <c r="K568" s="216"/>
      <c r="L568" s="216"/>
      <c r="M568" s="216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  <c r="AA568" s="216"/>
      <c r="AB568" s="216"/>
      <c r="AC568" s="216"/>
      <c r="AD568" s="216"/>
      <c r="AE568" s="216"/>
      <c r="AF568" s="216"/>
      <c r="AG568" s="216"/>
      <c r="AH568" s="216"/>
      <c r="AI568" s="216"/>
      <c r="AJ568" s="216"/>
      <c r="AK568" s="216"/>
      <c r="AL568" s="216"/>
      <c r="AM568" s="216"/>
      <c r="AN568" s="216"/>
      <c r="AO568" s="216"/>
      <c r="AP568" s="216"/>
      <c r="AQ568" s="216"/>
      <c r="AR568" s="216"/>
      <c r="AS568" s="216"/>
      <c r="AT568" s="216"/>
      <c r="AU568" s="216"/>
      <c r="AV568" s="216"/>
      <c r="AW568" s="216"/>
      <c r="AX568" s="216"/>
      <c r="AY568" s="216"/>
      <c r="AZ568" s="216"/>
      <c r="BA568" s="216"/>
      <c r="BB568" s="216"/>
      <c r="BC568" s="216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</row>
    <row r="569" spans="3:65" ht="12.75">
      <c r="C569" s="220">
        <f>C568+1</f>
        <v>1</v>
      </c>
      <c r="D569" s="198" t="str">
        <f>INDEX(D$64:D$88,$C569,1)</f>
        <v>Capital Costs</v>
      </c>
      <c r="E569" s="245" t="str">
        <f t="shared" si="591" ref="E569:F593">INDEX(E$64:E$88,$C569,1)</f>
        <v>Capital</v>
      </c>
      <c r="F569" s="215">
        <f t="shared" si="591"/>
        <v>4</v>
      </c>
      <c r="G569" s="215"/>
      <c r="H569" s="306">
        <f>YEAR(I569)</f>
        <v>2022</v>
      </c>
      <c r="I569" s="302">
        <f t="shared" si="592" ref="I569:I593">I183</f>
        <v>44562</v>
      </c>
      <c r="J569" s="222">
        <f t="shared" si="593" ref="J569:J593">L1088</f>
        <v>0</v>
      </c>
      <c r="K569" s="236">
        <f>SUMPRODUCT(O569:BM569,$O$12:$BM$12)</f>
        <v>931304.74753316026</v>
      </c>
      <c r="L569" s="237">
        <f>SUM(O569:BM569)</f>
        <v>1000000</v>
      </c>
      <c r="O569" s="221">
        <f>(SUM($N122:O122)-SUM($N569:N569)+$J569)*IF($F569&gt;=5,O$10&gt;=YEAR($I569),1)*($F569&gt;=3)</f>
        <v>1000000</v>
      </c>
      <c r="P569" s="221">
        <f>(SUM($N122:P122)-SUM($N569:O569)+$J569)*IF($F569&gt;=5,P$10&gt;=YEAR($I569),1)*($F569&gt;=3)</f>
        <v>0</v>
      </c>
      <c r="Q569" s="221">
        <f>(SUM($N122:Q122)-SUM($N569:P569)+$J569)*IF($F569&gt;=5,Q$10&gt;=YEAR($I569),1)*($F569&gt;=3)</f>
        <v>0</v>
      </c>
      <c r="R569" s="221">
        <f>(SUM($N122:R122)-SUM($N569:Q569)+$J569)*IF($F569&gt;=5,R$10&gt;=YEAR($I569),1)*($F569&gt;=3)</f>
        <v>0</v>
      </c>
      <c r="S569" s="221">
        <f>(SUM($N122:S122)-SUM($N569:R569)+$J569)*IF($F569&gt;=5,S$10&gt;=YEAR($I569),1)*($F569&gt;=3)</f>
        <v>0</v>
      </c>
      <c r="T569" s="221">
        <f>(SUM($N122:T122)-SUM($N569:S569)+$J569)*IF($F569&gt;=5,T$10&gt;=YEAR($I569),1)*($F569&gt;=3)</f>
        <v>0</v>
      </c>
      <c r="U569" s="221">
        <f>(SUM($N122:U122)-SUM($N569:T569)+$J569)*IF($F569&gt;=5,U$10&gt;=YEAR($I569),1)*($F569&gt;=3)</f>
        <v>0</v>
      </c>
      <c r="V569" s="221">
        <f>(SUM($N122:V122)-SUM($N569:U569)+$J569)*IF($F569&gt;=5,V$10&gt;=YEAR($I569),1)*($F569&gt;=3)</f>
        <v>0</v>
      </c>
      <c r="W569" s="221">
        <f>(SUM($N122:W122)-SUM($N569:V569)+$J569)*IF($F569&gt;=5,W$10&gt;=YEAR($I569),1)*($F569&gt;=3)</f>
        <v>0</v>
      </c>
      <c r="X569" s="221">
        <f>(SUM($N122:X122)-SUM($N569:W569)+$J569)*IF($F569&gt;=5,X$10&gt;=YEAR($I569),1)*($F569&gt;=3)</f>
        <v>0</v>
      </c>
      <c r="Y569" s="221">
        <f>(SUM($N122:Y122)-SUM($N569:X569)+$J569)*IF($F569&gt;=5,Y$10&gt;=YEAR($I569),1)*($F569&gt;=3)</f>
        <v>0</v>
      </c>
      <c r="Z569" s="221">
        <f>(SUM($N122:Z122)-SUM($N569:Y569)+$J569)*IF($F569&gt;=5,Z$10&gt;=YEAR($I569),1)*($F569&gt;=3)</f>
        <v>0</v>
      </c>
      <c r="AA569" s="221">
        <f>(SUM($N122:AA122)-SUM($N569:Z569)+$J569)*IF($F569&gt;=5,AA$10&gt;=YEAR($I569),1)*($F569&gt;=3)</f>
        <v>0</v>
      </c>
      <c r="AB569" s="221">
        <f>(SUM($N122:AB122)-SUM($N569:AA569)+$J569)*IF($F569&gt;=5,AB$10&gt;=YEAR($I569),1)*($F569&gt;=3)</f>
        <v>0</v>
      </c>
      <c r="AC569" s="221">
        <f>(SUM($N122:AC122)-SUM($N569:AB569)+$J569)*IF($F569&gt;=5,AC$10&gt;=YEAR($I569),1)*($F569&gt;=3)</f>
        <v>0</v>
      </c>
      <c r="AD569" s="221">
        <f>(SUM($N122:AD122)-SUM($N569:AC569)+$J569)*IF($F569&gt;=5,AD$10&gt;=YEAR($I569),1)*($F569&gt;=3)</f>
        <v>0</v>
      </c>
      <c r="AE569" s="221">
        <f>(SUM($N122:AE122)-SUM($N569:AD569)+$J569)*IF($F569&gt;=5,AE$10&gt;=YEAR($I569),1)*($F569&gt;=3)</f>
        <v>0</v>
      </c>
      <c r="AF569" s="221">
        <f>(SUM($N122:AF122)-SUM($N569:AE569)+$J569)*IF($F569&gt;=5,AF$10&gt;=YEAR($I569),1)*($F569&gt;=3)</f>
        <v>0</v>
      </c>
      <c r="AG569" s="221">
        <f>(SUM($N122:AG122)-SUM($N569:AF569)+$J569)*IF($F569&gt;=5,AG$10&gt;=YEAR($I569),1)*($F569&gt;=3)</f>
        <v>0</v>
      </c>
      <c r="AH569" s="221">
        <f>(SUM($N122:AH122)-SUM($N569:AG569)+$J569)*IF($F569&gt;=5,AH$10&gt;=YEAR($I569),1)*($F569&gt;=3)</f>
        <v>0</v>
      </c>
      <c r="AI569" s="221">
        <f>(SUM($N122:AI122)-SUM($N569:AH569)+$J569)*IF($F569&gt;=5,AI$10&gt;=YEAR($I569),1)*($F569&gt;=3)</f>
        <v>0</v>
      </c>
      <c r="AJ569" s="221">
        <f>(SUM($N122:AJ122)-SUM($N569:AI569)+$J569)*IF($F569&gt;=5,AJ$10&gt;=YEAR($I569),1)*($F569&gt;=3)</f>
        <v>0</v>
      </c>
      <c r="AK569" s="221">
        <f>(SUM($N122:AK122)-SUM($N569:AJ569)+$J569)*IF($F569&gt;=5,AK$10&gt;=YEAR($I569),1)*($F569&gt;=3)</f>
        <v>0</v>
      </c>
      <c r="AL569" s="221">
        <f>(SUM($N122:AL122)-SUM($N569:AK569)+$J569)*IF($F569&gt;=5,AL$10&gt;=YEAR($I569),1)*($F569&gt;=3)</f>
        <v>0</v>
      </c>
      <c r="AM569" s="221">
        <f>(SUM($N122:AM122)-SUM($N569:AL569)+$J569)*IF($F569&gt;=5,AM$10&gt;=YEAR($I569),1)*($F569&gt;=3)</f>
        <v>0</v>
      </c>
      <c r="AN569" s="221">
        <f>(SUM($N122:AN122)-SUM($N569:AM569)+$J569)*IF($F569&gt;=5,AN$10&gt;=YEAR($I569),1)*($F569&gt;=3)</f>
        <v>0</v>
      </c>
      <c r="AO569" s="221">
        <f>(SUM($N122:AO122)-SUM($N569:AN569)+$J569)*IF($F569&gt;=5,AO$10&gt;=YEAR($I569),1)*($F569&gt;=3)</f>
        <v>0</v>
      </c>
      <c r="AP569" s="221">
        <f>(SUM($N122:AP122)-SUM($N569:AO569)+$J569)*IF($F569&gt;=5,AP$10&gt;=YEAR($I569),1)*($F569&gt;=3)</f>
        <v>0</v>
      </c>
      <c r="AQ569" s="221">
        <f>(SUM($N122:AQ122)-SUM($N569:AP569)+$J569)*IF($F569&gt;=5,AQ$10&gt;=YEAR($I569),1)*($F569&gt;=3)</f>
        <v>0</v>
      </c>
      <c r="AR569" s="221">
        <f>(SUM($N122:AR122)-SUM($N569:AQ569)+$J569)*IF($F569&gt;=5,AR$10&gt;=YEAR($I569),1)*($F569&gt;=3)</f>
        <v>0</v>
      </c>
      <c r="AS569" s="221">
        <f>(SUM($N122:AS122)-SUM($N569:AR569)+$J569)*IF($F569&gt;=5,AS$10&gt;=YEAR($I569),1)*($F569&gt;=3)</f>
        <v>0</v>
      </c>
      <c r="AT569" s="221">
        <f>(SUM($N122:AT122)-SUM($N569:AS569)+$J569)*IF($F569&gt;=5,AT$10&gt;=YEAR($I569),1)*($F569&gt;=3)</f>
        <v>0</v>
      </c>
      <c r="AU569" s="221">
        <f>(SUM($N122:AU122)-SUM($N569:AT569)+$J569)*IF($F569&gt;=5,AU$10&gt;=YEAR($I569),1)*($F569&gt;=3)</f>
        <v>0</v>
      </c>
      <c r="AV569" s="221">
        <f>(SUM($N122:AV122)-SUM($N569:AU569)+$J569)*IF($F569&gt;=5,AV$10&gt;=YEAR($I569),1)*($F569&gt;=3)</f>
        <v>0</v>
      </c>
      <c r="AW569" s="221">
        <f>(SUM($N122:AW122)-SUM($N569:AV569)+$J569)*IF($F569&gt;=5,AW$10&gt;=YEAR($I569),1)*($F569&gt;=3)</f>
        <v>0</v>
      </c>
      <c r="AX569" s="221">
        <f>(SUM($N122:AX122)-SUM($N569:AW569)+$J569)*IF($F569&gt;=5,AX$10&gt;=YEAR($I569),1)*($F569&gt;=3)</f>
        <v>0</v>
      </c>
      <c r="AY569" s="221">
        <f>(SUM($N122:AY122)-SUM($N569:AX569)+$J569)*IF($F569&gt;=5,AY$10&gt;=YEAR($I569),1)*($F569&gt;=3)</f>
        <v>0</v>
      </c>
      <c r="AZ569" s="221">
        <f>(SUM($N122:AZ122)-SUM($N569:AY569)+$J569)*IF($F569&gt;=5,AZ$10&gt;=YEAR($I569),1)*($F569&gt;=3)</f>
        <v>0</v>
      </c>
      <c r="BA569" s="221">
        <f>(SUM($N122:BA122)-SUM($N569:AZ569)+$J569)*IF($F569&gt;=5,BA$10&gt;=YEAR($I569),1)*($F569&gt;=3)</f>
        <v>0</v>
      </c>
      <c r="BB569" s="221">
        <f>(SUM($N122:BB122)-SUM($N569:BA569)+$J569)*IF($F569&gt;=5,BB$10&gt;=YEAR($I569),1)*($F569&gt;=3)</f>
        <v>0</v>
      </c>
      <c r="BC569" s="221">
        <f>(SUM($N122:BC122)-SUM($N569:BB569)+$J569)*IF($F569&gt;=5,BC$10&gt;=YEAR($I569),1)*($F569&gt;=3)</f>
        <v>0</v>
      </c>
      <c r="BD569" s="221">
        <f>(SUM($N122:BD122)-SUM($N569:BC569)+$J569)*IF($F569&gt;=5,BD$10&gt;=YEAR($I569),1)*($F569&gt;=3)</f>
        <v>0</v>
      </c>
      <c r="BE569" s="221">
        <f>(SUM($N122:BE122)-SUM($N569:BD569)+$J569)*IF($F569&gt;=5,BE$10&gt;=YEAR($I569),1)*($F569&gt;=3)</f>
        <v>0</v>
      </c>
      <c r="BF569" s="221">
        <f>(SUM($N122:BF122)-SUM($N569:BE569)+$J569)*IF($F569&gt;=5,BF$10&gt;=YEAR($I569),1)*($F569&gt;=3)</f>
        <v>0</v>
      </c>
      <c r="BG569" s="221">
        <f>(SUM($N122:BG122)-SUM($N569:BF569)+$J569)*IF($F569&gt;=5,BG$10&gt;=YEAR($I569),1)*($F569&gt;=3)</f>
        <v>0</v>
      </c>
      <c r="BH569" s="221">
        <f>(SUM($N122:BH122)-SUM($N569:BG569)+$J569)*IF($F569&gt;=5,BH$10&gt;=YEAR($I569),1)*($F569&gt;=3)</f>
        <v>0</v>
      </c>
      <c r="BI569" s="221">
        <f>(SUM($N122:BI122)-SUM($N569:BH569)+$J569)*IF($F569&gt;=5,BI$10&gt;=YEAR($I569),1)*($F569&gt;=3)</f>
        <v>0</v>
      </c>
      <c r="BJ569" s="221">
        <f>(SUM($N122:BJ122)-SUM($N569:BI569)+$J569)*IF($F569&gt;=5,BJ$10&gt;=YEAR($I569),1)*($F569&gt;=3)</f>
        <v>0</v>
      </c>
      <c r="BK569" s="221">
        <f>(SUM($N122:BK122)-SUM($N569:BJ569)+$J569)*IF($F569&gt;=5,BK$10&gt;=YEAR($I569),1)*($F569&gt;=3)</f>
        <v>0</v>
      </c>
      <c r="BL569" s="221">
        <f>(SUM($N122:BL122)-SUM($N569:BK569)+$J569)*IF($F569&gt;=5,BL$10&gt;=YEAR($I569),1)*($F569&gt;=3)</f>
        <v>0</v>
      </c>
      <c r="BM569" s="221">
        <f>(SUM($N122:BM122)-SUM($N569:BL569)+$J569)*IF($F569&gt;=5,BM$10&gt;=YEAR($I569),1)*($F569&gt;=3)</f>
        <v>0</v>
      </c>
    </row>
    <row r="570" spans="3:65" ht="12.75">
      <c r="C570" s="220">
        <f t="shared" si="594" ref="C570:C593">C569+1</f>
        <v>2</v>
      </c>
      <c r="D570" s="198" t="str">
        <f t="shared" si="595" ref="D570:D593">INDEX(D$64:D$88,$C570,1)</f>
        <v>O&amp;M</v>
      </c>
      <c r="E570" s="245" t="str">
        <f t="shared" si="591"/>
        <v>Operating Expense</v>
      </c>
      <c r="F570" s="215">
        <f t="shared" si="591"/>
        <v>2</v>
      </c>
      <c r="G570" s="215"/>
      <c r="H570" s="306">
        <f t="shared" si="596" ref="H570:H593">YEAR(I570)</f>
        <v>2022</v>
      </c>
      <c r="I570" s="302">
        <f t="shared" si="592"/>
        <v>44562</v>
      </c>
      <c r="J570" s="222">
        <f t="shared" si="593"/>
        <v>0</v>
      </c>
      <c r="K570" s="236">
        <f t="shared" si="597" ref="K570:K594">SUMPRODUCT(O570:BM570,$O$12:$BM$12)</f>
        <v>0</v>
      </c>
      <c r="L570" s="237">
        <f t="shared" si="598" ref="L570:L594">SUM(O570:BM570)</f>
        <v>0</v>
      </c>
      <c r="O570" s="221">
        <f>(SUM($N123:O123)-SUM($N570:N570)+$J570)*IF($F570&gt;=5,O$10&gt;=YEAR($I570),1)*($F570&gt;=3)</f>
        <v>0</v>
      </c>
      <c r="P570" s="221">
        <f>(SUM($N123:P123)-SUM($N570:O570)+$J570)*IF($F570&gt;=5,P$10&gt;=YEAR($I570),1)*($F570&gt;=3)</f>
        <v>0</v>
      </c>
      <c r="Q570" s="221">
        <f>(SUM($N123:Q123)-SUM($N570:P570)+$J570)*IF($F570&gt;=5,Q$10&gt;=YEAR($I570),1)*($F570&gt;=3)</f>
        <v>0</v>
      </c>
      <c r="R570" s="221">
        <f>(SUM($N123:R123)-SUM($N570:Q570)+$J570)*IF($F570&gt;=5,R$10&gt;=YEAR($I570),1)*($F570&gt;=3)</f>
        <v>0</v>
      </c>
      <c r="S570" s="221">
        <f>(SUM($N123:S123)-SUM($N570:R570)+$J570)*IF($F570&gt;=5,S$10&gt;=YEAR($I570),1)*($F570&gt;=3)</f>
        <v>0</v>
      </c>
      <c r="T570" s="221">
        <f>(SUM($N123:T123)-SUM($N570:S570)+$J570)*IF($F570&gt;=5,T$10&gt;=YEAR($I570),1)*($F570&gt;=3)</f>
        <v>0</v>
      </c>
      <c r="U570" s="221">
        <f>(SUM($N123:U123)-SUM($N570:T570)+$J570)*IF($F570&gt;=5,U$10&gt;=YEAR($I570),1)*($F570&gt;=3)</f>
        <v>0</v>
      </c>
      <c r="V570" s="221">
        <f>(SUM($N123:V123)-SUM($N570:U570)+$J570)*IF($F570&gt;=5,V$10&gt;=YEAR($I570),1)*($F570&gt;=3)</f>
        <v>0</v>
      </c>
      <c r="W570" s="221">
        <f>(SUM($N123:W123)-SUM($N570:V570)+$J570)*IF($F570&gt;=5,W$10&gt;=YEAR($I570),1)*($F570&gt;=3)</f>
        <v>0</v>
      </c>
      <c r="X570" s="221">
        <f>(SUM($N123:X123)-SUM($N570:W570)+$J570)*IF($F570&gt;=5,X$10&gt;=YEAR($I570),1)*($F570&gt;=3)</f>
        <v>0</v>
      </c>
      <c r="Y570" s="221">
        <f>(SUM($N123:Y123)-SUM($N570:X570)+$J570)*IF($F570&gt;=5,Y$10&gt;=YEAR($I570),1)*($F570&gt;=3)</f>
        <v>0</v>
      </c>
      <c r="Z570" s="221">
        <f>(SUM($N123:Z123)-SUM($N570:Y570)+$J570)*IF($F570&gt;=5,Z$10&gt;=YEAR($I570),1)*($F570&gt;=3)</f>
        <v>0</v>
      </c>
      <c r="AA570" s="221">
        <f>(SUM($N123:AA123)-SUM($N570:Z570)+$J570)*IF($F570&gt;=5,AA$10&gt;=YEAR($I570),1)*($F570&gt;=3)</f>
        <v>0</v>
      </c>
      <c r="AB570" s="221">
        <f>(SUM($N123:AB123)-SUM($N570:AA570)+$J570)*IF($F570&gt;=5,AB$10&gt;=YEAR($I570),1)*($F570&gt;=3)</f>
        <v>0</v>
      </c>
      <c r="AC570" s="221">
        <f>(SUM($N123:AC123)-SUM($N570:AB570)+$J570)*IF($F570&gt;=5,AC$10&gt;=YEAR($I570),1)*($F570&gt;=3)</f>
        <v>0</v>
      </c>
      <c r="AD570" s="221">
        <f>(SUM($N123:AD123)-SUM($N570:AC570)+$J570)*IF($F570&gt;=5,AD$10&gt;=YEAR($I570),1)*($F570&gt;=3)</f>
        <v>0</v>
      </c>
      <c r="AE570" s="221">
        <f>(SUM($N123:AE123)-SUM($N570:AD570)+$J570)*IF($F570&gt;=5,AE$10&gt;=YEAR($I570),1)*($F570&gt;=3)</f>
        <v>0</v>
      </c>
      <c r="AF570" s="221">
        <f>(SUM($N123:AF123)-SUM($N570:AE570)+$J570)*IF($F570&gt;=5,AF$10&gt;=YEAR($I570),1)*($F570&gt;=3)</f>
        <v>0</v>
      </c>
      <c r="AG570" s="221">
        <f>(SUM($N123:AG123)-SUM($N570:AF570)+$J570)*IF($F570&gt;=5,AG$10&gt;=YEAR($I570),1)*($F570&gt;=3)</f>
        <v>0</v>
      </c>
      <c r="AH570" s="221">
        <f>(SUM($N123:AH123)-SUM($N570:AG570)+$J570)*IF($F570&gt;=5,AH$10&gt;=YEAR($I570),1)*($F570&gt;=3)</f>
        <v>0</v>
      </c>
      <c r="AI570" s="221">
        <f>(SUM($N123:AI123)-SUM($N570:AH570)+$J570)*IF($F570&gt;=5,AI$10&gt;=YEAR($I570),1)*($F570&gt;=3)</f>
        <v>0</v>
      </c>
      <c r="AJ570" s="221">
        <f>(SUM($N123:AJ123)-SUM($N570:AI570)+$J570)*IF($F570&gt;=5,AJ$10&gt;=YEAR($I570),1)*($F570&gt;=3)</f>
        <v>0</v>
      </c>
      <c r="AK570" s="221">
        <f>(SUM($N123:AK123)-SUM($N570:AJ570)+$J570)*IF($F570&gt;=5,AK$10&gt;=YEAR($I570),1)*($F570&gt;=3)</f>
        <v>0</v>
      </c>
      <c r="AL570" s="221">
        <f>(SUM($N123:AL123)-SUM($N570:AK570)+$J570)*IF($F570&gt;=5,AL$10&gt;=YEAR($I570),1)*($F570&gt;=3)</f>
        <v>0</v>
      </c>
      <c r="AM570" s="221">
        <f>(SUM($N123:AM123)-SUM($N570:AL570)+$J570)*IF($F570&gt;=5,AM$10&gt;=YEAR($I570),1)*($F570&gt;=3)</f>
        <v>0</v>
      </c>
      <c r="AN570" s="221">
        <f>(SUM($N123:AN123)-SUM($N570:AM570)+$J570)*IF($F570&gt;=5,AN$10&gt;=YEAR($I570),1)*($F570&gt;=3)</f>
        <v>0</v>
      </c>
      <c r="AO570" s="221">
        <f>(SUM($N123:AO123)-SUM($N570:AN570)+$J570)*IF($F570&gt;=5,AO$10&gt;=YEAR($I570),1)*($F570&gt;=3)</f>
        <v>0</v>
      </c>
      <c r="AP570" s="221">
        <f>(SUM($N123:AP123)-SUM($N570:AO570)+$J570)*IF($F570&gt;=5,AP$10&gt;=YEAR($I570),1)*($F570&gt;=3)</f>
        <v>0</v>
      </c>
      <c r="AQ570" s="221">
        <f>(SUM($N123:AQ123)-SUM($N570:AP570)+$J570)*IF($F570&gt;=5,AQ$10&gt;=YEAR($I570),1)*($F570&gt;=3)</f>
        <v>0</v>
      </c>
      <c r="AR570" s="221">
        <f>(SUM($N123:AR123)-SUM($N570:AQ570)+$J570)*IF($F570&gt;=5,AR$10&gt;=YEAR($I570),1)*($F570&gt;=3)</f>
        <v>0</v>
      </c>
      <c r="AS570" s="221">
        <f>(SUM($N123:AS123)-SUM($N570:AR570)+$J570)*IF($F570&gt;=5,AS$10&gt;=YEAR($I570),1)*($F570&gt;=3)</f>
        <v>0</v>
      </c>
      <c r="AT570" s="221">
        <f>(SUM($N123:AT123)-SUM($N570:AS570)+$J570)*IF($F570&gt;=5,AT$10&gt;=YEAR($I570),1)*($F570&gt;=3)</f>
        <v>0</v>
      </c>
      <c r="AU570" s="221">
        <f>(SUM($N123:AU123)-SUM($N570:AT570)+$J570)*IF($F570&gt;=5,AU$10&gt;=YEAR($I570),1)*($F570&gt;=3)</f>
        <v>0</v>
      </c>
      <c r="AV570" s="221">
        <f>(SUM($N123:AV123)-SUM($N570:AU570)+$J570)*IF($F570&gt;=5,AV$10&gt;=YEAR($I570),1)*($F570&gt;=3)</f>
        <v>0</v>
      </c>
      <c r="AW570" s="221">
        <f>(SUM($N123:AW123)-SUM($N570:AV570)+$J570)*IF($F570&gt;=5,AW$10&gt;=YEAR($I570),1)*($F570&gt;=3)</f>
        <v>0</v>
      </c>
      <c r="AX570" s="221">
        <f>(SUM($N123:AX123)-SUM($N570:AW570)+$J570)*IF($F570&gt;=5,AX$10&gt;=YEAR($I570),1)*($F570&gt;=3)</f>
        <v>0</v>
      </c>
      <c r="AY570" s="221">
        <f>(SUM($N123:AY123)-SUM($N570:AX570)+$J570)*IF($F570&gt;=5,AY$10&gt;=YEAR($I570),1)*($F570&gt;=3)</f>
        <v>0</v>
      </c>
      <c r="AZ570" s="221">
        <f>(SUM($N123:AZ123)-SUM($N570:AY570)+$J570)*IF($F570&gt;=5,AZ$10&gt;=YEAR($I570),1)*($F570&gt;=3)</f>
        <v>0</v>
      </c>
      <c r="BA570" s="221">
        <f>(SUM($N123:BA123)-SUM($N570:AZ570)+$J570)*IF($F570&gt;=5,BA$10&gt;=YEAR($I570),1)*($F570&gt;=3)</f>
        <v>0</v>
      </c>
      <c r="BB570" s="221">
        <f>(SUM($N123:BB123)-SUM($N570:BA570)+$J570)*IF($F570&gt;=5,BB$10&gt;=YEAR($I570),1)*($F570&gt;=3)</f>
        <v>0</v>
      </c>
      <c r="BC570" s="221">
        <f>(SUM($N123:BC123)-SUM($N570:BB570)+$J570)*IF($F570&gt;=5,BC$10&gt;=YEAR($I570),1)*($F570&gt;=3)</f>
        <v>0</v>
      </c>
      <c r="BD570" s="221">
        <f>(SUM($N123:BD123)-SUM($N570:BC570)+$J570)*IF($F570&gt;=5,BD$10&gt;=YEAR($I570),1)*($F570&gt;=3)</f>
        <v>0</v>
      </c>
      <c r="BE570" s="221">
        <f>(SUM($N123:BE123)-SUM($N570:BD570)+$J570)*IF($F570&gt;=5,BE$10&gt;=YEAR($I570),1)*($F570&gt;=3)</f>
        <v>0</v>
      </c>
      <c r="BF570" s="221">
        <f>(SUM($N123:BF123)-SUM($N570:BE570)+$J570)*IF($F570&gt;=5,BF$10&gt;=YEAR($I570),1)*($F570&gt;=3)</f>
        <v>0</v>
      </c>
      <c r="BG570" s="221">
        <f>(SUM($N123:BG123)-SUM($N570:BF570)+$J570)*IF($F570&gt;=5,BG$10&gt;=YEAR($I570),1)*($F570&gt;=3)</f>
        <v>0</v>
      </c>
      <c r="BH570" s="221">
        <f>(SUM($N123:BH123)-SUM($N570:BG570)+$J570)*IF($F570&gt;=5,BH$10&gt;=YEAR($I570),1)*($F570&gt;=3)</f>
        <v>0</v>
      </c>
      <c r="BI570" s="221">
        <f>(SUM($N123:BI123)-SUM($N570:BH570)+$J570)*IF($F570&gt;=5,BI$10&gt;=YEAR($I570),1)*($F570&gt;=3)</f>
        <v>0</v>
      </c>
      <c r="BJ570" s="221">
        <f>(SUM($N123:BJ123)-SUM($N570:BI570)+$J570)*IF($F570&gt;=5,BJ$10&gt;=YEAR($I570),1)*($F570&gt;=3)</f>
        <v>0</v>
      </c>
      <c r="BK570" s="221">
        <f>(SUM($N123:BK123)-SUM($N570:BJ570)+$J570)*IF($F570&gt;=5,BK$10&gt;=YEAR($I570),1)*($F570&gt;=3)</f>
        <v>0</v>
      </c>
      <c r="BL570" s="221">
        <f>(SUM($N123:BL123)-SUM($N570:BK570)+$J570)*IF($F570&gt;=5,BL$10&gt;=YEAR($I570),1)*($F570&gt;=3)</f>
        <v>0</v>
      </c>
      <c r="BM570" s="221">
        <f>(SUM($N123:BM123)-SUM($N570:BL570)+$J570)*IF($F570&gt;=5,BM$10&gt;=YEAR($I570),1)*($F570&gt;=3)</f>
        <v>0</v>
      </c>
    </row>
    <row r="571" spans="3:65" ht="12.75">
      <c r="C571" s="220">
        <f t="shared" si="594"/>
        <v>3</v>
      </c>
      <c r="D571" s="198" t="str">
        <f t="shared" si="595"/>
        <v>…</v>
      </c>
      <c r="E571" s="245" t="str">
        <f t="shared" si="591"/>
        <v>Operating Expense</v>
      </c>
      <c r="F571" s="215">
        <f t="shared" si="591"/>
        <v>2</v>
      </c>
      <c r="G571" s="215"/>
      <c r="H571" s="306">
        <f t="shared" si="596"/>
        <v>2022</v>
      </c>
      <c r="I571" s="302">
        <f t="shared" si="592"/>
        <v>44562</v>
      </c>
      <c r="J571" s="222">
        <f t="shared" si="593"/>
        <v>0</v>
      </c>
      <c r="K571" s="236">
        <f t="shared" si="597"/>
        <v>0</v>
      </c>
      <c r="L571" s="237">
        <f t="shared" si="598"/>
        <v>0</v>
      </c>
      <c r="O571" s="221">
        <f>(SUM($N124:O124)-SUM($N571:N571)+$J571)*IF($F571&gt;=5,O$10&gt;=YEAR($I571),1)*($F571&gt;=3)</f>
        <v>0</v>
      </c>
      <c r="P571" s="221">
        <f>(SUM($N124:P124)-SUM($N571:O571)+$J571)*IF($F571&gt;=5,P$10&gt;=YEAR($I571),1)*($F571&gt;=3)</f>
        <v>0</v>
      </c>
      <c r="Q571" s="221">
        <f>(SUM($N124:Q124)-SUM($N571:P571)+$J571)*IF($F571&gt;=5,Q$10&gt;=YEAR($I571),1)*($F571&gt;=3)</f>
        <v>0</v>
      </c>
      <c r="R571" s="221">
        <f>(SUM($N124:R124)-SUM($N571:Q571)+$J571)*IF($F571&gt;=5,R$10&gt;=YEAR($I571),1)*($F571&gt;=3)</f>
        <v>0</v>
      </c>
      <c r="S571" s="221">
        <f>(SUM($N124:S124)-SUM($N571:R571)+$J571)*IF($F571&gt;=5,S$10&gt;=YEAR($I571),1)*($F571&gt;=3)</f>
        <v>0</v>
      </c>
      <c r="T571" s="221">
        <f>(SUM($N124:T124)-SUM($N571:S571)+$J571)*IF($F571&gt;=5,T$10&gt;=YEAR($I571),1)*($F571&gt;=3)</f>
        <v>0</v>
      </c>
      <c r="U571" s="221">
        <f>(SUM($N124:U124)-SUM($N571:T571)+$J571)*IF($F571&gt;=5,U$10&gt;=YEAR($I571),1)*($F571&gt;=3)</f>
        <v>0</v>
      </c>
      <c r="V571" s="221">
        <f>(SUM($N124:V124)-SUM($N571:U571)+$J571)*IF($F571&gt;=5,V$10&gt;=YEAR($I571),1)*($F571&gt;=3)</f>
        <v>0</v>
      </c>
      <c r="W571" s="221">
        <f>(SUM($N124:W124)-SUM($N571:V571)+$J571)*IF($F571&gt;=5,W$10&gt;=YEAR($I571),1)*($F571&gt;=3)</f>
        <v>0</v>
      </c>
      <c r="X571" s="221">
        <f>(SUM($N124:X124)-SUM($N571:W571)+$J571)*IF($F571&gt;=5,X$10&gt;=YEAR($I571),1)*($F571&gt;=3)</f>
        <v>0</v>
      </c>
      <c r="Y571" s="221">
        <f>(SUM($N124:Y124)-SUM($N571:X571)+$J571)*IF($F571&gt;=5,Y$10&gt;=YEAR($I571),1)*($F571&gt;=3)</f>
        <v>0</v>
      </c>
      <c r="Z571" s="221">
        <f>(SUM($N124:Z124)-SUM($N571:Y571)+$J571)*IF($F571&gt;=5,Z$10&gt;=YEAR($I571),1)*($F571&gt;=3)</f>
        <v>0</v>
      </c>
      <c r="AA571" s="221">
        <f>(SUM($N124:AA124)-SUM($N571:Z571)+$J571)*IF($F571&gt;=5,AA$10&gt;=YEAR($I571),1)*($F571&gt;=3)</f>
        <v>0</v>
      </c>
      <c r="AB571" s="221">
        <f>(SUM($N124:AB124)-SUM($N571:AA571)+$J571)*IF($F571&gt;=5,AB$10&gt;=YEAR($I571),1)*($F571&gt;=3)</f>
        <v>0</v>
      </c>
      <c r="AC571" s="221">
        <f>(SUM($N124:AC124)-SUM($N571:AB571)+$J571)*IF($F571&gt;=5,AC$10&gt;=YEAR($I571),1)*($F571&gt;=3)</f>
        <v>0</v>
      </c>
      <c r="AD571" s="221">
        <f>(SUM($N124:AD124)-SUM($N571:AC571)+$J571)*IF($F571&gt;=5,AD$10&gt;=YEAR($I571),1)*($F571&gt;=3)</f>
        <v>0</v>
      </c>
      <c r="AE571" s="221">
        <f>(SUM($N124:AE124)-SUM($N571:AD571)+$J571)*IF($F571&gt;=5,AE$10&gt;=YEAR($I571),1)*($F571&gt;=3)</f>
        <v>0</v>
      </c>
      <c r="AF571" s="221">
        <f>(SUM($N124:AF124)-SUM($N571:AE571)+$J571)*IF($F571&gt;=5,AF$10&gt;=YEAR($I571),1)*($F571&gt;=3)</f>
        <v>0</v>
      </c>
      <c r="AG571" s="221">
        <f>(SUM($N124:AG124)-SUM($N571:AF571)+$J571)*IF($F571&gt;=5,AG$10&gt;=YEAR($I571),1)*($F571&gt;=3)</f>
        <v>0</v>
      </c>
      <c r="AH571" s="221">
        <f>(SUM($N124:AH124)-SUM($N571:AG571)+$J571)*IF($F571&gt;=5,AH$10&gt;=YEAR($I571),1)*($F571&gt;=3)</f>
        <v>0</v>
      </c>
      <c r="AI571" s="221">
        <f>(SUM($N124:AI124)-SUM($N571:AH571)+$J571)*IF($F571&gt;=5,AI$10&gt;=YEAR($I571),1)*($F571&gt;=3)</f>
        <v>0</v>
      </c>
      <c r="AJ571" s="221">
        <f>(SUM($N124:AJ124)-SUM($N571:AI571)+$J571)*IF($F571&gt;=5,AJ$10&gt;=YEAR($I571),1)*($F571&gt;=3)</f>
        <v>0</v>
      </c>
      <c r="AK571" s="221">
        <f>(SUM($N124:AK124)-SUM($N571:AJ571)+$J571)*IF($F571&gt;=5,AK$10&gt;=YEAR($I571),1)*($F571&gt;=3)</f>
        <v>0</v>
      </c>
      <c r="AL571" s="221">
        <f>(SUM($N124:AL124)-SUM($N571:AK571)+$J571)*IF($F571&gt;=5,AL$10&gt;=YEAR($I571),1)*($F571&gt;=3)</f>
        <v>0</v>
      </c>
      <c r="AM571" s="221">
        <f>(SUM($N124:AM124)-SUM($N571:AL571)+$J571)*IF($F571&gt;=5,AM$10&gt;=YEAR($I571),1)*($F571&gt;=3)</f>
        <v>0</v>
      </c>
      <c r="AN571" s="221">
        <f>(SUM($N124:AN124)-SUM($N571:AM571)+$J571)*IF($F571&gt;=5,AN$10&gt;=YEAR($I571),1)*($F571&gt;=3)</f>
        <v>0</v>
      </c>
      <c r="AO571" s="221">
        <f>(SUM($N124:AO124)-SUM($N571:AN571)+$J571)*IF($F571&gt;=5,AO$10&gt;=YEAR($I571),1)*($F571&gt;=3)</f>
        <v>0</v>
      </c>
      <c r="AP571" s="221">
        <f>(SUM($N124:AP124)-SUM($N571:AO571)+$J571)*IF($F571&gt;=5,AP$10&gt;=YEAR($I571),1)*($F571&gt;=3)</f>
        <v>0</v>
      </c>
      <c r="AQ571" s="221">
        <f>(SUM($N124:AQ124)-SUM($N571:AP571)+$J571)*IF($F571&gt;=5,AQ$10&gt;=YEAR($I571),1)*($F571&gt;=3)</f>
        <v>0</v>
      </c>
      <c r="AR571" s="221">
        <f>(SUM($N124:AR124)-SUM($N571:AQ571)+$J571)*IF($F571&gt;=5,AR$10&gt;=YEAR($I571),1)*($F571&gt;=3)</f>
        <v>0</v>
      </c>
      <c r="AS571" s="221">
        <f>(SUM($N124:AS124)-SUM($N571:AR571)+$J571)*IF($F571&gt;=5,AS$10&gt;=YEAR($I571),1)*($F571&gt;=3)</f>
        <v>0</v>
      </c>
      <c r="AT571" s="221">
        <f>(SUM($N124:AT124)-SUM($N571:AS571)+$J571)*IF($F571&gt;=5,AT$10&gt;=YEAR($I571),1)*($F571&gt;=3)</f>
        <v>0</v>
      </c>
      <c r="AU571" s="221">
        <f>(SUM($N124:AU124)-SUM($N571:AT571)+$J571)*IF($F571&gt;=5,AU$10&gt;=YEAR($I571),1)*($F571&gt;=3)</f>
        <v>0</v>
      </c>
      <c r="AV571" s="221">
        <f>(SUM($N124:AV124)-SUM($N571:AU571)+$J571)*IF($F571&gt;=5,AV$10&gt;=YEAR($I571),1)*($F571&gt;=3)</f>
        <v>0</v>
      </c>
      <c r="AW571" s="221">
        <f>(SUM($N124:AW124)-SUM($N571:AV571)+$J571)*IF($F571&gt;=5,AW$10&gt;=YEAR($I571),1)*($F571&gt;=3)</f>
        <v>0</v>
      </c>
      <c r="AX571" s="221">
        <f>(SUM($N124:AX124)-SUM($N571:AW571)+$J571)*IF($F571&gt;=5,AX$10&gt;=YEAR($I571),1)*($F571&gt;=3)</f>
        <v>0</v>
      </c>
      <c r="AY571" s="221">
        <f>(SUM($N124:AY124)-SUM($N571:AX571)+$J571)*IF($F571&gt;=5,AY$10&gt;=YEAR($I571),1)*($F571&gt;=3)</f>
        <v>0</v>
      </c>
      <c r="AZ571" s="221">
        <f>(SUM($N124:AZ124)-SUM($N571:AY571)+$J571)*IF($F571&gt;=5,AZ$10&gt;=YEAR($I571),1)*($F571&gt;=3)</f>
        <v>0</v>
      </c>
      <c r="BA571" s="221">
        <f>(SUM($N124:BA124)-SUM($N571:AZ571)+$J571)*IF($F571&gt;=5,BA$10&gt;=YEAR($I571),1)*($F571&gt;=3)</f>
        <v>0</v>
      </c>
      <c r="BB571" s="221">
        <f>(SUM($N124:BB124)-SUM($N571:BA571)+$J571)*IF($F571&gt;=5,BB$10&gt;=YEAR($I571),1)*($F571&gt;=3)</f>
        <v>0</v>
      </c>
      <c r="BC571" s="221">
        <f>(SUM($N124:BC124)-SUM($N571:BB571)+$J571)*IF($F571&gt;=5,BC$10&gt;=YEAR($I571),1)*($F571&gt;=3)</f>
        <v>0</v>
      </c>
      <c r="BD571" s="221">
        <f>(SUM($N124:BD124)-SUM($N571:BC571)+$J571)*IF($F571&gt;=5,BD$10&gt;=YEAR($I571),1)*($F571&gt;=3)</f>
        <v>0</v>
      </c>
      <c r="BE571" s="221">
        <f>(SUM($N124:BE124)-SUM($N571:BD571)+$J571)*IF($F571&gt;=5,BE$10&gt;=YEAR($I571),1)*($F571&gt;=3)</f>
        <v>0</v>
      </c>
      <c r="BF571" s="221">
        <f>(SUM($N124:BF124)-SUM($N571:BE571)+$J571)*IF($F571&gt;=5,BF$10&gt;=YEAR($I571),1)*($F571&gt;=3)</f>
        <v>0</v>
      </c>
      <c r="BG571" s="221">
        <f>(SUM($N124:BG124)-SUM($N571:BF571)+$J571)*IF($F571&gt;=5,BG$10&gt;=YEAR($I571),1)*($F571&gt;=3)</f>
        <v>0</v>
      </c>
      <c r="BH571" s="221">
        <f>(SUM($N124:BH124)-SUM($N571:BG571)+$J571)*IF($F571&gt;=5,BH$10&gt;=YEAR($I571),1)*($F571&gt;=3)</f>
        <v>0</v>
      </c>
      <c r="BI571" s="221">
        <f>(SUM($N124:BI124)-SUM($N571:BH571)+$J571)*IF($F571&gt;=5,BI$10&gt;=YEAR($I571),1)*($F571&gt;=3)</f>
        <v>0</v>
      </c>
      <c r="BJ571" s="221">
        <f>(SUM($N124:BJ124)-SUM($N571:BI571)+$J571)*IF($F571&gt;=5,BJ$10&gt;=YEAR($I571),1)*($F571&gt;=3)</f>
        <v>0</v>
      </c>
      <c r="BK571" s="221">
        <f>(SUM($N124:BK124)-SUM($N571:BJ571)+$J571)*IF($F571&gt;=5,BK$10&gt;=YEAR($I571),1)*($F571&gt;=3)</f>
        <v>0</v>
      </c>
      <c r="BL571" s="221">
        <f>(SUM($N124:BL124)-SUM($N571:BK571)+$J571)*IF($F571&gt;=5,BL$10&gt;=YEAR($I571),1)*($F571&gt;=3)</f>
        <v>0</v>
      </c>
      <c r="BM571" s="221">
        <f>(SUM($N124:BM124)-SUM($N571:BL571)+$J571)*IF($F571&gt;=5,BM$10&gt;=YEAR($I571),1)*($F571&gt;=3)</f>
        <v>0</v>
      </c>
    </row>
    <row r="572" spans="3:65" ht="12.75">
      <c r="C572" s="220">
        <f t="shared" si="594"/>
        <v>4</v>
      </c>
      <c r="D572" s="198" t="str">
        <f t="shared" si="595"/>
        <v>…</v>
      </c>
      <c r="E572" s="245" t="str">
        <f t="shared" si="591"/>
        <v>Operating Savings</v>
      </c>
      <c r="F572" s="215">
        <f t="shared" si="591"/>
        <v>1</v>
      </c>
      <c r="G572" s="215"/>
      <c r="H572" s="306">
        <f t="shared" si="596"/>
        <v>2022</v>
      </c>
      <c r="I572" s="302">
        <f t="shared" si="592"/>
        <v>44562</v>
      </c>
      <c r="J572" s="222">
        <f t="shared" si="593"/>
        <v>0</v>
      </c>
      <c r="K572" s="236">
        <f t="shared" si="597"/>
        <v>0</v>
      </c>
      <c r="L572" s="237">
        <f t="shared" si="598"/>
        <v>0</v>
      </c>
      <c r="O572" s="221">
        <f>(SUM($N125:O125)-SUM($N572:N572)+$J572)*IF($F572&gt;=5,O$10&gt;=YEAR($I572),1)*($F572&gt;=3)</f>
        <v>0</v>
      </c>
      <c r="P572" s="221">
        <f>(SUM($N125:P125)-SUM($N572:O572)+$J572)*IF($F572&gt;=5,P$10&gt;=YEAR($I572),1)*($F572&gt;=3)</f>
        <v>0</v>
      </c>
      <c r="Q572" s="221">
        <f>(SUM($N125:Q125)-SUM($N572:P572)+$J572)*IF($F572&gt;=5,Q$10&gt;=YEAR($I572),1)*($F572&gt;=3)</f>
        <v>0</v>
      </c>
      <c r="R572" s="221">
        <f>(SUM($N125:R125)-SUM($N572:Q572)+$J572)*IF($F572&gt;=5,R$10&gt;=YEAR($I572),1)*($F572&gt;=3)</f>
        <v>0</v>
      </c>
      <c r="S572" s="221">
        <f>(SUM($N125:S125)-SUM($N572:R572)+$J572)*IF($F572&gt;=5,S$10&gt;=YEAR($I572),1)*($F572&gt;=3)</f>
        <v>0</v>
      </c>
      <c r="T572" s="221">
        <f>(SUM($N125:T125)-SUM($N572:S572)+$J572)*IF($F572&gt;=5,T$10&gt;=YEAR($I572),1)*($F572&gt;=3)</f>
        <v>0</v>
      </c>
      <c r="U572" s="221">
        <f>(SUM($N125:U125)-SUM($N572:T572)+$J572)*IF($F572&gt;=5,U$10&gt;=YEAR($I572),1)*($F572&gt;=3)</f>
        <v>0</v>
      </c>
      <c r="V572" s="221">
        <f>(SUM($N125:V125)-SUM($N572:U572)+$J572)*IF($F572&gt;=5,V$10&gt;=YEAR($I572),1)*($F572&gt;=3)</f>
        <v>0</v>
      </c>
      <c r="W572" s="221">
        <f>(SUM($N125:W125)-SUM($N572:V572)+$J572)*IF($F572&gt;=5,W$10&gt;=YEAR($I572),1)*($F572&gt;=3)</f>
        <v>0</v>
      </c>
      <c r="X572" s="221">
        <f>(SUM($N125:X125)-SUM($N572:W572)+$J572)*IF($F572&gt;=5,X$10&gt;=YEAR($I572),1)*($F572&gt;=3)</f>
        <v>0</v>
      </c>
      <c r="Y572" s="221">
        <f>(SUM($N125:Y125)-SUM($N572:X572)+$J572)*IF($F572&gt;=5,Y$10&gt;=YEAR($I572),1)*($F572&gt;=3)</f>
        <v>0</v>
      </c>
      <c r="Z572" s="221">
        <f>(SUM($N125:Z125)-SUM($N572:Y572)+$J572)*IF($F572&gt;=5,Z$10&gt;=YEAR($I572),1)*($F572&gt;=3)</f>
        <v>0</v>
      </c>
      <c r="AA572" s="221">
        <f>(SUM($N125:AA125)-SUM($N572:Z572)+$J572)*IF($F572&gt;=5,AA$10&gt;=YEAR($I572),1)*($F572&gt;=3)</f>
        <v>0</v>
      </c>
      <c r="AB572" s="221">
        <f>(SUM($N125:AB125)-SUM($N572:AA572)+$J572)*IF($F572&gt;=5,AB$10&gt;=YEAR($I572),1)*($F572&gt;=3)</f>
        <v>0</v>
      </c>
      <c r="AC572" s="221">
        <f>(SUM($N125:AC125)-SUM($N572:AB572)+$J572)*IF($F572&gt;=5,AC$10&gt;=YEAR($I572),1)*($F572&gt;=3)</f>
        <v>0</v>
      </c>
      <c r="AD572" s="221">
        <f>(SUM($N125:AD125)-SUM($N572:AC572)+$J572)*IF($F572&gt;=5,AD$10&gt;=YEAR($I572),1)*($F572&gt;=3)</f>
        <v>0</v>
      </c>
      <c r="AE572" s="221">
        <f>(SUM($N125:AE125)-SUM($N572:AD572)+$J572)*IF($F572&gt;=5,AE$10&gt;=YEAR($I572),1)*($F572&gt;=3)</f>
        <v>0</v>
      </c>
      <c r="AF572" s="221">
        <f>(SUM($N125:AF125)-SUM($N572:AE572)+$J572)*IF($F572&gt;=5,AF$10&gt;=YEAR($I572),1)*($F572&gt;=3)</f>
        <v>0</v>
      </c>
      <c r="AG572" s="221">
        <f>(SUM($N125:AG125)-SUM($N572:AF572)+$J572)*IF($F572&gt;=5,AG$10&gt;=YEAR($I572),1)*($F572&gt;=3)</f>
        <v>0</v>
      </c>
      <c r="AH572" s="221">
        <f>(SUM($N125:AH125)-SUM($N572:AG572)+$J572)*IF($F572&gt;=5,AH$10&gt;=YEAR($I572),1)*($F572&gt;=3)</f>
        <v>0</v>
      </c>
      <c r="AI572" s="221">
        <f>(SUM($N125:AI125)-SUM($N572:AH572)+$J572)*IF($F572&gt;=5,AI$10&gt;=YEAR($I572),1)*($F572&gt;=3)</f>
        <v>0</v>
      </c>
      <c r="AJ572" s="221">
        <f>(SUM($N125:AJ125)-SUM($N572:AI572)+$J572)*IF($F572&gt;=5,AJ$10&gt;=YEAR($I572),1)*($F572&gt;=3)</f>
        <v>0</v>
      </c>
      <c r="AK572" s="221">
        <f>(SUM($N125:AK125)-SUM($N572:AJ572)+$J572)*IF($F572&gt;=5,AK$10&gt;=YEAR($I572),1)*($F572&gt;=3)</f>
        <v>0</v>
      </c>
      <c r="AL572" s="221">
        <f>(SUM($N125:AL125)-SUM($N572:AK572)+$J572)*IF($F572&gt;=5,AL$10&gt;=YEAR($I572),1)*($F572&gt;=3)</f>
        <v>0</v>
      </c>
      <c r="AM572" s="221">
        <f>(SUM($N125:AM125)-SUM($N572:AL572)+$J572)*IF($F572&gt;=5,AM$10&gt;=YEAR($I572),1)*($F572&gt;=3)</f>
        <v>0</v>
      </c>
      <c r="AN572" s="221">
        <f>(SUM($N125:AN125)-SUM($N572:AM572)+$J572)*IF($F572&gt;=5,AN$10&gt;=YEAR($I572),1)*($F572&gt;=3)</f>
        <v>0</v>
      </c>
      <c r="AO572" s="221">
        <f>(SUM($N125:AO125)-SUM($N572:AN572)+$J572)*IF($F572&gt;=5,AO$10&gt;=YEAR($I572),1)*($F572&gt;=3)</f>
        <v>0</v>
      </c>
      <c r="AP572" s="221">
        <f>(SUM($N125:AP125)-SUM($N572:AO572)+$J572)*IF($F572&gt;=5,AP$10&gt;=YEAR($I572),1)*($F572&gt;=3)</f>
        <v>0</v>
      </c>
      <c r="AQ572" s="221">
        <f>(SUM($N125:AQ125)-SUM($N572:AP572)+$J572)*IF($F572&gt;=5,AQ$10&gt;=YEAR($I572),1)*($F572&gt;=3)</f>
        <v>0</v>
      </c>
      <c r="AR572" s="221">
        <f>(SUM($N125:AR125)-SUM($N572:AQ572)+$J572)*IF($F572&gt;=5,AR$10&gt;=YEAR($I572),1)*($F572&gt;=3)</f>
        <v>0</v>
      </c>
      <c r="AS572" s="221">
        <f>(SUM($N125:AS125)-SUM($N572:AR572)+$J572)*IF($F572&gt;=5,AS$10&gt;=YEAR($I572),1)*($F572&gt;=3)</f>
        <v>0</v>
      </c>
      <c r="AT572" s="221">
        <f>(SUM($N125:AT125)-SUM($N572:AS572)+$J572)*IF($F572&gt;=5,AT$10&gt;=YEAR($I572),1)*($F572&gt;=3)</f>
        <v>0</v>
      </c>
      <c r="AU572" s="221">
        <f>(SUM($N125:AU125)-SUM($N572:AT572)+$J572)*IF($F572&gt;=5,AU$10&gt;=YEAR($I572),1)*($F572&gt;=3)</f>
        <v>0</v>
      </c>
      <c r="AV572" s="221">
        <f>(SUM($N125:AV125)-SUM($N572:AU572)+$J572)*IF($F572&gt;=5,AV$10&gt;=YEAR($I572),1)*($F572&gt;=3)</f>
        <v>0</v>
      </c>
      <c r="AW572" s="221">
        <f>(SUM($N125:AW125)-SUM($N572:AV572)+$J572)*IF($F572&gt;=5,AW$10&gt;=YEAR($I572),1)*($F572&gt;=3)</f>
        <v>0</v>
      </c>
      <c r="AX572" s="221">
        <f>(SUM($N125:AX125)-SUM($N572:AW572)+$J572)*IF($F572&gt;=5,AX$10&gt;=YEAR($I572),1)*($F572&gt;=3)</f>
        <v>0</v>
      </c>
      <c r="AY572" s="221">
        <f>(SUM($N125:AY125)-SUM($N572:AX572)+$J572)*IF($F572&gt;=5,AY$10&gt;=YEAR($I572),1)*($F572&gt;=3)</f>
        <v>0</v>
      </c>
      <c r="AZ572" s="221">
        <f>(SUM($N125:AZ125)-SUM($N572:AY572)+$J572)*IF($F572&gt;=5,AZ$10&gt;=YEAR($I572),1)*($F572&gt;=3)</f>
        <v>0</v>
      </c>
      <c r="BA572" s="221">
        <f>(SUM($N125:BA125)-SUM($N572:AZ572)+$J572)*IF($F572&gt;=5,BA$10&gt;=YEAR($I572),1)*($F572&gt;=3)</f>
        <v>0</v>
      </c>
      <c r="BB572" s="221">
        <f>(SUM($N125:BB125)-SUM($N572:BA572)+$J572)*IF($F572&gt;=5,BB$10&gt;=YEAR($I572),1)*($F572&gt;=3)</f>
        <v>0</v>
      </c>
      <c r="BC572" s="221">
        <f>(SUM($N125:BC125)-SUM($N572:BB572)+$J572)*IF($F572&gt;=5,BC$10&gt;=YEAR($I572),1)*($F572&gt;=3)</f>
        <v>0</v>
      </c>
      <c r="BD572" s="221">
        <f>(SUM($N125:BD125)-SUM($N572:BC572)+$J572)*IF($F572&gt;=5,BD$10&gt;=YEAR($I572),1)*($F572&gt;=3)</f>
        <v>0</v>
      </c>
      <c r="BE572" s="221">
        <f>(SUM($N125:BE125)-SUM($N572:BD572)+$J572)*IF($F572&gt;=5,BE$10&gt;=YEAR($I572),1)*($F572&gt;=3)</f>
        <v>0</v>
      </c>
      <c r="BF572" s="221">
        <f>(SUM($N125:BF125)-SUM($N572:BE572)+$J572)*IF($F572&gt;=5,BF$10&gt;=YEAR($I572),1)*($F572&gt;=3)</f>
        <v>0</v>
      </c>
      <c r="BG572" s="221">
        <f>(SUM($N125:BG125)-SUM($N572:BF572)+$J572)*IF($F572&gt;=5,BG$10&gt;=YEAR($I572),1)*($F572&gt;=3)</f>
        <v>0</v>
      </c>
      <c r="BH572" s="221">
        <f>(SUM($N125:BH125)-SUM($N572:BG572)+$J572)*IF($F572&gt;=5,BH$10&gt;=YEAR($I572),1)*($F572&gt;=3)</f>
        <v>0</v>
      </c>
      <c r="BI572" s="221">
        <f>(SUM($N125:BI125)-SUM($N572:BH572)+$J572)*IF($F572&gt;=5,BI$10&gt;=YEAR($I572),1)*($F572&gt;=3)</f>
        <v>0</v>
      </c>
      <c r="BJ572" s="221">
        <f>(SUM($N125:BJ125)-SUM($N572:BI572)+$J572)*IF($F572&gt;=5,BJ$10&gt;=YEAR($I572),1)*($F572&gt;=3)</f>
        <v>0</v>
      </c>
      <c r="BK572" s="221">
        <f>(SUM($N125:BK125)-SUM($N572:BJ572)+$J572)*IF($F572&gt;=5,BK$10&gt;=YEAR($I572),1)*($F572&gt;=3)</f>
        <v>0</v>
      </c>
      <c r="BL572" s="221">
        <f>(SUM($N125:BL125)-SUM($N572:BK572)+$J572)*IF($F572&gt;=5,BL$10&gt;=YEAR($I572),1)*($F572&gt;=3)</f>
        <v>0</v>
      </c>
      <c r="BM572" s="221">
        <f>(SUM($N125:BM125)-SUM($N572:BL572)+$J572)*IF($F572&gt;=5,BM$10&gt;=YEAR($I572),1)*($F572&gt;=3)</f>
        <v>0</v>
      </c>
    </row>
    <row r="573" spans="3:65" ht="12.75">
      <c r="C573" s="220">
        <f t="shared" si="594"/>
        <v>5</v>
      </c>
      <c r="D573" s="198" t="str">
        <f t="shared" si="595"/>
        <v>…</v>
      </c>
      <c r="E573" s="245" t="str">
        <f t="shared" si="591"/>
        <v>Operating Expense</v>
      </c>
      <c r="F573" s="215">
        <f t="shared" si="591"/>
        <v>2</v>
      </c>
      <c r="G573" s="215"/>
      <c r="H573" s="306">
        <f t="shared" si="596"/>
        <v>2022</v>
      </c>
      <c r="I573" s="302">
        <f t="shared" si="592"/>
        <v>44562</v>
      </c>
      <c r="J573" s="222">
        <f t="shared" si="593"/>
        <v>0</v>
      </c>
      <c r="K573" s="236">
        <f t="shared" si="597"/>
        <v>0</v>
      </c>
      <c r="L573" s="237">
        <f t="shared" si="598"/>
        <v>0</v>
      </c>
      <c r="O573" s="221">
        <f>(SUM($N126:O126)-SUM($N573:N573)+$J573)*IF($F573&gt;=5,O$10&gt;=YEAR($I573),1)*($F573&gt;=3)</f>
        <v>0</v>
      </c>
      <c r="P573" s="221">
        <f>(SUM($N126:P126)-SUM($N573:O573)+$J573)*IF($F573&gt;=5,P$10&gt;=YEAR($I573),1)*($F573&gt;=3)</f>
        <v>0</v>
      </c>
      <c r="Q573" s="221">
        <f>(SUM($N126:Q126)-SUM($N573:P573)+$J573)*IF($F573&gt;=5,Q$10&gt;=YEAR($I573),1)*($F573&gt;=3)</f>
        <v>0</v>
      </c>
      <c r="R573" s="221">
        <f>(SUM($N126:R126)-SUM($N573:Q573)+$J573)*IF($F573&gt;=5,R$10&gt;=YEAR($I573),1)*($F573&gt;=3)</f>
        <v>0</v>
      </c>
      <c r="S573" s="221">
        <f>(SUM($N126:S126)-SUM($N573:R573)+$J573)*IF($F573&gt;=5,S$10&gt;=YEAR($I573),1)*($F573&gt;=3)</f>
        <v>0</v>
      </c>
      <c r="T573" s="221">
        <f>(SUM($N126:T126)-SUM($N573:S573)+$J573)*IF($F573&gt;=5,T$10&gt;=YEAR($I573),1)*($F573&gt;=3)</f>
        <v>0</v>
      </c>
      <c r="U573" s="221">
        <f>(SUM($N126:U126)-SUM($N573:T573)+$J573)*IF($F573&gt;=5,U$10&gt;=YEAR($I573),1)*($F573&gt;=3)</f>
        <v>0</v>
      </c>
      <c r="V573" s="221">
        <f>(SUM($N126:V126)-SUM($N573:U573)+$J573)*IF($F573&gt;=5,V$10&gt;=YEAR($I573),1)*($F573&gt;=3)</f>
        <v>0</v>
      </c>
      <c r="W573" s="221">
        <f>(SUM($N126:W126)-SUM($N573:V573)+$J573)*IF($F573&gt;=5,W$10&gt;=YEAR($I573),1)*($F573&gt;=3)</f>
        <v>0</v>
      </c>
      <c r="X573" s="221">
        <f>(SUM($N126:X126)-SUM($N573:W573)+$J573)*IF($F573&gt;=5,X$10&gt;=YEAR($I573),1)*($F573&gt;=3)</f>
        <v>0</v>
      </c>
      <c r="Y573" s="221">
        <f>(SUM($N126:Y126)-SUM($N573:X573)+$J573)*IF($F573&gt;=5,Y$10&gt;=YEAR($I573),1)*($F573&gt;=3)</f>
        <v>0</v>
      </c>
      <c r="Z573" s="221">
        <f>(SUM($N126:Z126)-SUM($N573:Y573)+$J573)*IF($F573&gt;=5,Z$10&gt;=YEAR($I573),1)*($F573&gt;=3)</f>
        <v>0</v>
      </c>
      <c r="AA573" s="221">
        <f>(SUM($N126:AA126)-SUM($N573:Z573)+$J573)*IF($F573&gt;=5,AA$10&gt;=YEAR($I573),1)*($F573&gt;=3)</f>
        <v>0</v>
      </c>
      <c r="AB573" s="221">
        <f>(SUM($N126:AB126)-SUM($N573:AA573)+$J573)*IF($F573&gt;=5,AB$10&gt;=YEAR($I573),1)*($F573&gt;=3)</f>
        <v>0</v>
      </c>
      <c r="AC573" s="221">
        <f>(SUM($N126:AC126)-SUM($N573:AB573)+$J573)*IF($F573&gt;=5,AC$10&gt;=YEAR($I573),1)*($F573&gt;=3)</f>
        <v>0</v>
      </c>
      <c r="AD573" s="221">
        <f>(SUM($N126:AD126)-SUM($N573:AC573)+$J573)*IF($F573&gt;=5,AD$10&gt;=YEAR($I573),1)*($F573&gt;=3)</f>
        <v>0</v>
      </c>
      <c r="AE573" s="221">
        <f>(SUM($N126:AE126)-SUM($N573:AD573)+$J573)*IF($F573&gt;=5,AE$10&gt;=YEAR($I573),1)*($F573&gt;=3)</f>
        <v>0</v>
      </c>
      <c r="AF573" s="221">
        <f>(SUM($N126:AF126)-SUM($N573:AE573)+$J573)*IF($F573&gt;=5,AF$10&gt;=YEAR($I573),1)*($F573&gt;=3)</f>
        <v>0</v>
      </c>
      <c r="AG573" s="221">
        <f>(SUM($N126:AG126)-SUM($N573:AF573)+$J573)*IF($F573&gt;=5,AG$10&gt;=YEAR($I573),1)*($F573&gt;=3)</f>
        <v>0</v>
      </c>
      <c r="AH573" s="221">
        <f>(SUM($N126:AH126)-SUM($N573:AG573)+$J573)*IF($F573&gt;=5,AH$10&gt;=YEAR($I573),1)*($F573&gt;=3)</f>
        <v>0</v>
      </c>
      <c r="AI573" s="221">
        <f>(SUM($N126:AI126)-SUM($N573:AH573)+$J573)*IF($F573&gt;=5,AI$10&gt;=YEAR($I573),1)*($F573&gt;=3)</f>
        <v>0</v>
      </c>
      <c r="AJ573" s="221">
        <f>(SUM($N126:AJ126)-SUM($N573:AI573)+$J573)*IF($F573&gt;=5,AJ$10&gt;=YEAR($I573),1)*($F573&gt;=3)</f>
        <v>0</v>
      </c>
      <c r="AK573" s="221">
        <f>(SUM($N126:AK126)-SUM($N573:AJ573)+$J573)*IF($F573&gt;=5,AK$10&gt;=YEAR($I573),1)*($F573&gt;=3)</f>
        <v>0</v>
      </c>
      <c r="AL573" s="221">
        <f>(SUM($N126:AL126)-SUM($N573:AK573)+$J573)*IF($F573&gt;=5,AL$10&gt;=YEAR($I573),1)*($F573&gt;=3)</f>
        <v>0</v>
      </c>
      <c r="AM573" s="221">
        <f>(SUM($N126:AM126)-SUM($N573:AL573)+$J573)*IF($F573&gt;=5,AM$10&gt;=YEAR($I573),1)*($F573&gt;=3)</f>
        <v>0</v>
      </c>
      <c r="AN573" s="221">
        <f>(SUM($N126:AN126)-SUM($N573:AM573)+$J573)*IF($F573&gt;=5,AN$10&gt;=YEAR($I573),1)*($F573&gt;=3)</f>
        <v>0</v>
      </c>
      <c r="AO573" s="221">
        <f>(SUM($N126:AO126)-SUM($N573:AN573)+$J573)*IF($F573&gt;=5,AO$10&gt;=YEAR($I573),1)*($F573&gt;=3)</f>
        <v>0</v>
      </c>
      <c r="AP573" s="221">
        <f>(SUM($N126:AP126)-SUM($N573:AO573)+$J573)*IF($F573&gt;=5,AP$10&gt;=YEAR($I573),1)*($F573&gt;=3)</f>
        <v>0</v>
      </c>
      <c r="AQ573" s="221">
        <f>(SUM($N126:AQ126)-SUM($N573:AP573)+$J573)*IF($F573&gt;=5,AQ$10&gt;=YEAR($I573),1)*($F573&gt;=3)</f>
        <v>0</v>
      </c>
      <c r="AR573" s="221">
        <f>(SUM($N126:AR126)-SUM($N573:AQ573)+$J573)*IF($F573&gt;=5,AR$10&gt;=YEAR($I573),1)*($F573&gt;=3)</f>
        <v>0</v>
      </c>
      <c r="AS573" s="221">
        <f>(SUM($N126:AS126)-SUM($N573:AR573)+$J573)*IF($F573&gt;=5,AS$10&gt;=YEAR($I573),1)*($F573&gt;=3)</f>
        <v>0</v>
      </c>
      <c r="AT573" s="221">
        <f>(SUM($N126:AT126)-SUM($N573:AS573)+$J573)*IF($F573&gt;=5,AT$10&gt;=YEAR($I573),1)*($F573&gt;=3)</f>
        <v>0</v>
      </c>
      <c r="AU573" s="221">
        <f>(SUM($N126:AU126)-SUM($N573:AT573)+$J573)*IF($F573&gt;=5,AU$10&gt;=YEAR($I573),1)*($F573&gt;=3)</f>
        <v>0</v>
      </c>
      <c r="AV573" s="221">
        <f>(SUM($N126:AV126)-SUM($N573:AU573)+$J573)*IF($F573&gt;=5,AV$10&gt;=YEAR($I573),1)*($F573&gt;=3)</f>
        <v>0</v>
      </c>
      <c r="AW573" s="221">
        <f>(SUM($N126:AW126)-SUM($N573:AV573)+$J573)*IF($F573&gt;=5,AW$10&gt;=YEAR($I573),1)*($F573&gt;=3)</f>
        <v>0</v>
      </c>
      <c r="AX573" s="221">
        <f>(SUM($N126:AX126)-SUM($N573:AW573)+$J573)*IF($F573&gt;=5,AX$10&gt;=YEAR($I573),1)*($F573&gt;=3)</f>
        <v>0</v>
      </c>
      <c r="AY573" s="221">
        <f>(SUM($N126:AY126)-SUM($N573:AX573)+$J573)*IF($F573&gt;=5,AY$10&gt;=YEAR($I573),1)*($F573&gt;=3)</f>
        <v>0</v>
      </c>
      <c r="AZ573" s="221">
        <f>(SUM($N126:AZ126)-SUM($N573:AY573)+$J573)*IF($F573&gt;=5,AZ$10&gt;=YEAR($I573),1)*($F573&gt;=3)</f>
        <v>0</v>
      </c>
      <c r="BA573" s="221">
        <f>(SUM($N126:BA126)-SUM($N573:AZ573)+$J573)*IF($F573&gt;=5,BA$10&gt;=YEAR($I573),1)*($F573&gt;=3)</f>
        <v>0</v>
      </c>
      <c r="BB573" s="221">
        <f>(SUM($N126:BB126)-SUM($N573:BA573)+$J573)*IF($F573&gt;=5,BB$10&gt;=YEAR($I573),1)*($F573&gt;=3)</f>
        <v>0</v>
      </c>
      <c r="BC573" s="221">
        <f>(SUM($N126:BC126)-SUM($N573:BB573)+$J573)*IF($F573&gt;=5,BC$10&gt;=YEAR($I573),1)*($F573&gt;=3)</f>
        <v>0</v>
      </c>
      <c r="BD573" s="221">
        <f>(SUM($N126:BD126)-SUM($N573:BC573)+$J573)*IF($F573&gt;=5,BD$10&gt;=YEAR($I573),1)*($F573&gt;=3)</f>
        <v>0</v>
      </c>
      <c r="BE573" s="221">
        <f>(SUM($N126:BE126)-SUM($N573:BD573)+$J573)*IF($F573&gt;=5,BE$10&gt;=YEAR($I573),1)*($F573&gt;=3)</f>
        <v>0</v>
      </c>
      <c r="BF573" s="221">
        <f>(SUM($N126:BF126)-SUM($N573:BE573)+$J573)*IF($F573&gt;=5,BF$10&gt;=YEAR($I573),1)*($F573&gt;=3)</f>
        <v>0</v>
      </c>
      <c r="BG573" s="221">
        <f>(SUM($N126:BG126)-SUM($N573:BF573)+$J573)*IF($F573&gt;=5,BG$10&gt;=YEAR($I573),1)*($F573&gt;=3)</f>
        <v>0</v>
      </c>
      <c r="BH573" s="221">
        <f>(SUM($N126:BH126)-SUM($N573:BG573)+$J573)*IF($F573&gt;=5,BH$10&gt;=YEAR($I573),1)*($F573&gt;=3)</f>
        <v>0</v>
      </c>
      <c r="BI573" s="221">
        <f>(SUM($N126:BI126)-SUM($N573:BH573)+$J573)*IF($F573&gt;=5,BI$10&gt;=YEAR($I573),1)*($F573&gt;=3)</f>
        <v>0</v>
      </c>
      <c r="BJ573" s="221">
        <f>(SUM($N126:BJ126)-SUM($N573:BI573)+$J573)*IF($F573&gt;=5,BJ$10&gt;=YEAR($I573),1)*($F573&gt;=3)</f>
        <v>0</v>
      </c>
      <c r="BK573" s="221">
        <f>(SUM($N126:BK126)-SUM($N573:BJ573)+$J573)*IF($F573&gt;=5,BK$10&gt;=YEAR($I573),1)*($F573&gt;=3)</f>
        <v>0</v>
      </c>
      <c r="BL573" s="221">
        <f>(SUM($N126:BL126)-SUM($N573:BK573)+$J573)*IF($F573&gt;=5,BL$10&gt;=YEAR($I573),1)*($F573&gt;=3)</f>
        <v>0</v>
      </c>
      <c r="BM573" s="221">
        <f>(SUM($N126:BM126)-SUM($N573:BL573)+$J573)*IF($F573&gt;=5,BM$10&gt;=YEAR($I573),1)*($F573&gt;=3)</f>
        <v>0</v>
      </c>
    </row>
    <row r="574" spans="3:65" ht="12.75">
      <c r="C574" s="220">
        <f t="shared" si="594"/>
        <v>6</v>
      </c>
      <c r="D574" s="198" t="str">
        <f t="shared" si="595"/>
        <v>…</v>
      </c>
      <c r="E574" s="245" t="str">
        <f t="shared" si="591"/>
        <v>Operating Expense</v>
      </c>
      <c r="F574" s="215">
        <f t="shared" si="591"/>
        <v>2</v>
      </c>
      <c r="G574" s="215"/>
      <c r="H574" s="306">
        <f t="shared" si="596"/>
        <v>2022</v>
      </c>
      <c r="I574" s="302">
        <f t="shared" si="592"/>
        <v>44562</v>
      </c>
      <c r="J574" s="222">
        <f t="shared" si="593"/>
        <v>0</v>
      </c>
      <c r="K574" s="236">
        <f t="shared" si="597"/>
        <v>0</v>
      </c>
      <c r="L574" s="237">
        <f t="shared" si="598"/>
        <v>0</v>
      </c>
      <c r="O574" s="221">
        <f>(SUM($N127:O127)-SUM($N574:N574)+$J574)*IF($F574&gt;=5,O$10&gt;=YEAR($I574),1)*($F574&gt;=3)</f>
        <v>0</v>
      </c>
      <c r="P574" s="221">
        <f>(SUM($N127:P127)-SUM($N574:O574)+$J574)*IF($F574&gt;=5,P$10&gt;=YEAR($I574),1)*($F574&gt;=3)</f>
        <v>0</v>
      </c>
      <c r="Q574" s="221">
        <f>(SUM($N127:Q127)-SUM($N574:P574)+$J574)*IF($F574&gt;=5,Q$10&gt;=YEAR($I574),1)*($F574&gt;=3)</f>
        <v>0</v>
      </c>
      <c r="R574" s="221">
        <f>(SUM($N127:R127)-SUM($N574:Q574)+$J574)*IF($F574&gt;=5,R$10&gt;=YEAR($I574),1)*($F574&gt;=3)</f>
        <v>0</v>
      </c>
      <c r="S574" s="221">
        <f>(SUM($N127:S127)-SUM($N574:R574)+$J574)*IF($F574&gt;=5,S$10&gt;=YEAR($I574),1)*($F574&gt;=3)</f>
        <v>0</v>
      </c>
      <c r="T574" s="221">
        <f>(SUM($N127:T127)-SUM($N574:S574)+$J574)*IF($F574&gt;=5,T$10&gt;=YEAR($I574),1)*($F574&gt;=3)</f>
        <v>0</v>
      </c>
      <c r="U574" s="221">
        <f>(SUM($N127:U127)-SUM($N574:T574)+$J574)*IF($F574&gt;=5,U$10&gt;=YEAR($I574),1)*($F574&gt;=3)</f>
        <v>0</v>
      </c>
      <c r="V574" s="221">
        <f>(SUM($N127:V127)-SUM($N574:U574)+$J574)*IF($F574&gt;=5,V$10&gt;=YEAR($I574),1)*($F574&gt;=3)</f>
        <v>0</v>
      </c>
      <c r="W574" s="221">
        <f>(SUM($N127:W127)-SUM($N574:V574)+$J574)*IF($F574&gt;=5,W$10&gt;=YEAR($I574),1)*($F574&gt;=3)</f>
        <v>0</v>
      </c>
      <c r="X574" s="221">
        <f>(SUM($N127:X127)-SUM($N574:W574)+$J574)*IF($F574&gt;=5,X$10&gt;=YEAR($I574),1)*($F574&gt;=3)</f>
        <v>0</v>
      </c>
      <c r="Y574" s="221">
        <f>(SUM($N127:Y127)-SUM($N574:X574)+$J574)*IF($F574&gt;=5,Y$10&gt;=YEAR($I574),1)*($F574&gt;=3)</f>
        <v>0</v>
      </c>
      <c r="Z574" s="221">
        <f>(SUM($N127:Z127)-SUM($N574:Y574)+$J574)*IF($F574&gt;=5,Z$10&gt;=YEAR($I574),1)*($F574&gt;=3)</f>
        <v>0</v>
      </c>
      <c r="AA574" s="221">
        <f>(SUM($N127:AA127)-SUM($N574:Z574)+$J574)*IF($F574&gt;=5,AA$10&gt;=YEAR($I574),1)*($F574&gt;=3)</f>
        <v>0</v>
      </c>
      <c r="AB574" s="221">
        <f>(SUM($N127:AB127)-SUM($N574:AA574)+$J574)*IF($F574&gt;=5,AB$10&gt;=YEAR($I574),1)*($F574&gt;=3)</f>
        <v>0</v>
      </c>
      <c r="AC574" s="221">
        <f>(SUM($N127:AC127)-SUM($N574:AB574)+$J574)*IF($F574&gt;=5,AC$10&gt;=YEAR($I574),1)*($F574&gt;=3)</f>
        <v>0</v>
      </c>
      <c r="AD574" s="221">
        <f>(SUM($N127:AD127)-SUM($N574:AC574)+$J574)*IF($F574&gt;=5,AD$10&gt;=YEAR($I574),1)*($F574&gt;=3)</f>
        <v>0</v>
      </c>
      <c r="AE574" s="221">
        <f>(SUM($N127:AE127)-SUM($N574:AD574)+$J574)*IF($F574&gt;=5,AE$10&gt;=YEAR($I574),1)*($F574&gt;=3)</f>
        <v>0</v>
      </c>
      <c r="AF574" s="221">
        <f>(SUM($N127:AF127)-SUM($N574:AE574)+$J574)*IF($F574&gt;=5,AF$10&gt;=YEAR($I574),1)*($F574&gt;=3)</f>
        <v>0</v>
      </c>
      <c r="AG574" s="221">
        <f>(SUM($N127:AG127)-SUM($N574:AF574)+$J574)*IF($F574&gt;=5,AG$10&gt;=YEAR($I574),1)*($F574&gt;=3)</f>
        <v>0</v>
      </c>
      <c r="AH574" s="221">
        <f>(SUM($N127:AH127)-SUM($N574:AG574)+$J574)*IF($F574&gt;=5,AH$10&gt;=YEAR($I574),1)*($F574&gt;=3)</f>
        <v>0</v>
      </c>
      <c r="AI574" s="221">
        <f>(SUM($N127:AI127)-SUM($N574:AH574)+$J574)*IF($F574&gt;=5,AI$10&gt;=YEAR($I574),1)*($F574&gt;=3)</f>
        <v>0</v>
      </c>
      <c r="AJ574" s="221">
        <f>(SUM($N127:AJ127)-SUM($N574:AI574)+$J574)*IF($F574&gt;=5,AJ$10&gt;=YEAR($I574),1)*($F574&gt;=3)</f>
        <v>0</v>
      </c>
      <c r="AK574" s="221">
        <f>(SUM($N127:AK127)-SUM($N574:AJ574)+$J574)*IF($F574&gt;=5,AK$10&gt;=YEAR($I574),1)*($F574&gt;=3)</f>
        <v>0</v>
      </c>
      <c r="AL574" s="221">
        <f>(SUM($N127:AL127)-SUM($N574:AK574)+$J574)*IF($F574&gt;=5,AL$10&gt;=YEAR($I574),1)*($F574&gt;=3)</f>
        <v>0</v>
      </c>
      <c r="AM574" s="221">
        <f>(SUM($N127:AM127)-SUM($N574:AL574)+$J574)*IF($F574&gt;=5,AM$10&gt;=YEAR($I574),1)*($F574&gt;=3)</f>
        <v>0</v>
      </c>
      <c r="AN574" s="221">
        <f>(SUM($N127:AN127)-SUM($N574:AM574)+$J574)*IF($F574&gt;=5,AN$10&gt;=YEAR($I574),1)*($F574&gt;=3)</f>
        <v>0</v>
      </c>
      <c r="AO574" s="221">
        <f>(SUM($N127:AO127)-SUM($N574:AN574)+$J574)*IF($F574&gt;=5,AO$10&gt;=YEAR($I574),1)*($F574&gt;=3)</f>
        <v>0</v>
      </c>
      <c r="AP574" s="221">
        <f>(SUM($N127:AP127)-SUM($N574:AO574)+$J574)*IF($F574&gt;=5,AP$10&gt;=YEAR($I574),1)*($F574&gt;=3)</f>
        <v>0</v>
      </c>
      <c r="AQ574" s="221">
        <f>(SUM($N127:AQ127)-SUM($N574:AP574)+$J574)*IF($F574&gt;=5,AQ$10&gt;=YEAR($I574),1)*($F574&gt;=3)</f>
        <v>0</v>
      </c>
      <c r="AR574" s="221">
        <f>(SUM($N127:AR127)-SUM($N574:AQ574)+$J574)*IF($F574&gt;=5,AR$10&gt;=YEAR($I574),1)*($F574&gt;=3)</f>
        <v>0</v>
      </c>
      <c r="AS574" s="221">
        <f>(SUM($N127:AS127)-SUM($N574:AR574)+$J574)*IF($F574&gt;=5,AS$10&gt;=YEAR($I574),1)*($F574&gt;=3)</f>
        <v>0</v>
      </c>
      <c r="AT574" s="221">
        <f>(SUM($N127:AT127)-SUM($N574:AS574)+$J574)*IF($F574&gt;=5,AT$10&gt;=YEAR($I574),1)*($F574&gt;=3)</f>
        <v>0</v>
      </c>
      <c r="AU574" s="221">
        <f>(SUM($N127:AU127)-SUM($N574:AT574)+$J574)*IF($F574&gt;=5,AU$10&gt;=YEAR($I574),1)*($F574&gt;=3)</f>
        <v>0</v>
      </c>
      <c r="AV574" s="221">
        <f>(SUM($N127:AV127)-SUM($N574:AU574)+$J574)*IF($F574&gt;=5,AV$10&gt;=YEAR($I574),1)*($F574&gt;=3)</f>
        <v>0</v>
      </c>
      <c r="AW574" s="221">
        <f>(SUM($N127:AW127)-SUM($N574:AV574)+$J574)*IF($F574&gt;=5,AW$10&gt;=YEAR($I574),1)*($F574&gt;=3)</f>
        <v>0</v>
      </c>
      <c r="AX574" s="221">
        <f>(SUM($N127:AX127)-SUM($N574:AW574)+$J574)*IF($F574&gt;=5,AX$10&gt;=YEAR($I574),1)*($F574&gt;=3)</f>
        <v>0</v>
      </c>
      <c r="AY574" s="221">
        <f>(SUM($N127:AY127)-SUM($N574:AX574)+$J574)*IF($F574&gt;=5,AY$10&gt;=YEAR($I574),1)*($F574&gt;=3)</f>
        <v>0</v>
      </c>
      <c r="AZ574" s="221">
        <f>(SUM($N127:AZ127)-SUM($N574:AY574)+$J574)*IF($F574&gt;=5,AZ$10&gt;=YEAR($I574),1)*($F574&gt;=3)</f>
        <v>0</v>
      </c>
      <c r="BA574" s="221">
        <f>(SUM($N127:BA127)-SUM($N574:AZ574)+$J574)*IF($F574&gt;=5,BA$10&gt;=YEAR($I574),1)*($F574&gt;=3)</f>
        <v>0</v>
      </c>
      <c r="BB574" s="221">
        <f>(SUM($N127:BB127)-SUM($N574:BA574)+$J574)*IF($F574&gt;=5,BB$10&gt;=YEAR($I574),1)*($F574&gt;=3)</f>
        <v>0</v>
      </c>
      <c r="BC574" s="221">
        <f>(SUM($N127:BC127)-SUM($N574:BB574)+$J574)*IF($F574&gt;=5,BC$10&gt;=YEAR($I574),1)*($F574&gt;=3)</f>
        <v>0</v>
      </c>
      <c r="BD574" s="221">
        <f>(SUM($N127:BD127)-SUM($N574:BC574)+$J574)*IF($F574&gt;=5,BD$10&gt;=YEAR($I574),1)*($F574&gt;=3)</f>
        <v>0</v>
      </c>
      <c r="BE574" s="221">
        <f>(SUM($N127:BE127)-SUM($N574:BD574)+$J574)*IF($F574&gt;=5,BE$10&gt;=YEAR($I574),1)*($F574&gt;=3)</f>
        <v>0</v>
      </c>
      <c r="BF574" s="221">
        <f>(SUM($N127:BF127)-SUM($N574:BE574)+$J574)*IF($F574&gt;=5,BF$10&gt;=YEAR($I574),1)*($F574&gt;=3)</f>
        <v>0</v>
      </c>
      <c r="BG574" s="221">
        <f>(SUM($N127:BG127)-SUM($N574:BF574)+$J574)*IF($F574&gt;=5,BG$10&gt;=YEAR($I574),1)*($F574&gt;=3)</f>
        <v>0</v>
      </c>
      <c r="BH574" s="221">
        <f>(SUM($N127:BH127)-SUM($N574:BG574)+$J574)*IF($F574&gt;=5,BH$10&gt;=YEAR($I574),1)*($F574&gt;=3)</f>
        <v>0</v>
      </c>
      <c r="BI574" s="221">
        <f>(SUM($N127:BI127)-SUM($N574:BH574)+$J574)*IF($F574&gt;=5,BI$10&gt;=YEAR($I574),1)*($F574&gt;=3)</f>
        <v>0</v>
      </c>
      <c r="BJ574" s="221">
        <f>(SUM($N127:BJ127)-SUM($N574:BI574)+$J574)*IF($F574&gt;=5,BJ$10&gt;=YEAR($I574),1)*($F574&gt;=3)</f>
        <v>0</v>
      </c>
      <c r="BK574" s="221">
        <f>(SUM($N127:BK127)-SUM($N574:BJ574)+$J574)*IF($F574&gt;=5,BK$10&gt;=YEAR($I574),1)*($F574&gt;=3)</f>
        <v>0</v>
      </c>
      <c r="BL574" s="221">
        <f>(SUM($N127:BL127)-SUM($N574:BK574)+$J574)*IF($F574&gt;=5,BL$10&gt;=YEAR($I574),1)*($F574&gt;=3)</f>
        <v>0</v>
      </c>
      <c r="BM574" s="221">
        <f>(SUM($N127:BM127)-SUM($N574:BL574)+$J574)*IF($F574&gt;=5,BM$10&gt;=YEAR($I574),1)*($F574&gt;=3)</f>
        <v>0</v>
      </c>
    </row>
    <row r="575" spans="3:65" ht="12.75">
      <c r="C575" s="220">
        <f t="shared" si="594"/>
        <v>7</v>
      </c>
      <c r="D575" s="198" t="str">
        <f t="shared" si="595"/>
        <v>…</v>
      </c>
      <c r="E575" s="245" t="str">
        <f t="shared" si="591"/>
        <v>Operating Expense</v>
      </c>
      <c r="F575" s="215">
        <f t="shared" si="591"/>
        <v>2</v>
      </c>
      <c r="G575" s="215"/>
      <c r="H575" s="306">
        <f t="shared" si="596"/>
        <v>2022</v>
      </c>
      <c r="I575" s="302">
        <f t="shared" si="592"/>
        <v>44562</v>
      </c>
      <c r="J575" s="222">
        <f t="shared" si="593"/>
        <v>0</v>
      </c>
      <c r="K575" s="236">
        <f t="shared" si="597"/>
        <v>0</v>
      </c>
      <c r="L575" s="237">
        <f t="shared" si="598"/>
        <v>0</v>
      </c>
      <c r="O575" s="221">
        <f>(SUM($N128:O128)-SUM($N575:N575)+$J575)*IF($F575&gt;=5,O$10&gt;=YEAR($I575),1)*($F575&gt;=3)</f>
        <v>0</v>
      </c>
      <c r="P575" s="221">
        <f>(SUM($N128:P128)-SUM($N575:O575)+$J575)*IF($F575&gt;=5,P$10&gt;=YEAR($I575),1)*($F575&gt;=3)</f>
        <v>0</v>
      </c>
      <c r="Q575" s="221">
        <f>(SUM($N128:Q128)-SUM($N575:P575)+$J575)*IF($F575&gt;=5,Q$10&gt;=YEAR($I575),1)*($F575&gt;=3)</f>
        <v>0</v>
      </c>
      <c r="R575" s="221">
        <f>(SUM($N128:R128)-SUM($N575:Q575)+$J575)*IF($F575&gt;=5,R$10&gt;=YEAR($I575),1)*($F575&gt;=3)</f>
        <v>0</v>
      </c>
      <c r="S575" s="221">
        <f>(SUM($N128:S128)-SUM($N575:R575)+$J575)*IF($F575&gt;=5,S$10&gt;=YEAR($I575),1)*($F575&gt;=3)</f>
        <v>0</v>
      </c>
      <c r="T575" s="221">
        <f>(SUM($N128:T128)-SUM($N575:S575)+$J575)*IF($F575&gt;=5,T$10&gt;=YEAR($I575),1)*($F575&gt;=3)</f>
        <v>0</v>
      </c>
      <c r="U575" s="221">
        <f>(SUM($N128:U128)-SUM($N575:T575)+$J575)*IF($F575&gt;=5,U$10&gt;=YEAR($I575),1)*($F575&gt;=3)</f>
        <v>0</v>
      </c>
      <c r="V575" s="221">
        <f>(SUM($N128:V128)-SUM($N575:U575)+$J575)*IF($F575&gt;=5,V$10&gt;=YEAR($I575),1)*($F575&gt;=3)</f>
        <v>0</v>
      </c>
      <c r="W575" s="221">
        <f>(SUM($N128:W128)-SUM($N575:V575)+$J575)*IF($F575&gt;=5,W$10&gt;=YEAR($I575),1)*($F575&gt;=3)</f>
        <v>0</v>
      </c>
      <c r="X575" s="221">
        <f>(SUM($N128:X128)-SUM($N575:W575)+$J575)*IF($F575&gt;=5,X$10&gt;=YEAR($I575),1)*($F575&gt;=3)</f>
        <v>0</v>
      </c>
      <c r="Y575" s="221">
        <f>(SUM($N128:Y128)-SUM($N575:X575)+$J575)*IF($F575&gt;=5,Y$10&gt;=YEAR($I575),1)*($F575&gt;=3)</f>
        <v>0</v>
      </c>
      <c r="Z575" s="221">
        <f>(SUM($N128:Z128)-SUM($N575:Y575)+$J575)*IF($F575&gt;=5,Z$10&gt;=YEAR($I575),1)*($F575&gt;=3)</f>
        <v>0</v>
      </c>
      <c r="AA575" s="221">
        <f>(SUM($N128:AA128)-SUM($N575:Z575)+$J575)*IF($F575&gt;=5,AA$10&gt;=YEAR($I575),1)*($F575&gt;=3)</f>
        <v>0</v>
      </c>
      <c r="AB575" s="221">
        <f>(SUM($N128:AB128)-SUM($N575:AA575)+$J575)*IF($F575&gt;=5,AB$10&gt;=YEAR($I575),1)*($F575&gt;=3)</f>
        <v>0</v>
      </c>
      <c r="AC575" s="221">
        <f>(SUM($N128:AC128)-SUM($N575:AB575)+$J575)*IF($F575&gt;=5,AC$10&gt;=YEAR($I575),1)*($F575&gt;=3)</f>
        <v>0</v>
      </c>
      <c r="AD575" s="221">
        <f>(SUM($N128:AD128)-SUM($N575:AC575)+$J575)*IF($F575&gt;=5,AD$10&gt;=YEAR($I575),1)*($F575&gt;=3)</f>
        <v>0</v>
      </c>
      <c r="AE575" s="221">
        <f>(SUM($N128:AE128)-SUM($N575:AD575)+$J575)*IF($F575&gt;=5,AE$10&gt;=YEAR($I575),1)*($F575&gt;=3)</f>
        <v>0</v>
      </c>
      <c r="AF575" s="221">
        <f>(SUM($N128:AF128)-SUM($N575:AE575)+$J575)*IF($F575&gt;=5,AF$10&gt;=YEAR($I575),1)*($F575&gt;=3)</f>
        <v>0</v>
      </c>
      <c r="AG575" s="221">
        <f>(SUM($N128:AG128)-SUM($N575:AF575)+$J575)*IF($F575&gt;=5,AG$10&gt;=YEAR($I575),1)*($F575&gt;=3)</f>
        <v>0</v>
      </c>
      <c r="AH575" s="221">
        <f>(SUM($N128:AH128)-SUM($N575:AG575)+$J575)*IF($F575&gt;=5,AH$10&gt;=YEAR($I575),1)*($F575&gt;=3)</f>
        <v>0</v>
      </c>
      <c r="AI575" s="221">
        <f>(SUM($N128:AI128)-SUM($N575:AH575)+$J575)*IF($F575&gt;=5,AI$10&gt;=YEAR($I575),1)*($F575&gt;=3)</f>
        <v>0</v>
      </c>
      <c r="AJ575" s="221">
        <f>(SUM($N128:AJ128)-SUM($N575:AI575)+$J575)*IF($F575&gt;=5,AJ$10&gt;=YEAR($I575),1)*($F575&gt;=3)</f>
        <v>0</v>
      </c>
      <c r="AK575" s="221">
        <f>(SUM($N128:AK128)-SUM($N575:AJ575)+$J575)*IF($F575&gt;=5,AK$10&gt;=YEAR($I575),1)*($F575&gt;=3)</f>
        <v>0</v>
      </c>
      <c r="AL575" s="221">
        <f>(SUM($N128:AL128)-SUM($N575:AK575)+$J575)*IF($F575&gt;=5,AL$10&gt;=YEAR($I575),1)*($F575&gt;=3)</f>
        <v>0</v>
      </c>
      <c r="AM575" s="221">
        <f>(SUM($N128:AM128)-SUM($N575:AL575)+$J575)*IF($F575&gt;=5,AM$10&gt;=YEAR($I575),1)*($F575&gt;=3)</f>
        <v>0</v>
      </c>
      <c r="AN575" s="221">
        <f>(SUM($N128:AN128)-SUM($N575:AM575)+$J575)*IF($F575&gt;=5,AN$10&gt;=YEAR($I575),1)*($F575&gt;=3)</f>
        <v>0</v>
      </c>
      <c r="AO575" s="221">
        <f>(SUM($N128:AO128)-SUM($N575:AN575)+$J575)*IF($F575&gt;=5,AO$10&gt;=YEAR($I575),1)*($F575&gt;=3)</f>
        <v>0</v>
      </c>
      <c r="AP575" s="221">
        <f>(SUM($N128:AP128)-SUM($N575:AO575)+$J575)*IF($F575&gt;=5,AP$10&gt;=YEAR($I575),1)*($F575&gt;=3)</f>
        <v>0</v>
      </c>
      <c r="AQ575" s="221">
        <f>(SUM($N128:AQ128)-SUM($N575:AP575)+$J575)*IF($F575&gt;=5,AQ$10&gt;=YEAR($I575),1)*($F575&gt;=3)</f>
        <v>0</v>
      </c>
      <c r="AR575" s="221">
        <f>(SUM($N128:AR128)-SUM($N575:AQ575)+$J575)*IF($F575&gt;=5,AR$10&gt;=YEAR($I575),1)*($F575&gt;=3)</f>
        <v>0</v>
      </c>
      <c r="AS575" s="221">
        <f>(SUM($N128:AS128)-SUM($N575:AR575)+$J575)*IF($F575&gt;=5,AS$10&gt;=YEAR($I575),1)*($F575&gt;=3)</f>
        <v>0</v>
      </c>
      <c r="AT575" s="221">
        <f>(SUM($N128:AT128)-SUM($N575:AS575)+$J575)*IF($F575&gt;=5,AT$10&gt;=YEAR($I575),1)*($F575&gt;=3)</f>
        <v>0</v>
      </c>
      <c r="AU575" s="221">
        <f>(SUM($N128:AU128)-SUM($N575:AT575)+$J575)*IF($F575&gt;=5,AU$10&gt;=YEAR($I575),1)*($F575&gt;=3)</f>
        <v>0</v>
      </c>
      <c r="AV575" s="221">
        <f>(SUM($N128:AV128)-SUM($N575:AU575)+$J575)*IF($F575&gt;=5,AV$10&gt;=YEAR($I575),1)*($F575&gt;=3)</f>
        <v>0</v>
      </c>
      <c r="AW575" s="221">
        <f>(SUM($N128:AW128)-SUM($N575:AV575)+$J575)*IF($F575&gt;=5,AW$10&gt;=YEAR($I575),1)*($F575&gt;=3)</f>
        <v>0</v>
      </c>
      <c r="AX575" s="221">
        <f>(SUM($N128:AX128)-SUM($N575:AW575)+$J575)*IF($F575&gt;=5,AX$10&gt;=YEAR($I575),1)*($F575&gt;=3)</f>
        <v>0</v>
      </c>
      <c r="AY575" s="221">
        <f>(SUM($N128:AY128)-SUM($N575:AX575)+$J575)*IF($F575&gt;=5,AY$10&gt;=YEAR($I575),1)*($F575&gt;=3)</f>
        <v>0</v>
      </c>
      <c r="AZ575" s="221">
        <f>(SUM($N128:AZ128)-SUM($N575:AY575)+$J575)*IF($F575&gt;=5,AZ$10&gt;=YEAR($I575),1)*($F575&gt;=3)</f>
        <v>0</v>
      </c>
      <c r="BA575" s="221">
        <f>(SUM($N128:BA128)-SUM($N575:AZ575)+$J575)*IF($F575&gt;=5,BA$10&gt;=YEAR($I575),1)*($F575&gt;=3)</f>
        <v>0</v>
      </c>
      <c r="BB575" s="221">
        <f>(SUM($N128:BB128)-SUM($N575:BA575)+$J575)*IF($F575&gt;=5,BB$10&gt;=YEAR($I575),1)*($F575&gt;=3)</f>
        <v>0</v>
      </c>
      <c r="BC575" s="221">
        <f>(SUM($N128:BC128)-SUM($N575:BB575)+$J575)*IF($F575&gt;=5,BC$10&gt;=YEAR($I575),1)*($F575&gt;=3)</f>
        <v>0</v>
      </c>
      <c r="BD575" s="221">
        <f>(SUM($N128:BD128)-SUM($N575:BC575)+$J575)*IF($F575&gt;=5,BD$10&gt;=YEAR($I575),1)*($F575&gt;=3)</f>
        <v>0</v>
      </c>
      <c r="BE575" s="221">
        <f>(SUM($N128:BE128)-SUM($N575:BD575)+$J575)*IF($F575&gt;=5,BE$10&gt;=YEAR($I575),1)*($F575&gt;=3)</f>
        <v>0</v>
      </c>
      <c r="BF575" s="221">
        <f>(SUM($N128:BF128)-SUM($N575:BE575)+$J575)*IF($F575&gt;=5,BF$10&gt;=YEAR($I575),1)*($F575&gt;=3)</f>
        <v>0</v>
      </c>
      <c r="BG575" s="221">
        <f>(SUM($N128:BG128)-SUM($N575:BF575)+$J575)*IF($F575&gt;=5,BG$10&gt;=YEAR($I575),1)*($F575&gt;=3)</f>
        <v>0</v>
      </c>
      <c r="BH575" s="221">
        <f>(SUM($N128:BH128)-SUM($N575:BG575)+$J575)*IF($F575&gt;=5,BH$10&gt;=YEAR($I575),1)*($F575&gt;=3)</f>
        <v>0</v>
      </c>
      <c r="BI575" s="221">
        <f>(SUM($N128:BI128)-SUM($N575:BH575)+$J575)*IF($F575&gt;=5,BI$10&gt;=YEAR($I575),1)*($F575&gt;=3)</f>
        <v>0</v>
      </c>
      <c r="BJ575" s="221">
        <f>(SUM($N128:BJ128)-SUM($N575:BI575)+$J575)*IF($F575&gt;=5,BJ$10&gt;=YEAR($I575),1)*($F575&gt;=3)</f>
        <v>0</v>
      </c>
      <c r="BK575" s="221">
        <f>(SUM($N128:BK128)-SUM($N575:BJ575)+$J575)*IF($F575&gt;=5,BK$10&gt;=YEAR($I575),1)*($F575&gt;=3)</f>
        <v>0</v>
      </c>
      <c r="BL575" s="221">
        <f>(SUM($N128:BL128)-SUM($N575:BK575)+$J575)*IF($F575&gt;=5,BL$10&gt;=YEAR($I575),1)*($F575&gt;=3)</f>
        <v>0</v>
      </c>
      <c r="BM575" s="221">
        <f>(SUM($N128:BM128)-SUM($N575:BL575)+$J575)*IF($F575&gt;=5,BM$10&gt;=YEAR($I575),1)*($F575&gt;=3)</f>
        <v>0</v>
      </c>
    </row>
    <row r="576" spans="3:65" ht="12.75">
      <c r="C576" s="220">
        <f t="shared" si="594"/>
        <v>8</v>
      </c>
      <c r="D576" s="198" t="str">
        <f t="shared" si="595"/>
        <v>…</v>
      </c>
      <c r="E576" s="245" t="str">
        <f t="shared" si="591"/>
        <v>Operating Expense</v>
      </c>
      <c r="F576" s="215">
        <f t="shared" si="591"/>
        <v>2</v>
      </c>
      <c r="G576" s="215"/>
      <c r="H576" s="306">
        <f t="shared" si="596"/>
        <v>2022</v>
      </c>
      <c r="I576" s="302">
        <f t="shared" si="592"/>
        <v>44562</v>
      </c>
      <c r="J576" s="222">
        <f t="shared" si="593"/>
        <v>0</v>
      </c>
      <c r="K576" s="236">
        <f t="shared" si="597"/>
        <v>0</v>
      </c>
      <c r="L576" s="237">
        <f t="shared" si="598"/>
        <v>0</v>
      </c>
      <c r="O576" s="221">
        <f>(SUM($N129:O129)-SUM($N576:N576)+$J576)*IF($F576&gt;=5,O$10&gt;=YEAR($I576),1)*($F576&gt;=3)</f>
        <v>0</v>
      </c>
      <c r="P576" s="221">
        <f>(SUM($N129:P129)-SUM($N576:O576)+$J576)*IF($F576&gt;=5,P$10&gt;=YEAR($I576),1)*($F576&gt;=3)</f>
        <v>0</v>
      </c>
      <c r="Q576" s="221">
        <f>(SUM($N129:Q129)-SUM($N576:P576)+$J576)*IF($F576&gt;=5,Q$10&gt;=YEAR($I576),1)*($F576&gt;=3)</f>
        <v>0</v>
      </c>
      <c r="R576" s="221">
        <f>(SUM($N129:R129)-SUM($N576:Q576)+$J576)*IF($F576&gt;=5,R$10&gt;=YEAR($I576),1)*($F576&gt;=3)</f>
        <v>0</v>
      </c>
      <c r="S576" s="221">
        <f>(SUM($N129:S129)-SUM($N576:R576)+$J576)*IF($F576&gt;=5,S$10&gt;=YEAR($I576),1)*($F576&gt;=3)</f>
        <v>0</v>
      </c>
      <c r="T576" s="221">
        <f>(SUM($N129:T129)-SUM($N576:S576)+$J576)*IF($F576&gt;=5,T$10&gt;=YEAR($I576),1)*($F576&gt;=3)</f>
        <v>0</v>
      </c>
      <c r="U576" s="221">
        <f>(SUM($N129:U129)-SUM($N576:T576)+$J576)*IF($F576&gt;=5,U$10&gt;=YEAR($I576),1)*($F576&gt;=3)</f>
        <v>0</v>
      </c>
      <c r="V576" s="221">
        <f>(SUM($N129:V129)-SUM($N576:U576)+$J576)*IF($F576&gt;=5,V$10&gt;=YEAR($I576),1)*($F576&gt;=3)</f>
        <v>0</v>
      </c>
      <c r="W576" s="221">
        <f>(SUM($N129:W129)-SUM($N576:V576)+$J576)*IF($F576&gt;=5,W$10&gt;=YEAR($I576),1)*($F576&gt;=3)</f>
        <v>0</v>
      </c>
      <c r="X576" s="221">
        <f>(SUM($N129:X129)-SUM($N576:W576)+$J576)*IF($F576&gt;=5,X$10&gt;=YEAR($I576),1)*($F576&gt;=3)</f>
        <v>0</v>
      </c>
      <c r="Y576" s="221">
        <f>(SUM($N129:Y129)-SUM($N576:X576)+$J576)*IF($F576&gt;=5,Y$10&gt;=YEAR($I576),1)*($F576&gt;=3)</f>
        <v>0</v>
      </c>
      <c r="Z576" s="221">
        <f>(SUM($N129:Z129)-SUM($N576:Y576)+$J576)*IF($F576&gt;=5,Z$10&gt;=YEAR($I576),1)*($F576&gt;=3)</f>
        <v>0</v>
      </c>
      <c r="AA576" s="221">
        <f>(SUM($N129:AA129)-SUM($N576:Z576)+$J576)*IF($F576&gt;=5,AA$10&gt;=YEAR($I576),1)*($F576&gt;=3)</f>
        <v>0</v>
      </c>
      <c r="AB576" s="221">
        <f>(SUM($N129:AB129)-SUM($N576:AA576)+$J576)*IF($F576&gt;=5,AB$10&gt;=YEAR($I576),1)*($F576&gt;=3)</f>
        <v>0</v>
      </c>
      <c r="AC576" s="221">
        <f>(SUM($N129:AC129)-SUM($N576:AB576)+$J576)*IF($F576&gt;=5,AC$10&gt;=YEAR($I576),1)*($F576&gt;=3)</f>
        <v>0</v>
      </c>
      <c r="AD576" s="221">
        <f>(SUM($N129:AD129)-SUM($N576:AC576)+$J576)*IF($F576&gt;=5,AD$10&gt;=YEAR($I576),1)*($F576&gt;=3)</f>
        <v>0</v>
      </c>
      <c r="AE576" s="221">
        <f>(SUM($N129:AE129)-SUM($N576:AD576)+$J576)*IF($F576&gt;=5,AE$10&gt;=YEAR($I576),1)*($F576&gt;=3)</f>
        <v>0</v>
      </c>
      <c r="AF576" s="221">
        <f>(SUM($N129:AF129)-SUM($N576:AE576)+$J576)*IF($F576&gt;=5,AF$10&gt;=YEAR($I576),1)*($F576&gt;=3)</f>
        <v>0</v>
      </c>
      <c r="AG576" s="221">
        <f>(SUM($N129:AG129)-SUM($N576:AF576)+$J576)*IF($F576&gt;=5,AG$10&gt;=YEAR($I576),1)*($F576&gt;=3)</f>
        <v>0</v>
      </c>
      <c r="AH576" s="221">
        <f>(SUM($N129:AH129)-SUM($N576:AG576)+$J576)*IF($F576&gt;=5,AH$10&gt;=YEAR($I576),1)*($F576&gt;=3)</f>
        <v>0</v>
      </c>
      <c r="AI576" s="221">
        <f>(SUM($N129:AI129)-SUM($N576:AH576)+$J576)*IF($F576&gt;=5,AI$10&gt;=YEAR($I576),1)*($F576&gt;=3)</f>
        <v>0</v>
      </c>
      <c r="AJ576" s="221">
        <f>(SUM($N129:AJ129)-SUM($N576:AI576)+$J576)*IF($F576&gt;=5,AJ$10&gt;=YEAR($I576),1)*($F576&gt;=3)</f>
        <v>0</v>
      </c>
      <c r="AK576" s="221">
        <f>(SUM($N129:AK129)-SUM($N576:AJ576)+$J576)*IF($F576&gt;=5,AK$10&gt;=YEAR($I576),1)*($F576&gt;=3)</f>
        <v>0</v>
      </c>
      <c r="AL576" s="221">
        <f>(SUM($N129:AL129)-SUM($N576:AK576)+$J576)*IF($F576&gt;=5,AL$10&gt;=YEAR($I576),1)*($F576&gt;=3)</f>
        <v>0</v>
      </c>
      <c r="AM576" s="221">
        <f>(SUM($N129:AM129)-SUM($N576:AL576)+$J576)*IF($F576&gt;=5,AM$10&gt;=YEAR($I576),1)*($F576&gt;=3)</f>
        <v>0</v>
      </c>
      <c r="AN576" s="221">
        <f>(SUM($N129:AN129)-SUM($N576:AM576)+$J576)*IF($F576&gt;=5,AN$10&gt;=YEAR($I576),1)*($F576&gt;=3)</f>
        <v>0</v>
      </c>
      <c r="AO576" s="221">
        <f>(SUM($N129:AO129)-SUM($N576:AN576)+$J576)*IF($F576&gt;=5,AO$10&gt;=YEAR($I576),1)*($F576&gt;=3)</f>
        <v>0</v>
      </c>
      <c r="AP576" s="221">
        <f>(SUM($N129:AP129)-SUM($N576:AO576)+$J576)*IF($F576&gt;=5,AP$10&gt;=YEAR($I576),1)*($F576&gt;=3)</f>
        <v>0</v>
      </c>
      <c r="AQ576" s="221">
        <f>(SUM($N129:AQ129)-SUM($N576:AP576)+$J576)*IF($F576&gt;=5,AQ$10&gt;=YEAR($I576),1)*($F576&gt;=3)</f>
        <v>0</v>
      </c>
      <c r="AR576" s="221">
        <f>(SUM($N129:AR129)-SUM($N576:AQ576)+$J576)*IF($F576&gt;=5,AR$10&gt;=YEAR($I576),1)*($F576&gt;=3)</f>
        <v>0</v>
      </c>
      <c r="AS576" s="221">
        <f>(SUM($N129:AS129)-SUM($N576:AR576)+$J576)*IF($F576&gt;=5,AS$10&gt;=YEAR($I576),1)*($F576&gt;=3)</f>
        <v>0</v>
      </c>
      <c r="AT576" s="221">
        <f>(SUM($N129:AT129)-SUM($N576:AS576)+$J576)*IF($F576&gt;=5,AT$10&gt;=YEAR($I576),1)*($F576&gt;=3)</f>
        <v>0</v>
      </c>
      <c r="AU576" s="221">
        <f>(SUM($N129:AU129)-SUM($N576:AT576)+$J576)*IF($F576&gt;=5,AU$10&gt;=YEAR($I576),1)*($F576&gt;=3)</f>
        <v>0</v>
      </c>
      <c r="AV576" s="221">
        <f>(SUM($N129:AV129)-SUM($N576:AU576)+$J576)*IF($F576&gt;=5,AV$10&gt;=YEAR($I576),1)*($F576&gt;=3)</f>
        <v>0</v>
      </c>
      <c r="AW576" s="221">
        <f>(SUM($N129:AW129)-SUM($N576:AV576)+$J576)*IF($F576&gt;=5,AW$10&gt;=YEAR($I576),1)*($F576&gt;=3)</f>
        <v>0</v>
      </c>
      <c r="AX576" s="221">
        <f>(SUM($N129:AX129)-SUM($N576:AW576)+$J576)*IF($F576&gt;=5,AX$10&gt;=YEAR($I576),1)*($F576&gt;=3)</f>
        <v>0</v>
      </c>
      <c r="AY576" s="221">
        <f>(SUM($N129:AY129)-SUM($N576:AX576)+$J576)*IF($F576&gt;=5,AY$10&gt;=YEAR($I576),1)*($F576&gt;=3)</f>
        <v>0</v>
      </c>
      <c r="AZ576" s="221">
        <f>(SUM($N129:AZ129)-SUM($N576:AY576)+$J576)*IF($F576&gt;=5,AZ$10&gt;=YEAR($I576),1)*($F576&gt;=3)</f>
        <v>0</v>
      </c>
      <c r="BA576" s="221">
        <f>(SUM($N129:BA129)-SUM($N576:AZ576)+$J576)*IF($F576&gt;=5,BA$10&gt;=YEAR($I576),1)*($F576&gt;=3)</f>
        <v>0</v>
      </c>
      <c r="BB576" s="221">
        <f>(SUM($N129:BB129)-SUM($N576:BA576)+$J576)*IF($F576&gt;=5,BB$10&gt;=YEAR($I576),1)*($F576&gt;=3)</f>
        <v>0</v>
      </c>
      <c r="BC576" s="221">
        <f>(SUM($N129:BC129)-SUM($N576:BB576)+$J576)*IF($F576&gt;=5,BC$10&gt;=YEAR($I576),1)*($F576&gt;=3)</f>
        <v>0</v>
      </c>
      <c r="BD576" s="221">
        <f>(SUM($N129:BD129)-SUM($N576:BC576)+$J576)*IF($F576&gt;=5,BD$10&gt;=YEAR($I576),1)*($F576&gt;=3)</f>
        <v>0</v>
      </c>
      <c r="BE576" s="221">
        <f>(SUM($N129:BE129)-SUM($N576:BD576)+$J576)*IF($F576&gt;=5,BE$10&gt;=YEAR($I576),1)*($F576&gt;=3)</f>
        <v>0</v>
      </c>
      <c r="BF576" s="221">
        <f>(SUM($N129:BF129)-SUM($N576:BE576)+$J576)*IF($F576&gt;=5,BF$10&gt;=YEAR($I576),1)*($F576&gt;=3)</f>
        <v>0</v>
      </c>
      <c r="BG576" s="221">
        <f>(SUM($N129:BG129)-SUM($N576:BF576)+$J576)*IF($F576&gt;=5,BG$10&gt;=YEAR($I576),1)*($F576&gt;=3)</f>
        <v>0</v>
      </c>
      <c r="BH576" s="221">
        <f>(SUM($N129:BH129)-SUM($N576:BG576)+$J576)*IF($F576&gt;=5,BH$10&gt;=YEAR($I576),1)*($F576&gt;=3)</f>
        <v>0</v>
      </c>
      <c r="BI576" s="221">
        <f>(SUM($N129:BI129)-SUM($N576:BH576)+$J576)*IF($F576&gt;=5,BI$10&gt;=YEAR($I576),1)*($F576&gt;=3)</f>
        <v>0</v>
      </c>
      <c r="BJ576" s="221">
        <f>(SUM($N129:BJ129)-SUM($N576:BI576)+$J576)*IF($F576&gt;=5,BJ$10&gt;=YEAR($I576),1)*($F576&gt;=3)</f>
        <v>0</v>
      </c>
      <c r="BK576" s="221">
        <f>(SUM($N129:BK129)-SUM($N576:BJ576)+$J576)*IF($F576&gt;=5,BK$10&gt;=YEAR($I576),1)*($F576&gt;=3)</f>
        <v>0</v>
      </c>
      <c r="BL576" s="221">
        <f>(SUM($N129:BL129)-SUM($N576:BK576)+$J576)*IF($F576&gt;=5,BL$10&gt;=YEAR($I576),1)*($F576&gt;=3)</f>
        <v>0</v>
      </c>
      <c r="BM576" s="221">
        <f>(SUM($N129:BM129)-SUM($N576:BL576)+$J576)*IF($F576&gt;=5,BM$10&gt;=YEAR($I576),1)*($F576&gt;=3)</f>
        <v>0</v>
      </c>
    </row>
    <row r="577" spans="3:65" ht="12.75">
      <c r="C577" s="220">
        <f t="shared" si="594"/>
        <v>9</v>
      </c>
      <c r="D577" s="198" t="str">
        <f t="shared" si="595"/>
        <v>…</v>
      </c>
      <c r="E577" s="245" t="str">
        <f t="shared" si="591"/>
        <v>Operating Expense</v>
      </c>
      <c r="F577" s="215">
        <f t="shared" si="591"/>
        <v>2</v>
      </c>
      <c r="G577" s="215"/>
      <c r="H577" s="306">
        <f t="shared" si="596"/>
        <v>2022</v>
      </c>
      <c r="I577" s="302">
        <f t="shared" si="592"/>
        <v>44562</v>
      </c>
      <c r="J577" s="222">
        <f t="shared" si="593"/>
        <v>0</v>
      </c>
      <c r="K577" s="236">
        <f t="shared" si="597"/>
        <v>0</v>
      </c>
      <c r="L577" s="237">
        <f t="shared" si="598"/>
        <v>0</v>
      </c>
      <c r="O577" s="221">
        <f>(SUM($N130:O130)-SUM($N577:N577)+$J577)*IF($F577&gt;=5,O$10&gt;=YEAR($I577),1)*($F577&gt;=3)</f>
        <v>0</v>
      </c>
      <c r="P577" s="221">
        <f>(SUM($N130:P130)-SUM($N577:O577)+$J577)*IF($F577&gt;=5,P$10&gt;=YEAR($I577),1)*($F577&gt;=3)</f>
        <v>0</v>
      </c>
      <c r="Q577" s="221">
        <f>(SUM($N130:Q130)-SUM($N577:P577)+$J577)*IF($F577&gt;=5,Q$10&gt;=YEAR($I577),1)*($F577&gt;=3)</f>
        <v>0</v>
      </c>
      <c r="R577" s="221">
        <f>(SUM($N130:R130)-SUM($N577:Q577)+$J577)*IF($F577&gt;=5,R$10&gt;=YEAR($I577),1)*($F577&gt;=3)</f>
        <v>0</v>
      </c>
      <c r="S577" s="221">
        <f>(SUM($N130:S130)-SUM($N577:R577)+$J577)*IF($F577&gt;=5,S$10&gt;=YEAR($I577),1)*($F577&gt;=3)</f>
        <v>0</v>
      </c>
      <c r="T577" s="221">
        <f>(SUM($N130:T130)-SUM($N577:S577)+$J577)*IF($F577&gt;=5,T$10&gt;=YEAR($I577),1)*($F577&gt;=3)</f>
        <v>0</v>
      </c>
      <c r="U577" s="221">
        <f>(SUM($N130:U130)-SUM($N577:T577)+$J577)*IF($F577&gt;=5,U$10&gt;=YEAR($I577),1)*($F577&gt;=3)</f>
        <v>0</v>
      </c>
      <c r="V577" s="221">
        <f>(SUM($N130:V130)-SUM($N577:U577)+$J577)*IF($F577&gt;=5,V$10&gt;=YEAR($I577),1)*($F577&gt;=3)</f>
        <v>0</v>
      </c>
      <c r="W577" s="221">
        <f>(SUM($N130:W130)-SUM($N577:V577)+$J577)*IF($F577&gt;=5,W$10&gt;=YEAR($I577),1)*($F577&gt;=3)</f>
        <v>0</v>
      </c>
      <c r="X577" s="221">
        <f>(SUM($N130:X130)-SUM($N577:W577)+$J577)*IF($F577&gt;=5,X$10&gt;=YEAR($I577),1)*($F577&gt;=3)</f>
        <v>0</v>
      </c>
      <c r="Y577" s="221">
        <f>(SUM($N130:Y130)-SUM($N577:X577)+$J577)*IF($F577&gt;=5,Y$10&gt;=YEAR($I577),1)*($F577&gt;=3)</f>
        <v>0</v>
      </c>
      <c r="Z577" s="221">
        <f>(SUM($N130:Z130)-SUM($N577:Y577)+$J577)*IF($F577&gt;=5,Z$10&gt;=YEAR($I577),1)*($F577&gt;=3)</f>
        <v>0</v>
      </c>
      <c r="AA577" s="221">
        <f>(SUM($N130:AA130)-SUM($N577:Z577)+$J577)*IF($F577&gt;=5,AA$10&gt;=YEAR($I577),1)*($F577&gt;=3)</f>
        <v>0</v>
      </c>
      <c r="AB577" s="221">
        <f>(SUM($N130:AB130)-SUM($N577:AA577)+$J577)*IF($F577&gt;=5,AB$10&gt;=YEAR($I577),1)*($F577&gt;=3)</f>
        <v>0</v>
      </c>
      <c r="AC577" s="221">
        <f>(SUM($N130:AC130)-SUM($N577:AB577)+$J577)*IF($F577&gt;=5,AC$10&gt;=YEAR($I577),1)*($F577&gt;=3)</f>
        <v>0</v>
      </c>
      <c r="AD577" s="221">
        <f>(SUM($N130:AD130)-SUM($N577:AC577)+$J577)*IF($F577&gt;=5,AD$10&gt;=YEAR($I577),1)*($F577&gt;=3)</f>
        <v>0</v>
      </c>
      <c r="AE577" s="221">
        <f>(SUM($N130:AE130)-SUM($N577:AD577)+$J577)*IF($F577&gt;=5,AE$10&gt;=YEAR($I577),1)*($F577&gt;=3)</f>
        <v>0</v>
      </c>
      <c r="AF577" s="221">
        <f>(SUM($N130:AF130)-SUM($N577:AE577)+$J577)*IF($F577&gt;=5,AF$10&gt;=YEAR($I577),1)*($F577&gt;=3)</f>
        <v>0</v>
      </c>
      <c r="AG577" s="221">
        <f>(SUM($N130:AG130)-SUM($N577:AF577)+$J577)*IF($F577&gt;=5,AG$10&gt;=YEAR($I577),1)*($F577&gt;=3)</f>
        <v>0</v>
      </c>
      <c r="AH577" s="221">
        <f>(SUM($N130:AH130)-SUM($N577:AG577)+$J577)*IF($F577&gt;=5,AH$10&gt;=YEAR($I577),1)*($F577&gt;=3)</f>
        <v>0</v>
      </c>
      <c r="AI577" s="221">
        <f>(SUM($N130:AI130)-SUM($N577:AH577)+$J577)*IF($F577&gt;=5,AI$10&gt;=YEAR($I577),1)*($F577&gt;=3)</f>
        <v>0</v>
      </c>
      <c r="AJ577" s="221">
        <f>(SUM($N130:AJ130)-SUM($N577:AI577)+$J577)*IF($F577&gt;=5,AJ$10&gt;=YEAR($I577),1)*($F577&gt;=3)</f>
        <v>0</v>
      </c>
      <c r="AK577" s="221">
        <f>(SUM($N130:AK130)-SUM($N577:AJ577)+$J577)*IF($F577&gt;=5,AK$10&gt;=YEAR($I577),1)*($F577&gt;=3)</f>
        <v>0</v>
      </c>
      <c r="AL577" s="221">
        <f>(SUM($N130:AL130)-SUM($N577:AK577)+$J577)*IF($F577&gt;=5,AL$10&gt;=YEAR($I577),1)*($F577&gt;=3)</f>
        <v>0</v>
      </c>
      <c r="AM577" s="221">
        <f>(SUM($N130:AM130)-SUM($N577:AL577)+$J577)*IF($F577&gt;=5,AM$10&gt;=YEAR($I577),1)*($F577&gt;=3)</f>
        <v>0</v>
      </c>
      <c r="AN577" s="221">
        <f>(SUM($N130:AN130)-SUM($N577:AM577)+$J577)*IF($F577&gt;=5,AN$10&gt;=YEAR($I577),1)*($F577&gt;=3)</f>
        <v>0</v>
      </c>
      <c r="AO577" s="221">
        <f>(SUM($N130:AO130)-SUM($N577:AN577)+$J577)*IF($F577&gt;=5,AO$10&gt;=YEAR($I577),1)*($F577&gt;=3)</f>
        <v>0</v>
      </c>
      <c r="AP577" s="221">
        <f>(SUM($N130:AP130)-SUM($N577:AO577)+$J577)*IF($F577&gt;=5,AP$10&gt;=YEAR($I577),1)*($F577&gt;=3)</f>
        <v>0</v>
      </c>
      <c r="AQ577" s="221">
        <f>(SUM($N130:AQ130)-SUM($N577:AP577)+$J577)*IF($F577&gt;=5,AQ$10&gt;=YEAR($I577),1)*($F577&gt;=3)</f>
        <v>0</v>
      </c>
      <c r="AR577" s="221">
        <f>(SUM($N130:AR130)-SUM($N577:AQ577)+$J577)*IF($F577&gt;=5,AR$10&gt;=YEAR($I577),1)*($F577&gt;=3)</f>
        <v>0</v>
      </c>
      <c r="AS577" s="221">
        <f>(SUM($N130:AS130)-SUM($N577:AR577)+$J577)*IF($F577&gt;=5,AS$10&gt;=YEAR($I577),1)*($F577&gt;=3)</f>
        <v>0</v>
      </c>
      <c r="AT577" s="221">
        <f>(SUM($N130:AT130)-SUM($N577:AS577)+$J577)*IF($F577&gt;=5,AT$10&gt;=YEAR($I577),1)*($F577&gt;=3)</f>
        <v>0</v>
      </c>
      <c r="AU577" s="221">
        <f>(SUM($N130:AU130)-SUM($N577:AT577)+$J577)*IF($F577&gt;=5,AU$10&gt;=YEAR($I577),1)*($F577&gt;=3)</f>
        <v>0</v>
      </c>
      <c r="AV577" s="221">
        <f>(SUM($N130:AV130)-SUM($N577:AU577)+$J577)*IF($F577&gt;=5,AV$10&gt;=YEAR($I577),1)*($F577&gt;=3)</f>
        <v>0</v>
      </c>
      <c r="AW577" s="221">
        <f>(SUM($N130:AW130)-SUM($N577:AV577)+$J577)*IF($F577&gt;=5,AW$10&gt;=YEAR($I577),1)*($F577&gt;=3)</f>
        <v>0</v>
      </c>
      <c r="AX577" s="221">
        <f>(SUM($N130:AX130)-SUM($N577:AW577)+$J577)*IF($F577&gt;=5,AX$10&gt;=YEAR($I577),1)*($F577&gt;=3)</f>
        <v>0</v>
      </c>
      <c r="AY577" s="221">
        <f>(SUM($N130:AY130)-SUM($N577:AX577)+$J577)*IF($F577&gt;=5,AY$10&gt;=YEAR($I577),1)*($F577&gt;=3)</f>
        <v>0</v>
      </c>
      <c r="AZ577" s="221">
        <f>(SUM($N130:AZ130)-SUM($N577:AY577)+$J577)*IF($F577&gt;=5,AZ$10&gt;=YEAR($I577),1)*($F577&gt;=3)</f>
        <v>0</v>
      </c>
      <c r="BA577" s="221">
        <f>(SUM($N130:BA130)-SUM($N577:AZ577)+$J577)*IF($F577&gt;=5,BA$10&gt;=YEAR($I577),1)*($F577&gt;=3)</f>
        <v>0</v>
      </c>
      <c r="BB577" s="221">
        <f>(SUM($N130:BB130)-SUM($N577:BA577)+$J577)*IF($F577&gt;=5,BB$10&gt;=YEAR($I577),1)*($F577&gt;=3)</f>
        <v>0</v>
      </c>
      <c r="BC577" s="221">
        <f>(SUM($N130:BC130)-SUM($N577:BB577)+$J577)*IF($F577&gt;=5,BC$10&gt;=YEAR($I577),1)*($F577&gt;=3)</f>
        <v>0</v>
      </c>
      <c r="BD577" s="221">
        <f>(SUM($N130:BD130)-SUM($N577:BC577)+$J577)*IF($F577&gt;=5,BD$10&gt;=YEAR($I577),1)*($F577&gt;=3)</f>
        <v>0</v>
      </c>
      <c r="BE577" s="221">
        <f>(SUM($N130:BE130)-SUM($N577:BD577)+$J577)*IF($F577&gt;=5,BE$10&gt;=YEAR($I577),1)*($F577&gt;=3)</f>
        <v>0</v>
      </c>
      <c r="BF577" s="221">
        <f>(SUM($N130:BF130)-SUM($N577:BE577)+$J577)*IF($F577&gt;=5,BF$10&gt;=YEAR($I577),1)*($F577&gt;=3)</f>
        <v>0</v>
      </c>
      <c r="BG577" s="221">
        <f>(SUM($N130:BG130)-SUM($N577:BF577)+$J577)*IF($F577&gt;=5,BG$10&gt;=YEAR($I577),1)*($F577&gt;=3)</f>
        <v>0</v>
      </c>
      <c r="BH577" s="221">
        <f>(SUM($N130:BH130)-SUM($N577:BG577)+$J577)*IF($F577&gt;=5,BH$10&gt;=YEAR($I577),1)*($F577&gt;=3)</f>
        <v>0</v>
      </c>
      <c r="BI577" s="221">
        <f>(SUM($N130:BI130)-SUM($N577:BH577)+$J577)*IF($F577&gt;=5,BI$10&gt;=YEAR($I577),1)*($F577&gt;=3)</f>
        <v>0</v>
      </c>
      <c r="BJ577" s="221">
        <f>(SUM($N130:BJ130)-SUM($N577:BI577)+$J577)*IF($F577&gt;=5,BJ$10&gt;=YEAR($I577),1)*($F577&gt;=3)</f>
        <v>0</v>
      </c>
      <c r="BK577" s="221">
        <f>(SUM($N130:BK130)-SUM($N577:BJ577)+$J577)*IF($F577&gt;=5,BK$10&gt;=YEAR($I577),1)*($F577&gt;=3)</f>
        <v>0</v>
      </c>
      <c r="BL577" s="221">
        <f>(SUM($N130:BL130)-SUM($N577:BK577)+$J577)*IF($F577&gt;=5,BL$10&gt;=YEAR($I577),1)*($F577&gt;=3)</f>
        <v>0</v>
      </c>
      <c r="BM577" s="221">
        <f>(SUM($N130:BM130)-SUM($N577:BL577)+$J577)*IF($F577&gt;=5,BM$10&gt;=YEAR($I577),1)*($F577&gt;=3)</f>
        <v>0</v>
      </c>
    </row>
    <row r="578" spans="3:65" ht="12.75">
      <c r="C578" s="220">
        <f t="shared" si="594"/>
        <v>10</v>
      </c>
      <c r="D578" s="198" t="str">
        <f t="shared" si="595"/>
        <v>…</v>
      </c>
      <c r="E578" s="245" t="str">
        <f t="shared" si="591"/>
        <v>Operating Expense</v>
      </c>
      <c r="F578" s="215">
        <f t="shared" si="591"/>
        <v>2</v>
      </c>
      <c r="G578" s="215"/>
      <c r="H578" s="306">
        <f t="shared" si="596"/>
        <v>2022</v>
      </c>
      <c r="I578" s="302">
        <f t="shared" si="592"/>
        <v>44562</v>
      </c>
      <c r="J578" s="222">
        <f t="shared" si="593"/>
        <v>0</v>
      </c>
      <c r="K578" s="236">
        <f t="shared" si="597"/>
        <v>0</v>
      </c>
      <c r="L578" s="237">
        <f t="shared" si="598"/>
        <v>0</v>
      </c>
      <c r="O578" s="221">
        <f>(SUM($N131:O131)-SUM($N578:N578)+$J578)*IF($F578&gt;=5,O$10&gt;=YEAR($I578),1)*($F578&gt;=3)</f>
        <v>0</v>
      </c>
      <c r="P578" s="221">
        <f>(SUM($N131:P131)-SUM($N578:O578)+$J578)*IF($F578&gt;=5,P$10&gt;=YEAR($I578),1)*($F578&gt;=3)</f>
        <v>0</v>
      </c>
      <c r="Q578" s="221">
        <f>(SUM($N131:Q131)-SUM($N578:P578)+$J578)*IF($F578&gt;=5,Q$10&gt;=YEAR($I578),1)*($F578&gt;=3)</f>
        <v>0</v>
      </c>
      <c r="R578" s="221">
        <f>(SUM($N131:R131)-SUM($N578:Q578)+$J578)*IF($F578&gt;=5,R$10&gt;=YEAR($I578),1)*($F578&gt;=3)</f>
        <v>0</v>
      </c>
      <c r="S578" s="221">
        <f>(SUM($N131:S131)-SUM($N578:R578)+$J578)*IF($F578&gt;=5,S$10&gt;=YEAR($I578),1)*($F578&gt;=3)</f>
        <v>0</v>
      </c>
      <c r="T578" s="221">
        <f>(SUM($N131:T131)-SUM($N578:S578)+$J578)*IF($F578&gt;=5,T$10&gt;=YEAR($I578),1)*($F578&gt;=3)</f>
        <v>0</v>
      </c>
      <c r="U578" s="221">
        <f>(SUM($N131:U131)-SUM($N578:T578)+$J578)*IF($F578&gt;=5,U$10&gt;=YEAR($I578),1)*($F578&gt;=3)</f>
        <v>0</v>
      </c>
      <c r="V578" s="221">
        <f>(SUM($N131:V131)-SUM($N578:U578)+$J578)*IF($F578&gt;=5,V$10&gt;=YEAR($I578),1)*($F578&gt;=3)</f>
        <v>0</v>
      </c>
      <c r="W578" s="221">
        <f>(SUM($N131:W131)-SUM($N578:V578)+$J578)*IF($F578&gt;=5,W$10&gt;=YEAR($I578),1)*($F578&gt;=3)</f>
        <v>0</v>
      </c>
      <c r="X578" s="221">
        <f>(SUM($N131:X131)-SUM($N578:W578)+$J578)*IF($F578&gt;=5,X$10&gt;=YEAR($I578),1)*($F578&gt;=3)</f>
        <v>0</v>
      </c>
      <c r="Y578" s="221">
        <f>(SUM($N131:Y131)-SUM($N578:X578)+$J578)*IF($F578&gt;=5,Y$10&gt;=YEAR($I578),1)*($F578&gt;=3)</f>
        <v>0</v>
      </c>
      <c r="Z578" s="221">
        <f>(SUM($N131:Z131)-SUM($N578:Y578)+$J578)*IF($F578&gt;=5,Z$10&gt;=YEAR($I578),1)*($F578&gt;=3)</f>
        <v>0</v>
      </c>
      <c r="AA578" s="221">
        <f>(SUM($N131:AA131)-SUM($N578:Z578)+$J578)*IF($F578&gt;=5,AA$10&gt;=YEAR($I578),1)*($F578&gt;=3)</f>
        <v>0</v>
      </c>
      <c r="AB578" s="221">
        <f>(SUM($N131:AB131)-SUM($N578:AA578)+$J578)*IF($F578&gt;=5,AB$10&gt;=YEAR($I578),1)*($F578&gt;=3)</f>
        <v>0</v>
      </c>
      <c r="AC578" s="221">
        <f>(SUM($N131:AC131)-SUM($N578:AB578)+$J578)*IF($F578&gt;=5,AC$10&gt;=YEAR($I578),1)*($F578&gt;=3)</f>
        <v>0</v>
      </c>
      <c r="AD578" s="221">
        <f>(SUM($N131:AD131)-SUM($N578:AC578)+$J578)*IF($F578&gt;=5,AD$10&gt;=YEAR($I578),1)*($F578&gt;=3)</f>
        <v>0</v>
      </c>
      <c r="AE578" s="221">
        <f>(SUM($N131:AE131)-SUM($N578:AD578)+$J578)*IF($F578&gt;=5,AE$10&gt;=YEAR($I578),1)*($F578&gt;=3)</f>
        <v>0</v>
      </c>
      <c r="AF578" s="221">
        <f>(SUM($N131:AF131)-SUM($N578:AE578)+$J578)*IF($F578&gt;=5,AF$10&gt;=YEAR($I578),1)*($F578&gt;=3)</f>
        <v>0</v>
      </c>
      <c r="AG578" s="221">
        <f>(SUM($N131:AG131)-SUM($N578:AF578)+$J578)*IF($F578&gt;=5,AG$10&gt;=YEAR($I578),1)*($F578&gt;=3)</f>
        <v>0</v>
      </c>
      <c r="AH578" s="221">
        <f>(SUM($N131:AH131)-SUM($N578:AG578)+$J578)*IF($F578&gt;=5,AH$10&gt;=YEAR($I578),1)*($F578&gt;=3)</f>
        <v>0</v>
      </c>
      <c r="AI578" s="221">
        <f>(SUM($N131:AI131)-SUM($N578:AH578)+$J578)*IF($F578&gt;=5,AI$10&gt;=YEAR($I578),1)*($F578&gt;=3)</f>
        <v>0</v>
      </c>
      <c r="AJ578" s="221">
        <f>(SUM($N131:AJ131)-SUM($N578:AI578)+$J578)*IF($F578&gt;=5,AJ$10&gt;=YEAR($I578),1)*($F578&gt;=3)</f>
        <v>0</v>
      </c>
      <c r="AK578" s="221">
        <f>(SUM($N131:AK131)-SUM($N578:AJ578)+$J578)*IF($F578&gt;=5,AK$10&gt;=YEAR($I578),1)*($F578&gt;=3)</f>
        <v>0</v>
      </c>
      <c r="AL578" s="221">
        <f>(SUM($N131:AL131)-SUM($N578:AK578)+$J578)*IF($F578&gt;=5,AL$10&gt;=YEAR($I578),1)*($F578&gt;=3)</f>
        <v>0</v>
      </c>
      <c r="AM578" s="221">
        <f>(SUM($N131:AM131)-SUM($N578:AL578)+$J578)*IF($F578&gt;=5,AM$10&gt;=YEAR($I578),1)*($F578&gt;=3)</f>
        <v>0</v>
      </c>
      <c r="AN578" s="221">
        <f>(SUM($N131:AN131)-SUM($N578:AM578)+$J578)*IF($F578&gt;=5,AN$10&gt;=YEAR($I578),1)*($F578&gt;=3)</f>
        <v>0</v>
      </c>
      <c r="AO578" s="221">
        <f>(SUM($N131:AO131)-SUM($N578:AN578)+$J578)*IF($F578&gt;=5,AO$10&gt;=YEAR($I578),1)*($F578&gt;=3)</f>
        <v>0</v>
      </c>
      <c r="AP578" s="221">
        <f>(SUM($N131:AP131)-SUM($N578:AO578)+$J578)*IF($F578&gt;=5,AP$10&gt;=YEAR($I578),1)*($F578&gt;=3)</f>
        <v>0</v>
      </c>
      <c r="AQ578" s="221">
        <f>(SUM($N131:AQ131)-SUM($N578:AP578)+$J578)*IF($F578&gt;=5,AQ$10&gt;=YEAR($I578),1)*($F578&gt;=3)</f>
        <v>0</v>
      </c>
      <c r="AR578" s="221">
        <f>(SUM($N131:AR131)-SUM($N578:AQ578)+$J578)*IF($F578&gt;=5,AR$10&gt;=YEAR($I578),1)*($F578&gt;=3)</f>
        <v>0</v>
      </c>
      <c r="AS578" s="221">
        <f>(SUM($N131:AS131)-SUM($N578:AR578)+$J578)*IF($F578&gt;=5,AS$10&gt;=YEAR($I578),1)*($F578&gt;=3)</f>
        <v>0</v>
      </c>
      <c r="AT578" s="221">
        <f>(SUM($N131:AT131)-SUM($N578:AS578)+$J578)*IF($F578&gt;=5,AT$10&gt;=YEAR($I578),1)*($F578&gt;=3)</f>
        <v>0</v>
      </c>
      <c r="AU578" s="221">
        <f>(SUM($N131:AU131)-SUM($N578:AT578)+$J578)*IF($F578&gt;=5,AU$10&gt;=YEAR($I578),1)*($F578&gt;=3)</f>
        <v>0</v>
      </c>
      <c r="AV578" s="221">
        <f>(SUM($N131:AV131)-SUM($N578:AU578)+$J578)*IF($F578&gt;=5,AV$10&gt;=YEAR($I578),1)*($F578&gt;=3)</f>
        <v>0</v>
      </c>
      <c r="AW578" s="221">
        <f>(SUM($N131:AW131)-SUM($N578:AV578)+$J578)*IF($F578&gt;=5,AW$10&gt;=YEAR($I578),1)*($F578&gt;=3)</f>
        <v>0</v>
      </c>
      <c r="AX578" s="221">
        <f>(SUM($N131:AX131)-SUM($N578:AW578)+$J578)*IF($F578&gt;=5,AX$10&gt;=YEAR($I578),1)*($F578&gt;=3)</f>
        <v>0</v>
      </c>
      <c r="AY578" s="221">
        <f>(SUM($N131:AY131)-SUM($N578:AX578)+$J578)*IF($F578&gt;=5,AY$10&gt;=YEAR($I578),1)*($F578&gt;=3)</f>
        <v>0</v>
      </c>
      <c r="AZ578" s="221">
        <f>(SUM($N131:AZ131)-SUM($N578:AY578)+$J578)*IF($F578&gt;=5,AZ$10&gt;=YEAR($I578),1)*($F578&gt;=3)</f>
        <v>0</v>
      </c>
      <c r="BA578" s="221">
        <f>(SUM($N131:BA131)-SUM($N578:AZ578)+$J578)*IF($F578&gt;=5,BA$10&gt;=YEAR($I578),1)*($F578&gt;=3)</f>
        <v>0</v>
      </c>
      <c r="BB578" s="221">
        <f>(SUM($N131:BB131)-SUM($N578:BA578)+$J578)*IF($F578&gt;=5,BB$10&gt;=YEAR($I578),1)*($F578&gt;=3)</f>
        <v>0</v>
      </c>
      <c r="BC578" s="221">
        <f>(SUM($N131:BC131)-SUM($N578:BB578)+$J578)*IF($F578&gt;=5,BC$10&gt;=YEAR($I578),1)*($F578&gt;=3)</f>
        <v>0</v>
      </c>
      <c r="BD578" s="221">
        <f>(SUM($N131:BD131)-SUM($N578:BC578)+$J578)*IF($F578&gt;=5,BD$10&gt;=YEAR($I578),1)*($F578&gt;=3)</f>
        <v>0</v>
      </c>
      <c r="BE578" s="221">
        <f>(SUM($N131:BE131)-SUM($N578:BD578)+$J578)*IF($F578&gt;=5,BE$10&gt;=YEAR($I578),1)*($F578&gt;=3)</f>
        <v>0</v>
      </c>
      <c r="BF578" s="221">
        <f>(SUM($N131:BF131)-SUM($N578:BE578)+$J578)*IF($F578&gt;=5,BF$10&gt;=YEAR($I578),1)*($F578&gt;=3)</f>
        <v>0</v>
      </c>
      <c r="BG578" s="221">
        <f>(SUM($N131:BG131)-SUM($N578:BF578)+$J578)*IF($F578&gt;=5,BG$10&gt;=YEAR($I578),1)*($F578&gt;=3)</f>
        <v>0</v>
      </c>
      <c r="BH578" s="221">
        <f>(SUM($N131:BH131)-SUM($N578:BG578)+$J578)*IF($F578&gt;=5,BH$10&gt;=YEAR($I578),1)*($F578&gt;=3)</f>
        <v>0</v>
      </c>
      <c r="BI578" s="221">
        <f>(SUM($N131:BI131)-SUM($N578:BH578)+$J578)*IF($F578&gt;=5,BI$10&gt;=YEAR($I578),1)*($F578&gt;=3)</f>
        <v>0</v>
      </c>
      <c r="BJ578" s="221">
        <f>(SUM($N131:BJ131)-SUM($N578:BI578)+$J578)*IF($F578&gt;=5,BJ$10&gt;=YEAR($I578),1)*($F578&gt;=3)</f>
        <v>0</v>
      </c>
      <c r="BK578" s="221">
        <f>(SUM($N131:BK131)-SUM($N578:BJ578)+$J578)*IF($F578&gt;=5,BK$10&gt;=YEAR($I578),1)*($F578&gt;=3)</f>
        <v>0</v>
      </c>
      <c r="BL578" s="221">
        <f>(SUM($N131:BL131)-SUM($N578:BK578)+$J578)*IF($F578&gt;=5,BL$10&gt;=YEAR($I578),1)*($F578&gt;=3)</f>
        <v>0</v>
      </c>
      <c r="BM578" s="221">
        <f>(SUM($N131:BM131)-SUM($N578:BL578)+$J578)*IF($F578&gt;=5,BM$10&gt;=YEAR($I578),1)*($F578&gt;=3)</f>
        <v>0</v>
      </c>
    </row>
    <row r="579" spans="3:65" ht="12.75">
      <c r="C579" s="220">
        <f t="shared" si="594"/>
        <v>11</v>
      </c>
      <c r="D579" s="198" t="str">
        <f t="shared" si="595"/>
        <v>…</v>
      </c>
      <c r="E579" s="245" t="str">
        <f t="shared" si="591"/>
        <v>Operating Expense</v>
      </c>
      <c r="F579" s="215">
        <f t="shared" si="591"/>
        <v>2</v>
      </c>
      <c r="G579" s="215"/>
      <c r="H579" s="306">
        <f t="shared" si="596"/>
        <v>2022</v>
      </c>
      <c r="I579" s="302">
        <f t="shared" si="592"/>
        <v>44562</v>
      </c>
      <c r="J579" s="222">
        <f t="shared" si="593"/>
        <v>0</v>
      </c>
      <c r="K579" s="236">
        <f t="shared" si="597"/>
        <v>0</v>
      </c>
      <c r="L579" s="237">
        <f t="shared" si="598"/>
        <v>0</v>
      </c>
      <c r="O579" s="221">
        <f>(SUM($N132:O132)-SUM($N579:N579)+$J579)*IF($F579&gt;=5,O$10&gt;=YEAR($I579),1)*($F579&gt;=3)</f>
        <v>0</v>
      </c>
      <c r="P579" s="221">
        <f>(SUM($N132:P132)-SUM($N579:O579)+$J579)*IF($F579&gt;=5,P$10&gt;=YEAR($I579),1)*($F579&gt;=3)</f>
        <v>0</v>
      </c>
      <c r="Q579" s="221">
        <f>(SUM($N132:Q132)-SUM($N579:P579)+$J579)*IF($F579&gt;=5,Q$10&gt;=YEAR($I579),1)*($F579&gt;=3)</f>
        <v>0</v>
      </c>
      <c r="R579" s="221">
        <f>(SUM($N132:R132)-SUM($N579:Q579)+$J579)*IF($F579&gt;=5,R$10&gt;=YEAR($I579),1)*($F579&gt;=3)</f>
        <v>0</v>
      </c>
      <c r="S579" s="221">
        <f>(SUM($N132:S132)-SUM($N579:R579)+$J579)*IF($F579&gt;=5,S$10&gt;=YEAR($I579),1)*($F579&gt;=3)</f>
        <v>0</v>
      </c>
      <c r="T579" s="221">
        <f>(SUM($N132:T132)-SUM($N579:S579)+$J579)*IF($F579&gt;=5,T$10&gt;=YEAR($I579),1)*($F579&gt;=3)</f>
        <v>0</v>
      </c>
      <c r="U579" s="221">
        <f>(SUM($N132:U132)-SUM($N579:T579)+$J579)*IF($F579&gt;=5,U$10&gt;=YEAR($I579),1)*($F579&gt;=3)</f>
        <v>0</v>
      </c>
      <c r="V579" s="221">
        <f>(SUM($N132:V132)-SUM($N579:U579)+$J579)*IF($F579&gt;=5,V$10&gt;=YEAR($I579),1)*($F579&gt;=3)</f>
        <v>0</v>
      </c>
      <c r="W579" s="221">
        <f>(SUM($N132:W132)-SUM($N579:V579)+$J579)*IF($F579&gt;=5,W$10&gt;=YEAR($I579),1)*($F579&gt;=3)</f>
        <v>0</v>
      </c>
      <c r="X579" s="221">
        <f>(SUM($N132:X132)-SUM($N579:W579)+$J579)*IF($F579&gt;=5,X$10&gt;=YEAR($I579),1)*($F579&gt;=3)</f>
        <v>0</v>
      </c>
      <c r="Y579" s="221">
        <f>(SUM($N132:Y132)-SUM($N579:X579)+$J579)*IF($F579&gt;=5,Y$10&gt;=YEAR($I579),1)*($F579&gt;=3)</f>
        <v>0</v>
      </c>
      <c r="Z579" s="221">
        <f>(SUM($N132:Z132)-SUM($N579:Y579)+$J579)*IF($F579&gt;=5,Z$10&gt;=YEAR($I579),1)*($F579&gt;=3)</f>
        <v>0</v>
      </c>
      <c r="AA579" s="221">
        <f>(SUM($N132:AA132)-SUM($N579:Z579)+$J579)*IF($F579&gt;=5,AA$10&gt;=YEAR($I579),1)*($F579&gt;=3)</f>
        <v>0</v>
      </c>
      <c r="AB579" s="221">
        <f>(SUM($N132:AB132)-SUM($N579:AA579)+$J579)*IF($F579&gt;=5,AB$10&gt;=YEAR($I579),1)*($F579&gt;=3)</f>
        <v>0</v>
      </c>
      <c r="AC579" s="221">
        <f>(SUM($N132:AC132)-SUM($N579:AB579)+$J579)*IF($F579&gt;=5,AC$10&gt;=YEAR($I579),1)*($F579&gt;=3)</f>
        <v>0</v>
      </c>
      <c r="AD579" s="221">
        <f>(SUM($N132:AD132)-SUM($N579:AC579)+$J579)*IF($F579&gt;=5,AD$10&gt;=YEAR($I579),1)*($F579&gt;=3)</f>
        <v>0</v>
      </c>
      <c r="AE579" s="221">
        <f>(SUM($N132:AE132)-SUM($N579:AD579)+$J579)*IF($F579&gt;=5,AE$10&gt;=YEAR($I579),1)*($F579&gt;=3)</f>
        <v>0</v>
      </c>
      <c r="AF579" s="221">
        <f>(SUM($N132:AF132)-SUM($N579:AE579)+$J579)*IF($F579&gt;=5,AF$10&gt;=YEAR($I579),1)*($F579&gt;=3)</f>
        <v>0</v>
      </c>
      <c r="AG579" s="221">
        <f>(SUM($N132:AG132)-SUM($N579:AF579)+$J579)*IF($F579&gt;=5,AG$10&gt;=YEAR($I579),1)*($F579&gt;=3)</f>
        <v>0</v>
      </c>
      <c r="AH579" s="221">
        <f>(SUM($N132:AH132)-SUM($N579:AG579)+$J579)*IF($F579&gt;=5,AH$10&gt;=YEAR($I579),1)*($F579&gt;=3)</f>
        <v>0</v>
      </c>
      <c r="AI579" s="221">
        <f>(SUM($N132:AI132)-SUM($N579:AH579)+$J579)*IF($F579&gt;=5,AI$10&gt;=YEAR($I579),1)*($F579&gt;=3)</f>
        <v>0</v>
      </c>
      <c r="AJ579" s="221">
        <f>(SUM($N132:AJ132)-SUM($N579:AI579)+$J579)*IF($F579&gt;=5,AJ$10&gt;=YEAR($I579),1)*($F579&gt;=3)</f>
        <v>0</v>
      </c>
      <c r="AK579" s="221">
        <f>(SUM($N132:AK132)-SUM($N579:AJ579)+$J579)*IF($F579&gt;=5,AK$10&gt;=YEAR($I579),1)*($F579&gt;=3)</f>
        <v>0</v>
      </c>
      <c r="AL579" s="221">
        <f>(SUM($N132:AL132)-SUM($N579:AK579)+$J579)*IF($F579&gt;=5,AL$10&gt;=YEAR($I579),1)*($F579&gt;=3)</f>
        <v>0</v>
      </c>
      <c r="AM579" s="221">
        <f>(SUM($N132:AM132)-SUM($N579:AL579)+$J579)*IF($F579&gt;=5,AM$10&gt;=YEAR($I579),1)*($F579&gt;=3)</f>
        <v>0</v>
      </c>
      <c r="AN579" s="221">
        <f>(SUM($N132:AN132)-SUM($N579:AM579)+$J579)*IF($F579&gt;=5,AN$10&gt;=YEAR($I579),1)*($F579&gt;=3)</f>
        <v>0</v>
      </c>
      <c r="AO579" s="221">
        <f>(SUM($N132:AO132)-SUM($N579:AN579)+$J579)*IF($F579&gt;=5,AO$10&gt;=YEAR($I579),1)*($F579&gt;=3)</f>
        <v>0</v>
      </c>
      <c r="AP579" s="221">
        <f>(SUM($N132:AP132)-SUM($N579:AO579)+$J579)*IF($F579&gt;=5,AP$10&gt;=YEAR($I579),1)*($F579&gt;=3)</f>
        <v>0</v>
      </c>
      <c r="AQ579" s="221">
        <f>(SUM($N132:AQ132)-SUM($N579:AP579)+$J579)*IF($F579&gt;=5,AQ$10&gt;=YEAR($I579),1)*($F579&gt;=3)</f>
        <v>0</v>
      </c>
      <c r="AR579" s="221">
        <f>(SUM($N132:AR132)-SUM($N579:AQ579)+$J579)*IF($F579&gt;=5,AR$10&gt;=YEAR($I579),1)*($F579&gt;=3)</f>
        <v>0</v>
      </c>
      <c r="AS579" s="221">
        <f>(SUM($N132:AS132)-SUM($N579:AR579)+$J579)*IF($F579&gt;=5,AS$10&gt;=YEAR($I579),1)*($F579&gt;=3)</f>
        <v>0</v>
      </c>
      <c r="AT579" s="221">
        <f>(SUM($N132:AT132)-SUM($N579:AS579)+$J579)*IF($F579&gt;=5,AT$10&gt;=YEAR($I579),1)*($F579&gt;=3)</f>
        <v>0</v>
      </c>
      <c r="AU579" s="221">
        <f>(SUM($N132:AU132)-SUM($N579:AT579)+$J579)*IF($F579&gt;=5,AU$10&gt;=YEAR($I579),1)*($F579&gt;=3)</f>
        <v>0</v>
      </c>
      <c r="AV579" s="221">
        <f>(SUM($N132:AV132)-SUM($N579:AU579)+$J579)*IF($F579&gt;=5,AV$10&gt;=YEAR($I579),1)*($F579&gt;=3)</f>
        <v>0</v>
      </c>
      <c r="AW579" s="221">
        <f>(SUM($N132:AW132)-SUM($N579:AV579)+$J579)*IF($F579&gt;=5,AW$10&gt;=YEAR($I579),1)*($F579&gt;=3)</f>
        <v>0</v>
      </c>
      <c r="AX579" s="221">
        <f>(SUM($N132:AX132)-SUM($N579:AW579)+$J579)*IF($F579&gt;=5,AX$10&gt;=YEAR($I579),1)*($F579&gt;=3)</f>
        <v>0</v>
      </c>
      <c r="AY579" s="221">
        <f>(SUM($N132:AY132)-SUM($N579:AX579)+$J579)*IF($F579&gt;=5,AY$10&gt;=YEAR($I579),1)*($F579&gt;=3)</f>
        <v>0</v>
      </c>
      <c r="AZ579" s="221">
        <f>(SUM($N132:AZ132)-SUM($N579:AY579)+$J579)*IF($F579&gt;=5,AZ$10&gt;=YEAR($I579),1)*($F579&gt;=3)</f>
        <v>0</v>
      </c>
      <c r="BA579" s="221">
        <f>(SUM($N132:BA132)-SUM($N579:AZ579)+$J579)*IF($F579&gt;=5,BA$10&gt;=YEAR($I579),1)*($F579&gt;=3)</f>
        <v>0</v>
      </c>
      <c r="BB579" s="221">
        <f>(SUM($N132:BB132)-SUM($N579:BA579)+$J579)*IF($F579&gt;=5,BB$10&gt;=YEAR($I579),1)*($F579&gt;=3)</f>
        <v>0</v>
      </c>
      <c r="BC579" s="221">
        <f>(SUM($N132:BC132)-SUM($N579:BB579)+$J579)*IF($F579&gt;=5,BC$10&gt;=YEAR($I579),1)*($F579&gt;=3)</f>
        <v>0</v>
      </c>
      <c r="BD579" s="221">
        <f>(SUM($N132:BD132)-SUM($N579:BC579)+$J579)*IF($F579&gt;=5,BD$10&gt;=YEAR($I579),1)*($F579&gt;=3)</f>
        <v>0</v>
      </c>
      <c r="BE579" s="221">
        <f>(SUM($N132:BE132)-SUM($N579:BD579)+$J579)*IF($F579&gt;=5,BE$10&gt;=YEAR($I579),1)*($F579&gt;=3)</f>
        <v>0</v>
      </c>
      <c r="BF579" s="221">
        <f>(SUM($N132:BF132)-SUM($N579:BE579)+$J579)*IF($F579&gt;=5,BF$10&gt;=YEAR($I579),1)*($F579&gt;=3)</f>
        <v>0</v>
      </c>
      <c r="BG579" s="221">
        <f>(SUM($N132:BG132)-SUM($N579:BF579)+$J579)*IF($F579&gt;=5,BG$10&gt;=YEAR($I579),1)*($F579&gt;=3)</f>
        <v>0</v>
      </c>
      <c r="BH579" s="221">
        <f>(SUM($N132:BH132)-SUM($N579:BG579)+$J579)*IF($F579&gt;=5,BH$10&gt;=YEAR($I579),1)*($F579&gt;=3)</f>
        <v>0</v>
      </c>
      <c r="BI579" s="221">
        <f>(SUM($N132:BI132)-SUM($N579:BH579)+$J579)*IF($F579&gt;=5,BI$10&gt;=YEAR($I579),1)*($F579&gt;=3)</f>
        <v>0</v>
      </c>
      <c r="BJ579" s="221">
        <f>(SUM($N132:BJ132)-SUM($N579:BI579)+$J579)*IF($F579&gt;=5,BJ$10&gt;=YEAR($I579),1)*($F579&gt;=3)</f>
        <v>0</v>
      </c>
      <c r="BK579" s="221">
        <f>(SUM($N132:BK132)-SUM($N579:BJ579)+$J579)*IF($F579&gt;=5,BK$10&gt;=YEAR($I579),1)*($F579&gt;=3)</f>
        <v>0</v>
      </c>
      <c r="BL579" s="221">
        <f>(SUM($N132:BL132)-SUM($N579:BK579)+$J579)*IF($F579&gt;=5,BL$10&gt;=YEAR($I579),1)*($F579&gt;=3)</f>
        <v>0</v>
      </c>
      <c r="BM579" s="221">
        <f>(SUM($N132:BM132)-SUM($N579:BL579)+$J579)*IF($F579&gt;=5,BM$10&gt;=YEAR($I579),1)*($F579&gt;=3)</f>
        <v>0</v>
      </c>
    </row>
    <row r="580" spans="3:65" ht="12.75">
      <c r="C580" s="220">
        <f t="shared" si="594"/>
        <v>12</v>
      </c>
      <c r="D580" s="198" t="str">
        <f t="shared" si="595"/>
        <v>…</v>
      </c>
      <c r="E580" s="245" t="str">
        <f t="shared" si="591"/>
        <v>Operating Expense</v>
      </c>
      <c r="F580" s="215">
        <f t="shared" si="591"/>
        <v>2</v>
      </c>
      <c r="G580" s="215"/>
      <c r="H580" s="306">
        <f t="shared" si="596"/>
        <v>2022</v>
      </c>
      <c r="I580" s="302">
        <f t="shared" si="592"/>
        <v>44562</v>
      </c>
      <c r="J580" s="222">
        <f t="shared" si="593"/>
        <v>0</v>
      </c>
      <c r="K580" s="236">
        <f t="shared" si="597"/>
        <v>0</v>
      </c>
      <c r="L580" s="237">
        <f t="shared" si="598"/>
        <v>0</v>
      </c>
      <c r="O580" s="221">
        <f>(SUM($N133:O133)-SUM($N580:N580)+$J580)*IF($F580&gt;=5,O$10&gt;=YEAR($I580),1)*($F580&gt;=3)</f>
        <v>0</v>
      </c>
      <c r="P580" s="221">
        <f>(SUM($N133:P133)-SUM($N580:O580)+$J580)*IF($F580&gt;=5,P$10&gt;=YEAR($I580),1)*($F580&gt;=3)</f>
        <v>0</v>
      </c>
      <c r="Q580" s="221">
        <f>(SUM($N133:Q133)-SUM($N580:P580)+$J580)*IF($F580&gt;=5,Q$10&gt;=YEAR($I580),1)*($F580&gt;=3)</f>
        <v>0</v>
      </c>
      <c r="R580" s="221">
        <f>(SUM($N133:R133)-SUM($N580:Q580)+$J580)*IF($F580&gt;=5,R$10&gt;=YEAR($I580),1)*($F580&gt;=3)</f>
        <v>0</v>
      </c>
      <c r="S580" s="221">
        <f>(SUM($N133:S133)-SUM($N580:R580)+$J580)*IF($F580&gt;=5,S$10&gt;=YEAR($I580),1)*($F580&gt;=3)</f>
        <v>0</v>
      </c>
      <c r="T580" s="221">
        <f>(SUM($N133:T133)-SUM($N580:S580)+$J580)*IF($F580&gt;=5,T$10&gt;=YEAR($I580),1)*($F580&gt;=3)</f>
        <v>0</v>
      </c>
      <c r="U580" s="221">
        <f>(SUM($N133:U133)-SUM($N580:T580)+$J580)*IF($F580&gt;=5,U$10&gt;=YEAR($I580),1)*($F580&gt;=3)</f>
        <v>0</v>
      </c>
      <c r="V580" s="221">
        <f>(SUM($N133:V133)-SUM($N580:U580)+$J580)*IF($F580&gt;=5,V$10&gt;=YEAR($I580),1)*($F580&gt;=3)</f>
        <v>0</v>
      </c>
      <c r="W580" s="221">
        <f>(SUM($N133:W133)-SUM($N580:V580)+$J580)*IF($F580&gt;=5,W$10&gt;=YEAR($I580),1)*($F580&gt;=3)</f>
        <v>0</v>
      </c>
      <c r="X580" s="221">
        <f>(SUM($N133:X133)-SUM($N580:W580)+$J580)*IF($F580&gt;=5,X$10&gt;=YEAR($I580),1)*($F580&gt;=3)</f>
        <v>0</v>
      </c>
      <c r="Y580" s="221">
        <f>(SUM($N133:Y133)-SUM($N580:X580)+$J580)*IF($F580&gt;=5,Y$10&gt;=YEAR($I580),1)*($F580&gt;=3)</f>
        <v>0</v>
      </c>
      <c r="Z580" s="221">
        <f>(SUM($N133:Z133)-SUM($N580:Y580)+$J580)*IF($F580&gt;=5,Z$10&gt;=YEAR($I580),1)*($F580&gt;=3)</f>
        <v>0</v>
      </c>
      <c r="AA580" s="221">
        <f>(SUM($N133:AA133)-SUM($N580:Z580)+$J580)*IF($F580&gt;=5,AA$10&gt;=YEAR($I580),1)*($F580&gt;=3)</f>
        <v>0</v>
      </c>
      <c r="AB580" s="221">
        <f>(SUM($N133:AB133)-SUM($N580:AA580)+$J580)*IF($F580&gt;=5,AB$10&gt;=YEAR($I580),1)*($F580&gt;=3)</f>
        <v>0</v>
      </c>
      <c r="AC580" s="221">
        <f>(SUM($N133:AC133)-SUM($N580:AB580)+$J580)*IF($F580&gt;=5,AC$10&gt;=YEAR($I580),1)*($F580&gt;=3)</f>
        <v>0</v>
      </c>
      <c r="AD580" s="221">
        <f>(SUM($N133:AD133)-SUM($N580:AC580)+$J580)*IF($F580&gt;=5,AD$10&gt;=YEAR($I580),1)*($F580&gt;=3)</f>
        <v>0</v>
      </c>
      <c r="AE580" s="221">
        <f>(SUM($N133:AE133)-SUM($N580:AD580)+$J580)*IF($F580&gt;=5,AE$10&gt;=YEAR($I580),1)*($F580&gt;=3)</f>
        <v>0</v>
      </c>
      <c r="AF580" s="221">
        <f>(SUM($N133:AF133)-SUM($N580:AE580)+$J580)*IF($F580&gt;=5,AF$10&gt;=YEAR($I580),1)*($F580&gt;=3)</f>
        <v>0</v>
      </c>
      <c r="AG580" s="221">
        <f>(SUM($N133:AG133)-SUM($N580:AF580)+$J580)*IF($F580&gt;=5,AG$10&gt;=YEAR($I580),1)*($F580&gt;=3)</f>
        <v>0</v>
      </c>
      <c r="AH580" s="221">
        <f>(SUM($N133:AH133)-SUM($N580:AG580)+$J580)*IF($F580&gt;=5,AH$10&gt;=YEAR($I580),1)*($F580&gt;=3)</f>
        <v>0</v>
      </c>
      <c r="AI580" s="221">
        <f>(SUM($N133:AI133)-SUM($N580:AH580)+$J580)*IF($F580&gt;=5,AI$10&gt;=YEAR($I580),1)*($F580&gt;=3)</f>
        <v>0</v>
      </c>
      <c r="AJ580" s="221">
        <f>(SUM($N133:AJ133)-SUM($N580:AI580)+$J580)*IF($F580&gt;=5,AJ$10&gt;=YEAR($I580),1)*($F580&gt;=3)</f>
        <v>0</v>
      </c>
      <c r="AK580" s="221">
        <f>(SUM($N133:AK133)-SUM($N580:AJ580)+$J580)*IF($F580&gt;=5,AK$10&gt;=YEAR($I580),1)*($F580&gt;=3)</f>
        <v>0</v>
      </c>
      <c r="AL580" s="221">
        <f>(SUM($N133:AL133)-SUM($N580:AK580)+$J580)*IF($F580&gt;=5,AL$10&gt;=YEAR($I580),1)*($F580&gt;=3)</f>
        <v>0</v>
      </c>
      <c r="AM580" s="221">
        <f>(SUM($N133:AM133)-SUM($N580:AL580)+$J580)*IF($F580&gt;=5,AM$10&gt;=YEAR($I580),1)*($F580&gt;=3)</f>
        <v>0</v>
      </c>
      <c r="AN580" s="221">
        <f>(SUM($N133:AN133)-SUM($N580:AM580)+$J580)*IF($F580&gt;=5,AN$10&gt;=YEAR($I580),1)*($F580&gt;=3)</f>
        <v>0</v>
      </c>
      <c r="AO580" s="221">
        <f>(SUM($N133:AO133)-SUM($N580:AN580)+$J580)*IF($F580&gt;=5,AO$10&gt;=YEAR($I580),1)*($F580&gt;=3)</f>
        <v>0</v>
      </c>
      <c r="AP580" s="221">
        <f>(SUM($N133:AP133)-SUM($N580:AO580)+$J580)*IF($F580&gt;=5,AP$10&gt;=YEAR($I580),1)*($F580&gt;=3)</f>
        <v>0</v>
      </c>
      <c r="AQ580" s="221">
        <f>(SUM($N133:AQ133)-SUM($N580:AP580)+$J580)*IF($F580&gt;=5,AQ$10&gt;=YEAR($I580),1)*($F580&gt;=3)</f>
        <v>0</v>
      </c>
      <c r="AR580" s="221">
        <f>(SUM($N133:AR133)-SUM($N580:AQ580)+$J580)*IF($F580&gt;=5,AR$10&gt;=YEAR($I580),1)*($F580&gt;=3)</f>
        <v>0</v>
      </c>
      <c r="AS580" s="221">
        <f>(SUM($N133:AS133)-SUM($N580:AR580)+$J580)*IF($F580&gt;=5,AS$10&gt;=YEAR($I580),1)*($F580&gt;=3)</f>
        <v>0</v>
      </c>
      <c r="AT580" s="221">
        <f>(SUM($N133:AT133)-SUM($N580:AS580)+$J580)*IF($F580&gt;=5,AT$10&gt;=YEAR($I580),1)*($F580&gt;=3)</f>
        <v>0</v>
      </c>
      <c r="AU580" s="221">
        <f>(SUM($N133:AU133)-SUM($N580:AT580)+$J580)*IF($F580&gt;=5,AU$10&gt;=YEAR($I580),1)*($F580&gt;=3)</f>
        <v>0</v>
      </c>
      <c r="AV580" s="221">
        <f>(SUM($N133:AV133)-SUM($N580:AU580)+$J580)*IF($F580&gt;=5,AV$10&gt;=YEAR($I580),1)*($F580&gt;=3)</f>
        <v>0</v>
      </c>
      <c r="AW580" s="221">
        <f>(SUM($N133:AW133)-SUM($N580:AV580)+$J580)*IF($F580&gt;=5,AW$10&gt;=YEAR($I580),1)*($F580&gt;=3)</f>
        <v>0</v>
      </c>
      <c r="AX580" s="221">
        <f>(SUM($N133:AX133)-SUM($N580:AW580)+$J580)*IF($F580&gt;=5,AX$10&gt;=YEAR($I580),1)*($F580&gt;=3)</f>
        <v>0</v>
      </c>
      <c r="AY580" s="221">
        <f>(SUM($N133:AY133)-SUM($N580:AX580)+$J580)*IF($F580&gt;=5,AY$10&gt;=YEAR($I580),1)*($F580&gt;=3)</f>
        <v>0</v>
      </c>
      <c r="AZ580" s="221">
        <f>(SUM($N133:AZ133)-SUM($N580:AY580)+$J580)*IF($F580&gt;=5,AZ$10&gt;=YEAR($I580),1)*($F580&gt;=3)</f>
        <v>0</v>
      </c>
      <c r="BA580" s="221">
        <f>(SUM($N133:BA133)-SUM($N580:AZ580)+$J580)*IF($F580&gt;=5,BA$10&gt;=YEAR($I580),1)*($F580&gt;=3)</f>
        <v>0</v>
      </c>
      <c r="BB580" s="221">
        <f>(SUM($N133:BB133)-SUM($N580:BA580)+$J580)*IF($F580&gt;=5,BB$10&gt;=YEAR($I580),1)*($F580&gt;=3)</f>
        <v>0</v>
      </c>
      <c r="BC580" s="221">
        <f>(SUM($N133:BC133)-SUM($N580:BB580)+$J580)*IF($F580&gt;=5,BC$10&gt;=YEAR($I580),1)*($F580&gt;=3)</f>
        <v>0</v>
      </c>
      <c r="BD580" s="221">
        <f>(SUM($N133:BD133)-SUM($N580:BC580)+$J580)*IF($F580&gt;=5,BD$10&gt;=YEAR($I580),1)*($F580&gt;=3)</f>
        <v>0</v>
      </c>
      <c r="BE580" s="221">
        <f>(SUM($N133:BE133)-SUM($N580:BD580)+$J580)*IF($F580&gt;=5,BE$10&gt;=YEAR($I580),1)*($F580&gt;=3)</f>
        <v>0</v>
      </c>
      <c r="BF580" s="221">
        <f>(SUM($N133:BF133)-SUM($N580:BE580)+$J580)*IF($F580&gt;=5,BF$10&gt;=YEAR($I580),1)*($F580&gt;=3)</f>
        <v>0</v>
      </c>
      <c r="BG580" s="221">
        <f>(SUM($N133:BG133)-SUM($N580:BF580)+$J580)*IF($F580&gt;=5,BG$10&gt;=YEAR($I580),1)*($F580&gt;=3)</f>
        <v>0</v>
      </c>
      <c r="BH580" s="221">
        <f>(SUM($N133:BH133)-SUM($N580:BG580)+$J580)*IF($F580&gt;=5,BH$10&gt;=YEAR($I580),1)*($F580&gt;=3)</f>
        <v>0</v>
      </c>
      <c r="BI580" s="221">
        <f>(SUM($N133:BI133)-SUM($N580:BH580)+$J580)*IF($F580&gt;=5,BI$10&gt;=YEAR($I580),1)*($F580&gt;=3)</f>
        <v>0</v>
      </c>
      <c r="BJ580" s="221">
        <f>(SUM($N133:BJ133)-SUM($N580:BI580)+$J580)*IF($F580&gt;=5,BJ$10&gt;=YEAR($I580),1)*($F580&gt;=3)</f>
        <v>0</v>
      </c>
      <c r="BK580" s="221">
        <f>(SUM($N133:BK133)-SUM($N580:BJ580)+$J580)*IF($F580&gt;=5,BK$10&gt;=YEAR($I580),1)*($F580&gt;=3)</f>
        <v>0</v>
      </c>
      <c r="BL580" s="221">
        <f>(SUM($N133:BL133)-SUM($N580:BK580)+$J580)*IF($F580&gt;=5,BL$10&gt;=YEAR($I580),1)*($F580&gt;=3)</f>
        <v>0</v>
      </c>
      <c r="BM580" s="221">
        <f>(SUM($N133:BM133)-SUM($N580:BL580)+$J580)*IF($F580&gt;=5,BM$10&gt;=YEAR($I580),1)*($F580&gt;=3)</f>
        <v>0</v>
      </c>
    </row>
    <row r="581" spans="3:65" ht="12.75">
      <c r="C581" s="220">
        <f t="shared" si="594"/>
        <v>13</v>
      </c>
      <c r="D581" s="198" t="str">
        <f t="shared" si="595"/>
        <v>…</v>
      </c>
      <c r="E581" s="245" t="str">
        <f t="shared" si="591"/>
        <v>Operating Expense</v>
      </c>
      <c r="F581" s="215">
        <f t="shared" si="591"/>
        <v>2</v>
      </c>
      <c r="G581" s="215"/>
      <c r="H581" s="306">
        <f t="shared" si="596"/>
        <v>2022</v>
      </c>
      <c r="I581" s="302">
        <f t="shared" si="592"/>
        <v>44562</v>
      </c>
      <c r="J581" s="222">
        <f t="shared" si="593"/>
        <v>0</v>
      </c>
      <c r="K581" s="236">
        <f t="shared" si="597"/>
        <v>0</v>
      </c>
      <c r="L581" s="237">
        <f t="shared" si="598"/>
        <v>0</v>
      </c>
      <c r="O581" s="221">
        <f>(SUM($N134:O134)-SUM($N581:N581)+$J581)*IF($F581&gt;=5,O$10&gt;=YEAR($I581),1)*($F581&gt;=3)</f>
        <v>0</v>
      </c>
      <c r="P581" s="221">
        <f>(SUM($N134:P134)-SUM($N581:O581)+$J581)*IF($F581&gt;=5,P$10&gt;=YEAR($I581),1)*($F581&gt;=3)</f>
        <v>0</v>
      </c>
      <c r="Q581" s="221">
        <f>(SUM($N134:Q134)-SUM($N581:P581)+$J581)*IF($F581&gt;=5,Q$10&gt;=YEAR($I581),1)*($F581&gt;=3)</f>
        <v>0</v>
      </c>
      <c r="R581" s="221">
        <f>(SUM($N134:R134)-SUM($N581:Q581)+$J581)*IF($F581&gt;=5,R$10&gt;=YEAR($I581),1)*($F581&gt;=3)</f>
        <v>0</v>
      </c>
      <c r="S581" s="221">
        <f>(SUM($N134:S134)-SUM($N581:R581)+$J581)*IF($F581&gt;=5,S$10&gt;=YEAR($I581),1)*($F581&gt;=3)</f>
        <v>0</v>
      </c>
      <c r="T581" s="221">
        <f>(SUM($N134:T134)-SUM($N581:S581)+$J581)*IF($F581&gt;=5,T$10&gt;=YEAR($I581),1)*($F581&gt;=3)</f>
        <v>0</v>
      </c>
      <c r="U581" s="221">
        <f>(SUM($N134:U134)-SUM($N581:T581)+$J581)*IF($F581&gt;=5,U$10&gt;=YEAR($I581),1)*($F581&gt;=3)</f>
        <v>0</v>
      </c>
      <c r="V581" s="221">
        <f>(SUM($N134:V134)-SUM($N581:U581)+$J581)*IF($F581&gt;=5,V$10&gt;=YEAR($I581),1)*($F581&gt;=3)</f>
        <v>0</v>
      </c>
      <c r="W581" s="221">
        <f>(SUM($N134:W134)-SUM($N581:V581)+$J581)*IF($F581&gt;=5,W$10&gt;=YEAR($I581),1)*($F581&gt;=3)</f>
        <v>0</v>
      </c>
      <c r="X581" s="221">
        <f>(SUM($N134:X134)-SUM($N581:W581)+$J581)*IF($F581&gt;=5,X$10&gt;=YEAR($I581),1)*($F581&gt;=3)</f>
        <v>0</v>
      </c>
      <c r="Y581" s="221">
        <f>(SUM($N134:Y134)-SUM($N581:X581)+$J581)*IF($F581&gt;=5,Y$10&gt;=YEAR($I581),1)*($F581&gt;=3)</f>
        <v>0</v>
      </c>
      <c r="Z581" s="221">
        <f>(SUM($N134:Z134)-SUM($N581:Y581)+$J581)*IF($F581&gt;=5,Z$10&gt;=YEAR($I581),1)*($F581&gt;=3)</f>
        <v>0</v>
      </c>
      <c r="AA581" s="221">
        <f>(SUM($N134:AA134)-SUM($N581:Z581)+$J581)*IF($F581&gt;=5,AA$10&gt;=YEAR($I581),1)*($F581&gt;=3)</f>
        <v>0</v>
      </c>
      <c r="AB581" s="221">
        <f>(SUM($N134:AB134)-SUM($N581:AA581)+$J581)*IF($F581&gt;=5,AB$10&gt;=YEAR($I581),1)*($F581&gt;=3)</f>
        <v>0</v>
      </c>
      <c r="AC581" s="221">
        <f>(SUM($N134:AC134)-SUM($N581:AB581)+$J581)*IF($F581&gt;=5,AC$10&gt;=YEAR($I581),1)*($F581&gt;=3)</f>
        <v>0</v>
      </c>
      <c r="AD581" s="221">
        <f>(SUM($N134:AD134)-SUM($N581:AC581)+$J581)*IF($F581&gt;=5,AD$10&gt;=YEAR($I581),1)*($F581&gt;=3)</f>
        <v>0</v>
      </c>
      <c r="AE581" s="221">
        <f>(SUM($N134:AE134)-SUM($N581:AD581)+$J581)*IF($F581&gt;=5,AE$10&gt;=YEAR($I581),1)*($F581&gt;=3)</f>
        <v>0</v>
      </c>
      <c r="AF581" s="221">
        <f>(SUM($N134:AF134)-SUM($N581:AE581)+$J581)*IF($F581&gt;=5,AF$10&gt;=YEAR($I581),1)*($F581&gt;=3)</f>
        <v>0</v>
      </c>
      <c r="AG581" s="221">
        <f>(SUM($N134:AG134)-SUM($N581:AF581)+$J581)*IF($F581&gt;=5,AG$10&gt;=YEAR($I581),1)*($F581&gt;=3)</f>
        <v>0</v>
      </c>
      <c r="AH581" s="221">
        <f>(SUM($N134:AH134)-SUM($N581:AG581)+$J581)*IF($F581&gt;=5,AH$10&gt;=YEAR($I581),1)*($F581&gt;=3)</f>
        <v>0</v>
      </c>
      <c r="AI581" s="221">
        <f>(SUM($N134:AI134)-SUM($N581:AH581)+$J581)*IF($F581&gt;=5,AI$10&gt;=YEAR($I581),1)*($F581&gt;=3)</f>
        <v>0</v>
      </c>
      <c r="AJ581" s="221">
        <f>(SUM($N134:AJ134)-SUM($N581:AI581)+$J581)*IF($F581&gt;=5,AJ$10&gt;=YEAR($I581),1)*($F581&gt;=3)</f>
        <v>0</v>
      </c>
      <c r="AK581" s="221">
        <f>(SUM($N134:AK134)-SUM($N581:AJ581)+$J581)*IF($F581&gt;=5,AK$10&gt;=YEAR($I581),1)*($F581&gt;=3)</f>
        <v>0</v>
      </c>
      <c r="AL581" s="221">
        <f>(SUM($N134:AL134)-SUM($N581:AK581)+$J581)*IF($F581&gt;=5,AL$10&gt;=YEAR($I581),1)*($F581&gt;=3)</f>
        <v>0</v>
      </c>
      <c r="AM581" s="221">
        <f>(SUM($N134:AM134)-SUM($N581:AL581)+$J581)*IF($F581&gt;=5,AM$10&gt;=YEAR($I581),1)*($F581&gt;=3)</f>
        <v>0</v>
      </c>
      <c r="AN581" s="221">
        <f>(SUM($N134:AN134)-SUM($N581:AM581)+$J581)*IF($F581&gt;=5,AN$10&gt;=YEAR($I581),1)*($F581&gt;=3)</f>
        <v>0</v>
      </c>
      <c r="AO581" s="221">
        <f>(SUM($N134:AO134)-SUM($N581:AN581)+$J581)*IF($F581&gt;=5,AO$10&gt;=YEAR($I581),1)*($F581&gt;=3)</f>
        <v>0</v>
      </c>
      <c r="AP581" s="221">
        <f>(SUM($N134:AP134)-SUM($N581:AO581)+$J581)*IF($F581&gt;=5,AP$10&gt;=YEAR($I581),1)*($F581&gt;=3)</f>
        <v>0</v>
      </c>
      <c r="AQ581" s="221">
        <f>(SUM($N134:AQ134)-SUM($N581:AP581)+$J581)*IF($F581&gt;=5,AQ$10&gt;=YEAR($I581),1)*($F581&gt;=3)</f>
        <v>0</v>
      </c>
      <c r="AR581" s="221">
        <f>(SUM($N134:AR134)-SUM($N581:AQ581)+$J581)*IF($F581&gt;=5,AR$10&gt;=YEAR($I581),1)*($F581&gt;=3)</f>
        <v>0</v>
      </c>
      <c r="AS581" s="221">
        <f>(SUM($N134:AS134)-SUM($N581:AR581)+$J581)*IF($F581&gt;=5,AS$10&gt;=YEAR($I581),1)*($F581&gt;=3)</f>
        <v>0</v>
      </c>
      <c r="AT581" s="221">
        <f>(SUM($N134:AT134)-SUM($N581:AS581)+$J581)*IF($F581&gt;=5,AT$10&gt;=YEAR($I581),1)*($F581&gt;=3)</f>
        <v>0</v>
      </c>
      <c r="AU581" s="221">
        <f>(SUM($N134:AU134)-SUM($N581:AT581)+$J581)*IF($F581&gt;=5,AU$10&gt;=YEAR($I581),1)*($F581&gt;=3)</f>
        <v>0</v>
      </c>
      <c r="AV581" s="221">
        <f>(SUM($N134:AV134)-SUM($N581:AU581)+$J581)*IF($F581&gt;=5,AV$10&gt;=YEAR($I581),1)*($F581&gt;=3)</f>
        <v>0</v>
      </c>
      <c r="AW581" s="221">
        <f>(SUM($N134:AW134)-SUM($N581:AV581)+$J581)*IF($F581&gt;=5,AW$10&gt;=YEAR($I581),1)*($F581&gt;=3)</f>
        <v>0</v>
      </c>
      <c r="AX581" s="221">
        <f>(SUM($N134:AX134)-SUM($N581:AW581)+$J581)*IF($F581&gt;=5,AX$10&gt;=YEAR($I581),1)*($F581&gt;=3)</f>
        <v>0</v>
      </c>
      <c r="AY581" s="221">
        <f>(SUM($N134:AY134)-SUM($N581:AX581)+$J581)*IF($F581&gt;=5,AY$10&gt;=YEAR($I581),1)*($F581&gt;=3)</f>
        <v>0</v>
      </c>
      <c r="AZ581" s="221">
        <f>(SUM($N134:AZ134)-SUM($N581:AY581)+$J581)*IF($F581&gt;=5,AZ$10&gt;=YEAR($I581),1)*($F581&gt;=3)</f>
        <v>0</v>
      </c>
      <c r="BA581" s="221">
        <f>(SUM($N134:BA134)-SUM($N581:AZ581)+$J581)*IF($F581&gt;=5,BA$10&gt;=YEAR($I581),1)*($F581&gt;=3)</f>
        <v>0</v>
      </c>
      <c r="BB581" s="221">
        <f>(SUM($N134:BB134)-SUM($N581:BA581)+$J581)*IF($F581&gt;=5,BB$10&gt;=YEAR($I581),1)*($F581&gt;=3)</f>
        <v>0</v>
      </c>
      <c r="BC581" s="221">
        <f>(SUM($N134:BC134)-SUM($N581:BB581)+$J581)*IF($F581&gt;=5,BC$10&gt;=YEAR($I581),1)*($F581&gt;=3)</f>
        <v>0</v>
      </c>
      <c r="BD581" s="221">
        <f>(SUM($N134:BD134)-SUM($N581:BC581)+$J581)*IF($F581&gt;=5,BD$10&gt;=YEAR($I581),1)*($F581&gt;=3)</f>
        <v>0</v>
      </c>
      <c r="BE581" s="221">
        <f>(SUM($N134:BE134)-SUM($N581:BD581)+$J581)*IF($F581&gt;=5,BE$10&gt;=YEAR($I581),1)*($F581&gt;=3)</f>
        <v>0</v>
      </c>
      <c r="BF581" s="221">
        <f>(SUM($N134:BF134)-SUM($N581:BE581)+$J581)*IF($F581&gt;=5,BF$10&gt;=YEAR($I581),1)*($F581&gt;=3)</f>
        <v>0</v>
      </c>
      <c r="BG581" s="221">
        <f>(SUM($N134:BG134)-SUM($N581:BF581)+$J581)*IF($F581&gt;=5,BG$10&gt;=YEAR($I581),1)*($F581&gt;=3)</f>
        <v>0</v>
      </c>
      <c r="BH581" s="221">
        <f>(SUM($N134:BH134)-SUM($N581:BG581)+$J581)*IF($F581&gt;=5,BH$10&gt;=YEAR($I581),1)*($F581&gt;=3)</f>
        <v>0</v>
      </c>
      <c r="BI581" s="221">
        <f>(SUM($N134:BI134)-SUM($N581:BH581)+$J581)*IF($F581&gt;=5,BI$10&gt;=YEAR($I581),1)*($F581&gt;=3)</f>
        <v>0</v>
      </c>
      <c r="BJ581" s="221">
        <f>(SUM($N134:BJ134)-SUM($N581:BI581)+$J581)*IF($F581&gt;=5,BJ$10&gt;=YEAR($I581),1)*($F581&gt;=3)</f>
        <v>0</v>
      </c>
      <c r="BK581" s="221">
        <f>(SUM($N134:BK134)-SUM($N581:BJ581)+$J581)*IF($F581&gt;=5,BK$10&gt;=YEAR($I581),1)*($F581&gt;=3)</f>
        <v>0</v>
      </c>
      <c r="BL581" s="221">
        <f>(SUM($N134:BL134)-SUM($N581:BK581)+$J581)*IF($F581&gt;=5,BL$10&gt;=YEAR($I581),1)*($F581&gt;=3)</f>
        <v>0</v>
      </c>
      <c r="BM581" s="221">
        <f>(SUM($N134:BM134)-SUM($N581:BL581)+$J581)*IF($F581&gt;=5,BM$10&gt;=YEAR($I581),1)*($F581&gt;=3)</f>
        <v>0</v>
      </c>
    </row>
    <row r="582" spans="3:65" ht="12.75">
      <c r="C582" s="220">
        <f t="shared" si="594"/>
        <v>14</v>
      </c>
      <c r="D582" s="198" t="str">
        <f t="shared" si="595"/>
        <v>…</v>
      </c>
      <c r="E582" s="245" t="str">
        <f t="shared" si="591"/>
        <v>Operating Expense</v>
      </c>
      <c r="F582" s="215">
        <f t="shared" si="591"/>
        <v>2</v>
      </c>
      <c r="G582" s="215"/>
      <c r="H582" s="306">
        <f t="shared" si="596"/>
        <v>2022</v>
      </c>
      <c r="I582" s="302">
        <f t="shared" si="592"/>
        <v>44562</v>
      </c>
      <c r="J582" s="222">
        <f t="shared" si="593"/>
        <v>0</v>
      </c>
      <c r="K582" s="236">
        <f t="shared" si="597"/>
        <v>0</v>
      </c>
      <c r="L582" s="237">
        <f t="shared" si="598"/>
        <v>0</v>
      </c>
      <c r="O582" s="221">
        <f>(SUM($N135:O135)-SUM($N582:N582)+$J582)*IF($F582&gt;=5,O$10&gt;=YEAR($I582),1)*($F582&gt;=3)</f>
        <v>0</v>
      </c>
      <c r="P582" s="221">
        <f>(SUM($N135:P135)-SUM($N582:O582)+$J582)*IF($F582&gt;=5,P$10&gt;=YEAR($I582),1)*($F582&gt;=3)</f>
        <v>0</v>
      </c>
      <c r="Q582" s="221">
        <f>(SUM($N135:Q135)-SUM($N582:P582)+$J582)*IF($F582&gt;=5,Q$10&gt;=YEAR($I582),1)*($F582&gt;=3)</f>
        <v>0</v>
      </c>
      <c r="R582" s="221">
        <f>(SUM($N135:R135)-SUM($N582:Q582)+$J582)*IF($F582&gt;=5,R$10&gt;=YEAR($I582),1)*($F582&gt;=3)</f>
        <v>0</v>
      </c>
      <c r="S582" s="221">
        <f>(SUM($N135:S135)-SUM($N582:R582)+$J582)*IF($F582&gt;=5,S$10&gt;=YEAR($I582),1)*($F582&gt;=3)</f>
        <v>0</v>
      </c>
      <c r="T582" s="221">
        <f>(SUM($N135:T135)-SUM($N582:S582)+$J582)*IF($F582&gt;=5,T$10&gt;=YEAR($I582),1)*($F582&gt;=3)</f>
        <v>0</v>
      </c>
      <c r="U582" s="221">
        <f>(SUM($N135:U135)-SUM($N582:T582)+$J582)*IF($F582&gt;=5,U$10&gt;=YEAR($I582),1)*($F582&gt;=3)</f>
        <v>0</v>
      </c>
      <c r="V582" s="221">
        <f>(SUM($N135:V135)-SUM($N582:U582)+$J582)*IF($F582&gt;=5,V$10&gt;=YEAR($I582),1)*($F582&gt;=3)</f>
        <v>0</v>
      </c>
      <c r="W582" s="221">
        <f>(SUM($N135:W135)-SUM($N582:V582)+$J582)*IF($F582&gt;=5,W$10&gt;=YEAR($I582),1)*($F582&gt;=3)</f>
        <v>0</v>
      </c>
      <c r="X582" s="221">
        <f>(SUM($N135:X135)-SUM($N582:W582)+$J582)*IF($F582&gt;=5,X$10&gt;=YEAR($I582),1)*($F582&gt;=3)</f>
        <v>0</v>
      </c>
      <c r="Y582" s="221">
        <f>(SUM($N135:Y135)-SUM($N582:X582)+$J582)*IF($F582&gt;=5,Y$10&gt;=YEAR($I582),1)*($F582&gt;=3)</f>
        <v>0</v>
      </c>
      <c r="Z582" s="221">
        <f>(SUM($N135:Z135)-SUM($N582:Y582)+$J582)*IF($F582&gt;=5,Z$10&gt;=YEAR($I582),1)*($F582&gt;=3)</f>
        <v>0</v>
      </c>
      <c r="AA582" s="221">
        <f>(SUM($N135:AA135)-SUM($N582:Z582)+$J582)*IF($F582&gt;=5,AA$10&gt;=YEAR($I582),1)*($F582&gt;=3)</f>
        <v>0</v>
      </c>
      <c r="AB582" s="221">
        <f>(SUM($N135:AB135)-SUM($N582:AA582)+$J582)*IF($F582&gt;=5,AB$10&gt;=YEAR($I582),1)*($F582&gt;=3)</f>
        <v>0</v>
      </c>
      <c r="AC582" s="221">
        <f>(SUM($N135:AC135)-SUM($N582:AB582)+$J582)*IF($F582&gt;=5,AC$10&gt;=YEAR($I582),1)*($F582&gt;=3)</f>
        <v>0</v>
      </c>
      <c r="AD582" s="221">
        <f>(SUM($N135:AD135)-SUM($N582:AC582)+$J582)*IF($F582&gt;=5,AD$10&gt;=YEAR($I582),1)*($F582&gt;=3)</f>
        <v>0</v>
      </c>
      <c r="AE582" s="221">
        <f>(SUM($N135:AE135)-SUM($N582:AD582)+$J582)*IF($F582&gt;=5,AE$10&gt;=YEAR($I582),1)*($F582&gt;=3)</f>
        <v>0</v>
      </c>
      <c r="AF582" s="221">
        <f>(SUM($N135:AF135)-SUM($N582:AE582)+$J582)*IF($F582&gt;=5,AF$10&gt;=YEAR($I582),1)*($F582&gt;=3)</f>
        <v>0</v>
      </c>
      <c r="AG582" s="221">
        <f>(SUM($N135:AG135)-SUM($N582:AF582)+$J582)*IF($F582&gt;=5,AG$10&gt;=YEAR($I582),1)*($F582&gt;=3)</f>
        <v>0</v>
      </c>
      <c r="AH582" s="221">
        <f>(SUM($N135:AH135)-SUM($N582:AG582)+$J582)*IF($F582&gt;=5,AH$10&gt;=YEAR($I582),1)*($F582&gt;=3)</f>
        <v>0</v>
      </c>
      <c r="AI582" s="221">
        <f>(SUM($N135:AI135)-SUM($N582:AH582)+$J582)*IF($F582&gt;=5,AI$10&gt;=YEAR($I582),1)*($F582&gt;=3)</f>
        <v>0</v>
      </c>
      <c r="AJ582" s="221">
        <f>(SUM($N135:AJ135)-SUM($N582:AI582)+$J582)*IF($F582&gt;=5,AJ$10&gt;=YEAR($I582),1)*($F582&gt;=3)</f>
        <v>0</v>
      </c>
      <c r="AK582" s="221">
        <f>(SUM($N135:AK135)-SUM($N582:AJ582)+$J582)*IF($F582&gt;=5,AK$10&gt;=YEAR($I582),1)*($F582&gt;=3)</f>
        <v>0</v>
      </c>
      <c r="AL582" s="221">
        <f>(SUM($N135:AL135)-SUM($N582:AK582)+$J582)*IF($F582&gt;=5,AL$10&gt;=YEAR($I582),1)*($F582&gt;=3)</f>
        <v>0</v>
      </c>
      <c r="AM582" s="221">
        <f>(SUM($N135:AM135)-SUM($N582:AL582)+$J582)*IF($F582&gt;=5,AM$10&gt;=YEAR($I582),1)*($F582&gt;=3)</f>
        <v>0</v>
      </c>
      <c r="AN582" s="221">
        <f>(SUM($N135:AN135)-SUM($N582:AM582)+$J582)*IF($F582&gt;=5,AN$10&gt;=YEAR($I582),1)*($F582&gt;=3)</f>
        <v>0</v>
      </c>
      <c r="AO582" s="221">
        <f>(SUM($N135:AO135)-SUM($N582:AN582)+$J582)*IF($F582&gt;=5,AO$10&gt;=YEAR($I582),1)*($F582&gt;=3)</f>
        <v>0</v>
      </c>
      <c r="AP582" s="221">
        <f>(SUM($N135:AP135)-SUM($N582:AO582)+$J582)*IF($F582&gt;=5,AP$10&gt;=YEAR($I582),1)*($F582&gt;=3)</f>
        <v>0</v>
      </c>
      <c r="AQ582" s="221">
        <f>(SUM($N135:AQ135)-SUM($N582:AP582)+$J582)*IF($F582&gt;=5,AQ$10&gt;=YEAR($I582),1)*($F582&gt;=3)</f>
        <v>0</v>
      </c>
      <c r="AR582" s="221">
        <f>(SUM($N135:AR135)-SUM($N582:AQ582)+$J582)*IF($F582&gt;=5,AR$10&gt;=YEAR($I582),1)*($F582&gt;=3)</f>
        <v>0</v>
      </c>
      <c r="AS582" s="221">
        <f>(SUM($N135:AS135)-SUM($N582:AR582)+$J582)*IF($F582&gt;=5,AS$10&gt;=YEAR($I582),1)*($F582&gt;=3)</f>
        <v>0</v>
      </c>
      <c r="AT582" s="221">
        <f>(SUM($N135:AT135)-SUM($N582:AS582)+$J582)*IF($F582&gt;=5,AT$10&gt;=YEAR($I582),1)*($F582&gt;=3)</f>
        <v>0</v>
      </c>
      <c r="AU582" s="221">
        <f>(SUM($N135:AU135)-SUM($N582:AT582)+$J582)*IF($F582&gt;=5,AU$10&gt;=YEAR($I582),1)*($F582&gt;=3)</f>
        <v>0</v>
      </c>
      <c r="AV582" s="221">
        <f>(SUM($N135:AV135)-SUM($N582:AU582)+$J582)*IF($F582&gt;=5,AV$10&gt;=YEAR($I582),1)*($F582&gt;=3)</f>
        <v>0</v>
      </c>
      <c r="AW582" s="221">
        <f>(SUM($N135:AW135)-SUM($N582:AV582)+$J582)*IF($F582&gt;=5,AW$10&gt;=YEAR($I582),1)*($F582&gt;=3)</f>
        <v>0</v>
      </c>
      <c r="AX582" s="221">
        <f>(SUM($N135:AX135)-SUM($N582:AW582)+$J582)*IF($F582&gt;=5,AX$10&gt;=YEAR($I582),1)*($F582&gt;=3)</f>
        <v>0</v>
      </c>
      <c r="AY582" s="221">
        <f>(SUM($N135:AY135)-SUM($N582:AX582)+$J582)*IF($F582&gt;=5,AY$10&gt;=YEAR($I582),1)*($F582&gt;=3)</f>
        <v>0</v>
      </c>
      <c r="AZ582" s="221">
        <f>(SUM($N135:AZ135)-SUM($N582:AY582)+$J582)*IF($F582&gt;=5,AZ$10&gt;=YEAR($I582),1)*($F582&gt;=3)</f>
        <v>0</v>
      </c>
      <c r="BA582" s="221">
        <f>(SUM($N135:BA135)-SUM($N582:AZ582)+$J582)*IF($F582&gt;=5,BA$10&gt;=YEAR($I582),1)*($F582&gt;=3)</f>
        <v>0</v>
      </c>
      <c r="BB582" s="221">
        <f>(SUM($N135:BB135)-SUM($N582:BA582)+$J582)*IF($F582&gt;=5,BB$10&gt;=YEAR($I582),1)*($F582&gt;=3)</f>
        <v>0</v>
      </c>
      <c r="BC582" s="221">
        <f>(SUM($N135:BC135)-SUM($N582:BB582)+$J582)*IF($F582&gt;=5,BC$10&gt;=YEAR($I582),1)*($F582&gt;=3)</f>
        <v>0</v>
      </c>
      <c r="BD582" s="221">
        <f>(SUM($N135:BD135)-SUM($N582:BC582)+$J582)*IF($F582&gt;=5,BD$10&gt;=YEAR($I582),1)*($F582&gt;=3)</f>
        <v>0</v>
      </c>
      <c r="BE582" s="221">
        <f>(SUM($N135:BE135)-SUM($N582:BD582)+$J582)*IF($F582&gt;=5,BE$10&gt;=YEAR($I582),1)*($F582&gt;=3)</f>
        <v>0</v>
      </c>
      <c r="BF582" s="221">
        <f>(SUM($N135:BF135)-SUM($N582:BE582)+$J582)*IF($F582&gt;=5,BF$10&gt;=YEAR($I582),1)*($F582&gt;=3)</f>
        <v>0</v>
      </c>
      <c r="BG582" s="221">
        <f>(SUM($N135:BG135)-SUM($N582:BF582)+$J582)*IF($F582&gt;=5,BG$10&gt;=YEAR($I582),1)*($F582&gt;=3)</f>
        <v>0</v>
      </c>
      <c r="BH582" s="221">
        <f>(SUM($N135:BH135)-SUM($N582:BG582)+$J582)*IF($F582&gt;=5,BH$10&gt;=YEAR($I582),1)*($F582&gt;=3)</f>
        <v>0</v>
      </c>
      <c r="BI582" s="221">
        <f>(SUM($N135:BI135)-SUM($N582:BH582)+$J582)*IF($F582&gt;=5,BI$10&gt;=YEAR($I582),1)*($F582&gt;=3)</f>
        <v>0</v>
      </c>
      <c r="BJ582" s="221">
        <f>(SUM($N135:BJ135)-SUM($N582:BI582)+$J582)*IF($F582&gt;=5,BJ$10&gt;=YEAR($I582),1)*($F582&gt;=3)</f>
        <v>0</v>
      </c>
      <c r="BK582" s="221">
        <f>(SUM($N135:BK135)-SUM($N582:BJ582)+$J582)*IF($F582&gt;=5,BK$10&gt;=YEAR($I582),1)*($F582&gt;=3)</f>
        <v>0</v>
      </c>
      <c r="BL582" s="221">
        <f>(SUM($N135:BL135)-SUM($N582:BK582)+$J582)*IF($F582&gt;=5,BL$10&gt;=YEAR($I582),1)*($F582&gt;=3)</f>
        <v>0</v>
      </c>
      <c r="BM582" s="221">
        <f>(SUM($N135:BM135)-SUM($N582:BL582)+$J582)*IF($F582&gt;=5,BM$10&gt;=YEAR($I582),1)*($F582&gt;=3)</f>
        <v>0</v>
      </c>
    </row>
    <row r="583" spans="3:65" ht="12.75">
      <c r="C583" s="220">
        <f t="shared" si="594"/>
        <v>15</v>
      </c>
      <c r="D583" s="198" t="str">
        <f t="shared" si="595"/>
        <v>…</v>
      </c>
      <c r="E583" s="245" t="str">
        <f t="shared" si="591"/>
        <v>Operating Expense</v>
      </c>
      <c r="F583" s="215">
        <f t="shared" si="591"/>
        <v>2</v>
      </c>
      <c r="G583" s="215"/>
      <c r="H583" s="306">
        <f t="shared" si="596"/>
        <v>2022</v>
      </c>
      <c r="I583" s="302">
        <f t="shared" si="592"/>
        <v>44562</v>
      </c>
      <c r="J583" s="222">
        <f t="shared" si="593"/>
        <v>0</v>
      </c>
      <c r="K583" s="236">
        <f t="shared" si="597"/>
        <v>0</v>
      </c>
      <c r="L583" s="237">
        <f t="shared" si="598"/>
        <v>0</v>
      </c>
      <c r="O583" s="221">
        <f>(SUM($N136:O136)-SUM($N583:N583)+$J583)*IF($F583&gt;=5,O$10&gt;=YEAR($I583),1)*($F583&gt;=3)</f>
        <v>0</v>
      </c>
      <c r="P583" s="221">
        <f>(SUM($N136:P136)-SUM($N583:O583)+$J583)*IF($F583&gt;=5,P$10&gt;=YEAR($I583),1)*($F583&gt;=3)</f>
        <v>0</v>
      </c>
      <c r="Q583" s="221">
        <f>(SUM($N136:Q136)-SUM($N583:P583)+$J583)*IF($F583&gt;=5,Q$10&gt;=YEAR($I583),1)*($F583&gt;=3)</f>
        <v>0</v>
      </c>
      <c r="R583" s="221">
        <f>(SUM($N136:R136)-SUM($N583:Q583)+$J583)*IF($F583&gt;=5,R$10&gt;=YEAR($I583),1)*($F583&gt;=3)</f>
        <v>0</v>
      </c>
      <c r="S583" s="221">
        <f>(SUM($N136:S136)-SUM($N583:R583)+$J583)*IF($F583&gt;=5,S$10&gt;=YEAR($I583),1)*($F583&gt;=3)</f>
        <v>0</v>
      </c>
      <c r="T583" s="221">
        <f>(SUM($N136:T136)-SUM($N583:S583)+$J583)*IF($F583&gt;=5,T$10&gt;=YEAR($I583),1)*($F583&gt;=3)</f>
        <v>0</v>
      </c>
      <c r="U583" s="221">
        <f>(SUM($N136:U136)-SUM($N583:T583)+$J583)*IF($F583&gt;=5,U$10&gt;=YEAR($I583),1)*($F583&gt;=3)</f>
        <v>0</v>
      </c>
      <c r="V583" s="221">
        <f>(SUM($N136:V136)-SUM($N583:U583)+$J583)*IF($F583&gt;=5,V$10&gt;=YEAR($I583),1)*($F583&gt;=3)</f>
        <v>0</v>
      </c>
      <c r="W583" s="221">
        <f>(SUM($N136:W136)-SUM($N583:V583)+$J583)*IF($F583&gt;=5,W$10&gt;=YEAR($I583),1)*($F583&gt;=3)</f>
        <v>0</v>
      </c>
      <c r="X583" s="221">
        <f>(SUM($N136:X136)-SUM($N583:W583)+$J583)*IF($F583&gt;=5,X$10&gt;=YEAR($I583),1)*($F583&gt;=3)</f>
        <v>0</v>
      </c>
      <c r="Y583" s="221">
        <f>(SUM($N136:Y136)-SUM($N583:X583)+$J583)*IF($F583&gt;=5,Y$10&gt;=YEAR($I583),1)*($F583&gt;=3)</f>
        <v>0</v>
      </c>
      <c r="Z583" s="221">
        <f>(SUM($N136:Z136)-SUM($N583:Y583)+$J583)*IF($F583&gt;=5,Z$10&gt;=YEAR($I583),1)*($F583&gt;=3)</f>
        <v>0</v>
      </c>
      <c r="AA583" s="221">
        <f>(SUM($N136:AA136)-SUM($N583:Z583)+$J583)*IF($F583&gt;=5,AA$10&gt;=YEAR($I583),1)*($F583&gt;=3)</f>
        <v>0</v>
      </c>
      <c r="AB583" s="221">
        <f>(SUM($N136:AB136)-SUM($N583:AA583)+$J583)*IF($F583&gt;=5,AB$10&gt;=YEAR($I583),1)*($F583&gt;=3)</f>
        <v>0</v>
      </c>
      <c r="AC583" s="221">
        <f>(SUM($N136:AC136)-SUM($N583:AB583)+$J583)*IF($F583&gt;=5,AC$10&gt;=YEAR($I583),1)*($F583&gt;=3)</f>
        <v>0</v>
      </c>
      <c r="AD583" s="221">
        <f>(SUM($N136:AD136)-SUM($N583:AC583)+$J583)*IF($F583&gt;=5,AD$10&gt;=YEAR($I583),1)*($F583&gt;=3)</f>
        <v>0</v>
      </c>
      <c r="AE583" s="221">
        <f>(SUM($N136:AE136)-SUM($N583:AD583)+$J583)*IF($F583&gt;=5,AE$10&gt;=YEAR($I583),1)*($F583&gt;=3)</f>
        <v>0</v>
      </c>
      <c r="AF583" s="221">
        <f>(SUM($N136:AF136)-SUM($N583:AE583)+$J583)*IF($F583&gt;=5,AF$10&gt;=YEAR($I583),1)*($F583&gt;=3)</f>
        <v>0</v>
      </c>
      <c r="AG583" s="221">
        <f>(SUM($N136:AG136)-SUM($N583:AF583)+$J583)*IF($F583&gt;=5,AG$10&gt;=YEAR($I583),1)*($F583&gt;=3)</f>
        <v>0</v>
      </c>
      <c r="AH583" s="221">
        <f>(SUM($N136:AH136)-SUM($N583:AG583)+$J583)*IF($F583&gt;=5,AH$10&gt;=YEAR($I583),1)*($F583&gt;=3)</f>
        <v>0</v>
      </c>
      <c r="AI583" s="221">
        <f>(SUM($N136:AI136)-SUM($N583:AH583)+$J583)*IF($F583&gt;=5,AI$10&gt;=YEAR($I583),1)*($F583&gt;=3)</f>
        <v>0</v>
      </c>
      <c r="AJ583" s="221">
        <f>(SUM($N136:AJ136)-SUM($N583:AI583)+$J583)*IF($F583&gt;=5,AJ$10&gt;=YEAR($I583),1)*($F583&gt;=3)</f>
        <v>0</v>
      </c>
      <c r="AK583" s="221">
        <f>(SUM($N136:AK136)-SUM($N583:AJ583)+$J583)*IF($F583&gt;=5,AK$10&gt;=YEAR($I583),1)*($F583&gt;=3)</f>
        <v>0</v>
      </c>
      <c r="AL583" s="221">
        <f>(SUM($N136:AL136)-SUM($N583:AK583)+$J583)*IF($F583&gt;=5,AL$10&gt;=YEAR($I583),1)*($F583&gt;=3)</f>
        <v>0</v>
      </c>
      <c r="AM583" s="221">
        <f>(SUM($N136:AM136)-SUM($N583:AL583)+$J583)*IF($F583&gt;=5,AM$10&gt;=YEAR($I583),1)*($F583&gt;=3)</f>
        <v>0</v>
      </c>
      <c r="AN583" s="221">
        <f>(SUM($N136:AN136)-SUM($N583:AM583)+$J583)*IF($F583&gt;=5,AN$10&gt;=YEAR($I583),1)*($F583&gt;=3)</f>
        <v>0</v>
      </c>
      <c r="AO583" s="221">
        <f>(SUM($N136:AO136)-SUM($N583:AN583)+$J583)*IF($F583&gt;=5,AO$10&gt;=YEAR($I583),1)*($F583&gt;=3)</f>
        <v>0</v>
      </c>
      <c r="AP583" s="221">
        <f>(SUM($N136:AP136)-SUM($N583:AO583)+$J583)*IF($F583&gt;=5,AP$10&gt;=YEAR($I583),1)*($F583&gt;=3)</f>
        <v>0</v>
      </c>
      <c r="AQ583" s="221">
        <f>(SUM($N136:AQ136)-SUM($N583:AP583)+$J583)*IF($F583&gt;=5,AQ$10&gt;=YEAR($I583),1)*($F583&gt;=3)</f>
        <v>0</v>
      </c>
      <c r="AR583" s="221">
        <f>(SUM($N136:AR136)-SUM($N583:AQ583)+$J583)*IF($F583&gt;=5,AR$10&gt;=YEAR($I583),1)*($F583&gt;=3)</f>
        <v>0</v>
      </c>
      <c r="AS583" s="221">
        <f>(SUM($N136:AS136)-SUM($N583:AR583)+$J583)*IF($F583&gt;=5,AS$10&gt;=YEAR($I583),1)*($F583&gt;=3)</f>
        <v>0</v>
      </c>
      <c r="AT583" s="221">
        <f>(SUM($N136:AT136)-SUM($N583:AS583)+$J583)*IF($F583&gt;=5,AT$10&gt;=YEAR($I583),1)*($F583&gt;=3)</f>
        <v>0</v>
      </c>
      <c r="AU583" s="221">
        <f>(SUM($N136:AU136)-SUM($N583:AT583)+$J583)*IF($F583&gt;=5,AU$10&gt;=YEAR($I583),1)*($F583&gt;=3)</f>
        <v>0</v>
      </c>
      <c r="AV583" s="221">
        <f>(SUM($N136:AV136)-SUM($N583:AU583)+$J583)*IF($F583&gt;=5,AV$10&gt;=YEAR($I583),1)*($F583&gt;=3)</f>
        <v>0</v>
      </c>
      <c r="AW583" s="221">
        <f>(SUM($N136:AW136)-SUM($N583:AV583)+$J583)*IF($F583&gt;=5,AW$10&gt;=YEAR($I583),1)*($F583&gt;=3)</f>
        <v>0</v>
      </c>
      <c r="AX583" s="221">
        <f>(SUM($N136:AX136)-SUM($N583:AW583)+$J583)*IF($F583&gt;=5,AX$10&gt;=YEAR($I583),1)*($F583&gt;=3)</f>
        <v>0</v>
      </c>
      <c r="AY583" s="221">
        <f>(SUM($N136:AY136)-SUM($N583:AX583)+$J583)*IF($F583&gt;=5,AY$10&gt;=YEAR($I583),1)*($F583&gt;=3)</f>
        <v>0</v>
      </c>
      <c r="AZ583" s="221">
        <f>(SUM($N136:AZ136)-SUM($N583:AY583)+$J583)*IF($F583&gt;=5,AZ$10&gt;=YEAR($I583),1)*($F583&gt;=3)</f>
        <v>0</v>
      </c>
      <c r="BA583" s="221">
        <f>(SUM($N136:BA136)-SUM($N583:AZ583)+$J583)*IF($F583&gt;=5,BA$10&gt;=YEAR($I583),1)*($F583&gt;=3)</f>
        <v>0</v>
      </c>
      <c r="BB583" s="221">
        <f>(SUM($N136:BB136)-SUM($N583:BA583)+$J583)*IF($F583&gt;=5,BB$10&gt;=YEAR($I583),1)*($F583&gt;=3)</f>
        <v>0</v>
      </c>
      <c r="BC583" s="221">
        <f>(SUM($N136:BC136)-SUM($N583:BB583)+$J583)*IF($F583&gt;=5,BC$10&gt;=YEAR($I583),1)*($F583&gt;=3)</f>
        <v>0</v>
      </c>
      <c r="BD583" s="221">
        <f>(SUM($N136:BD136)-SUM($N583:BC583)+$J583)*IF($F583&gt;=5,BD$10&gt;=YEAR($I583),1)*($F583&gt;=3)</f>
        <v>0</v>
      </c>
      <c r="BE583" s="221">
        <f>(SUM($N136:BE136)-SUM($N583:BD583)+$J583)*IF($F583&gt;=5,BE$10&gt;=YEAR($I583),1)*($F583&gt;=3)</f>
        <v>0</v>
      </c>
      <c r="BF583" s="221">
        <f>(SUM($N136:BF136)-SUM($N583:BE583)+$J583)*IF($F583&gt;=5,BF$10&gt;=YEAR($I583),1)*($F583&gt;=3)</f>
        <v>0</v>
      </c>
      <c r="BG583" s="221">
        <f>(SUM($N136:BG136)-SUM($N583:BF583)+$J583)*IF($F583&gt;=5,BG$10&gt;=YEAR($I583),1)*($F583&gt;=3)</f>
        <v>0</v>
      </c>
      <c r="BH583" s="221">
        <f>(SUM($N136:BH136)-SUM($N583:BG583)+$J583)*IF($F583&gt;=5,BH$10&gt;=YEAR($I583),1)*($F583&gt;=3)</f>
        <v>0</v>
      </c>
      <c r="BI583" s="221">
        <f>(SUM($N136:BI136)-SUM($N583:BH583)+$J583)*IF($F583&gt;=5,BI$10&gt;=YEAR($I583),1)*($F583&gt;=3)</f>
        <v>0</v>
      </c>
      <c r="BJ583" s="221">
        <f>(SUM($N136:BJ136)-SUM($N583:BI583)+$J583)*IF($F583&gt;=5,BJ$10&gt;=YEAR($I583),1)*($F583&gt;=3)</f>
        <v>0</v>
      </c>
      <c r="BK583" s="221">
        <f>(SUM($N136:BK136)-SUM($N583:BJ583)+$J583)*IF($F583&gt;=5,BK$10&gt;=YEAR($I583),1)*($F583&gt;=3)</f>
        <v>0</v>
      </c>
      <c r="BL583" s="221">
        <f>(SUM($N136:BL136)-SUM($N583:BK583)+$J583)*IF($F583&gt;=5,BL$10&gt;=YEAR($I583),1)*($F583&gt;=3)</f>
        <v>0</v>
      </c>
      <c r="BM583" s="221">
        <f>(SUM($N136:BM136)-SUM($N583:BL583)+$J583)*IF($F583&gt;=5,BM$10&gt;=YEAR($I583),1)*($F583&gt;=3)</f>
        <v>0</v>
      </c>
    </row>
    <row r="584" spans="3:65" ht="12.75">
      <c r="C584" s="220">
        <f t="shared" si="594"/>
        <v>16</v>
      </c>
      <c r="D584" s="198" t="str">
        <f t="shared" si="595"/>
        <v>…</v>
      </c>
      <c r="E584" s="245" t="str">
        <f t="shared" si="591"/>
        <v>Operating Expense</v>
      </c>
      <c r="F584" s="215">
        <f t="shared" si="591"/>
        <v>2</v>
      </c>
      <c r="G584" s="215"/>
      <c r="H584" s="306">
        <f t="shared" si="596"/>
        <v>2022</v>
      </c>
      <c r="I584" s="302">
        <f t="shared" si="592"/>
        <v>44562</v>
      </c>
      <c r="J584" s="222">
        <f t="shared" si="593"/>
        <v>0</v>
      </c>
      <c r="K584" s="236">
        <f t="shared" si="597"/>
        <v>0</v>
      </c>
      <c r="L584" s="237">
        <f t="shared" si="598"/>
        <v>0</v>
      </c>
      <c r="O584" s="221">
        <f>(SUM($N137:O137)-SUM($N584:N584)+$J584)*IF($F584&gt;=5,O$10&gt;=YEAR($I584),1)*($F584&gt;=3)</f>
        <v>0</v>
      </c>
      <c r="P584" s="221">
        <f>(SUM($N137:P137)-SUM($N584:O584)+$J584)*IF($F584&gt;=5,P$10&gt;=YEAR($I584),1)*($F584&gt;=3)</f>
        <v>0</v>
      </c>
      <c r="Q584" s="221">
        <f>(SUM($N137:Q137)-SUM($N584:P584)+$J584)*IF($F584&gt;=5,Q$10&gt;=YEAR($I584),1)*($F584&gt;=3)</f>
        <v>0</v>
      </c>
      <c r="R584" s="221">
        <f>(SUM($N137:R137)-SUM($N584:Q584)+$J584)*IF($F584&gt;=5,R$10&gt;=YEAR($I584),1)*($F584&gt;=3)</f>
        <v>0</v>
      </c>
      <c r="S584" s="221">
        <f>(SUM($N137:S137)-SUM($N584:R584)+$J584)*IF($F584&gt;=5,S$10&gt;=YEAR($I584),1)*($F584&gt;=3)</f>
        <v>0</v>
      </c>
      <c r="T584" s="221">
        <f>(SUM($N137:T137)-SUM($N584:S584)+$J584)*IF($F584&gt;=5,T$10&gt;=YEAR($I584),1)*($F584&gt;=3)</f>
        <v>0</v>
      </c>
      <c r="U584" s="221">
        <f>(SUM($N137:U137)-SUM($N584:T584)+$J584)*IF($F584&gt;=5,U$10&gt;=YEAR($I584),1)*($F584&gt;=3)</f>
        <v>0</v>
      </c>
      <c r="V584" s="221">
        <f>(SUM($N137:V137)-SUM($N584:U584)+$J584)*IF($F584&gt;=5,V$10&gt;=YEAR($I584),1)*($F584&gt;=3)</f>
        <v>0</v>
      </c>
      <c r="W584" s="221">
        <f>(SUM($N137:W137)-SUM($N584:V584)+$J584)*IF($F584&gt;=5,W$10&gt;=YEAR($I584),1)*($F584&gt;=3)</f>
        <v>0</v>
      </c>
      <c r="X584" s="221">
        <f>(SUM($N137:X137)-SUM($N584:W584)+$J584)*IF($F584&gt;=5,X$10&gt;=YEAR($I584),1)*($F584&gt;=3)</f>
        <v>0</v>
      </c>
      <c r="Y584" s="221">
        <f>(SUM($N137:Y137)-SUM($N584:X584)+$J584)*IF($F584&gt;=5,Y$10&gt;=YEAR($I584),1)*($F584&gt;=3)</f>
        <v>0</v>
      </c>
      <c r="Z584" s="221">
        <f>(SUM($N137:Z137)-SUM($N584:Y584)+$J584)*IF($F584&gt;=5,Z$10&gt;=YEAR($I584),1)*($F584&gt;=3)</f>
        <v>0</v>
      </c>
      <c r="AA584" s="221">
        <f>(SUM($N137:AA137)-SUM($N584:Z584)+$J584)*IF($F584&gt;=5,AA$10&gt;=YEAR($I584),1)*($F584&gt;=3)</f>
        <v>0</v>
      </c>
      <c r="AB584" s="221">
        <f>(SUM($N137:AB137)-SUM($N584:AA584)+$J584)*IF($F584&gt;=5,AB$10&gt;=YEAR($I584),1)*($F584&gt;=3)</f>
        <v>0</v>
      </c>
      <c r="AC584" s="221">
        <f>(SUM($N137:AC137)-SUM($N584:AB584)+$J584)*IF($F584&gt;=5,AC$10&gt;=YEAR($I584),1)*($F584&gt;=3)</f>
        <v>0</v>
      </c>
      <c r="AD584" s="221">
        <f>(SUM($N137:AD137)-SUM($N584:AC584)+$J584)*IF($F584&gt;=5,AD$10&gt;=YEAR($I584),1)*($F584&gt;=3)</f>
        <v>0</v>
      </c>
      <c r="AE584" s="221">
        <f>(SUM($N137:AE137)-SUM($N584:AD584)+$J584)*IF($F584&gt;=5,AE$10&gt;=YEAR($I584),1)*($F584&gt;=3)</f>
        <v>0</v>
      </c>
      <c r="AF584" s="221">
        <f>(SUM($N137:AF137)-SUM($N584:AE584)+$J584)*IF($F584&gt;=5,AF$10&gt;=YEAR($I584),1)*($F584&gt;=3)</f>
        <v>0</v>
      </c>
      <c r="AG584" s="221">
        <f>(SUM($N137:AG137)-SUM($N584:AF584)+$J584)*IF($F584&gt;=5,AG$10&gt;=YEAR($I584),1)*($F584&gt;=3)</f>
        <v>0</v>
      </c>
      <c r="AH584" s="221">
        <f>(SUM($N137:AH137)-SUM($N584:AG584)+$J584)*IF($F584&gt;=5,AH$10&gt;=YEAR($I584),1)*($F584&gt;=3)</f>
        <v>0</v>
      </c>
      <c r="AI584" s="221">
        <f>(SUM($N137:AI137)-SUM($N584:AH584)+$J584)*IF($F584&gt;=5,AI$10&gt;=YEAR($I584),1)*($F584&gt;=3)</f>
        <v>0</v>
      </c>
      <c r="AJ584" s="221">
        <f>(SUM($N137:AJ137)-SUM($N584:AI584)+$J584)*IF($F584&gt;=5,AJ$10&gt;=YEAR($I584),1)*($F584&gt;=3)</f>
        <v>0</v>
      </c>
      <c r="AK584" s="221">
        <f>(SUM($N137:AK137)-SUM($N584:AJ584)+$J584)*IF($F584&gt;=5,AK$10&gt;=YEAR($I584),1)*($F584&gt;=3)</f>
        <v>0</v>
      </c>
      <c r="AL584" s="221">
        <f>(SUM($N137:AL137)-SUM($N584:AK584)+$J584)*IF($F584&gt;=5,AL$10&gt;=YEAR($I584),1)*($F584&gt;=3)</f>
        <v>0</v>
      </c>
      <c r="AM584" s="221">
        <f>(SUM($N137:AM137)-SUM($N584:AL584)+$J584)*IF($F584&gt;=5,AM$10&gt;=YEAR($I584),1)*($F584&gt;=3)</f>
        <v>0</v>
      </c>
      <c r="AN584" s="221">
        <f>(SUM($N137:AN137)-SUM($N584:AM584)+$J584)*IF($F584&gt;=5,AN$10&gt;=YEAR($I584),1)*($F584&gt;=3)</f>
        <v>0</v>
      </c>
      <c r="AO584" s="221">
        <f>(SUM($N137:AO137)-SUM($N584:AN584)+$J584)*IF($F584&gt;=5,AO$10&gt;=YEAR($I584),1)*($F584&gt;=3)</f>
        <v>0</v>
      </c>
      <c r="AP584" s="221">
        <f>(SUM($N137:AP137)-SUM($N584:AO584)+$J584)*IF($F584&gt;=5,AP$10&gt;=YEAR($I584),1)*($F584&gt;=3)</f>
        <v>0</v>
      </c>
      <c r="AQ584" s="221">
        <f>(SUM($N137:AQ137)-SUM($N584:AP584)+$J584)*IF($F584&gt;=5,AQ$10&gt;=YEAR($I584),1)*($F584&gt;=3)</f>
        <v>0</v>
      </c>
      <c r="AR584" s="221">
        <f>(SUM($N137:AR137)-SUM($N584:AQ584)+$J584)*IF($F584&gt;=5,AR$10&gt;=YEAR($I584),1)*($F584&gt;=3)</f>
        <v>0</v>
      </c>
      <c r="AS584" s="221">
        <f>(SUM($N137:AS137)-SUM($N584:AR584)+$J584)*IF($F584&gt;=5,AS$10&gt;=YEAR($I584),1)*($F584&gt;=3)</f>
        <v>0</v>
      </c>
      <c r="AT584" s="221">
        <f>(SUM($N137:AT137)-SUM($N584:AS584)+$J584)*IF($F584&gt;=5,AT$10&gt;=YEAR($I584),1)*($F584&gt;=3)</f>
        <v>0</v>
      </c>
      <c r="AU584" s="221">
        <f>(SUM($N137:AU137)-SUM($N584:AT584)+$J584)*IF($F584&gt;=5,AU$10&gt;=YEAR($I584),1)*($F584&gt;=3)</f>
        <v>0</v>
      </c>
      <c r="AV584" s="221">
        <f>(SUM($N137:AV137)-SUM($N584:AU584)+$J584)*IF($F584&gt;=5,AV$10&gt;=YEAR($I584),1)*($F584&gt;=3)</f>
        <v>0</v>
      </c>
      <c r="AW584" s="221">
        <f>(SUM($N137:AW137)-SUM($N584:AV584)+$J584)*IF($F584&gt;=5,AW$10&gt;=YEAR($I584),1)*($F584&gt;=3)</f>
        <v>0</v>
      </c>
      <c r="AX584" s="221">
        <f>(SUM($N137:AX137)-SUM($N584:AW584)+$J584)*IF($F584&gt;=5,AX$10&gt;=YEAR($I584),1)*($F584&gt;=3)</f>
        <v>0</v>
      </c>
      <c r="AY584" s="221">
        <f>(SUM($N137:AY137)-SUM($N584:AX584)+$J584)*IF($F584&gt;=5,AY$10&gt;=YEAR($I584),1)*($F584&gt;=3)</f>
        <v>0</v>
      </c>
      <c r="AZ584" s="221">
        <f>(SUM($N137:AZ137)-SUM($N584:AY584)+$J584)*IF($F584&gt;=5,AZ$10&gt;=YEAR($I584),1)*($F584&gt;=3)</f>
        <v>0</v>
      </c>
      <c r="BA584" s="221">
        <f>(SUM($N137:BA137)-SUM($N584:AZ584)+$J584)*IF($F584&gt;=5,BA$10&gt;=YEAR($I584),1)*($F584&gt;=3)</f>
        <v>0</v>
      </c>
      <c r="BB584" s="221">
        <f>(SUM($N137:BB137)-SUM($N584:BA584)+$J584)*IF($F584&gt;=5,BB$10&gt;=YEAR($I584),1)*($F584&gt;=3)</f>
        <v>0</v>
      </c>
      <c r="BC584" s="221">
        <f>(SUM($N137:BC137)-SUM($N584:BB584)+$J584)*IF($F584&gt;=5,BC$10&gt;=YEAR($I584),1)*($F584&gt;=3)</f>
        <v>0</v>
      </c>
      <c r="BD584" s="221">
        <f>(SUM($N137:BD137)-SUM($N584:BC584)+$J584)*IF($F584&gt;=5,BD$10&gt;=YEAR($I584),1)*($F584&gt;=3)</f>
        <v>0</v>
      </c>
      <c r="BE584" s="221">
        <f>(SUM($N137:BE137)-SUM($N584:BD584)+$J584)*IF($F584&gt;=5,BE$10&gt;=YEAR($I584),1)*($F584&gt;=3)</f>
        <v>0</v>
      </c>
      <c r="BF584" s="221">
        <f>(SUM($N137:BF137)-SUM($N584:BE584)+$J584)*IF($F584&gt;=5,BF$10&gt;=YEAR($I584),1)*($F584&gt;=3)</f>
        <v>0</v>
      </c>
      <c r="BG584" s="221">
        <f>(SUM($N137:BG137)-SUM($N584:BF584)+$J584)*IF($F584&gt;=5,BG$10&gt;=YEAR($I584),1)*($F584&gt;=3)</f>
        <v>0</v>
      </c>
      <c r="BH584" s="221">
        <f>(SUM($N137:BH137)-SUM($N584:BG584)+$J584)*IF($F584&gt;=5,BH$10&gt;=YEAR($I584),1)*($F584&gt;=3)</f>
        <v>0</v>
      </c>
      <c r="BI584" s="221">
        <f>(SUM($N137:BI137)-SUM($N584:BH584)+$J584)*IF($F584&gt;=5,BI$10&gt;=YEAR($I584),1)*($F584&gt;=3)</f>
        <v>0</v>
      </c>
      <c r="BJ584" s="221">
        <f>(SUM($N137:BJ137)-SUM($N584:BI584)+$J584)*IF($F584&gt;=5,BJ$10&gt;=YEAR($I584),1)*($F584&gt;=3)</f>
        <v>0</v>
      </c>
      <c r="BK584" s="221">
        <f>(SUM($N137:BK137)-SUM($N584:BJ584)+$J584)*IF($F584&gt;=5,BK$10&gt;=YEAR($I584),1)*($F584&gt;=3)</f>
        <v>0</v>
      </c>
      <c r="BL584" s="221">
        <f>(SUM($N137:BL137)-SUM($N584:BK584)+$J584)*IF($F584&gt;=5,BL$10&gt;=YEAR($I584),1)*($F584&gt;=3)</f>
        <v>0</v>
      </c>
      <c r="BM584" s="221">
        <f>(SUM($N137:BM137)-SUM($N584:BL584)+$J584)*IF($F584&gt;=5,BM$10&gt;=YEAR($I584),1)*($F584&gt;=3)</f>
        <v>0</v>
      </c>
    </row>
    <row r="585" spans="3:65" ht="12.75">
      <c r="C585" s="220">
        <f t="shared" si="594"/>
        <v>17</v>
      </c>
      <c r="D585" s="198" t="str">
        <f t="shared" si="595"/>
        <v>…</v>
      </c>
      <c r="E585" s="245" t="str">
        <f t="shared" si="591"/>
        <v>Operating Expense</v>
      </c>
      <c r="F585" s="215">
        <f t="shared" si="591"/>
        <v>2</v>
      </c>
      <c r="G585" s="215"/>
      <c r="H585" s="306">
        <f t="shared" si="596"/>
        <v>2022</v>
      </c>
      <c r="I585" s="302">
        <f t="shared" si="592"/>
        <v>44562</v>
      </c>
      <c r="J585" s="222">
        <f t="shared" si="593"/>
        <v>0</v>
      </c>
      <c r="K585" s="236">
        <f t="shared" si="597"/>
        <v>0</v>
      </c>
      <c r="L585" s="237">
        <f t="shared" si="598"/>
        <v>0</v>
      </c>
      <c r="O585" s="221">
        <f>(SUM($N138:O138)-SUM($N585:N585)+$J585)*IF($F585&gt;=5,O$10&gt;=YEAR($I585),1)*($F585&gt;=3)</f>
        <v>0</v>
      </c>
      <c r="P585" s="221">
        <f>(SUM($N138:P138)-SUM($N585:O585)+$J585)*IF($F585&gt;=5,P$10&gt;=YEAR($I585),1)*($F585&gt;=3)</f>
        <v>0</v>
      </c>
      <c r="Q585" s="221">
        <f>(SUM($N138:Q138)-SUM($N585:P585)+$J585)*IF($F585&gt;=5,Q$10&gt;=YEAR($I585),1)*($F585&gt;=3)</f>
        <v>0</v>
      </c>
      <c r="R585" s="221">
        <f>(SUM($N138:R138)-SUM($N585:Q585)+$J585)*IF($F585&gt;=5,R$10&gt;=YEAR($I585),1)*($F585&gt;=3)</f>
        <v>0</v>
      </c>
      <c r="S585" s="221">
        <f>(SUM($N138:S138)-SUM($N585:R585)+$J585)*IF($F585&gt;=5,S$10&gt;=YEAR($I585),1)*($F585&gt;=3)</f>
        <v>0</v>
      </c>
      <c r="T585" s="221">
        <f>(SUM($N138:T138)-SUM($N585:S585)+$J585)*IF($F585&gt;=5,T$10&gt;=YEAR($I585),1)*($F585&gt;=3)</f>
        <v>0</v>
      </c>
      <c r="U585" s="221">
        <f>(SUM($N138:U138)-SUM($N585:T585)+$J585)*IF($F585&gt;=5,U$10&gt;=YEAR($I585),1)*($F585&gt;=3)</f>
        <v>0</v>
      </c>
      <c r="V585" s="221">
        <f>(SUM($N138:V138)-SUM($N585:U585)+$J585)*IF($F585&gt;=5,V$10&gt;=YEAR($I585),1)*($F585&gt;=3)</f>
        <v>0</v>
      </c>
      <c r="W585" s="221">
        <f>(SUM($N138:W138)-SUM($N585:V585)+$J585)*IF($F585&gt;=5,W$10&gt;=YEAR($I585),1)*($F585&gt;=3)</f>
        <v>0</v>
      </c>
      <c r="X585" s="221">
        <f>(SUM($N138:X138)-SUM($N585:W585)+$J585)*IF($F585&gt;=5,X$10&gt;=YEAR($I585),1)*($F585&gt;=3)</f>
        <v>0</v>
      </c>
      <c r="Y585" s="221">
        <f>(SUM($N138:Y138)-SUM($N585:X585)+$J585)*IF($F585&gt;=5,Y$10&gt;=YEAR($I585),1)*($F585&gt;=3)</f>
        <v>0</v>
      </c>
      <c r="Z585" s="221">
        <f>(SUM($N138:Z138)-SUM($N585:Y585)+$J585)*IF($F585&gt;=5,Z$10&gt;=YEAR($I585),1)*($F585&gt;=3)</f>
        <v>0</v>
      </c>
      <c r="AA585" s="221">
        <f>(SUM($N138:AA138)-SUM($N585:Z585)+$J585)*IF($F585&gt;=5,AA$10&gt;=YEAR($I585),1)*($F585&gt;=3)</f>
        <v>0</v>
      </c>
      <c r="AB585" s="221">
        <f>(SUM($N138:AB138)-SUM($N585:AA585)+$J585)*IF($F585&gt;=5,AB$10&gt;=YEAR($I585),1)*($F585&gt;=3)</f>
        <v>0</v>
      </c>
      <c r="AC585" s="221">
        <f>(SUM($N138:AC138)-SUM($N585:AB585)+$J585)*IF($F585&gt;=5,AC$10&gt;=YEAR($I585),1)*($F585&gt;=3)</f>
        <v>0</v>
      </c>
      <c r="AD585" s="221">
        <f>(SUM($N138:AD138)-SUM($N585:AC585)+$J585)*IF($F585&gt;=5,AD$10&gt;=YEAR($I585),1)*($F585&gt;=3)</f>
        <v>0</v>
      </c>
      <c r="AE585" s="221">
        <f>(SUM($N138:AE138)-SUM($N585:AD585)+$J585)*IF($F585&gt;=5,AE$10&gt;=YEAR($I585),1)*($F585&gt;=3)</f>
        <v>0</v>
      </c>
      <c r="AF585" s="221">
        <f>(SUM($N138:AF138)-SUM($N585:AE585)+$J585)*IF($F585&gt;=5,AF$10&gt;=YEAR($I585),1)*($F585&gt;=3)</f>
        <v>0</v>
      </c>
      <c r="AG585" s="221">
        <f>(SUM($N138:AG138)-SUM($N585:AF585)+$J585)*IF($F585&gt;=5,AG$10&gt;=YEAR($I585),1)*($F585&gt;=3)</f>
        <v>0</v>
      </c>
      <c r="AH585" s="221">
        <f>(SUM($N138:AH138)-SUM($N585:AG585)+$J585)*IF($F585&gt;=5,AH$10&gt;=YEAR($I585),1)*($F585&gt;=3)</f>
        <v>0</v>
      </c>
      <c r="AI585" s="221">
        <f>(SUM($N138:AI138)-SUM($N585:AH585)+$J585)*IF($F585&gt;=5,AI$10&gt;=YEAR($I585),1)*($F585&gt;=3)</f>
        <v>0</v>
      </c>
      <c r="AJ585" s="221">
        <f>(SUM($N138:AJ138)-SUM($N585:AI585)+$J585)*IF($F585&gt;=5,AJ$10&gt;=YEAR($I585),1)*($F585&gt;=3)</f>
        <v>0</v>
      </c>
      <c r="AK585" s="221">
        <f>(SUM($N138:AK138)-SUM($N585:AJ585)+$J585)*IF($F585&gt;=5,AK$10&gt;=YEAR($I585),1)*($F585&gt;=3)</f>
        <v>0</v>
      </c>
      <c r="AL585" s="221">
        <f>(SUM($N138:AL138)-SUM($N585:AK585)+$J585)*IF($F585&gt;=5,AL$10&gt;=YEAR($I585),1)*($F585&gt;=3)</f>
        <v>0</v>
      </c>
      <c r="AM585" s="221">
        <f>(SUM($N138:AM138)-SUM($N585:AL585)+$J585)*IF($F585&gt;=5,AM$10&gt;=YEAR($I585),1)*($F585&gt;=3)</f>
        <v>0</v>
      </c>
      <c r="AN585" s="221">
        <f>(SUM($N138:AN138)-SUM($N585:AM585)+$J585)*IF($F585&gt;=5,AN$10&gt;=YEAR($I585),1)*($F585&gt;=3)</f>
        <v>0</v>
      </c>
      <c r="AO585" s="221">
        <f>(SUM($N138:AO138)-SUM($N585:AN585)+$J585)*IF($F585&gt;=5,AO$10&gt;=YEAR($I585),1)*($F585&gt;=3)</f>
        <v>0</v>
      </c>
      <c r="AP585" s="221">
        <f>(SUM($N138:AP138)-SUM($N585:AO585)+$J585)*IF($F585&gt;=5,AP$10&gt;=YEAR($I585),1)*($F585&gt;=3)</f>
        <v>0</v>
      </c>
      <c r="AQ585" s="221">
        <f>(SUM($N138:AQ138)-SUM($N585:AP585)+$J585)*IF($F585&gt;=5,AQ$10&gt;=YEAR($I585),1)*($F585&gt;=3)</f>
        <v>0</v>
      </c>
      <c r="AR585" s="221">
        <f>(SUM($N138:AR138)-SUM($N585:AQ585)+$J585)*IF($F585&gt;=5,AR$10&gt;=YEAR($I585),1)*($F585&gt;=3)</f>
        <v>0</v>
      </c>
      <c r="AS585" s="221">
        <f>(SUM($N138:AS138)-SUM($N585:AR585)+$J585)*IF($F585&gt;=5,AS$10&gt;=YEAR($I585),1)*($F585&gt;=3)</f>
        <v>0</v>
      </c>
      <c r="AT585" s="221">
        <f>(SUM($N138:AT138)-SUM($N585:AS585)+$J585)*IF($F585&gt;=5,AT$10&gt;=YEAR($I585),1)*($F585&gt;=3)</f>
        <v>0</v>
      </c>
      <c r="AU585" s="221">
        <f>(SUM($N138:AU138)-SUM($N585:AT585)+$J585)*IF($F585&gt;=5,AU$10&gt;=YEAR($I585),1)*($F585&gt;=3)</f>
        <v>0</v>
      </c>
      <c r="AV585" s="221">
        <f>(SUM($N138:AV138)-SUM($N585:AU585)+$J585)*IF($F585&gt;=5,AV$10&gt;=YEAR($I585),1)*($F585&gt;=3)</f>
        <v>0</v>
      </c>
      <c r="AW585" s="221">
        <f>(SUM($N138:AW138)-SUM($N585:AV585)+$J585)*IF($F585&gt;=5,AW$10&gt;=YEAR($I585),1)*($F585&gt;=3)</f>
        <v>0</v>
      </c>
      <c r="AX585" s="221">
        <f>(SUM($N138:AX138)-SUM($N585:AW585)+$J585)*IF($F585&gt;=5,AX$10&gt;=YEAR($I585),1)*($F585&gt;=3)</f>
        <v>0</v>
      </c>
      <c r="AY585" s="221">
        <f>(SUM($N138:AY138)-SUM($N585:AX585)+$J585)*IF($F585&gt;=5,AY$10&gt;=YEAR($I585),1)*($F585&gt;=3)</f>
        <v>0</v>
      </c>
      <c r="AZ585" s="221">
        <f>(SUM($N138:AZ138)-SUM($N585:AY585)+$J585)*IF($F585&gt;=5,AZ$10&gt;=YEAR($I585),1)*($F585&gt;=3)</f>
        <v>0</v>
      </c>
      <c r="BA585" s="221">
        <f>(SUM($N138:BA138)-SUM($N585:AZ585)+$J585)*IF($F585&gt;=5,BA$10&gt;=YEAR($I585),1)*($F585&gt;=3)</f>
        <v>0</v>
      </c>
      <c r="BB585" s="221">
        <f>(SUM($N138:BB138)-SUM($N585:BA585)+$J585)*IF($F585&gt;=5,BB$10&gt;=YEAR($I585),1)*($F585&gt;=3)</f>
        <v>0</v>
      </c>
      <c r="BC585" s="221">
        <f>(SUM($N138:BC138)-SUM($N585:BB585)+$J585)*IF($F585&gt;=5,BC$10&gt;=YEAR($I585),1)*($F585&gt;=3)</f>
        <v>0</v>
      </c>
      <c r="BD585" s="221">
        <f>(SUM($N138:BD138)-SUM($N585:BC585)+$J585)*IF($F585&gt;=5,BD$10&gt;=YEAR($I585),1)*($F585&gt;=3)</f>
        <v>0</v>
      </c>
      <c r="BE585" s="221">
        <f>(SUM($N138:BE138)-SUM($N585:BD585)+$J585)*IF($F585&gt;=5,BE$10&gt;=YEAR($I585),1)*($F585&gt;=3)</f>
        <v>0</v>
      </c>
      <c r="BF585" s="221">
        <f>(SUM($N138:BF138)-SUM($N585:BE585)+$J585)*IF($F585&gt;=5,BF$10&gt;=YEAR($I585),1)*($F585&gt;=3)</f>
        <v>0</v>
      </c>
      <c r="BG585" s="221">
        <f>(SUM($N138:BG138)-SUM($N585:BF585)+$J585)*IF($F585&gt;=5,BG$10&gt;=YEAR($I585),1)*($F585&gt;=3)</f>
        <v>0</v>
      </c>
      <c r="BH585" s="221">
        <f>(SUM($N138:BH138)-SUM($N585:BG585)+$J585)*IF($F585&gt;=5,BH$10&gt;=YEAR($I585),1)*($F585&gt;=3)</f>
        <v>0</v>
      </c>
      <c r="BI585" s="221">
        <f>(SUM($N138:BI138)-SUM($N585:BH585)+$J585)*IF($F585&gt;=5,BI$10&gt;=YEAR($I585),1)*($F585&gt;=3)</f>
        <v>0</v>
      </c>
      <c r="BJ585" s="221">
        <f>(SUM($N138:BJ138)-SUM($N585:BI585)+$J585)*IF($F585&gt;=5,BJ$10&gt;=YEAR($I585),1)*($F585&gt;=3)</f>
        <v>0</v>
      </c>
      <c r="BK585" s="221">
        <f>(SUM($N138:BK138)-SUM($N585:BJ585)+$J585)*IF($F585&gt;=5,BK$10&gt;=YEAR($I585),1)*($F585&gt;=3)</f>
        <v>0</v>
      </c>
      <c r="BL585" s="221">
        <f>(SUM($N138:BL138)-SUM($N585:BK585)+$J585)*IF($F585&gt;=5,BL$10&gt;=YEAR($I585),1)*($F585&gt;=3)</f>
        <v>0</v>
      </c>
      <c r="BM585" s="221">
        <f>(SUM($N138:BM138)-SUM($N585:BL585)+$J585)*IF($F585&gt;=5,BM$10&gt;=YEAR($I585),1)*($F585&gt;=3)</f>
        <v>0</v>
      </c>
    </row>
    <row r="586" spans="3:65" ht="12.75">
      <c r="C586" s="220">
        <f t="shared" si="594"/>
        <v>18</v>
      </c>
      <c r="D586" s="198" t="str">
        <f t="shared" si="595"/>
        <v>…</v>
      </c>
      <c r="E586" s="245" t="str">
        <f t="shared" si="591"/>
        <v>Operating Expense</v>
      </c>
      <c r="F586" s="215">
        <f t="shared" si="591"/>
        <v>2</v>
      </c>
      <c r="G586" s="215"/>
      <c r="H586" s="306">
        <f t="shared" si="596"/>
        <v>2022</v>
      </c>
      <c r="I586" s="302">
        <f t="shared" si="592"/>
        <v>44562</v>
      </c>
      <c r="J586" s="222">
        <f t="shared" si="593"/>
        <v>0</v>
      </c>
      <c r="K586" s="236">
        <f t="shared" si="597"/>
        <v>0</v>
      </c>
      <c r="L586" s="237">
        <f t="shared" si="598"/>
        <v>0</v>
      </c>
      <c r="O586" s="221">
        <f>(SUM($N139:O139)-SUM($N586:N586)+$J586)*IF($F586&gt;=5,O$10&gt;=YEAR($I586),1)*($F586&gt;=3)</f>
        <v>0</v>
      </c>
      <c r="P586" s="221">
        <f>(SUM($N139:P139)-SUM($N586:O586)+$J586)*IF($F586&gt;=5,P$10&gt;=YEAR($I586),1)*($F586&gt;=3)</f>
        <v>0</v>
      </c>
      <c r="Q586" s="221">
        <f>(SUM($N139:Q139)-SUM($N586:P586)+$J586)*IF($F586&gt;=5,Q$10&gt;=YEAR($I586),1)*($F586&gt;=3)</f>
        <v>0</v>
      </c>
      <c r="R586" s="221">
        <f>(SUM($N139:R139)-SUM($N586:Q586)+$J586)*IF($F586&gt;=5,R$10&gt;=YEAR($I586),1)*($F586&gt;=3)</f>
        <v>0</v>
      </c>
      <c r="S586" s="221">
        <f>(SUM($N139:S139)-SUM($N586:R586)+$J586)*IF($F586&gt;=5,S$10&gt;=YEAR($I586),1)*($F586&gt;=3)</f>
        <v>0</v>
      </c>
      <c r="T586" s="221">
        <f>(SUM($N139:T139)-SUM($N586:S586)+$J586)*IF($F586&gt;=5,T$10&gt;=YEAR($I586),1)*($F586&gt;=3)</f>
        <v>0</v>
      </c>
      <c r="U586" s="221">
        <f>(SUM($N139:U139)-SUM($N586:T586)+$J586)*IF($F586&gt;=5,U$10&gt;=YEAR($I586),1)*($F586&gt;=3)</f>
        <v>0</v>
      </c>
      <c r="V586" s="221">
        <f>(SUM($N139:V139)-SUM($N586:U586)+$J586)*IF($F586&gt;=5,V$10&gt;=YEAR($I586),1)*($F586&gt;=3)</f>
        <v>0</v>
      </c>
      <c r="W586" s="221">
        <f>(SUM($N139:W139)-SUM($N586:V586)+$J586)*IF($F586&gt;=5,W$10&gt;=YEAR($I586),1)*($F586&gt;=3)</f>
        <v>0</v>
      </c>
      <c r="X586" s="221">
        <f>(SUM($N139:X139)-SUM($N586:W586)+$J586)*IF($F586&gt;=5,X$10&gt;=YEAR($I586),1)*($F586&gt;=3)</f>
        <v>0</v>
      </c>
      <c r="Y586" s="221">
        <f>(SUM($N139:Y139)-SUM($N586:X586)+$J586)*IF($F586&gt;=5,Y$10&gt;=YEAR($I586),1)*($F586&gt;=3)</f>
        <v>0</v>
      </c>
      <c r="Z586" s="221">
        <f>(SUM($N139:Z139)-SUM($N586:Y586)+$J586)*IF($F586&gt;=5,Z$10&gt;=YEAR($I586),1)*($F586&gt;=3)</f>
        <v>0</v>
      </c>
      <c r="AA586" s="221">
        <f>(SUM($N139:AA139)-SUM($N586:Z586)+$J586)*IF($F586&gt;=5,AA$10&gt;=YEAR($I586),1)*($F586&gt;=3)</f>
        <v>0</v>
      </c>
      <c r="AB586" s="221">
        <f>(SUM($N139:AB139)-SUM($N586:AA586)+$J586)*IF($F586&gt;=5,AB$10&gt;=YEAR($I586),1)*($F586&gt;=3)</f>
        <v>0</v>
      </c>
      <c r="AC586" s="221">
        <f>(SUM($N139:AC139)-SUM($N586:AB586)+$J586)*IF($F586&gt;=5,AC$10&gt;=YEAR($I586),1)*($F586&gt;=3)</f>
        <v>0</v>
      </c>
      <c r="AD586" s="221">
        <f>(SUM($N139:AD139)-SUM($N586:AC586)+$J586)*IF($F586&gt;=5,AD$10&gt;=YEAR($I586),1)*($F586&gt;=3)</f>
        <v>0</v>
      </c>
      <c r="AE586" s="221">
        <f>(SUM($N139:AE139)-SUM($N586:AD586)+$J586)*IF($F586&gt;=5,AE$10&gt;=YEAR($I586),1)*($F586&gt;=3)</f>
        <v>0</v>
      </c>
      <c r="AF586" s="221">
        <f>(SUM($N139:AF139)-SUM($N586:AE586)+$J586)*IF($F586&gt;=5,AF$10&gt;=YEAR($I586),1)*($F586&gt;=3)</f>
        <v>0</v>
      </c>
      <c r="AG586" s="221">
        <f>(SUM($N139:AG139)-SUM($N586:AF586)+$J586)*IF($F586&gt;=5,AG$10&gt;=YEAR($I586),1)*($F586&gt;=3)</f>
        <v>0</v>
      </c>
      <c r="AH586" s="221">
        <f>(SUM($N139:AH139)-SUM($N586:AG586)+$J586)*IF($F586&gt;=5,AH$10&gt;=YEAR($I586),1)*($F586&gt;=3)</f>
        <v>0</v>
      </c>
      <c r="AI586" s="221">
        <f>(SUM($N139:AI139)-SUM($N586:AH586)+$J586)*IF($F586&gt;=5,AI$10&gt;=YEAR($I586),1)*($F586&gt;=3)</f>
        <v>0</v>
      </c>
      <c r="AJ586" s="221">
        <f>(SUM($N139:AJ139)-SUM($N586:AI586)+$J586)*IF($F586&gt;=5,AJ$10&gt;=YEAR($I586),1)*($F586&gt;=3)</f>
        <v>0</v>
      </c>
      <c r="AK586" s="221">
        <f>(SUM($N139:AK139)-SUM($N586:AJ586)+$J586)*IF($F586&gt;=5,AK$10&gt;=YEAR($I586),1)*($F586&gt;=3)</f>
        <v>0</v>
      </c>
      <c r="AL586" s="221">
        <f>(SUM($N139:AL139)-SUM($N586:AK586)+$J586)*IF($F586&gt;=5,AL$10&gt;=YEAR($I586),1)*($F586&gt;=3)</f>
        <v>0</v>
      </c>
      <c r="AM586" s="221">
        <f>(SUM($N139:AM139)-SUM($N586:AL586)+$J586)*IF($F586&gt;=5,AM$10&gt;=YEAR($I586),1)*($F586&gt;=3)</f>
        <v>0</v>
      </c>
      <c r="AN586" s="221">
        <f>(SUM($N139:AN139)-SUM($N586:AM586)+$J586)*IF($F586&gt;=5,AN$10&gt;=YEAR($I586),1)*($F586&gt;=3)</f>
        <v>0</v>
      </c>
      <c r="AO586" s="221">
        <f>(SUM($N139:AO139)-SUM($N586:AN586)+$J586)*IF($F586&gt;=5,AO$10&gt;=YEAR($I586),1)*($F586&gt;=3)</f>
        <v>0</v>
      </c>
      <c r="AP586" s="221">
        <f>(SUM($N139:AP139)-SUM($N586:AO586)+$J586)*IF($F586&gt;=5,AP$10&gt;=YEAR($I586),1)*($F586&gt;=3)</f>
        <v>0</v>
      </c>
      <c r="AQ586" s="221">
        <f>(SUM($N139:AQ139)-SUM($N586:AP586)+$J586)*IF($F586&gt;=5,AQ$10&gt;=YEAR($I586),1)*($F586&gt;=3)</f>
        <v>0</v>
      </c>
      <c r="AR586" s="221">
        <f>(SUM($N139:AR139)-SUM($N586:AQ586)+$J586)*IF($F586&gt;=5,AR$10&gt;=YEAR($I586),1)*($F586&gt;=3)</f>
        <v>0</v>
      </c>
      <c r="AS586" s="221">
        <f>(SUM($N139:AS139)-SUM($N586:AR586)+$J586)*IF($F586&gt;=5,AS$10&gt;=YEAR($I586),1)*($F586&gt;=3)</f>
        <v>0</v>
      </c>
      <c r="AT586" s="221">
        <f>(SUM($N139:AT139)-SUM($N586:AS586)+$J586)*IF($F586&gt;=5,AT$10&gt;=YEAR($I586),1)*($F586&gt;=3)</f>
        <v>0</v>
      </c>
      <c r="AU586" s="221">
        <f>(SUM($N139:AU139)-SUM($N586:AT586)+$J586)*IF($F586&gt;=5,AU$10&gt;=YEAR($I586),1)*($F586&gt;=3)</f>
        <v>0</v>
      </c>
      <c r="AV586" s="221">
        <f>(SUM($N139:AV139)-SUM($N586:AU586)+$J586)*IF($F586&gt;=5,AV$10&gt;=YEAR($I586),1)*($F586&gt;=3)</f>
        <v>0</v>
      </c>
      <c r="AW586" s="221">
        <f>(SUM($N139:AW139)-SUM($N586:AV586)+$J586)*IF($F586&gt;=5,AW$10&gt;=YEAR($I586),1)*($F586&gt;=3)</f>
        <v>0</v>
      </c>
      <c r="AX586" s="221">
        <f>(SUM($N139:AX139)-SUM($N586:AW586)+$J586)*IF($F586&gt;=5,AX$10&gt;=YEAR($I586),1)*($F586&gt;=3)</f>
        <v>0</v>
      </c>
      <c r="AY586" s="221">
        <f>(SUM($N139:AY139)-SUM($N586:AX586)+$J586)*IF($F586&gt;=5,AY$10&gt;=YEAR($I586),1)*($F586&gt;=3)</f>
        <v>0</v>
      </c>
      <c r="AZ586" s="221">
        <f>(SUM($N139:AZ139)-SUM($N586:AY586)+$J586)*IF($F586&gt;=5,AZ$10&gt;=YEAR($I586),1)*($F586&gt;=3)</f>
        <v>0</v>
      </c>
      <c r="BA586" s="221">
        <f>(SUM($N139:BA139)-SUM($N586:AZ586)+$J586)*IF($F586&gt;=5,BA$10&gt;=YEAR($I586),1)*($F586&gt;=3)</f>
        <v>0</v>
      </c>
      <c r="BB586" s="221">
        <f>(SUM($N139:BB139)-SUM($N586:BA586)+$J586)*IF($F586&gt;=5,BB$10&gt;=YEAR($I586),1)*($F586&gt;=3)</f>
        <v>0</v>
      </c>
      <c r="BC586" s="221">
        <f>(SUM($N139:BC139)-SUM($N586:BB586)+$J586)*IF($F586&gt;=5,BC$10&gt;=YEAR($I586),1)*($F586&gt;=3)</f>
        <v>0</v>
      </c>
      <c r="BD586" s="221">
        <f>(SUM($N139:BD139)-SUM($N586:BC586)+$J586)*IF($F586&gt;=5,BD$10&gt;=YEAR($I586),1)*($F586&gt;=3)</f>
        <v>0</v>
      </c>
      <c r="BE586" s="221">
        <f>(SUM($N139:BE139)-SUM($N586:BD586)+$J586)*IF($F586&gt;=5,BE$10&gt;=YEAR($I586),1)*($F586&gt;=3)</f>
        <v>0</v>
      </c>
      <c r="BF586" s="221">
        <f>(SUM($N139:BF139)-SUM($N586:BE586)+$J586)*IF($F586&gt;=5,BF$10&gt;=YEAR($I586),1)*($F586&gt;=3)</f>
        <v>0</v>
      </c>
      <c r="BG586" s="221">
        <f>(SUM($N139:BG139)-SUM($N586:BF586)+$J586)*IF($F586&gt;=5,BG$10&gt;=YEAR($I586),1)*($F586&gt;=3)</f>
        <v>0</v>
      </c>
      <c r="BH586" s="221">
        <f>(SUM($N139:BH139)-SUM($N586:BG586)+$J586)*IF($F586&gt;=5,BH$10&gt;=YEAR($I586),1)*($F586&gt;=3)</f>
        <v>0</v>
      </c>
      <c r="BI586" s="221">
        <f>(SUM($N139:BI139)-SUM($N586:BH586)+$J586)*IF($F586&gt;=5,BI$10&gt;=YEAR($I586),1)*($F586&gt;=3)</f>
        <v>0</v>
      </c>
      <c r="BJ586" s="221">
        <f>(SUM($N139:BJ139)-SUM($N586:BI586)+$J586)*IF($F586&gt;=5,BJ$10&gt;=YEAR($I586),1)*($F586&gt;=3)</f>
        <v>0</v>
      </c>
      <c r="BK586" s="221">
        <f>(SUM($N139:BK139)-SUM($N586:BJ586)+$J586)*IF($F586&gt;=5,BK$10&gt;=YEAR($I586),1)*($F586&gt;=3)</f>
        <v>0</v>
      </c>
      <c r="BL586" s="221">
        <f>(SUM($N139:BL139)-SUM($N586:BK586)+$J586)*IF($F586&gt;=5,BL$10&gt;=YEAR($I586),1)*($F586&gt;=3)</f>
        <v>0</v>
      </c>
      <c r="BM586" s="221">
        <f>(SUM($N139:BM139)-SUM($N586:BL586)+$J586)*IF($F586&gt;=5,BM$10&gt;=YEAR($I586),1)*($F586&gt;=3)</f>
        <v>0</v>
      </c>
    </row>
    <row r="587" spans="3:65" ht="12.75">
      <c r="C587" s="220">
        <f t="shared" si="594"/>
        <v>19</v>
      </c>
      <c r="D587" s="198" t="str">
        <f t="shared" si="595"/>
        <v>…</v>
      </c>
      <c r="E587" s="245" t="str">
        <f t="shared" si="591"/>
        <v>Operating Expense</v>
      </c>
      <c r="F587" s="215">
        <f t="shared" si="591"/>
        <v>2</v>
      </c>
      <c r="G587" s="215"/>
      <c r="H587" s="306">
        <f t="shared" si="596"/>
        <v>2022</v>
      </c>
      <c r="I587" s="302">
        <f t="shared" si="592"/>
        <v>44562</v>
      </c>
      <c r="J587" s="222">
        <f t="shared" si="593"/>
        <v>0</v>
      </c>
      <c r="K587" s="236">
        <f t="shared" si="597"/>
        <v>0</v>
      </c>
      <c r="L587" s="237">
        <f t="shared" si="598"/>
        <v>0</v>
      </c>
      <c r="O587" s="221">
        <f>(SUM($N140:O140)-SUM($N587:N587)+$J587)*IF($F587&gt;=5,O$10&gt;=YEAR($I587),1)*($F587&gt;=3)</f>
        <v>0</v>
      </c>
      <c r="P587" s="221">
        <f>(SUM($N140:P140)-SUM($N587:O587)+$J587)*IF($F587&gt;=5,P$10&gt;=YEAR($I587),1)*($F587&gt;=3)</f>
        <v>0</v>
      </c>
      <c r="Q587" s="221">
        <f>(SUM($N140:Q140)-SUM($N587:P587)+$J587)*IF($F587&gt;=5,Q$10&gt;=YEAR($I587),1)*($F587&gt;=3)</f>
        <v>0</v>
      </c>
      <c r="R587" s="221">
        <f>(SUM($N140:R140)-SUM($N587:Q587)+$J587)*IF($F587&gt;=5,R$10&gt;=YEAR($I587),1)*($F587&gt;=3)</f>
        <v>0</v>
      </c>
      <c r="S587" s="221">
        <f>(SUM($N140:S140)-SUM($N587:R587)+$J587)*IF($F587&gt;=5,S$10&gt;=YEAR($I587),1)*($F587&gt;=3)</f>
        <v>0</v>
      </c>
      <c r="T587" s="221">
        <f>(SUM($N140:T140)-SUM($N587:S587)+$J587)*IF($F587&gt;=5,T$10&gt;=YEAR($I587),1)*($F587&gt;=3)</f>
        <v>0</v>
      </c>
      <c r="U587" s="221">
        <f>(SUM($N140:U140)-SUM($N587:T587)+$J587)*IF($F587&gt;=5,U$10&gt;=YEAR($I587),1)*($F587&gt;=3)</f>
        <v>0</v>
      </c>
      <c r="V587" s="221">
        <f>(SUM($N140:V140)-SUM($N587:U587)+$J587)*IF($F587&gt;=5,V$10&gt;=YEAR($I587),1)*($F587&gt;=3)</f>
        <v>0</v>
      </c>
      <c r="W587" s="221">
        <f>(SUM($N140:W140)-SUM($N587:V587)+$J587)*IF($F587&gt;=5,W$10&gt;=YEAR($I587),1)*($F587&gt;=3)</f>
        <v>0</v>
      </c>
      <c r="X587" s="221">
        <f>(SUM($N140:X140)-SUM($N587:W587)+$J587)*IF($F587&gt;=5,X$10&gt;=YEAR($I587),1)*($F587&gt;=3)</f>
        <v>0</v>
      </c>
      <c r="Y587" s="221">
        <f>(SUM($N140:Y140)-SUM($N587:X587)+$J587)*IF($F587&gt;=5,Y$10&gt;=YEAR($I587),1)*($F587&gt;=3)</f>
        <v>0</v>
      </c>
      <c r="Z587" s="221">
        <f>(SUM($N140:Z140)-SUM($N587:Y587)+$J587)*IF($F587&gt;=5,Z$10&gt;=YEAR($I587),1)*($F587&gt;=3)</f>
        <v>0</v>
      </c>
      <c r="AA587" s="221">
        <f>(SUM($N140:AA140)-SUM($N587:Z587)+$J587)*IF($F587&gt;=5,AA$10&gt;=YEAR($I587),1)*($F587&gt;=3)</f>
        <v>0</v>
      </c>
      <c r="AB587" s="221">
        <f>(SUM($N140:AB140)-SUM($N587:AA587)+$J587)*IF($F587&gt;=5,AB$10&gt;=YEAR($I587),1)*($F587&gt;=3)</f>
        <v>0</v>
      </c>
      <c r="AC587" s="221">
        <f>(SUM($N140:AC140)-SUM($N587:AB587)+$J587)*IF($F587&gt;=5,AC$10&gt;=YEAR($I587),1)*($F587&gt;=3)</f>
        <v>0</v>
      </c>
      <c r="AD587" s="221">
        <f>(SUM($N140:AD140)-SUM($N587:AC587)+$J587)*IF($F587&gt;=5,AD$10&gt;=YEAR($I587),1)*($F587&gt;=3)</f>
        <v>0</v>
      </c>
      <c r="AE587" s="221">
        <f>(SUM($N140:AE140)-SUM($N587:AD587)+$J587)*IF($F587&gt;=5,AE$10&gt;=YEAR($I587),1)*($F587&gt;=3)</f>
        <v>0</v>
      </c>
      <c r="AF587" s="221">
        <f>(SUM($N140:AF140)-SUM($N587:AE587)+$J587)*IF($F587&gt;=5,AF$10&gt;=YEAR($I587),1)*($F587&gt;=3)</f>
        <v>0</v>
      </c>
      <c r="AG587" s="221">
        <f>(SUM($N140:AG140)-SUM($N587:AF587)+$J587)*IF($F587&gt;=5,AG$10&gt;=YEAR($I587),1)*($F587&gt;=3)</f>
        <v>0</v>
      </c>
      <c r="AH587" s="221">
        <f>(SUM($N140:AH140)-SUM($N587:AG587)+$J587)*IF($F587&gt;=5,AH$10&gt;=YEAR($I587),1)*($F587&gt;=3)</f>
        <v>0</v>
      </c>
      <c r="AI587" s="221">
        <f>(SUM($N140:AI140)-SUM($N587:AH587)+$J587)*IF($F587&gt;=5,AI$10&gt;=YEAR($I587),1)*($F587&gt;=3)</f>
        <v>0</v>
      </c>
      <c r="AJ587" s="221">
        <f>(SUM($N140:AJ140)-SUM($N587:AI587)+$J587)*IF($F587&gt;=5,AJ$10&gt;=YEAR($I587),1)*($F587&gt;=3)</f>
        <v>0</v>
      </c>
      <c r="AK587" s="221">
        <f>(SUM($N140:AK140)-SUM($N587:AJ587)+$J587)*IF($F587&gt;=5,AK$10&gt;=YEAR($I587),1)*($F587&gt;=3)</f>
        <v>0</v>
      </c>
      <c r="AL587" s="221">
        <f>(SUM($N140:AL140)-SUM($N587:AK587)+$J587)*IF($F587&gt;=5,AL$10&gt;=YEAR($I587),1)*($F587&gt;=3)</f>
        <v>0</v>
      </c>
      <c r="AM587" s="221">
        <f>(SUM($N140:AM140)-SUM($N587:AL587)+$J587)*IF($F587&gt;=5,AM$10&gt;=YEAR($I587),1)*($F587&gt;=3)</f>
        <v>0</v>
      </c>
      <c r="AN587" s="221">
        <f>(SUM($N140:AN140)-SUM($N587:AM587)+$J587)*IF($F587&gt;=5,AN$10&gt;=YEAR($I587),1)*($F587&gt;=3)</f>
        <v>0</v>
      </c>
      <c r="AO587" s="221">
        <f>(SUM($N140:AO140)-SUM($N587:AN587)+$J587)*IF($F587&gt;=5,AO$10&gt;=YEAR($I587),1)*($F587&gt;=3)</f>
        <v>0</v>
      </c>
      <c r="AP587" s="221">
        <f>(SUM($N140:AP140)-SUM($N587:AO587)+$J587)*IF($F587&gt;=5,AP$10&gt;=YEAR($I587),1)*($F587&gt;=3)</f>
        <v>0</v>
      </c>
      <c r="AQ587" s="221">
        <f>(SUM($N140:AQ140)-SUM($N587:AP587)+$J587)*IF($F587&gt;=5,AQ$10&gt;=YEAR($I587),1)*($F587&gt;=3)</f>
        <v>0</v>
      </c>
      <c r="AR587" s="221">
        <f>(SUM($N140:AR140)-SUM($N587:AQ587)+$J587)*IF($F587&gt;=5,AR$10&gt;=YEAR($I587),1)*($F587&gt;=3)</f>
        <v>0</v>
      </c>
      <c r="AS587" s="221">
        <f>(SUM($N140:AS140)-SUM($N587:AR587)+$J587)*IF($F587&gt;=5,AS$10&gt;=YEAR($I587),1)*($F587&gt;=3)</f>
        <v>0</v>
      </c>
      <c r="AT587" s="221">
        <f>(SUM($N140:AT140)-SUM($N587:AS587)+$J587)*IF($F587&gt;=5,AT$10&gt;=YEAR($I587),1)*($F587&gt;=3)</f>
        <v>0</v>
      </c>
      <c r="AU587" s="221">
        <f>(SUM($N140:AU140)-SUM($N587:AT587)+$J587)*IF($F587&gt;=5,AU$10&gt;=YEAR($I587),1)*($F587&gt;=3)</f>
        <v>0</v>
      </c>
      <c r="AV587" s="221">
        <f>(SUM($N140:AV140)-SUM($N587:AU587)+$J587)*IF($F587&gt;=5,AV$10&gt;=YEAR($I587),1)*($F587&gt;=3)</f>
        <v>0</v>
      </c>
      <c r="AW587" s="221">
        <f>(SUM($N140:AW140)-SUM($N587:AV587)+$J587)*IF($F587&gt;=5,AW$10&gt;=YEAR($I587),1)*($F587&gt;=3)</f>
        <v>0</v>
      </c>
      <c r="AX587" s="221">
        <f>(SUM($N140:AX140)-SUM($N587:AW587)+$J587)*IF($F587&gt;=5,AX$10&gt;=YEAR($I587),1)*($F587&gt;=3)</f>
        <v>0</v>
      </c>
      <c r="AY587" s="221">
        <f>(SUM($N140:AY140)-SUM($N587:AX587)+$J587)*IF($F587&gt;=5,AY$10&gt;=YEAR($I587),1)*($F587&gt;=3)</f>
        <v>0</v>
      </c>
      <c r="AZ587" s="221">
        <f>(SUM($N140:AZ140)-SUM($N587:AY587)+$J587)*IF($F587&gt;=5,AZ$10&gt;=YEAR($I587),1)*($F587&gt;=3)</f>
        <v>0</v>
      </c>
      <c r="BA587" s="221">
        <f>(SUM($N140:BA140)-SUM($N587:AZ587)+$J587)*IF($F587&gt;=5,BA$10&gt;=YEAR($I587),1)*($F587&gt;=3)</f>
        <v>0</v>
      </c>
      <c r="BB587" s="221">
        <f>(SUM($N140:BB140)-SUM($N587:BA587)+$J587)*IF($F587&gt;=5,BB$10&gt;=YEAR($I587),1)*($F587&gt;=3)</f>
        <v>0</v>
      </c>
      <c r="BC587" s="221">
        <f>(SUM($N140:BC140)-SUM($N587:BB587)+$J587)*IF($F587&gt;=5,BC$10&gt;=YEAR($I587),1)*($F587&gt;=3)</f>
        <v>0</v>
      </c>
      <c r="BD587" s="221">
        <f>(SUM($N140:BD140)-SUM($N587:BC587)+$J587)*IF($F587&gt;=5,BD$10&gt;=YEAR($I587),1)*($F587&gt;=3)</f>
        <v>0</v>
      </c>
      <c r="BE587" s="221">
        <f>(SUM($N140:BE140)-SUM($N587:BD587)+$J587)*IF($F587&gt;=5,BE$10&gt;=YEAR($I587),1)*($F587&gt;=3)</f>
        <v>0</v>
      </c>
      <c r="BF587" s="221">
        <f>(SUM($N140:BF140)-SUM($N587:BE587)+$J587)*IF($F587&gt;=5,BF$10&gt;=YEAR($I587),1)*($F587&gt;=3)</f>
        <v>0</v>
      </c>
      <c r="BG587" s="221">
        <f>(SUM($N140:BG140)-SUM($N587:BF587)+$J587)*IF($F587&gt;=5,BG$10&gt;=YEAR($I587),1)*($F587&gt;=3)</f>
        <v>0</v>
      </c>
      <c r="BH587" s="221">
        <f>(SUM($N140:BH140)-SUM($N587:BG587)+$J587)*IF($F587&gt;=5,BH$10&gt;=YEAR($I587),1)*($F587&gt;=3)</f>
        <v>0</v>
      </c>
      <c r="BI587" s="221">
        <f>(SUM($N140:BI140)-SUM($N587:BH587)+$J587)*IF($F587&gt;=5,BI$10&gt;=YEAR($I587),1)*($F587&gt;=3)</f>
        <v>0</v>
      </c>
      <c r="BJ587" s="221">
        <f>(SUM($N140:BJ140)-SUM($N587:BI587)+$J587)*IF($F587&gt;=5,BJ$10&gt;=YEAR($I587),1)*($F587&gt;=3)</f>
        <v>0</v>
      </c>
      <c r="BK587" s="221">
        <f>(SUM($N140:BK140)-SUM($N587:BJ587)+$J587)*IF($F587&gt;=5,BK$10&gt;=YEAR($I587),1)*($F587&gt;=3)</f>
        <v>0</v>
      </c>
      <c r="BL587" s="221">
        <f>(SUM($N140:BL140)-SUM($N587:BK587)+$J587)*IF($F587&gt;=5,BL$10&gt;=YEAR($I587),1)*($F587&gt;=3)</f>
        <v>0</v>
      </c>
      <c r="BM587" s="221">
        <f>(SUM($N140:BM140)-SUM($N587:BL587)+$J587)*IF($F587&gt;=5,BM$10&gt;=YEAR($I587),1)*($F587&gt;=3)</f>
        <v>0</v>
      </c>
    </row>
    <row r="588" spans="3:65" ht="12.75">
      <c r="C588" s="220">
        <f t="shared" si="594"/>
        <v>20</v>
      </c>
      <c r="D588" s="198" t="str">
        <f t="shared" si="595"/>
        <v>…</v>
      </c>
      <c r="E588" s="245" t="str">
        <f t="shared" si="591"/>
        <v>Operating Expense</v>
      </c>
      <c r="F588" s="215">
        <f t="shared" si="591"/>
        <v>2</v>
      </c>
      <c r="G588" s="215"/>
      <c r="H588" s="306">
        <f t="shared" si="596"/>
        <v>2022</v>
      </c>
      <c r="I588" s="302">
        <f t="shared" si="592"/>
        <v>44562</v>
      </c>
      <c r="J588" s="222">
        <f t="shared" si="593"/>
        <v>0</v>
      </c>
      <c r="K588" s="236">
        <f t="shared" si="597"/>
        <v>0</v>
      </c>
      <c r="L588" s="237">
        <f t="shared" si="598"/>
        <v>0</v>
      </c>
      <c r="O588" s="221">
        <f>(SUM($N141:O141)-SUM($N588:N588)+$J588)*IF($F588&gt;=5,O$10&gt;=YEAR($I588),1)*($F588&gt;=3)</f>
        <v>0</v>
      </c>
      <c r="P588" s="221">
        <f>(SUM($N141:P141)-SUM($N588:O588)+$J588)*IF($F588&gt;=5,P$10&gt;=YEAR($I588),1)*($F588&gt;=3)</f>
        <v>0</v>
      </c>
      <c r="Q588" s="221">
        <f>(SUM($N141:Q141)-SUM($N588:P588)+$J588)*IF($F588&gt;=5,Q$10&gt;=YEAR($I588),1)*($F588&gt;=3)</f>
        <v>0</v>
      </c>
      <c r="R588" s="221">
        <f>(SUM($N141:R141)-SUM($N588:Q588)+$J588)*IF($F588&gt;=5,R$10&gt;=YEAR($I588),1)*($F588&gt;=3)</f>
        <v>0</v>
      </c>
      <c r="S588" s="221">
        <f>(SUM($N141:S141)-SUM($N588:R588)+$J588)*IF($F588&gt;=5,S$10&gt;=YEAR($I588),1)*($F588&gt;=3)</f>
        <v>0</v>
      </c>
      <c r="T588" s="221">
        <f>(SUM($N141:T141)-SUM($N588:S588)+$J588)*IF($F588&gt;=5,T$10&gt;=YEAR($I588),1)*($F588&gt;=3)</f>
        <v>0</v>
      </c>
      <c r="U588" s="221">
        <f>(SUM($N141:U141)-SUM($N588:T588)+$J588)*IF($F588&gt;=5,U$10&gt;=YEAR($I588),1)*($F588&gt;=3)</f>
        <v>0</v>
      </c>
      <c r="V588" s="221">
        <f>(SUM($N141:V141)-SUM($N588:U588)+$J588)*IF($F588&gt;=5,V$10&gt;=YEAR($I588),1)*($F588&gt;=3)</f>
        <v>0</v>
      </c>
      <c r="W588" s="221">
        <f>(SUM($N141:W141)-SUM($N588:V588)+$J588)*IF($F588&gt;=5,W$10&gt;=YEAR($I588),1)*($F588&gt;=3)</f>
        <v>0</v>
      </c>
      <c r="X588" s="221">
        <f>(SUM($N141:X141)-SUM($N588:W588)+$J588)*IF($F588&gt;=5,X$10&gt;=YEAR($I588),1)*($F588&gt;=3)</f>
        <v>0</v>
      </c>
      <c r="Y588" s="221">
        <f>(SUM($N141:Y141)-SUM($N588:X588)+$J588)*IF($F588&gt;=5,Y$10&gt;=YEAR($I588),1)*($F588&gt;=3)</f>
        <v>0</v>
      </c>
      <c r="Z588" s="221">
        <f>(SUM($N141:Z141)-SUM($N588:Y588)+$J588)*IF($F588&gt;=5,Z$10&gt;=YEAR($I588),1)*($F588&gt;=3)</f>
        <v>0</v>
      </c>
      <c r="AA588" s="221">
        <f>(SUM($N141:AA141)-SUM($N588:Z588)+$J588)*IF($F588&gt;=5,AA$10&gt;=YEAR($I588),1)*($F588&gt;=3)</f>
        <v>0</v>
      </c>
      <c r="AB588" s="221">
        <f>(SUM($N141:AB141)-SUM($N588:AA588)+$J588)*IF($F588&gt;=5,AB$10&gt;=YEAR($I588),1)*($F588&gt;=3)</f>
        <v>0</v>
      </c>
      <c r="AC588" s="221">
        <f>(SUM($N141:AC141)-SUM($N588:AB588)+$J588)*IF($F588&gt;=5,AC$10&gt;=YEAR($I588),1)*($F588&gt;=3)</f>
        <v>0</v>
      </c>
      <c r="AD588" s="221">
        <f>(SUM($N141:AD141)-SUM($N588:AC588)+$J588)*IF($F588&gt;=5,AD$10&gt;=YEAR($I588),1)*($F588&gt;=3)</f>
        <v>0</v>
      </c>
      <c r="AE588" s="221">
        <f>(SUM($N141:AE141)-SUM($N588:AD588)+$J588)*IF($F588&gt;=5,AE$10&gt;=YEAR($I588),1)*($F588&gt;=3)</f>
        <v>0</v>
      </c>
      <c r="AF588" s="221">
        <f>(SUM($N141:AF141)-SUM($N588:AE588)+$J588)*IF($F588&gt;=5,AF$10&gt;=YEAR($I588),1)*($F588&gt;=3)</f>
        <v>0</v>
      </c>
      <c r="AG588" s="221">
        <f>(SUM($N141:AG141)-SUM($N588:AF588)+$J588)*IF($F588&gt;=5,AG$10&gt;=YEAR($I588),1)*($F588&gt;=3)</f>
        <v>0</v>
      </c>
      <c r="AH588" s="221">
        <f>(SUM($N141:AH141)-SUM($N588:AG588)+$J588)*IF($F588&gt;=5,AH$10&gt;=YEAR($I588),1)*($F588&gt;=3)</f>
        <v>0</v>
      </c>
      <c r="AI588" s="221">
        <f>(SUM($N141:AI141)-SUM($N588:AH588)+$J588)*IF($F588&gt;=5,AI$10&gt;=YEAR($I588),1)*($F588&gt;=3)</f>
        <v>0</v>
      </c>
      <c r="AJ588" s="221">
        <f>(SUM($N141:AJ141)-SUM($N588:AI588)+$J588)*IF($F588&gt;=5,AJ$10&gt;=YEAR($I588),1)*($F588&gt;=3)</f>
        <v>0</v>
      </c>
      <c r="AK588" s="221">
        <f>(SUM($N141:AK141)-SUM($N588:AJ588)+$J588)*IF($F588&gt;=5,AK$10&gt;=YEAR($I588),1)*($F588&gt;=3)</f>
        <v>0</v>
      </c>
      <c r="AL588" s="221">
        <f>(SUM($N141:AL141)-SUM($N588:AK588)+$J588)*IF($F588&gt;=5,AL$10&gt;=YEAR($I588),1)*($F588&gt;=3)</f>
        <v>0</v>
      </c>
      <c r="AM588" s="221">
        <f>(SUM($N141:AM141)-SUM($N588:AL588)+$J588)*IF($F588&gt;=5,AM$10&gt;=YEAR($I588),1)*($F588&gt;=3)</f>
        <v>0</v>
      </c>
      <c r="AN588" s="221">
        <f>(SUM($N141:AN141)-SUM($N588:AM588)+$J588)*IF($F588&gt;=5,AN$10&gt;=YEAR($I588),1)*($F588&gt;=3)</f>
        <v>0</v>
      </c>
      <c r="AO588" s="221">
        <f>(SUM($N141:AO141)-SUM($N588:AN588)+$J588)*IF($F588&gt;=5,AO$10&gt;=YEAR($I588),1)*($F588&gt;=3)</f>
        <v>0</v>
      </c>
      <c r="AP588" s="221">
        <f>(SUM($N141:AP141)-SUM($N588:AO588)+$J588)*IF($F588&gt;=5,AP$10&gt;=YEAR($I588),1)*($F588&gt;=3)</f>
        <v>0</v>
      </c>
      <c r="AQ588" s="221">
        <f>(SUM($N141:AQ141)-SUM($N588:AP588)+$J588)*IF($F588&gt;=5,AQ$10&gt;=YEAR($I588),1)*($F588&gt;=3)</f>
        <v>0</v>
      </c>
      <c r="AR588" s="221">
        <f>(SUM($N141:AR141)-SUM($N588:AQ588)+$J588)*IF($F588&gt;=5,AR$10&gt;=YEAR($I588),1)*($F588&gt;=3)</f>
        <v>0</v>
      </c>
      <c r="AS588" s="221">
        <f>(SUM($N141:AS141)-SUM($N588:AR588)+$J588)*IF($F588&gt;=5,AS$10&gt;=YEAR($I588),1)*($F588&gt;=3)</f>
        <v>0</v>
      </c>
      <c r="AT588" s="221">
        <f>(SUM($N141:AT141)-SUM($N588:AS588)+$J588)*IF($F588&gt;=5,AT$10&gt;=YEAR($I588),1)*($F588&gt;=3)</f>
        <v>0</v>
      </c>
      <c r="AU588" s="221">
        <f>(SUM($N141:AU141)-SUM($N588:AT588)+$J588)*IF($F588&gt;=5,AU$10&gt;=YEAR($I588),1)*($F588&gt;=3)</f>
        <v>0</v>
      </c>
      <c r="AV588" s="221">
        <f>(SUM($N141:AV141)-SUM($N588:AU588)+$J588)*IF($F588&gt;=5,AV$10&gt;=YEAR($I588),1)*($F588&gt;=3)</f>
        <v>0</v>
      </c>
      <c r="AW588" s="221">
        <f>(SUM($N141:AW141)-SUM($N588:AV588)+$J588)*IF($F588&gt;=5,AW$10&gt;=YEAR($I588),1)*($F588&gt;=3)</f>
        <v>0</v>
      </c>
      <c r="AX588" s="221">
        <f>(SUM($N141:AX141)-SUM($N588:AW588)+$J588)*IF($F588&gt;=5,AX$10&gt;=YEAR($I588),1)*($F588&gt;=3)</f>
        <v>0</v>
      </c>
      <c r="AY588" s="221">
        <f>(SUM($N141:AY141)-SUM($N588:AX588)+$J588)*IF($F588&gt;=5,AY$10&gt;=YEAR($I588),1)*($F588&gt;=3)</f>
        <v>0</v>
      </c>
      <c r="AZ588" s="221">
        <f>(SUM($N141:AZ141)-SUM($N588:AY588)+$J588)*IF($F588&gt;=5,AZ$10&gt;=YEAR($I588),1)*($F588&gt;=3)</f>
        <v>0</v>
      </c>
      <c r="BA588" s="221">
        <f>(SUM($N141:BA141)-SUM($N588:AZ588)+$J588)*IF($F588&gt;=5,BA$10&gt;=YEAR($I588),1)*($F588&gt;=3)</f>
        <v>0</v>
      </c>
      <c r="BB588" s="221">
        <f>(SUM($N141:BB141)-SUM($N588:BA588)+$J588)*IF($F588&gt;=5,BB$10&gt;=YEAR($I588),1)*($F588&gt;=3)</f>
        <v>0</v>
      </c>
      <c r="BC588" s="221">
        <f>(SUM($N141:BC141)-SUM($N588:BB588)+$J588)*IF($F588&gt;=5,BC$10&gt;=YEAR($I588),1)*($F588&gt;=3)</f>
        <v>0</v>
      </c>
      <c r="BD588" s="221">
        <f>(SUM($N141:BD141)-SUM($N588:BC588)+$J588)*IF($F588&gt;=5,BD$10&gt;=YEAR($I588),1)*($F588&gt;=3)</f>
        <v>0</v>
      </c>
      <c r="BE588" s="221">
        <f>(SUM($N141:BE141)-SUM($N588:BD588)+$J588)*IF($F588&gt;=5,BE$10&gt;=YEAR($I588),1)*($F588&gt;=3)</f>
        <v>0</v>
      </c>
      <c r="BF588" s="221">
        <f>(SUM($N141:BF141)-SUM($N588:BE588)+$J588)*IF($F588&gt;=5,BF$10&gt;=YEAR($I588),1)*($F588&gt;=3)</f>
        <v>0</v>
      </c>
      <c r="BG588" s="221">
        <f>(SUM($N141:BG141)-SUM($N588:BF588)+$J588)*IF($F588&gt;=5,BG$10&gt;=YEAR($I588),1)*($F588&gt;=3)</f>
        <v>0</v>
      </c>
      <c r="BH588" s="221">
        <f>(SUM($N141:BH141)-SUM($N588:BG588)+$J588)*IF($F588&gt;=5,BH$10&gt;=YEAR($I588),1)*($F588&gt;=3)</f>
        <v>0</v>
      </c>
      <c r="BI588" s="221">
        <f>(SUM($N141:BI141)-SUM($N588:BH588)+$J588)*IF($F588&gt;=5,BI$10&gt;=YEAR($I588),1)*($F588&gt;=3)</f>
        <v>0</v>
      </c>
      <c r="BJ588" s="221">
        <f>(SUM($N141:BJ141)-SUM($N588:BI588)+$J588)*IF($F588&gt;=5,BJ$10&gt;=YEAR($I588),1)*($F588&gt;=3)</f>
        <v>0</v>
      </c>
      <c r="BK588" s="221">
        <f>(SUM($N141:BK141)-SUM($N588:BJ588)+$J588)*IF($F588&gt;=5,BK$10&gt;=YEAR($I588),1)*($F588&gt;=3)</f>
        <v>0</v>
      </c>
      <c r="BL588" s="221">
        <f>(SUM($N141:BL141)-SUM($N588:BK588)+$J588)*IF($F588&gt;=5,BL$10&gt;=YEAR($I588),1)*($F588&gt;=3)</f>
        <v>0</v>
      </c>
      <c r="BM588" s="221">
        <f>(SUM($N141:BM141)-SUM($N588:BL588)+$J588)*IF($F588&gt;=5,BM$10&gt;=YEAR($I588),1)*($F588&gt;=3)</f>
        <v>0</v>
      </c>
    </row>
    <row r="589" spans="3:65" ht="12.75">
      <c r="C589" s="220">
        <f t="shared" si="594"/>
        <v>21</v>
      </c>
      <c r="D589" s="198" t="str">
        <f t="shared" si="595"/>
        <v>…</v>
      </c>
      <c r="E589" s="245" t="str">
        <f t="shared" si="591"/>
        <v>Operating Expense</v>
      </c>
      <c r="F589" s="215">
        <f t="shared" si="591"/>
        <v>2</v>
      </c>
      <c r="G589" s="215"/>
      <c r="H589" s="306">
        <f t="shared" si="596"/>
        <v>2022</v>
      </c>
      <c r="I589" s="302">
        <f t="shared" si="592"/>
        <v>44562</v>
      </c>
      <c r="J589" s="222">
        <f t="shared" si="593"/>
        <v>0</v>
      </c>
      <c r="K589" s="236">
        <f t="shared" si="597"/>
        <v>0</v>
      </c>
      <c r="L589" s="237">
        <f t="shared" si="598"/>
        <v>0</v>
      </c>
      <c r="O589" s="221">
        <f>(SUM($N142:O142)-SUM($N589:N589)+$J589)*IF($F589&gt;=5,O$10&gt;=YEAR($I589),1)*($F589&gt;=3)</f>
        <v>0</v>
      </c>
      <c r="P589" s="221">
        <f>(SUM($N142:P142)-SUM($N589:O589)+$J589)*IF($F589&gt;=5,P$10&gt;=YEAR($I589),1)*($F589&gt;=3)</f>
        <v>0</v>
      </c>
      <c r="Q589" s="221">
        <f>(SUM($N142:Q142)-SUM($N589:P589)+$J589)*IF($F589&gt;=5,Q$10&gt;=YEAR($I589),1)*($F589&gt;=3)</f>
        <v>0</v>
      </c>
      <c r="R589" s="221">
        <f>(SUM($N142:R142)-SUM($N589:Q589)+$J589)*IF($F589&gt;=5,R$10&gt;=YEAR($I589),1)*($F589&gt;=3)</f>
        <v>0</v>
      </c>
      <c r="S589" s="221">
        <f>(SUM($N142:S142)-SUM($N589:R589)+$J589)*IF($F589&gt;=5,S$10&gt;=YEAR($I589),1)*($F589&gt;=3)</f>
        <v>0</v>
      </c>
      <c r="T589" s="221">
        <f>(SUM($N142:T142)-SUM($N589:S589)+$J589)*IF($F589&gt;=5,T$10&gt;=YEAR($I589),1)*($F589&gt;=3)</f>
        <v>0</v>
      </c>
      <c r="U589" s="221">
        <f>(SUM($N142:U142)-SUM($N589:T589)+$J589)*IF($F589&gt;=5,U$10&gt;=YEAR($I589),1)*($F589&gt;=3)</f>
        <v>0</v>
      </c>
      <c r="V589" s="221">
        <f>(SUM($N142:V142)-SUM($N589:U589)+$J589)*IF($F589&gt;=5,V$10&gt;=YEAR($I589),1)*($F589&gt;=3)</f>
        <v>0</v>
      </c>
      <c r="W589" s="221">
        <f>(SUM($N142:W142)-SUM($N589:V589)+$J589)*IF($F589&gt;=5,W$10&gt;=YEAR($I589),1)*($F589&gt;=3)</f>
        <v>0</v>
      </c>
      <c r="X589" s="221">
        <f>(SUM($N142:X142)-SUM($N589:W589)+$J589)*IF($F589&gt;=5,X$10&gt;=YEAR($I589),1)*($F589&gt;=3)</f>
        <v>0</v>
      </c>
      <c r="Y589" s="221">
        <f>(SUM($N142:Y142)-SUM($N589:X589)+$J589)*IF($F589&gt;=5,Y$10&gt;=YEAR($I589),1)*($F589&gt;=3)</f>
        <v>0</v>
      </c>
      <c r="Z589" s="221">
        <f>(SUM($N142:Z142)-SUM($N589:Y589)+$J589)*IF($F589&gt;=5,Z$10&gt;=YEAR($I589),1)*($F589&gt;=3)</f>
        <v>0</v>
      </c>
      <c r="AA589" s="221">
        <f>(SUM($N142:AA142)-SUM($N589:Z589)+$J589)*IF($F589&gt;=5,AA$10&gt;=YEAR($I589),1)*($F589&gt;=3)</f>
        <v>0</v>
      </c>
      <c r="AB589" s="221">
        <f>(SUM($N142:AB142)-SUM($N589:AA589)+$J589)*IF($F589&gt;=5,AB$10&gt;=YEAR($I589),1)*($F589&gt;=3)</f>
        <v>0</v>
      </c>
      <c r="AC589" s="221">
        <f>(SUM($N142:AC142)-SUM($N589:AB589)+$J589)*IF($F589&gt;=5,AC$10&gt;=YEAR($I589),1)*($F589&gt;=3)</f>
        <v>0</v>
      </c>
      <c r="AD589" s="221">
        <f>(SUM($N142:AD142)-SUM($N589:AC589)+$J589)*IF($F589&gt;=5,AD$10&gt;=YEAR($I589),1)*($F589&gt;=3)</f>
        <v>0</v>
      </c>
      <c r="AE589" s="221">
        <f>(SUM($N142:AE142)-SUM($N589:AD589)+$J589)*IF($F589&gt;=5,AE$10&gt;=YEAR($I589),1)*($F589&gt;=3)</f>
        <v>0</v>
      </c>
      <c r="AF589" s="221">
        <f>(SUM($N142:AF142)-SUM($N589:AE589)+$J589)*IF($F589&gt;=5,AF$10&gt;=YEAR($I589),1)*($F589&gt;=3)</f>
        <v>0</v>
      </c>
      <c r="AG589" s="221">
        <f>(SUM($N142:AG142)-SUM($N589:AF589)+$J589)*IF($F589&gt;=5,AG$10&gt;=YEAR($I589),1)*($F589&gt;=3)</f>
        <v>0</v>
      </c>
      <c r="AH589" s="221">
        <f>(SUM($N142:AH142)-SUM($N589:AG589)+$J589)*IF($F589&gt;=5,AH$10&gt;=YEAR($I589),1)*($F589&gt;=3)</f>
        <v>0</v>
      </c>
      <c r="AI589" s="221">
        <f>(SUM($N142:AI142)-SUM($N589:AH589)+$J589)*IF($F589&gt;=5,AI$10&gt;=YEAR($I589),1)*($F589&gt;=3)</f>
        <v>0</v>
      </c>
      <c r="AJ589" s="221">
        <f>(SUM($N142:AJ142)-SUM($N589:AI589)+$J589)*IF($F589&gt;=5,AJ$10&gt;=YEAR($I589),1)*($F589&gt;=3)</f>
        <v>0</v>
      </c>
      <c r="AK589" s="221">
        <f>(SUM($N142:AK142)-SUM($N589:AJ589)+$J589)*IF($F589&gt;=5,AK$10&gt;=YEAR($I589),1)*($F589&gt;=3)</f>
        <v>0</v>
      </c>
      <c r="AL589" s="221">
        <f>(SUM($N142:AL142)-SUM($N589:AK589)+$J589)*IF($F589&gt;=5,AL$10&gt;=YEAR($I589),1)*($F589&gt;=3)</f>
        <v>0</v>
      </c>
      <c r="AM589" s="221">
        <f>(SUM($N142:AM142)-SUM($N589:AL589)+$J589)*IF($F589&gt;=5,AM$10&gt;=YEAR($I589),1)*($F589&gt;=3)</f>
        <v>0</v>
      </c>
      <c r="AN589" s="221">
        <f>(SUM($N142:AN142)-SUM($N589:AM589)+$J589)*IF($F589&gt;=5,AN$10&gt;=YEAR($I589),1)*($F589&gt;=3)</f>
        <v>0</v>
      </c>
      <c r="AO589" s="221">
        <f>(SUM($N142:AO142)-SUM($N589:AN589)+$J589)*IF($F589&gt;=5,AO$10&gt;=YEAR($I589),1)*($F589&gt;=3)</f>
        <v>0</v>
      </c>
      <c r="AP589" s="221">
        <f>(SUM($N142:AP142)-SUM($N589:AO589)+$J589)*IF($F589&gt;=5,AP$10&gt;=YEAR($I589),1)*($F589&gt;=3)</f>
        <v>0</v>
      </c>
      <c r="AQ589" s="221">
        <f>(SUM($N142:AQ142)-SUM($N589:AP589)+$J589)*IF($F589&gt;=5,AQ$10&gt;=YEAR($I589),1)*($F589&gt;=3)</f>
        <v>0</v>
      </c>
      <c r="AR589" s="221">
        <f>(SUM($N142:AR142)-SUM($N589:AQ589)+$J589)*IF($F589&gt;=5,AR$10&gt;=YEAR($I589),1)*($F589&gt;=3)</f>
        <v>0</v>
      </c>
      <c r="AS589" s="221">
        <f>(SUM($N142:AS142)-SUM($N589:AR589)+$J589)*IF($F589&gt;=5,AS$10&gt;=YEAR($I589),1)*($F589&gt;=3)</f>
        <v>0</v>
      </c>
      <c r="AT589" s="221">
        <f>(SUM($N142:AT142)-SUM($N589:AS589)+$J589)*IF($F589&gt;=5,AT$10&gt;=YEAR($I589),1)*($F589&gt;=3)</f>
        <v>0</v>
      </c>
      <c r="AU589" s="221">
        <f>(SUM($N142:AU142)-SUM($N589:AT589)+$J589)*IF($F589&gt;=5,AU$10&gt;=YEAR($I589),1)*($F589&gt;=3)</f>
        <v>0</v>
      </c>
      <c r="AV589" s="221">
        <f>(SUM($N142:AV142)-SUM($N589:AU589)+$J589)*IF($F589&gt;=5,AV$10&gt;=YEAR($I589),1)*($F589&gt;=3)</f>
        <v>0</v>
      </c>
      <c r="AW589" s="221">
        <f>(SUM($N142:AW142)-SUM($N589:AV589)+$J589)*IF($F589&gt;=5,AW$10&gt;=YEAR($I589),1)*($F589&gt;=3)</f>
        <v>0</v>
      </c>
      <c r="AX589" s="221">
        <f>(SUM($N142:AX142)-SUM($N589:AW589)+$J589)*IF($F589&gt;=5,AX$10&gt;=YEAR($I589),1)*($F589&gt;=3)</f>
        <v>0</v>
      </c>
      <c r="AY589" s="221">
        <f>(SUM($N142:AY142)-SUM($N589:AX589)+$J589)*IF($F589&gt;=5,AY$10&gt;=YEAR($I589),1)*($F589&gt;=3)</f>
        <v>0</v>
      </c>
      <c r="AZ589" s="221">
        <f>(SUM($N142:AZ142)-SUM($N589:AY589)+$J589)*IF($F589&gt;=5,AZ$10&gt;=YEAR($I589),1)*($F589&gt;=3)</f>
        <v>0</v>
      </c>
      <c r="BA589" s="221">
        <f>(SUM($N142:BA142)-SUM($N589:AZ589)+$J589)*IF($F589&gt;=5,BA$10&gt;=YEAR($I589),1)*($F589&gt;=3)</f>
        <v>0</v>
      </c>
      <c r="BB589" s="221">
        <f>(SUM($N142:BB142)-SUM($N589:BA589)+$J589)*IF($F589&gt;=5,BB$10&gt;=YEAR($I589),1)*($F589&gt;=3)</f>
        <v>0</v>
      </c>
      <c r="BC589" s="221">
        <f>(SUM($N142:BC142)-SUM($N589:BB589)+$J589)*IF($F589&gt;=5,BC$10&gt;=YEAR($I589),1)*($F589&gt;=3)</f>
        <v>0</v>
      </c>
      <c r="BD589" s="221">
        <f>(SUM($N142:BD142)-SUM($N589:BC589)+$J589)*IF($F589&gt;=5,BD$10&gt;=YEAR($I589),1)*($F589&gt;=3)</f>
        <v>0</v>
      </c>
      <c r="BE589" s="221">
        <f>(SUM($N142:BE142)-SUM($N589:BD589)+$J589)*IF($F589&gt;=5,BE$10&gt;=YEAR($I589),1)*($F589&gt;=3)</f>
        <v>0</v>
      </c>
      <c r="BF589" s="221">
        <f>(SUM($N142:BF142)-SUM($N589:BE589)+$J589)*IF($F589&gt;=5,BF$10&gt;=YEAR($I589),1)*($F589&gt;=3)</f>
        <v>0</v>
      </c>
      <c r="BG589" s="221">
        <f>(SUM($N142:BG142)-SUM($N589:BF589)+$J589)*IF($F589&gt;=5,BG$10&gt;=YEAR($I589),1)*($F589&gt;=3)</f>
        <v>0</v>
      </c>
      <c r="BH589" s="221">
        <f>(SUM($N142:BH142)-SUM($N589:BG589)+$J589)*IF($F589&gt;=5,BH$10&gt;=YEAR($I589),1)*($F589&gt;=3)</f>
        <v>0</v>
      </c>
      <c r="BI589" s="221">
        <f>(SUM($N142:BI142)-SUM($N589:BH589)+$J589)*IF($F589&gt;=5,BI$10&gt;=YEAR($I589),1)*($F589&gt;=3)</f>
        <v>0</v>
      </c>
      <c r="BJ589" s="221">
        <f>(SUM($N142:BJ142)-SUM($N589:BI589)+$J589)*IF($F589&gt;=5,BJ$10&gt;=YEAR($I589),1)*($F589&gt;=3)</f>
        <v>0</v>
      </c>
      <c r="BK589" s="221">
        <f>(SUM($N142:BK142)-SUM($N589:BJ589)+$J589)*IF($F589&gt;=5,BK$10&gt;=YEAR($I589),1)*($F589&gt;=3)</f>
        <v>0</v>
      </c>
      <c r="BL589" s="221">
        <f>(SUM($N142:BL142)-SUM($N589:BK589)+$J589)*IF($F589&gt;=5,BL$10&gt;=YEAR($I589),1)*($F589&gt;=3)</f>
        <v>0</v>
      </c>
      <c r="BM589" s="221">
        <f>(SUM($N142:BM142)-SUM($N589:BL589)+$J589)*IF($F589&gt;=5,BM$10&gt;=YEAR($I589),1)*($F589&gt;=3)</f>
        <v>0</v>
      </c>
    </row>
    <row r="590" spans="3:65" ht="12.75">
      <c r="C590" s="220">
        <f t="shared" si="594"/>
        <v>22</v>
      </c>
      <c r="D590" s="198" t="str">
        <f t="shared" si="595"/>
        <v>…</v>
      </c>
      <c r="E590" s="245" t="str">
        <f t="shared" si="591"/>
        <v>Operating Expense</v>
      </c>
      <c r="F590" s="215">
        <f t="shared" si="591"/>
        <v>2</v>
      </c>
      <c r="G590" s="215"/>
      <c r="H590" s="306">
        <f t="shared" si="596"/>
        <v>2022</v>
      </c>
      <c r="I590" s="302">
        <f t="shared" si="592"/>
        <v>44562</v>
      </c>
      <c r="J590" s="222">
        <f t="shared" si="593"/>
        <v>0</v>
      </c>
      <c r="K590" s="236">
        <f t="shared" si="597"/>
        <v>0</v>
      </c>
      <c r="L590" s="237">
        <f t="shared" si="598"/>
        <v>0</v>
      </c>
      <c r="O590" s="221">
        <f>(SUM($N143:O143)-SUM($N590:N590)+$J590)*IF($F590&gt;=5,O$10&gt;=YEAR($I590),1)*($F590&gt;=3)</f>
        <v>0</v>
      </c>
      <c r="P590" s="221">
        <f>(SUM($N143:P143)-SUM($N590:O590)+$J590)*IF($F590&gt;=5,P$10&gt;=YEAR($I590),1)*($F590&gt;=3)</f>
        <v>0</v>
      </c>
      <c r="Q590" s="221">
        <f>(SUM($N143:Q143)-SUM($N590:P590)+$J590)*IF($F590&gt;=5,Q$10&gt;=YEAR($I590),1)*($F590&gt;=3)</f>
        <v>0</v>
      </c>
      <c r="R590" s="221">
        <f>(SUM($N143:R143)-SUM($N590:Q590)+$J590)*IF($F590&gt;=5,R$10&gt;=YEAR($I590),1)*($F590&gt;=3)</f>
        <v>0</v>
      </c>
      <c r="S590" s="221">
        <f>(SUM($N143:S143)-SUM($N590:R590)+$J590)*IF($F590&gt;=5,S$10&gt;=YEAR($I590),1)*($F590&gt;=3)</f>
        <v>0</v>
      </c>
      <c r="T590" s="221">
        <f>(SUM($N143:T143)-SUM($N590:S590)+$J590)*IF($F590&gt;=5,T$10&gt;=YEAR($I590),1)*($F590&gt;=3)</f>
        <v>0</v>
      </c>
      <c r="U590" s="221">
        <f>(SUM($N143:U143)-SUM($N590:T590)+$J590)*IF($F590&gt;=5,U$10&gt;=YEAR($I590),1)*($F590&gt;=3)</f>
        <v>0</v>
      </c>
      <c r="V590" s="221">
        <f>(SUM($N143:V143)-SUM($N590:U590)+$J590)*IF($F590&gt;=5,V$10&gt;=YEAR($I590),1)*($F590&gt;=3)</f>
        <v>0</v>
      </c>
      <c r="W590" s="221">
        <f>(SUM($N143:W143)-SUM($N590:V590)+$J590)*IF($F590&gt;=5,W$10&gt;=YEAR($I590),1)*($F590&gt;=3)</f>
        <v>0</v>
      </c>
      <c r="X590" s="221">
        <f>(SUM($N143:X143)-SUM($N590:W590)+$J590)*IF($F590&gt;=5,X$10&gt;=YEAR($I590),1)*($F590&gt;=3)</f>
        <v>0</v>
      </c>
      <c r="Y590" s="221">
        <f>(SUM($N143:Y143)-SUM($N590:X590)+$J590)*IF($F590&gt;=5,Y$10&gt;=YEAR($I590),1)*($F590&gt;=3)</f>
        <v>0</v>
      </c>
      <c r="Z590" s="221">
        <f>(SUM($N143:Z143)-SUM($N590:Y590)+$J590)*IF($F590&gt;=5,Z$10&gt;=YEAR($I590),1)*($F590&gt;=3)</f>
        <v>0</v>
      </c>
      <c r="AA590" s="221">
        <f>(SUM($N143:AA143)-SUM($N590:Z590)+$J590)*IF($F590&gt;=5,AA$10&gt;=YEAR($I590),1)*($F590&gt;=3)</f>
        <v>0</v>
      </c>
      <c r="AB590" s="221">
        <f>(SUM($N143:AB143)-SUM($N590:AA590)+$J590)*IF($F590&gt;=5,AB$10&gt;=YEAR($I590),1)*($F590&gt;=3)</f>
        <v>0</v>
      </c>
      <c r="AC590" s="221">
        <f>(SUM($N143:AC143)-SUM($N590:AB590)+$J590)*IF($F590&gt;=5,AC$10&gt;=YEAR($I590),1)*($F590&gt;=3)</f>
        <v>0</v>
      </c>
      <c r="AD590" s="221">
        <f>(SUM($N143:AD143)-SUM($N590:AC590)+$J590)*IF($F590&gt;=5,AD$10&gt;=YEAR($I590),1)*($F590&gt;=3)</f>
        <v>0</v>
      </c>
      <c r="AE590" s="221">
        <f>(SUM($N143:AE143)-SUM($N590:AD590)+$J590)*IF($F590&gt;=5,AE$10&gt;=YEAR($I590),1)*($F590&gt;=3)</f>
        <v>0</v>
      </c>
      <c r="AF590" s="221">
        <f>(SUM($N143:AF143)-SUM($N590:AE590)+$J590)*IF($F590&gt;=5,AF$10&gt;=YEAR($I590),1)*($F590&gt;=3)</f>
        <v>0</v>
      </c>
      <c r="AG590" s="221">
        <f>(SUM($N143:AG143)-SUM($N590:AF590)+$J590)*IF($F590&gt;=5,AG$10&gt;=YEAR($I590),1)*($F590&gt;=3)</f>
        <v>0</v>
      </c>
      <c r="AH590" s="221">
        <f>(SUM($N143:AH143)-SUM($N590:AG590)+$J590)*IF($F590&gt;=5,AH$10&gt;=YEAR($I590),1)*($F590&gt;=3)</f>
        <v>0</v>
      </c>
      <c r="AI590" s="221">
        <f>(SUM($N143:AI143)-SUM($N590:AH590)+$J590)*IF($F590&gt;=5,AI$10&gt;=YEAR($I590),1)*($F590&gt;=3)</f>
        <v>0</v>
      </c>
      <c r="AJ590" s="221">
        <f>(SUM($N143:AJ143)-SUM($N590:AI590)+$J590)*IF($F590&gt;=5,AJ$10&gt;=YEAR($I590),1)*($F590&gt;=3)</f>
        <v>0</v>
      </c>
      <c r="AK590" s="221">
        <f>(SUM($N143:AK143)-SUM($N590:AJ590)+$J590)*IF($F590&gt;=5,AK$10&gt;=YEAR($I590),1)*($F590&gt;=3)</f>
        <v>0</v>
      </c>
      <c r="AL590" s="221">
        <f>(SUM($N143:AL143)-SUM($N590:AK590)+$J590)*IF($F590&gt;=5,AL$10&gt;=YEAR($I590),1)*($F590&gt;=3)</f>
        <v>0</v>
      </c>
      <c r="AM590" s="221">
        <f>(SUM($N143:AM143)-SUM($N590:AL590)+$J590)*IF($F590&gt;=5,AM$10&gt;=YEAR($I590),1)*($F590&gt;=3)</f>
        <v>0</v>
      </c>
      <c r="AN590" s="221">
        <f>(SUM($N143:AN143)-SUM($N590:AM590)+$J590)*IF($F590&gt;=5,AN$10&gt;=YEAR($I590),1)*($F590&gt;=3)</f>
        <v>0</v>
      </c>
      <c r="AO590" s="221">
        <f>(SUM($N143:AO143)-SUM($N590:AN590)+$J590)*IF($F590&gt;=5,AO$10&gt;=YEAR($I590),1)*($F590&gt;=3)</f>
        <v>0</v>
      </c>
      <c r="AP590" s="221">
        <f>(SUM($N143:AP143)-SUM($N590:AO590)+$J590)*IF($F590&gt;=5,AP$10&gt;=YEAR($I590),1)*($F590&gt;=3)</f>
        <v>0</v>
      </c>
      <c r="AQ590" s="221">
        <f>(SUM($N143:AQ143)-SUM($N590:AP590)+$J590)*IF($F590&gt;=5,AQ$10&gt;=YEAR($I590),1)*($F590&gt;=3)</f>
        <v>0</v>
      </c>
      <c r="AR590" s="221">
        <f>(SUM($N143:AR143)-SUM($N590:AQ590)+$J590)*IF($F590&gt;=5,AR$10&gt;=YEAR($I590),1)*($F590&gt;=3)</f>
        <v>0</v>
      </c>
      <c r="AS590" s="221">
        <f>(SUM($N143:AS143)-SUM($N590:AR590)+$J590)*IF($F590&gt;=5,AS$10&gt;=YEAR($I590),1)*($F590&gt;=3)</f>
        <v>0</v>
      </c>
      <c r="AT590" s="221">
        <f>(SUM($N143:AT143)-SUM($N590:AS590)+$J590)*IF($F590&gt;=5,AT$10&gt;=YEAR($I590),1)*($F590&gt;=3)</f>
        <v>0</v>
      </c>
      <c r="AU590" s="221">
        <f>(SUM($N143:AU143)-SUM($N590:AT590)+$J590)*IF($F590&gt;=5,AU$10&gt;=YEAR($I590),1)*($F590&gt;=3)</f>
        <v>0</v>
      </c>
      <c r="AV590" s="221">
        <f>(SUM($N143:AV143)-SUM($N590:AU590)+$J590)*IF($F590&gt;=5,AV$10&gt;=YEAR($I590),1)*($F590&gt;=3)</f>
        <v>0</v>
      </c>
      <c r="AW590" s="221">
        <f>(SUM($N143:AW143)-SUM($N590:AV590)+$J590)*IF($F590&gt;=5,AW$10&gt;=YEAR($I590),1)*($F590&gt;=3)</f>
        <v>0</v>
      </c>
      <c r="AX590" s="221">
        <f>(SUM($N143:AX143)-SUM($N590:AW590)+$J590)*IF($F590&gt;=5,AX$10&gt;=YEAR($I590),1)*($F590&gt;=3)</f>
        <v>0</v>
      </c>
      <c r="AY590" s="221">
        <f>(SUM($N143:AY143)-SUM($N590:AX590)+$J590)*IF($F590&gt;=5,AY$10&gt;=YEAR($I590),1)*($F590&gt;=3)</f>
        <v>0</v>
      </c>
      <c r="AZ590" s="221">
        <f>(SUM($N143:AZ143)-SUM($N590:AY590)+$J590)*IF($F590&gt;=5,AZ$10&gt;=YEAR($I590),1)*($F590&gt;=3)</f>
        <v>0</v>
      </c>
      <c r="BA590" s="221">
        <f>(SUM($N143:BA143)-SUM($N590:AZ590)+$J590)*IF($F590&gt;=5,BA$10&gt;=YEAR($I590),1)*($F590&gt;=3)</f>
        <v>0</v>
      </c>
      <c r="BB590" s="221">
        <f>(SUM($N143:BB143)-SUM($N590:BA590)+$J590)*IF($F590&gt;=5,BB$10&gt;=YEAR($I590),1)*($F590&gt;=3)</f>
        <v>0</v>
      </c>
      <c r="BC590" s="221">
        <f>(SUM($N143:BC143)-SUM($N590:BB590)+$J590)*IF($F590&gt;=5,BC$10&gt;=YEAR($I590),1)*($F590&gt;=3)</f>
        <v>0</v>
      </c>
      <c r="BD590" s="221">
        <f>(SUM($N143:BD143)-SUM($N590:BC590)+$J590)*IF($F590&gt;=5,BD$10&gt;=YEAR($I590),1)*($F590&gt;=3)</f>
        <v>0</v>
      </c>
      <c r="BE590" s="221">
        <f>(SUM($N143:BE143)-SUM($N590:BD590)+$J590)*IF($F590&gt;=5,BE$10&gt;=YEAR($I590),1)*($F590&gt;=3)</f>
        <v>0</v>
      </c>
      <c r="BF590" s="221">
        <f>(SUM($N143:BF143)-SUM($N590:BE590)+$J590)*IF($F590&gt;=5,BF$10&gt;=YEAR($I590),1)*($F590&gt;=3)</f>
        <v>0</v>
      </c>
      <c r="BG590" s="221">
        <f>(SUM($N143:BG143)-SUM($N590:BF590)+$J590)*IF($F590&gt;=5,BG$10&gt;=YEAR($I590),1)*($F590&gt;=3)</f>
        <v>0</v>
      </c>
      <c r="BH590" s="221">
        <f>(SUM($N143:BH143)-SUM($N590:BG590)+$J590)*IF($F590&gt;=5,BH$10&gt;=YEAR($I590),1)*($F590&gt;=3)</f>
        <v>0</v>
      </c>
      <c r="BI590" s="221">
        <f>(SUM($N143:BI143)-SUM($N590:BH590)+$J590)*IF($F590&gt;=5,BI$10&gt;=YEAR($I590),1)*($F590&gt;=3)</f>
        <v>0</v>
      </c>
      <c r="BJ590" s="221">
        <f>(SUM($N143:BJ143)-SUM($N590:BI590)+$J590)*IF($F590&gt;=5,BJ$10&gt;=YEAR($I590),1)*($F590&gt;=3)</f>
        <v>0</v>
      </c>
      <c r="BK590" s="221">
        <f>(SUM($N143:BK143)-SUM($N590:BJ590)+$J590)*IF($F590&gt;=5,BK$10&gt;=YEAR($I590),1)*($F590&gt;=3)</f>
        <v>0</v>
      </c>
      <c r="BL590" s="221">
        <f>(SUM($N143:BL143)-SUM($N590:BK590)+$J590)*IF($F590&gt;=5,BL$10&gt;=YEAR($I590),1)*($F590&gt;=3)</f>
        <v>0</v>
      </c>
      <c r="BM590" s="221">
        <f>(SUM($N143:BM143)-SUM($N590:BL590)+$J590)*IF($F590&gt;=5,BM$10&gt;=YEAR($I590),1)*($F590&gt;=3)</f>
        <v>0</v>
      </c>
    </row>
    <row r="591" spans="3:65" ht="12.75">
      <c r="C591" s="220">
        <f t="shared" si="594"/>
        <v>23</v>
      </c>
      <c r="D591" s="198" t="str">
        <f t="shared" si="595"/>
        <v>…</v>
      </c>
      <c r="E591" s="245" t="str">
        <f t="shared" si="591"/>
        <v>Operating Expense</v>
      </c>
      <c r="F591" s="215">
        <f t="shared" si="591"/>
        <v>2</v>
      </c>
      <c r="G591" s="215"/>
      <c r="H591" s="306">
        <f t="shared" si="596"/>
        <v>2022</v>
      </c>
      <c r="I591" s="302">
        <f t="shared" si="592"/>
        <v>44562</v>
      </c>
      <c r="J591" s="222">
        <f t="shared" si="593"/>
        <v>0</v>
      </c>
      <c r="K591" s="236">
        <f t="shared" si="597"/>
        <v>0</v>
      </c>
      <c r="L591" s="237">
        <f t="shared" si="598"/>
        <v>0</v>
      </c>
      <c r="O591" s="221">
        <f>(SUM($N144:O144)-SUM($N591:N591)+$J591)*IF($F591&gt;=5,O$10&gt;=YEAR($I591),1)*($F591&gt;=3)</f>
        <v>0</v>
      </c>
      <c r="P591" s="221">
        <f>(SUM($N144:P144)-SUM($N591:O591)+$J591)*IF($F591&gt;=5,P$10&gt;=YEAR($I591),1)*($F591&gt;=3)</f>
        <v>0</v>
      </c>
      <c r="Q591" s="221">
        <f>(SUM($N144:Q144)-SUM($N591:P591)+$J591)*IF($F591&gt;=5,Q$10&gt;=YEAR($I591),1)*($F591&gt;=3)</f>
        <v>0</v>
      </c>
      <c r="R591" s="221">
        <f>(SUM($N144:R144)-SUM($N591:Q591)+$J591)*IF($F591&gt;=5,R$10&gt;=YEAR($I591),1)*($F591&gt;=3)</f>
        <v>0</v>
      </c>
      <c r="S591" s="221">
        <f>(SUM($N144:S144)-SUM($N591:R591)+$J591)*IF($F591&gt;=5,S$10&gt;=YEAR($I591),1)*($F591&gt;=3)</f>
        <v>0</v>
      </c>
      <c r="T591" s="221">
        <f>(SUM($N144:T144)-SUM($N591:S591)+$J591)*IF($F591&gt;=5,T$10&gt;=YEAR($I591),1)*($F591&gt;=3)</f>
        <v>0</v>
      </c>
      <c r="U591" s="221">
        <f>(SUM($N144:U144)-SUM($N591:T591)+$J591)*IF($F591&gt;=5,U$10&gt;=YEAR($I591),1)*($F591&gt;=3)</f>
        <v>0</v>
      </c>
      <c r="V591" s="221">
        <f>(SUM($N144:V144)-SUM($N591:U591)+$J591)*IF($F591&gt;=5,V$10&gt;=YEAR($I591),1)*($F591&gt;=3)</f>
        <v>0</v>
      </c>
      <c r="W591" s="221">
        <f>(SUM($N144:W144)-SUM($N591:V591)+$J591)*IF($F591&gt;=5,W$10&gt;=YEAR($I591),1)*($F591&gt;=3)</f>
        <v>0</v>
      </c>
      <c r="X591" s="221">
        <f>(SUM($N144:X144)-SUM($N591:W591)+$J591)*IF($F591&gt;=5,X$10&gt;=YEAR($I591),1)*($F591&gt;=3)</f>
        <v>0</v>
      </c>
      <c r="Y591" s="221">
        <f>(SUM($N144:Y144)-SUM($N591:X591)+$J591)*IF($F591&gt;=5,Y$10&gt;=YEAR($I591),1)*($F591&gt;=3)</f>
        <v>0</v>
      </c>
      <c r="Z591" s="221">
        <f>(SUM($N144:Z144)-SUM($N591:Y591)+$J591)*IF($F591&gt;=5,Z$10&gt;=YEAR($I591),1)*($F591&gt;=3)</f>
        <v>0</v>
      </c>
      <c r="AA591" s="221">
        <f>(SUM($N144:AA144)-SUM($N591:Z591)+$J591)*IF($F591&gt;=5,AA$10&gt;=YEAR($I591),1)*($F591&gt;=3)</f>
        <v>0</v>
      </c>
      <c r="AB591" s="221">
        <f>(SUM($N144:AB144)-SUM($N591:AA591)+$J591)*IF($F591&gt;=5,AB$10&gt;=YEAR($I591),1)*($F591&gt;=3)</f>
        <v>0</v>
      </c>
      <c r="AC591" s="221">
        <f>(SUM($N144:AC144)-SUM($N591:AB591)+$J591)*IF($F591&gt;=5,AC$10&gt;=YEAR($I591),1)*($F591&gt;=3)</f>
        <v>0</v>
      </c>
      <c r="AD591" s="221">
        <f>(SUM($N144:AD144)-SUM($N591:AC591)+$J591)*IF($F591&gt;=5,AD$10&gt;=YEAR($I591),1)*($F591&gt;=3)</f>
        <v>0</v>
      </c>
      <c r="AE591" s="221">
        <f>(SUM($N144:AE144)-SUM($N591:AD591)+$J591)*IF($F591&gt;=5,AE$10&gt;=YEAR($I591),1)*($F591&gt;=3)</f>
        <v>0</v>
      </c>
      <c r="AF591" s="221">
        <f>(SUM($N144:AF144)-SUM($N591:AE591)+$J591)*IF($F591&gt;=5,AF$10&gt;=YEAR($I591),1)*($F591&gt;=3)</f>
        <v>0</v>
      </c>
      <c r="AG591" s="221">
        <f>(SUM($N144:AG144)-SUM($N591:AF591)+$J591)*IF($F591&gt;=5,AG$10&gt;=YEAR($I591),1)*($F591&gt;=3)</f>
        <v>0</v>
      </c>
      <c r="AH591" s="221">
        <f>(SUM($N144:AH144)-SUM($N591:AG591)+$J591)*IF($F591&gt;=5,AH$10&gt;=YEAR($I591),1)*($F591&gt;=3)</f>
        <v>0</v>
      </c>
      <c r="AI591" s="221">
        <f>(SUM($N144:AI144)-SUM($N591:AH591)+$J591)*IF($F591&gt;=5,AI$10&gt;=YEAR($I591),1)*($F591&gt;=3)</f>
        <v>0</v>
      </c>
      <c r="AJ591" s="221">
        <f>(SUM($N144:AJ144)-SUM($N591:AI591)+$J591)*IF($F591&gt;=5,AJ$10&gt;=YEAR($I591),1)*($F591&gt;=3)</f>
        <v>0</v>
      </c>
      <c r="AK591" s="221">
        <f>(SUM($N144:AK144)-SUM($N591:AJ591)+$J591)*IF($F591&gt;=5,AK$10&gt;=YEAR($I591),1)*($F591&gt;=3)</f>
        <v>0</v>
      </c>
      <c r="AL591" s="221">
        <f>(SUM($N144:AL144)-SUM($N591:AK591)+$J591)*IF($F591&gt;=5,AL$10&gt;=YEAR($I591),1)*($F591&gt;=3)</f>
        <v>0</v>
      </c>
      <c r="AM591" s="221">
        <f>(SUM($N144:AM144)-SUM($N591:AL591)+$J591)*IF($F591&gt;=5,AM$10&gt;=YEAR($I591),1)*($F591&gt;=3)</f>
        <v>0</v>
      </c>
      <c r="AN591" s="221">
        <f>(SUM($N144:AN144)-SUM($N591:AM591)+$J591)*IF($F591&gt;=5,AN$10&gt;=YEAR($I591),1)*($F591&gt;=3)</f>
        <v>0</v>
      </c>
      <c r="AO591" s="221">
        <f>(SUM($N144:AO144)-SUM($N591:AN591)+$J591)*IF($F591&gt;=5,AO$10&gt;=YEAR($I591),1)*($F591&gt;=3)</f>
        <v>0</v>
      </c>
      <c r="AP591" s="221">
        <f>(SUM($N144:AP144)-SUM($N591:AO591)+$J591)*IF($F591&gt;=5,AP$10&gt;=YEAR($I591),1)*($F591&gt;=3)</f>
        <v>0</v>
      </c>
      <c r="AQ591" s="221">
        <f>(SUM($N144:AQ144)-SUM($N591:AP591)+$J591)*IF($F591&gt;=5,AQ$10&gt;=YEAR($I591),1)*($F591&gt;=3)</f>
        <v>0</v>
      </c>
      <c r="AR591" s="221">
        <f>(SUM($N144:AR144)-SUM($N591:AQ591)+$J591)*IF($F591&gt;=5,AR$10&gt;=YEAR($I591),1)*($F591&gt;=3)</f>
        <v>0</v>
      </c>
      <c r="AS591" s="221">
        <f>(SUM($N144:AS144)-SUM($N591:AR591)+$J591)*IF($F591&gt;=5,AS$10&gt;=YEAR($I591),1)*($F591&gt;=3)</f>
        <v>0</v>
      </c>
      <c r="AT591" s="221">
        <f>(SUM($N144:AT144)-SUM($N591:AS591)+$J591)*IF($F591&gt;=5,AT$10&gt;=YEAR($I591),1)*($F591&gt;=3)</f>
        <v>0</v>
      </c>
      <c r="AU591" s="221">
        <f>(SUM($N144:AU144)-SUM($N591:AT591)+$J591)*IF($F591&gt;=5,AU$10&gt;=YEAR($I591),1)*($F591&gt;=3)</f>
        <v>0</v>
      </c>
      <c r="AV591" s="221">
        <f>(SUM($N144:AV144)-SUM($N591:AU591)+$J591)*IF($F591&gt;=5,AV$10&gt;=YEAR($I591),1)*($F591&gt;=3)</f>
        <v>0</v>
      </c>
      <c r="AW591" s="221">
        <f>(SUM($N144:AW144)-SUM($N591:AV591)+$J591)*IF($F591&gt;=5,AW$10&gt;=YEAR($I591),1)*($F591&gt;=3)</f>
        <v>0</v>
      </c>
      <c r="AX591" s="221">
        <f>(SUM($N144:AX144)-SUM($N591:AW591)+$J591)*IF($F591&gt;=5,AX$10&gt;=YEAR($I591),1)*($F591&gt;=3)</f>
        <v>0</v>
      </c>
      <c r="AY591" s="221">
        <f>(SUM($N144:AY144)-SUM($N591:AX591)+$J591)*IF($F591&gt;=5,AY$10&gt;=YEAR($I591),1)*($F591&gt;=3)</f>
        <v>0</v>
      </c>
      <c r="AZ591" s="221">
        <f>(SUM($N144:AZ144)-SUM($N591:AY591)+$J591)*IF($F591&gt;=5,AZ$10&gt;=YEAR($I591),1)*($F591&gt;=3)</f>
        <v>0</v>
      </c>
      <c r="BA591" s="221">
        <f>(SUM($N144:BA144)-SUM($N591:AZ591)+$J591)*IF($F591&gt;=5,BA$10&gt;=YEAR($I591),1)*($F591&gt;=3)</f>
        <v>0</v>
      </c>
      <c r="BB591" s="221">
        <f>(SUM($N144:BB144)-SUM($N591:BA591)+$J591)*IF($F591&gt;=5,BB$10&gt;=YEAR($I591),1)*($F591&gt;=3)</f>
        <v>0</v>
      </c>
      <c r="BC591" s="221">
        <f>(SUM($N144:BC144)-SUM($N591:BB591)+$J591)*IF($F591&gt;=5,BC$10&gt;=YEAR($I591),1)*($F591&gt;=3)</f>
        <v>0</v>
      </c>
      <c r="BD591" s="221">
        <f>(SUM($N144:BD144)-SUM($N591:BC591)+$J591)*IF($F591&gt;=5,BD$10&gt;=YEAR($I591),1)*($F591&gt;=3)</f>
        <v>0</v>
      </c>
      <c r="BE591" s="221">
        <f>(SUM($N144:BE144)-SUM($N591:BD591)+$J591)*IF($F591&gt;=5,BE$10&gt;=YEAR($I591),1)*($F591&gt;=3)</f>
        <v>0</v>
      </c>
      <c r="BF591" s="221">
        <f>(SUM($N144:BF144)-SUM($N591:BE591)+$J591)*IF($F591&gt;=5,BF$10&gt;=YEAR($I591),1)*($F591&gt;=3)</f>
        <v>0</v>
      </c>
      <c r="BG591" s="221">
        <f>(SUM($N144:BG144)-SUM($N591:BF591)+$J591)*IF($F591&gt;=5,BG$10&gt;=YEAR($I591),1)*($F591&gt;=3)</f>
        <v>0</v>
      </c>
      <c r="BH591" s="221">
        <f>(SUM($N144:BH144)-SUM($N591:BG591)+$J591)*IF($F591&gt;=5,BH$10&gt;=YEAR($I591),1)*($F591&gt;=3)</f>
        <v>0</v>
      </c>
      <c r="BI591" s="221">
        <f>(SUM($N144:BI144)-SUM($N591:BH591)+$J591)*IF($F591&gt;=5,BI$10&gt;=YEAR($I591),1)*($F591&gt;=3)</f>
        <v>0</v>
      </c>
      <c r="BJ591" s="221">
        <f>(SUM($N144:BJ144)-SUM($N591:BI591)+$J591)*IF($F591&gt;=5,BJ$10&gt;=YEAR($I591),1)*($F591&gt;=3)</f>
        <v>0</v>
      </c>
      <c r="BK591" s="221">
        <f>(SUM($N144:BK144)-SUM($N591:BJ591)+$J591)*IF($F591&gt;=5,BK$10&gt;=YEAR($I591),1)*($F591&gt;=3)</f>
        <v>0</v>
      </c>
      <c r="BL591" s="221">
        <f>(SUM($N144:BL144)-SUM($N591:BK591)+$J591)*IF($F591&gt;=5,BL$10&gt;=YEAR($I591),1)*($F591&gt;=3)</f>
        <v>0</v>
      </c>
      <c r="BM591" s="221">
        <f>(SUM($N144:BM144)-SUM($N591:BL591)+$J591)*IF($F591&gt;=5,BM$10&gt;=YEAR($I591),1)*($F591&gt;=3)</f>
        <v>0</v>
      </c>
    </row>
    <row r="592" spans="3:65" ht="12.75">
      <c r="C592" s="220">
        <f t="shared" si="594"/>
        <v>24</v>
      </c>
      <c r="D592" s="198" t="str">
        <f t="shared" si="595"/>
        <v>…</v>
      </c>
      <c r="E592" s="245" t="str">
        <f t="shared" si="591"/>
        <v>Operating Expense</v>
      </c>
      <c r="F592" s="215">
        <f t="shared" si="591"/>
        <v>2</v>
      </c>
      <c r="G592" s="215"/>
      <c r="H592" s="306">
        <f t="shared" si="596"/>
        <v>2022</v>
      </c>
      <c r="I592" s="302">
        <f t="shared" si="592"/>
        <v>44562</v>
      </c>
      <c r="J592" s="222">
        <f t="shared" si="593"/>
        <v>0</v>
      </c>
      <c r="K592" s="236">
        <f t="shared" si="597"/>
        <v>0</v>
      </c>
      <c r="L592" s="237">
        <f t="shared" si="598"/>
        <v>0</v>
      </c>
      <c r="O592" s="221">
        <f>(SUM($N145:O145)-SUM($N592:N592)+$J592)*IF($F592&gt;=5,O$10&gt;=YEAR($I592),1)*($F592&gt;=3)</f>
        <v>0</v>
      </c>
      <c r="P592" s="221">
        <f>(SUM($N145:P145)-SUM($N592:O592)+$J592)*IF($F592&gt;=5,P$10&gt;=YEAR($I592),1)*($F592&gt;=3)</f>
        <v>0</v>
      </c>
      <c r="Q592" s="221">
        <f>(SUM($N145:Q145)-SUM($N592:P592)+$J592)*IF($F592&gt;=5,Q$10&gt;=YEAR($I592),1)*($F592&gt;=3)</f>
        <v>0</v>
      </c>
      <c r="R592" s="221">
        <f>(SUM($N145:R145)-SUM($N592:Q592)+$J592)*IF($F592&gt;=5,R$10&gt;=YEAR($I592),1)*($F592&gt;=3)</f>
        <v>0</v>
      </c>
      <c r="S592" s="221">
        <f>(SUM($N145:S145)-SUM($N592:R592)+$J592)*IF($F592&gt;=5,S$10&gt;=YEAR($I592),1)*($F592&gt;=3)</f>
        <v>0</v>
      </c>
      <c r="T592" s="221">
        <f>(SUM($N145:T145)-SUM($N592:S592)+$J592)*IF($F592&gt;=5,T$10&gt;=YEAR($I592),1)*($F592&gt;=3)</f>
        <v>0</v>
      </c>
      <c r="U592" s="221">
        <f>(SUM($N145:U145)-SUM($N592:T592)+$J592)*IF($F592&gt;=5,U$10&gt;=YEAR($I592),1)*($F592&gt;=3)</f>
        <v>0</v>
      </c>
      <c r="V592" s="221">
        <f>(SUM($N145:V145)-SUM($N592:U592)+$J592)*IF($F592&gt;=5,V$10&gt;=YEAR($I592),1)*($F592&gt;=3)</f>
        <v>0</v>
      </c>
      <c r="W592" s="221">
        <f>(SUM($N145:W145)-SUM($N592:V592)+$J592)*IF($F592&gt;=5,W$10&gt;=YEAR($I592),1)*($F592&gt;=3)</f>
        <v>0</v>
      </c>
      <c r="X592" s="221">
        <f>(SUM($N145:X145)-SUM($N592:W592)+$J592)*IF($F592&gt;=5,X$10&gt;=YEAR($I592),1)*($F592&gt;=3)</f>
        <v>0</v>
      </c>
      <c r="Y592" s="221">
        <f>(SUM($N145:Y145)-SUM($N592:X592)+$J592)*IF($F592&gt;=5,Y$10&gt;=YEAR($I592),1)*($F592&gt;=3)</f>
        <v>0</v>
      </c>
      <c r="Z592" s="221">
        <f>(SUM($N145:Z145)-SUM($N592:Y592)+$J592)*IF($F592&gt;=5,Z$10&gt;=YEAR($I592),1)*($F592&gt;=3)</f>
        <v>0</v>
      </c>
      <c r="AA592" s="221">
        <f>(SUM($N145:AA145)-SUM($N592:Z592)+$J592)*IF($F592&gt;=5,AA$10&gt;=YEAR($I592),1)*($F592&gt;=3)</f>
        <v>0</v>
      </c>
      <c r="AB592" s="221">
        <f>(SUM($N145:AB145)-SUM($N592:AA592)+$J592)*IF($F592&gt;=5,AB$10&gt;=YEAR($I592),1)*($F592&gt;=3)</f>
        <v>0</v>
      </c>
      <c r="AC592" s="221">
        <f>(SUM($N145:AC145)-SUM($N592:AB592)+$J592)*IF($F592&gt;=5,AC$10&gt;=YEAR($I592),1)*($F592&gt;=3)</f>
        <v>0</v>
      </c>
      <c r="AD592" s="221">
        <f>(SUM($N145:AD145)-SUM($N592:AC592)+$J592)*IF($F592&gt;=5,AD$10&gt;=YEAR($I592),1)*($F592&gt;=3)</f>
        <v>0</v>
      </c>
      <c r="AE592" s="221">
        <f>(SUM($N145:AE145)-SUM($N592:AD592)+$J592)*IF($F592&gt;=5,AE$10&gt;=YEAR($I592),1)*($F592&gt;=3)</f>
        <v>0</v>
      </c>
      <c r="AF592" s="221">
        <f>(SUM($N145:AF145)-SUM($N592:AE592)+$J592)*IF($F592&gt;=5,AF$10&gt;=YEAR($I592),1)*($F592&gt;=3)</f>
        <v>0</v>
      </c>
      <c r="AG592" s="221">
        <f>(SUM($N145:AG145)-SUM($N592:AF592)+$J592)*IF($F592&gt;=5,AG$10&gt;=YEAR($I592),1)*($F592&gt;=3)</f>
        <v>0</v>
      </c>
      <c r="AH592" s="221">
        <f>(SUM($N145:AH145)-SUM($N592:AG592)+$J592)*IF($F592&gt;=5,AH$10&gt;=YEAR($I592),1)*($F592&gt;=3)</f>
        <v>0</v>
      </c>
      <c r="AI592" s="221">
        <f>(SUM($N145:AI145)-SUM($N592:AH592)+$J592)*IF($F592&gt;=5,AI$10&gt;=YEAR($I592),1)*($F592&gt;=3)</f>
        <v>0</v>
      </c>
      <c r="AJ592" s="221">
        <f>(SUM($N145:AJ145)-SUM($N592:AI592)+$J592)*IF($F592&gt;=5,AJ$10&gt;=YEAR($I592),1)*($F592&gt;=3)</f>
        <v>0</v>
      </c>
      <c r="AK592" s="221">
        <f>(SUM($N145:AK145)-SUM($N592:AJ592)+$J592)*IF($F592&gt;=5,AK$10&gt;=YEAR($I592),1)*($F592&gt;=3)</f>
        <v>0</v>
      </c>
      <c r="AL592" s="221">
        <f>(SUM($N145:AL145)-SUM($N592:AK592)+$J592)*IF($F592&gt;=5,AL$10&gt;=YEAR($I592),1)*($F592&gt;=3)</f>
        <v>0</v>
      </c>
      <c r="AM592" s="221">
        <f>(SUM($N145:AM145)-SUM($N592:AL592)+$J592)*IF($F592&gt;=5,AM$10&gt;=YEAR($I592),1)*($F592&gt;=3)</f>
        <v>0</v>
      </c>
      <c r="AN592" s="221">
        <f>(SUM($N145:AN145)-SUM($N592:AM592)+$J592)*IF($F592&gt;=5,AN$10&gt;=YEAR($I592),1)*($F592&gt;=3)</f>
        <v>0</v>
      </c>
      <c r="AO592" s="221">
        <f>(SUM($N145:AO145)-SUM($N592:AN592)+$J592)*IF($F592&gt;=5,AO$10&gt;=YEAR($I592),1)*($F592&gt;=3)</f>
        <v>0</v>
      </c>
      <c r="AP592" s="221">
        <f>(SUM($N145:AP145)-SUM($N592:AO592)+$J592)*IF($F592&gt;=5,AP$10&gt;=YEAR($I592),1)*($F592&gt;=3)</f>
        <v>0</v>
      </c>
      <c r="AQ592" s="221">
        <f>(SUM($N145:AQ145)-SUM($N592:AP592)+$J592)*IF($F592&gt;=5,AQ$10&gt;=YEAR($I592),1)*($F592&gt;=3)</f>
        <v>0</v>
      </c>
      <c r="AR592" s="221">
        <f>(SUM($N145:AR145)-SUM($N592:AQ592)+$J592)*IF($F592&gt;=5,AR$10&gt;=YEAR($I592),1)*($F592&gt;=3)</f>
        <v>0</v>
      </c>
      <c r="AS592" s="221">
        <f>(SUM($N145:AS145)-SUM($N592:AR592)+$J592)*IF($F592&gt;=5,AS$10&gt;=YEAR($I592),1)*($F592&gt;=3)</f>
        <v>0</v>
      </c>
      <c r="AT592" s="221">
        <f>(SUM($N145:AT145)-SUM($N592:AS592)+$J592)*IF($F592&gt;=5,AT$10&gt;=YEAR($I592),1)*($F592&gt;=3)</f>
        <v>0</v>
      </c>
      <c r="AU592" s="221">
        <f>(SUM($N145:AU145)-SUM($N592:AT592)+$J592)*IF($F592&gt;=5,AU$10&gt;=YEAR($I592),1)*($F592&gt;=3)</f>
        <v>0</v>
      </c>
      <c r="AV592" s="221">
        <f>(SUM($N145:AV145)-SUM($N592:AU592)+$J592)*IF($F592&gt;=5,AV$10&gt;=YEAR($I592),1)*($F592&gt;=3)</f>
        <v>0</v>
      </c>
      <c r="AW592" s="221">
        <f>(SUM($N145:AW145)-SUM($N592:AV592)+$J592)*IF($F592&gt;=5,AW$10&gt;=YEAR($I592),1)*($F592&gt;=3)</f>
        <v>0</v>
      </c>
      <c r="AX592" s="221">
        <f>(SUM($N145:AX145)-SUM($N592:AW592)+$J592)*IF($F592&gt;=5,AX$10&gt;=YEAR($I592),1)*($F592&gt;=3)</f>
        <v>0</v>
      </c>
      <c r="AY592" s="221">
        <f>(SUM($N145:AY145)-SUM($N592:AX592)+$J592)*IF($F592&gt;=5,AY$10&gt;=YEAR($I592),1)*($F592&gt;=3)</f>
        <v>0</v>
      </c>
      <c r="AZ592" s="221">
        <f>(SUM($N145:AZ145)-SUM($N592:AY592)+$J592)*IF($F592&gt;=5,AZ$10&gt;=YEAR($I592),1)*($F592&gt;=3)</f>
        <v>0</v>
      </c>
      <c r="BA592" s="221">
        <f>(SUM($N145:BA145)-SUM($N592:AZ592)+$J592)*IF($F592&gt;=5,BA$10&gt;=YEAR($I592),1)*($F592&gt;=3)</f>
        <v>0</v>
      </c>
      <c r="BB592" s="221">
        <f>(SUM($N145:BB145)-SUM($N592:BA592)+$J592)*IF($F592&gt;=5,BB$10&gt;=YEAR($I592),1)*($F592&gt;=3)</f>
        <v>0</v>
      </c>
      <c r="BC592" s="221">
        <f>(SUM($N145:BC145)-SUM($N592:BB592)+$J592)*IF($F592&gt;=5,BC$10&gt;=YEAR($I592),1)*($F592&gt;=3)</f>
        <v>0</v>
      </c>
      <c r="BD592" s="221">
        <f>(SUM($N145:BD145)-SUM($N592:BC592)+$J592)*IF($F592&gt;=5,BD$10&gt;=YEAR($I592),1)*($F592&gt;=3)</f>
        <v>0</v>
      </c>
      <c r="BE592" s="221">
        <f>(SUM($N145:BE145)-SUM($N592:BD592)+$J592)*IF($F592&gt;=5,BE$10&gt;=YEAR($I592),1)*($F592&gt;=3)</f>
        <v>0</v>
      </c>
      <c r="BF592" s="221">
        <f>(SUM($N145:BF145)-SUM($N592:BE592)+$J592)*IF($F592&gt;=5,BF$10&gt;=YEAR($I592),1)*($F592&gt;=3)</f>
        <v>0</v>
      </c>
      <c r="BG592" s="221">
        <f>(SUM($N145:BG145)-SUM($N592:BF592)+$J592)*IF($F592&gt;=5,BG$10&gt;=YEAR($I592),1)*($F592&gt;=3)</f>
        <v>0</v>
      </c>
      <c r="BH592" s="221">
        <f>(SUM($N145:BH145)-SUM($N592:BG592)+$J592)*IF($F592&gt;=5,BH$10&gt;=YEAR($I592),1)*($F592&gt;=3)</f>
        <v>0</v>
      </c>
      <c r="BI592" s="221">
        <f>(SUM($N145:BI145)-SUM($N592:BH592)+$J592)*IF($F592&gt;=5,BI$10&gt;=YEAR($I592),1)*($F592&gt;=3)</f>
        <v>0</v>
      </c>
      <c r="BJ592" s="221">
        <f>(SUM($N145:BJ145)-SUM($N592:BI592)+$J592)*IF($F592&gt;=5,BJ$10&gt;=YEAR($I592),1)*($F592&gt;=3)</f>
        <v>0</v>
      </c>
      <c r="BK592" s="221">
        <f>(SUM($N145:BK145)-SUM($N592:BJ592)+$J592)*IF($F592&gt;=5,BK$10&gt;=YEAR($I592),1)*($F592&gt;=3)</f>
        <v>0</v>
      </c>
      <c r="BL592" s="221">
        <f>(SUM($N145:BL145)-SUM($N592:BK592)+$J592)*IF($F592&gt;=5,BL$10&gt;=YEAR($I592),1)*($F592&gt;=3)</f>
        <v>0</v>
      </c>
      <c r="BM592" s="221">
        <f>(SUM($N145:BM145)-SUM($N592:BL592)+$J592)*IF($F592&gt;=5,BM$10&gt;=YEAR($I592),1)*($F592&gt;=3)</f>
        <v>0</v>
      </c>
    </row>
    <row r="593" spans="3:65" ht="12.75">
      <c r="C593" s="220">
        <f t="shared" si="594"/>
        <v>25</v>
      </c>
      <c r="D593" s="198" t="str">
        <f t="shared" si="595"/>
        <v>…</v>
      </c>
      <c r="E593" s="245" t="str">
        <f t="shared" si="591"/>
        <v>Operating Expense</v>
      </c>
      <c r="F593" s="215">
        <f t="shared" si="591"/>
        <v>2</v>
      </c>
      <c r="G593" s="215"/>
      <c r="H593" s="306">
        <f t="shared" si="596"/>
        <v>2022</v>
      </c>
      <c r="I593" s="302">
        <f t="shared" si="592"/>
        <v>44562</v>
      </c>
      <c r="J593" s="222">
        <f t="shared" si="593"/>
        <v>0</v>
      </c>
      <c r="K593" s="239">
        <f t="shared" si="597"/>
        <v>0</v>
      </c>
      <c r="L593" s="240">
        <f t="shared" si="598"/>
        <v>0</v>
      </c>
      <c r="O593" s="221">
        <f>(SUM($N146:O146)-SUM($N593:N593)+$J593)*IF($F593&gt;=5,O$10&gt;=YEAR($I593),1)*($F593&gt;=3)</f>
        <v>0</v>
      </c>
      <c r="P593" s="221">
        <f>(SUM($N146:P146)-SUM($N593:O593)+$J593)*IF($F593&gt;=5,P$10&gt;=YEAR($I593),1)*($F593&gt;=3)</f>
        <v>0</v>
      </c>
      <c r="Q593" s="221">
        <f>(SUM($N146:Q146)-SUM($N593:P593)+$J593)*IF($F593&gt;=5,Q$10&gt;=YEAR($I593),1)*($F593&gt;=3)</f>
        <v>0</v>
      </c>
      <c r="R593" s="221">
        <f>(SUM($N146:R146)-SUM($N593:Q593)+$J593)*IF($F593&gt;=5,R$10&gt;=YEAR($I593),1)*($F593&gt;=3)</f>
        <v>0</v>
      </c>
      <c r="S593" s="221">
        <f>(SUM($N146:S146)-SUM($N593:R593)+$J593)*IF($F593&gt;=5,S$10&gt;=YEAR($I593),1)*($F593&gt;=3)</f>
        <v>0</v>
      </c>
      <c r="T593" s="221">
        <f>(SUM($N146:T146)-SUM($N593:S593)+$J593)*IF($F593&gt;=5,T$10&gt;=YEAR($I593),1)*($F593&gt;=3)</f>
        <v>0</v>
      </c>
      <c r="U593" s="221">
        <f>(SUM($N146:U146)-SUM($N593:T593)+$J593)*IF($F593&gt;=5,U$10&gt;=YEAR($I593),1)*($F593&gt;=3)</f>
        <v>0</v>
      </c>
      <c r="V593" s="221">
        <f>(SUM($N146:V146)-SUM($N593:U593)+$J593)*IF($F593&gt;=5,V$10&gt;=YEAR($I593),1)*($F593&gt;=3)</f>
        <v>0</v>
      </c>
      <c r="W593" s="221">
        <f>(SUM($N146:W146)-SUM($N593:V593)+$J593)*IF($F593&gt;=5,W$10&gt;=YEAR($I593),1)*($F593&gt;=3)</f>
        <v>0</v>
      </c>
      <c r="X593" s="221">
        <f>(SUM($N146:X146)-SUM($N593:W593)+$J593)*IF($F593&gt;=5,X$10&gt;=YEAR($I593),1)*($F593&gt;=3)</f>
        <v>0</v>
      </c>
      <c r="Y593" s="221">
        <f>(SUM($N146:Y146)-SUM($N593:X593)+$J593)*IF($F593&gt;=5,Y$10&gt;=YEAR($I593),1)*($F593&gt;=3)</f>
        <v>0</v>
      </c>
      <c r="Z593" s="221">
        <f>(SUM($N146:Z146)-SUM($N593:Y593)+$J593)*IF($F593&gt;=5,Z$10&gt;=YEAR($I593),1)*($F593&gt;=3)</f>
        <v>0</v>
      </c>
      <c r="AA593" s="221">
        <f>(SUM($N146:AA146)-SUM($N593:Z593)+$J593)*IF($F593&gt;=5,AA$10&gt;=YEAR($I593),1)*($F593&gt;=3)</f>
        <v>0</v>
      </c>
      <c r="AB593" s="221">
        <f>(SUM($N146:AB146)-SUM($N593:AA593)+$J593)*IF($F593&gt;=5,AB$10&gt;=YEAR($I593),1)*($F593&gt;=3)</f>
        <v>0</v>
      </c>
      <c r="AC593" s="221">
        <f>(SUM($N146:AC146)-SUM($N593:AB593)+$J593)*IF($F593&gt;=5,AC$10&gt;=YEAR($I593),1)*($F593&gt;=3)</f>
        <v>0</v>
      </c>
      <c r="AD593" s="221">
        <f>(SUM($N146:AD146)-SUM($N593:AC593)+$J593)*IF($F593&gt;=5,AD$10&gt;=YEAR($I593),1)*($F593&gt;=3)</f>
        <v>0</v>
      </c>
      <c r="AE593" s="221">
        <f>(SUM($N146:AE146)-SUM($N593:AD593)+$J593)*IF($F593&gt;=5,AE$10&gt;=YEAR($I593),1)*($F593&gt;=3)</f>
        <v>0</v>
      </c>
      <c r="AF593" s="221">
        <f>(SUM($N146:AF146)-SUM($N593:AE593)+$J593)*IF($F593&gt;=5,AF$10&gt;=YEAR($I593),1)*($F593&gt;=3)</f>
        <v>0</v>
      </c>
      <c r="AG593" s="221">
        <f>(SUM($N146:AG146)-SUM($N593:AF593)+$J593)*IF($F593&gt;=5,AG$10&gt;=YEAR($I593),1)*($F593&gt;=3)</f>
        <v>0</v>
      </c>
      <c r="AH593" s="221">
        <f>(SUM($N146:AH146)-SUM($N593:AG593)+$J593)*IF($F593&gt;=5,AH$10&gt;=YEAR($I593),1)*($F593&gt;=3)</f>
        <v>0</v>
      </c>
      <c r="AI593" s="221">
        <f>(SUM($N146:AI146)-SUM($N593:AH593)+$J593)*IF($F593&gt;=5,AI$10&gt;=YEAR($I593),1)*($F593&gt;=3)</f>
        <v>0</v>
      </c>
      <c r="AJ593" s="221">
        <f>(SUM($N146:AJ146)-SUM($N593:AI593)+$J593)*IF($F593&gt;=5,AJ$10&gt;=YEAR($I593),1)*($F593&gt;=3)</f>
        <v>0</v>
      </c>
      <c r="AK593" s="221">
        <f>(SUM($N146:AK146)-SUM($N593:AJ593)+$J593)*IF($F593&gt;=5,AK$10&gt;=YEAR($I593),1)*($F593&gt;=3)</f>
        <v>0</v>
      </c>
      <c r="AL593" s="221">
        <f>(SUM($N146:AL146)-SUM($N593:AK593)+$J593)*IF($F593&gt;=5,AL$10&gt;=YEAR($I593),1)*($F593&gt;=3)</f>
        <v>0</v>
      </c>
      <c r="AM593" s="221">
        <f>(SUM($N146:AM146)-SUM($N593:AL593)+$J593)*IF($F593&gt;=5,AM$10&gt;=YEAR($I593),1)*($F593&gt;=3)</f>
        <v>0</v>
      </c>
      <c r="AN593" s="221">
        <f>(SUM($N146:AN146)-SUM($N593:AM593)+$J593)*IF($F593&gt;=5,AN$10&gt;=YEAR($I593),1)*($F593&gt;=3)</f>
        <v>0</v>
      </c>
      <c r="AO593" s="221">
        <f>(SUM($N146:AO146)-SUM($N593:AN593)+$J593)*IF($F593&gt;=5,AO$10&gt;=YEAR($I593),1)*($F593&gt;=3)</f>
        <v>0</v>
      </c>
      <c r="AP593" s="221">
        <f>(SUM($N146:AP146)-SUM($N593:AO593)+$J593)*IF($F593&gt;=5,AP$10&gt;=YEAR($I593),1)*($F593&gt;=3)</f>
        <v>0</v>
      </c>
      <c r="AQ593" s="221">
        <f>(SUM($N146:AQ146)-SUM($N593:AP593)+$J593)*IF($F593&gt;=5,AQ$10&gt;=YEAR($I593),1)*($F593&gt;=3)</f>
        <v>0</v>
      </c>
      <c r="AR593" s="221">
        <f>(SUM($N146:AR146)-SUM($N593:AQ593)+$J593)*IF($F593&gt;=5,AR$10&gt;=YEAR($I593),1)*($F593&gt;=3)</f>
        <v>0</v>
      </c>
      <c r="AS593" s="221">
        <f>(SUM($N146:AS146)-SUM($N593:AR593)+$J593)*IF($F593&gt;=5,AS$10&gt;=YEAR($I593),1)*($F593&gt;=3)</f>
        <v>0</v>
      </c>
      <c r="AT593" s="221">
        <f>(SUM($N146:AT146)-SUM($N593:AS593)+$J593)*IF($F593&gt;=5,AT$10&gt;=YEAR($I593),1)*($F593&gt;=3)</f>
        <v>0</v>
      </c>
      <c r="AU593" s="221">
        <f>(SUM($N146:AU146)-SUM($N593:AT593)+$J593)*IF($F593&gt;=5,AU$10&gt;=YEAR($I593),1)*($F593&gt;=3)</f>
        <v>0</v>
      </c>
      <c r="AV593" s="221">
        <f>(SUM($N146:AV146)-SUM($N593:AU593)+$J593)*IF($F593&gt;=5,AV$10&gt;=YEAR($I593),1)*($F593&gt;=3)</f>
        <v>0</v>
      </c>
      <c r="AW593" s="221">
        <f>(SUM($N146:AW146)-SUM($N593:AV593)+$J593)*IF($F593&gt;=5,AW$10&gt;=YEAR($I593),1)*($F593&gt;=3)</f>
        <v>0</v>
      </c>
      <c r="AX593" s="221">
        <f>(SUM($N146:AX146)-SUM($N593:AW593)+$J593)*IF($F593&gt;=5,AX$10&gt;=YEAR($I593),1)*($F593&gt;=3)</f>
        <v>0</v>
      </c>
      <c r="AY593" s="221">
        <f>(SUM($N146:AY146)-SUM($N593:AX593)+$J593)*IF($F593&gt;=5,AY$10&gt;=YEAR($I593),1)*($F593&gt;=3)</f>
        <v>0</v>
      </c>
      <c r="AZ593" s="221">
        <f>(SUM($N146:AZ146)-SUM($N593:AY593)+$J593)*IF($F593&gt;=5,AZ$10&gt;=YEAR($I593),1)*($F593&gt;=3)</f>
        <v>0</v>
      </c>
      <c r="BA593" s="221">
        <f>(SUM($N146:BA146)-SUM($N593:AZ593)+$J593)*IF($F593&gt;=5,BA$10&gt;=YEAR($I593),1)*($F593&gt;=3)</f>
        <v>0</v>
      </c>
      <c r="BB593" s="221">
        <f>(SUM($N146:BB146)-SUM($N593:BA593)+$J593)*IF($F593&gt;=5,BB$10&gt;=YEAR($I593),1)*($F593&gt;=3)</f>
        <v>0</v>
      </c>
      <c r="BC593" s="221">
        <f>(SUM($N146:BC146)-SUM($N593:BB593)+$J593)*IF($F593&gt;=5,BC$10&gt;=YEAR($I593),1)*($F593&gt;=3)</f>
        <v>0</v>
      </c>
      <c r="BD593" s="221">
        <f>(SUM($N146:BD146)-SUM($N593:BC593)+$J593)*IF($F593&gt;=5,BD$10&gt;=YEAR($I593),1)*($F593&gt;=3)</f>
        <v>0</v>
      </c>
      <c r="BE593" s="221">
        <f>(SUM($N146:BE146)-SUM($N593:BD593)+$J593)*IF($F593&gt;=5,BE$10&gt;=YEAR($I593),1)*($F593&gt;=3)</f>
        <v>0</v>
      </c>
      <c r="BF593" s="221">
        <f>(SUM($N146:BF146)-SUM($N593:BE593)+$J593)*IF($F593&gt;=5,BF$10&gt;=YEAR($I593),1)*($F593&gt;=3)</f>
        <v>0</v>
      </c>
      <c r="BG593" s="221">
        <f>(SUM($N146:BG146)-SUM($N593:BF593)+$J593)*IF($F593&gt;=5,BG$10&gt;=YEAR($I593),1)*($F593&gt;=3)</f>
        <v>0</v>
      </c>
      <c r="BH593" s="221">
        <f>(SUM($N146:BH146)-SUM($N593:BG593)+$J593)*IF($F593&gt;=5,BH$10&gt;=YEAR($I593),1)*($F593&gt;=3)</f>
        <v>0</v>
      </c>
      <c r="BI593" s="221">
        <f>(SUM($N146:BI146)-SUM($N593:BH593)+$J593)*IF($F593&gt;=5,BI$10&gt;=YEAR($I593),1)*($F593&gt;=3)</f>
        <v>0</v>
      </c>
      <c r="BJ593" s="221">
        <f>(SUM($N146:BJ146)-SUM($N593:BI593)+$J593)*IF($F593&gt;=5,BJ$10&gt;=YEAR($I593),1)*($F593&gt;=3)</f>
        <v>0</v>
      </c>
      <c r="BK593" s="221">
        <f>(SUM($N146:BK146)-SUM($N593:BJ593)+$J593)*IF($F593&gt;=5,BK$10&gt;=YEAR($I593),1)*($F593&gt;=3)</f>
        <v>0</v>
      </c>
      <c r="BL593" s="221">
        <f>(SUM($N146:BL146)-SUM($N593:BK593)+$J593)*IF($F593&gt;=5,BL$10&gt;=YEAR($I593),1)*($F593&gt;=3)</f>
        <v>0</v>
      </c>
      <c r="BM593" s="221">
        <f>(SUM($N146:BM146)-SUM($N593:BL593)+$J593)*IF($F593&gt;=5,BM$10&gt;=YEAR($I593),1)*($F593&gt;=3)</f>
        <v>0</v>
      </c>
    </row>
    <row r="594" spans="4:65" ht="12.75">
      <c r="D594" s="226" t="str">
        <f>"Total "&amp;D568</f>
        <v>Total Tax Capital Placed in Service</v>
      </c>
      <c r="J594" s="241">
        <f>SUM(J183:J207)</f>
        <v>0</v>
      </c>
      <c r="K594" s="241">
        <f t="shared" si="597"/>
        <v>931304.74753316026</v>
      </c>
      <c r="L594" s="242">
        <f t="shared" si="598"/>
        <v>1000000</v>
      </c>
      <c r="O594" s="243">
        <f t="shared" si="599" ref="O594:AT594">SUM(O569:O593)</f>
        <v>1000000</v>
      </c>
      <c r="P594" s="243">
        <f t="shared" si="599"/>
        <v>0</v>
      </c>
      <c r="Q594" s="243">
        <f t="shared" si="599"/>
        <v>0</v>
      </c>
      <c r="R594" s="243">
        <f t="shared" si="599"/>
        <v>0</v>
      </c>
      <c r="S594" s="243">
        <f t="shared" si="599"/>
        <v>0</v>
      </c>
      <c r="T594" s="243">
        <f t="shared" si="599"/>
        <v>0</v>
      </c>
      <c r="U594" s="243">
        <f t="shared" si="599"/>
        <v>0</v>
      </c>
      <c r="V594" s="243">
        <f t="shared" si="599"/>
        <v>0</v>
      </c>
      <c r="W594" s="243">
        <f t="shared" si="599"/>
        <v>0</v>
      </c>
      <c r="X594" s="243">
        <f t="shared" si="599"/>
        <v>0</v>
      </c>
      <c r="Y594" s="243">
        <f t="shared" si="599"/>
        <v>0</v>
      </c>
      <c r="Z594" s="243">
        <f t="shared" si="599"/>
        <v>0</v>
      </c>
      <c r="AA594" s="243">
        <f t="shared" si="599"/>
        <v>0</v>
      </c>
      <c r="AB594" s="243">
        <f t="shared" si="599"/>
        <v>0</v>
      </c>
      <c r="AC594" s="243">
        <f t="shared" si="599"/>
        <v>0</v>
      </c>
      <c r="AD594" s="243">
        <f t="shared" si="599"/>
        <v>0</v>
      </c>
      <c r="AE594" s="243">
        <f t="shared" si="599"/>
        <v>0</v>
      </c>
      <c r="AF594" s="243">
        <f t="shared" si="599"/>
        <v>0</v>
      </c>
      <c r="AG594" s="243">
        <f t="shared" si="599"/>
        <v>0</v>
      </c>
      <c r="AH594" s="243">
        <f t="shared" si="599"/>
        <v>0</v>
      </c>
      <c r="AI594" s="243">
        <f t="shared" si="599"/>
        <v>0</v>
      </c>
      <c r="AJ594" s="243">
        <f t="shared" si="599"/>
        <v>0</v>
      </c>
      <c r="AK594" s="243">
        <f t="shared" si="599"/>
        <v>0</v>
      </c>
      <c r="AL594" s="243">
        <f t="shared" si="599"/>
        <v>0</v>
      </c>
      <c r="AM594" s="243">
        <f t="shared" si="599"/>
        <v>0</v>
      </c>
      <c r="AN594" s="243">
        <f t="shared" si="599"/>
        <v>0</v>
      </c>
      <c r="AO594" s="243">
        <f t="shared" si="599"/>
        <v>0</v>
      </c>
      <c r="AP594" s="243">
        <f t="shared" si="599"/>
        <v>0</v>
      </c>
      <c r="AQ594" s="243">
        <f t="shared" si="599"/>
        <v>0</v>
      </c>
      <c r="AR594" s="243">
        <f t="shared" si="599"/>
        <v>0</v>
      </c>
      <c r="AS594" s="243">
        <f t="shared" si="599"/>
        <v>0</v>
      </c>
      <c r="AT594" s="243">
        <f t="shared" si="599"/>
        <v>0</v>
      </c>
      <c r="AU594" s="243">
        <f t="shared" si="600" ref="AU594:BM594">SUM(AU569:AU593)</f>
        <v>0</v>
      </c>
      <c r="AV594" s="243">
        <f t="shared" si="600"/>
        <v>0</v>
      </c>
      <c r="AW594" s="243">
        <f t="shared" si="600"/>
        <v>0</v>
      </c>
      <c r="AX594" s="243">
        <f t="shared" si="600"/>
        <v>0</v>
      </c>
      <c r="AY594" s="243">
        <f t="shared" si="600"/>
        <v>0</v>
      </c>
      <c r="AZ594" s="243">
        <f t="shared" si="600"/>
        <v>0</v>
      </c>
      <c r="BA594" s="243">
        <f t="shared" si="600"/>
        <v>0</v>
      </c>
      <c r="BB594" s="243">
        <f t="shared" si="600"/>
        <v>0</v>
      </c>
      <c r="BC594" s="243">
        <f t="shared" si="600"/>
        <v>0</v>
      </c>
      <c r="BD594" s="243">
        <f t="shared" si="600"/>
        <v>0</v>
      </c>
      <c r="BE594" s="243">
        <f t="shared" si="600"/>
        <v>0</v>
      </c>
      <c r="BF594" s="243">
        <f t="shared" si="600"/>
        <v>0</v>
      </c>
      <c r="BG594" s="243">
        <f t="shared" si="600"/>
        <v>0</v>
      </c>
      <c r="BH594" s="243">
        <f t="shared" si="600"/>
        <v>0</v>
      </c>
      <c r="BI594" s="243">
        <f t="shared" si="600"/>
        <v>0</v>
      </c>
      <c r="BJ594" s="243">
        <f t="shared" si="600"/>
        <v>0</v>
      </c>
      <c r="BK594" s="243">
        <f t="shared" si="600"/>
        <v>0</v>
      </c>
      <c r="BL594" s="243">
        <f t="shared" si="600"/>
        <v>0</v>
      </c>
      <c r="BM594" s="243">
        <f t="shared" si="600"/>
        <v>0</v>
      </c>
    </row>
    <row r="595" spans="4:7" s="221" customFormat="1" ht="12.75">
      <c r="D595" s="229"/>
      <c r="F595" s="230"/>
      <c r="G595" s="230"/>
    </row>
    <row r="596" spans="4:7" s="221" customFormat="1" ht="12.75">
      <c r="D596" s="229"/>
      <c r="F596" s="230"/>
      <c r="G596" s="230"/>
    </row>
    <row r="597" spans="4:65" ht="12.75">
      <c r="D597" s="218" t="s">
        <v>29</v>
      </c>
      <c r="E597" s="213"/>
      <c r="F597" s="186"/>
      <c r="G597" s="186"/>
      <c r="K597" s="216"/>
      <c r="L597" s="216"/>
      <c r="M597" s="216"/>
      <c r="O597" s="216"/>
      <c r="P597" s="216"/>
      <c r="Q597" s="216"/>
      <c r="R597" s="216"/>
      <c r="S597" s="216"/>
      <c r="T597" s="216"/>
      <c r="U597" s="216"/>
      <c r="V597" s="216"/>
      <c r="W597" s="216"/>
      <c r="X597" s="216"/>
      <c r="Y597" s="216"/>
      <c r="Z597" s="216"/>
      <c r="AA597" s="216"/>
      <c r="AB597" s="216"/>
      <c r="AC597" s="216"/>
      <c r="AD597" s="216"/>
      <c r="AE597" s="216"/>
      <c r="AF597" s="216"/>
      <c r="AG597" s="216"/>
      <c r="AH597" s="216"/>
      <c r="AI597" s="216"/>
      <c r="AJ597" s="216"/>
      <c r="AK597" s="216"/>
      <c r="AL597" s="216"/>
      <c r="AM597" s="216"/>
      <c r="AN597" s="216"/>
      <c r="AO597" s="216"/>
      <c r="AP597" s="216"/>
      <c r="AQ597" s="216"/>
      <c r="AR597" s="216"/>
      <c r="AS597" s="216"/>
      <c r="AT597" s="216"/>
      <c r="AU597" s="216"/>
      <c r="AV597" s="216"/>
      <c r="AW597" s="216"/>
      <c r="AX597" s="216"/>
      <c r="AY597" s="216"/>
      <c r="AZ597" s="216"/>
      <c r="BA597" s="216"/>
      <c r="BB597" s="216"/>
      <c r="BC597" s="216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</row>
    <row r="598" spans="3:65" ht="12.75">
      <c r="C598" s="220">
        <f>C597+1</f>
        <v>1</v>
      </c>
      <c r="D598" s="198" t="str">
        <f>INDEX(D$64:D$88,$C598,1)</f>
        <v>Capital Costs</v>
      </c>
      <c r="E598" s="245" t="str">
        <f t="shared" si="601" ref="E598:F622">INDEX(E$64:E$88,$C598,1)</f>
        <v>Capital</v>
      </c>
      <c r="F598" s="215">
        <f t="shared" si="601"/>
        <v>4</v>
      </c>
      <c r="G598" s="215"/>
      <c r="H598" s="249"/>
      <c r="K598" s="236">
        <f>SUMPRODUCT(O598:BM598,$O$12:$BM$12)</f>
        <v>931304.74753316026</v>
      </c>
      <c r="L598" s="237">
        <f>SUM(O598:BM598)</f>
        <v>1000000</v>
      </c>
      <c r="O598" s="221">
        <f t="shared" si="602" ref="O598:AT598">O569+O1237</f>
        <v>1000000</v>
      </c>
      <c r="P598" s="221">
        <f t="shared" si="602"/>
        <v>0</v>
      </c>
      <c r="Q598" s="221">
        <f t="shared" si="602"/>
        <v>0</v>
      </c>
      <c r="R598" s="221">
        <f t="shared" si="602"/>
        <v>0</v>
      </c>
      <c r="S598" s="221">
        <f t="shared" si="602"/>
        <v>0</v>
      </c>
      <c r="T598" s="221">
        <f t="shared" si="602"/>
        <v>0</v>
      </c>
      <c r="U598" s="221">
        <f t="shared" si="602"/>
        <v>0</v>
      </c>
      <c r="V598" s="221">
        <f t="shared" si="602"/>
        <v>0</v>
      </c>
      <c r="W598" s="221">
        <f t="shared" si="602"/>
        <v>0</v>
      </c>
      <c r="X598" s="221">
        <f t="shared" si="602"/>
        <v>0</v>
      </c>
      <c r="Y598" s="221">
        <f t="shared" si="602"/>
        <v>0</v>
      </c>
      <c r="Z598" s="221">
        <f t="shared" si="602"/>
        <v>0</v>
      </c>
      <c r="AA598" s="221">
        <f t="shared" si="602"/>
        <v>0</v>
      </c>
      <c r="AB598" s="221">
        <f t="shared" si="602"/>
        <v>0</v>
      </c>
      <c r="AC598" s="221">
        <f t="shared" si="602"/>
        <v>0</v>
      </c>
      <c r="AD598" s="221">
        <f t="shared" si="602"/>
        <v>0</v>
      </c>
      <c r="AE598" s="221">
        <f t="shared" si="602"/>
        <v>0</v>
      </c>
      <c r="AF598" s="221">
        <f t="shared" si="602"/>
        <v>0</v>
      </c>
      <c r="AG598" s="221">
        <f t="shared" si="602"/>
        <v>0</v>
      </c>
      <c r="AH598" s="221">
        <f t="shared" si="602"/>
        <v>0</v>
      </c>
      <c r="AI598" s="221">
        <f t="shared" si="602"/>
        <v>0</v>
      </c>
      <c r="AJ598" s="221">
        <f t="shared" si="602"/>
        <v>0</v>
      </c>
      <c r="AK598" s="221">
        <f t="shared" si="602"/>
        <v>0</v>
      </c>
      <c r="AL598" s="221">
        <f t="shared" si="602"/>
        <v>0</v>
      </c>
      <c r="AM598" s="221">
        <f t="shared" si="602"/>
        <v>0</v>
      </c>
      <c r="AN598" s="221">
        <f t="shared" si="602"/>
        <v>0</v>
      </c>
      <c r="AO598" s="221">
        <f t="shared" si="602"/>
        <v>0</v>
      </c>
      <c r="AP598" s="221">
        <f t="shared" si="602"/>
        <v>0</v>
      </c>
      <c r="AQ598" s="221">
        <f t="shared" si="602"/>
        <v>0</v>
      </c>
      <c r="AR598" s="221">
        <f t="shared" si="602"/>
        <v>0</v>
      </c>
      <c r="AS598" s="221">
        <f t="shared" si="602"/>
        <v>0</v>
      </c>
      <c r="AT598" s="221">
        <f t="shared" si="602"/>
        <v>0</v>
      </c>
      <c r="AU598" s="221">
        <f t="shared" si="603" ref="AU598:BM598">AU569+AU1237</f>
        <v>0</v>
      </c>
      <c r="AV598" s="221">
        <f t="shared" si="603"/>
        <v>0</v>
      </c>
      <c r="AW598" s="221">
        <f t="shared" si="603"/>
        <v>0</v>
      </c>
      <c r="AX598" s="221">
        <f t="shared" si="603"/>
        <v>0</v>
      </c>
      <c r="AY598" s="221">
        <f t="shared" si="603"/>
        <v>0</v>
      </c>
      <c r="AZ598" s="221">
        <f t="shared" si="603"/>
        <v>0</v>
      </c>
      <c r="BA598" s="221">
        <f t="shared" si="603"/>
        <v>0</v>
      </c>
      <c r="BB598" s="221">
        <f t="shared" si="603"/>
        <v>0</v>
      </c>
      <c r="BC598" s="221">
        <f t="shared" si="603"/>
        <v>0</v>
      </c>
      <c r="BD598" s="221">
        <f t="shared" si="603"/>
        <v>0</v>
      </c>
      <c r="BE598" s="221">
        <f t="shared" si="603"/>
        <v>0</v>
      </c>
      <c r="BF598" s="221">
        <f t="shared" si="603"/>
        <v>0</v>
      </c>
      <c r="BG598" s="221">
        <f t="shared" si="603"/>
        <v>0</v>
      </c>
      <c r="BH598" s="221">
        <f t="shared" si="603"/>
        <v>0</v>
      </c>
      <c r="BI598" s="221">
        <f t="shared" si="603"/>
        <v>0</v>
      </c>
      <c r="BJ598" s="221">
        <f t="shared" si="603"/>
        <v>0</v>
      </c>
      <c r="BK598" s="221">
        <f t="shared" si="603"/>
        <v>0</v>
      </c>
      <c r="BL598" s="221">
        <f t="shared" si="603"/>
        <v>0</v>
      </c>
      <c r="BM598" s="221">
        <f t="shared" si="603"/>
        <v>0</v>
      </c>
    </row>
    <row r="599" spans="3:65" ht="12.75">
      <c r="C599" s="220">
        <f t="shared" si="604" ref="C599:C622">C598+1</f>
        <v>2</v>
      </c>
      <c r="D599" s="198" t="str">
        <f t="shared" si="605" ref="D599:D622">INDEX(D$64:D$88,$C599,1)</f>
        <v>O&amp;M</v>
      </c>
      <c r="E599" s="245" t="str">
        <f t="shared" si="601"/>
        <v>Operating Expense</v>
      </c>
      <c r="F599" s="215">
        <f t="shared" si="601"/>
        <v>2</v>
      </c>
      <c r="G599" s="215"/>
      <c r="H599" s="249"/>
      <c r="K599" s="236">
        <f t="shared" si="606" ref="K599:K623">SUMPRODUCT(O599:BM599,$O$12:$BM$12)</f>
        <v>0</v>
      </c>
      <c r="L599" s="237">
        <f t="shared" si="607" ref="L599:L623">SUM(O599:BM599)</f>
        <v>0</v>
      </c>
      <c r="O599" s="221">
        <f t="shared" si="608" ref="O599:AT599">O570+O1238</f>
        <v>0</v>
      </c>
      <c r="P599" s="221">
        <f t="shared" si="608"/>
        <v>0</v>
      </c>
      <c r="Q599" s="221">
        <f t="shared" si="608"/>
        <v>0</v>
      </c>
      <c r="R599" s="221">
        <f t="shared" si="608"/>
        <v>0</v>
      </c>
      <c r="S599" s="221">
        <f t="shared" si="608"/>
        <v>0</v>
      </c>
      <c r="T599" s="221">
        <f t="shared" si="608"/>
        <v>0</v>
      </c>
      <c r="U599" s="221">
        <f t="shared" si="608"/>
        <v>0</v>
      </c>
      <c r="V599" s="221">
        <f t="shared" si="608"/>
        <v>0</v>
      </c>
      <c r="W599" s="221">
        <f t="shared" si="608"/>
        <v>0</v>
      </c>
      <c r="X599" s="221">
        <f t="shared" si="608"/>
        <v>0</v>
      </c>
      <c r="Y599" s="221">
        <f t="shared" si="608"/>
        <v>0</v>
      </c>
      <c r="Z599" s="221">
        <f t="shared" si="608"/>
        <v>0</v>
      </c>
      <c r="AA599" s="221">
        <f t="shared" si="608"/>
        <v>0</v>
      </c>
      <c r="AB599" s="221">
        <f t="shared" si="608"/>
        <v>0</v>
      </c>
      <c r="AC599" s="221">
        <f t="shared" si="608"/>
        <v>0</v>
      </c>
      <c r="AD599" s="221">
        <f t="shared" si="608"/>
        <v>0</v>
      </c>
      <c r="AE599" s="221">
        <f t="shared" si="608"/>
        <v>0</v>
      </c>
      <c r="AF599" s="221">
        <f t="shared" si="608"/>
        <v>0</v>
      </c>
      <c r="AG599" s="221">
        <f t="shared" si="608"/>
        <v>0</v>
      </c>
      <c r="AH599" s="221">
        <f t="shared" si="608"/>
        <v>0</v>
      </c>
      <c r="AI599" s="221">
        <f t="shared" si="608"/>
        <v>0</v>
      </c>
      <c r="AJ599" s="221">
        <f t="shared" si="608"/>
        <v>0</v>
      </c>
      <c r="AK599" s="221">
        <f t="shared" si="608"/>
        <v>0</v>
      </c>
      <c r="AL599" s="221">
        <f t="shared" si="608"/>
        <v>0</v>
      </c>
      <c r="AM599" s="221">
        <f t="shared" si="608"/>
        <v>0</v>
      </c>
      <c r="AN599" s="221">
        <f t="shared" si="608"/>
        <v>0</v>
      </c>
      <c r="AO599" s="221">
        <f t="shared" si="608"/>
        <v>0</v>
      </c>
      <c r="AP599" s="221">
        <f t="shared" si="608"/>
        <v>0</v>
      </c>
      <c r="AQ599" s="221">
        <f t="shared" si="608"/>
        <v>0</v>
      </c>
      <c r="AR599" s="221">
        <f t="shared" si="608"/>
        <v>0</v>
      </c>
      <c r="AS599" s="221">
        <f t="shared" si="608"/>
        <v>0</v>
      </c>
      <c r="AT599" s="221">
        <f t="shared" si="608"/>
        <v>0</v>
      </c>
      <c r="AU599" s="221">
        <f t="shared" si="609" ref="AU599:BM599">AU570+AU1238</f>
        <v>0</v>
      </c>
      <c r="AV599" s="221">
        <f t="shared" si="609"/>
        <v>0</v>
      </c>
      <c r="AW599" s="221">
        <f t="shared" si="609"/>
        <v>0</v>
      </c>
      <c r="AX599" s="221">
        <f t="shared" si="609"/>
        <v>0</v>
      </c>
      <c r="AY599" s="221">
        <f t="shared" si="609"/>
        <v>0</v>
      </c>
      <c r="AZ599" s="221">
        <f t="shared" si="609"/>
        <v>0</v>
      </c>
      <c r="BA599" s="221">
        <f t="shared" si="609"/>
        <v>0</v>
      </c>
      <c r="BB599" s="221">
        <f t="shared" si="609"/>
        <v>0</v>
      </c>
      <c r="BC599" s="221">
        <f t="shared" si="609"/>
        <v>0</v>
      </c>
      <c r="BD599" s="221">
        <f t="shared" si="609"/>
        <v>0</v>
      </c>
      <c r="BE599" s="221">
        <f t="shared" si="609"/>
        <v>0</v>
      </c>
      <c r="BF599" s="221">
        <f t="shared" si="609"/>
        <v>0</v>
      </c>
      <c r="BG599" s="221">
        <f t="shared" si="609"/>
        <v>0</v>
      </c>
      <c r="BH599" s="221">
        <f t="shared" si="609"/>
        <v>0</v>
      </c>
      <c r="BI599" s="221">
        <f t="shared" si="609"/>
        <v>0</v>
      </c>
      <c r="BJ599" s="221">
        <f t="shared" si="609"/>
        <v>0</v>
      </c>
      <c r="BK599" s="221">
        <f t="shared" si="609"/>
        <v>0</v>
      </c>
      <c r="BL599" s="221">
        <f t="shared" si="609"/>
        <v>0</v>
      </c>
      <c r="BM599" s="221">
        <f t="shared" si="609"/>
        <v>0</v>
      </c>
    </row>
    <row r="600" spans="3:65" ht="12.75">
      <c r="C600" s="220">
        <f t="shared" si="604"/>
        <v>3</v>
      </c>
      <c r="D600" s="198" t="str">
        <f t="shared" si="605"/>
        <v>…</v>
      </c>
      <c r="E600" s="245" t="str">
        <f t="shared" si="601"/>
        <v>Operating Expense</v>
      </c>
      <c r="F600" s="215">
        <f t="shared" si="601"/>
        <v>2</v>
      </c>
      <c r="G600" s="215"/>
      <c r="H600" s="249"/>
      <c r="K600" s="236">
        <f t="shared" si="606"/>
        <v>0</v>
      </c>
      <c r="L600" s="237">
        <f t="shared" si="607"/>
        <v>0</v>
      </c>
      <c r="O600" s="221">
        <f t="shared" si="610" ref="O600:AT600">O571+O1239</f>
        <v>0</v>
      </c>
      <c r="P600" s="221">
        <f t="shared" si="610"/>
        <v>0</v>
      </c>
      <c r="Q600" s="221">
        <f t="shared" si="610"/>
        <v>0</v>
      </c>
      <c r="R600" s="221">
        <f t="shared" si="610"/>
        <v>0</v>
      </c>
      <c r="S600" s="221">
        <f t="shared" si="610"/>
        <v>0</v>
      </c>
      <c r="T600" s="221">
        <f t="shared" si="610"/>
        <v>0</v>
      </c>
      <c r="U600" s="221">
        <f t="shared" si="610"/>
        <v>0</v>
      </c>
      <c r="V600" s="221">
        <f t="shared" si="610"/>
        <v>0</v>
      </c>
      <c r="W600" s="221">
        <f t="shared" si="610"/>
        <v>0</v>
      </c>
      <c r="X600" s="221">
        <f t="shared" si="610"/>
        <v>0</v>
      </c>
      <c r="Y600" s="221">
        <f t="shared" si="610"/>
        <v>0</v>
      </c>
      <c r="Z600" s="221">
        <f t="shared" si="610"/>
        <v>0</v>
      </c>
      <c r="AA600" s="221">
        <f t="shared" si="610"/>
        <v>0</v>
      </c>
      <c r="AB600" s="221">
        <f t="shared" si="610"/>
        <v>0</v>
      </c>
      <c r="AC600" s="221">
        <f t="shared" si="610"/>
        <v>0</v>
      </c>
      <c r="AD600" s="221">
        <f t="shared" si="610"/>
        <v>0</v>
      </c>
      <c r="AE600" s="221">
        <f t="shared" si="610"/>
        <v>0</v>
      </c>
      <c r="AF600" s="221">
        <f t="shared" si="610"/>
        <v>0</v>
      </c>
      <c r="AG600" s="221">
        <f t="shared" si="610"/>
        <v>0</v>
      </c>
      <c r="AH600" s="221">
        <f t="shared" si="610"/>
        <v>0</v>
      </c>
      <c r="AI600" s="221">
        <f t="shared" si="610"/>
        <v>0</v>
      </c>
      <c r="AJ600" s="221">
        <f t="shared" si="610"/>
        <v>0</v>
      </c>
      <c r="AK600" s="221">
        <f t="shared" si="610"/>
        <v>0</v>
      </c>
      <c r="AL600" s="221">
        <f t="shared" si="610"/>
        <v>0</v>
      </c>
      <c r="AM600" s="221">
        <f t="shared" si="610"/>
        <v>0</v>
      </c>
      <c r="AN600" s="221">
        <f t="shared" si="610"/>
        <v>0</v>
      </c>
      <c r="AO600" s="221">
        <f t="shared" si="610"/>
        <v>0</v>
      </c>
      <c r="AP600" s="221">
        <f t="shared" si="610"/>
        <v>0</v>
      </c>
      <c r="AQ600" s="221">
        <f t="shared" si="610"/>
        <v>0</v>
      </c>
      <c r="AR600" s="221">
        <f t="shared" si="610"/>
        <v>0</v>
      </c>
      <c r="AS600" s="221">
        <f t="shared" si="610"/>
        <v>0</v>
      </c>
      <c r="AT600" s="221">
        <f t="shared" si="610"/>
        <v>0</v>
      </c>
      <c r="AU600" s="221">
        <f t="shared" si="611" ref="AU600:BM600">AU571+AU1239</f>
        <v>0</v>
      </c>
      <c r="AV600" s="221">
        <f t="shared" si="611"/>
        <v>0</v>
      </c>
      <c r="AW600" s="221">
        <f t="shared" si="611"/>
        <v>0</v>
      </c>
      <c r="AX600" s="221">
        <f t="shared" si="611"/>
        <v>0</v>
      </c>
      <c r="AY600" s="221">
        <f t="shared" si="611"/>
        <v>0</v>
      </c>
      <c r="AZ600" s="221">
        <f t="shared" si="611"/>
        <v>0</v>
      </c>
      <c r="BA600" s="221">
        <f t="shared" si="611"/>
        <v>0</v>
      </c>
      <c r="BB600" s="221">
        <f t="shared" si="611"/>
        <v>0</v>
      </c>
      <c r="BC600" s="221">
        <f t="shared" si="611"/>
        <v>0</v>
      </c>
      <c r="BD600" s="221">
        <f t="shared" si="611"/>
        <v>0</v>
      </c>
      <c r="BE600" s="221">
        <f t="shared" si="611"/>
        <v>0</v>
      </c>
      <c r="BF600" s="221">
        <f t="shared" si="611"/>
        <v>0</v>
      </c>
      <c r="BG600" s="221">
        <f t="shared" si="611"/>
        <v>0</v>
      </c>
      <c r="BH600" s="221">
        <f t="shared" si="611"/>
        <v>0</v>
      </c>
      <c r="BI600" s="221">
        <f t="shared" si="611"/>
        <v>0</v>
      </c>
      <c r="BJ600" s="221">
        <f t="shared" si="611"/>
        <v>0</v>
      </c>
      <c r="BK600" s="221">
        <f t="shared" si="611"/>
        <v>0</v>
      </c>
      <c r="BL600" s="221">
        <f t="shared" si="611"/>
        <v>0</v>
      </c>
      <c r="BM600" s="221">
        <f t="shared" si="611"/>
        <v>0</v>
      </c>
    </row>
    <row r="601" spans="3:65" ht="12.75">
      <c r="C601" s="220">
        <f t="shared" si="604"/>
        <v>4</v>
      </c>
      <c r="D601" s="198" t="str">
        <f t="shared" si="605"/>
        <v>…</v>
      </c>
      <c r="E601" s="245" t="str">
        <f t="shared" si="601"/>
        <v>Operating Savings</v>
      </c>
      <c r="F601" s="215">
        <f t="shared" si="601"/>
        <v>1</v>
      </c>
      <c r="G601" s="215"/>
      <c r="H601" s="249"/>
      <c r="K601" s="236">
        <f t="shared" si="606"/>
        <v>0</v>
      </c>
      <c r="L601" s="237">
        <f t="shared" si="607"/>
        <v>0</v>
      </c>
      <c r="O601" s="221">
        <f t="shared" si="612" ref="O601:AT601">O572+O1240</f>
        <v>0</v>
      </c>
      <c r="P601" s="221">
        <f t="shared" si="612"/>
        <v>0</v>
      </c>
      <c r="Q601" s="221">
        <f t="shared" si="612"/>
        <v>0</v>
      </c>
      <c r="R601" s="221">
        <f t="shared" si="612"/>
        <v>0</v>
      </c>
      <c r="S601" s="221">
        <f t="shared" si="612"/>
        <v>0</v>
      </c>
      <c r="T601" s="221">
        <f t="shared" si="612"/>
        <v>0</v>
      </c>
      <c r="U601" s="221">
        <f t="shared" si="612"/>
        <v>0</v>
      </c>
      <c r="V601" s="221">
        <f t="shared" si="612"/>
        <v>0</v>
      </c>
      <c r="W601" s="221">
        <f t="shared" si="612"/>
        <v>0</v>
      </c>
      <c r="X601" s="221">
        <f t="shared" si="612"/>
        <v>0</v>
      </c>
      <c r="Y601" s="221">
        <f t="shared" si="612"/>
        <v>0</v>
      </c>
      <c r="Z601" s="221">
        <f t="shared" si="612"/>
        <v>0</v>
      </c>
      <c r="AA601" s="221">
        <f t="shared" si="612"/>
        <v>0</v>
      </c>
      <c r="AB601" s="221">
        <f t="shared" si="612"/>
        <v>0</v>
      </c>
      <c r="AC601" s="221">
        <f t="shared" si="612"/>
        <v>0</v>
      </c>
      <c r="AD601" s="221">
        <f t="shared" si="612"/>
        <v>0</v>
      </c>
      <c r="AE601" s="221">
        <f t="shared" si="612"/>
        <v>0</v>
      </c>
      <c r="AF601" s="221">
        <f t="shared" si="612"/>
        <v>0</v>
      </c>
      <c r="AG601" s="221">
        <f t="shared" si="612"/>
        <v>0</v>
      </c>
      <c r="AH601" s="221">
        <f t="shared" si="612"/>
        <v>0</v>
      </c>
      <c r="AI601" s="221">
        <f t="shared" si="612"/>
        <v>0</v>
      </c>
      <c r="AJ601" s="221">
        <f t="shared" si="612"/>
        <v>0</v>
      </c>
      <c r="AK601" s="221">
        <f t="shared" si="612"/>
        <v>0</v>
      </c>
      <c r="AL601" s="221">
        <f t="shared" si="612"/>
        <v>0</v>
      </c>
      <c r="AM601" s="221">
        <f t="shared" si="612"/>
        <v>0</v>
      </c>
      <c r="AN601" s="221">
        <f t="shared" si="612"/>
        <v>0</v>
      </c>
      <c r="AO601" s="221">
        <f t="shared" si="612"/>
        <v>0</v>
      </c>
      <c r="AP601" s="221">
        <f t="shared" si="612"/>
        <v>0</v>
      </c>
      <c r="AQ601" s="221">
        <f t="shared" si="612"/>
        <v>0</v>
      </c>
      <c r="AR601" s="221">
        <f t="shared" si="612"/>
        <v>0</v>
      </c>
      <c r="AS601" s="221">
        <f t="shared" si="612"/>
        <v>0</v>
      </c>
      <c r="AT601" s="221">
        <f t="shared" si="612"/>
        <v>0</v>
      </c>
      <c r="AU601" s="221">
        <f t="shared" si="613" ref="AU601:BM601">AU572+AU1240</f>
        <v>0</v>
      </c>
      <c r="AV601" s="221">
        <f t="shared" si="613"/>
        <v>0</v>
      </c>
      <c r="AW601" s="221">
        <f t="shared" si="613"/>
        <v>0</v>
      </c>
      <c r="AX601" s="221">
        <f t="shared" si="613"/>
        <v>0</v>
      </c>
      <c r="AY601" s="221">
        <f t="shared" si="613"/>
        <v>0</v>
      </c>
      <c r="AZ601" s="221">
        <f t="shared" si="613"/>
        <v>0</v>
      </c>
      <c r="BA601" s="221">
        <f t="shared" si="613"/>
        <v>0</v>
      </c>
      <c r="BB601" s="221">
        <f t="shared" si="613"/>
        <v>0</v>
      </c>
      <c r="BC601" s="221">
        <f t="shared" si="613"/>
        <v>0</v>
      </c>
      <c r="BD601" s="221">
        <f t="shared" si="613"/>
        <v>0</v>
      </c>
      <c r="BE601" s="221">
        <f t="shared" si="613"/>
        <v>0</v>
      </c>
      <c r="BF601" s="221">
        <f t="shared" si="613"/>
        <v>0</v>
      </c>
      <c r="BG601" s="221">
        <f t="shared" si="613"/>
        <v>0</v>
      </c>
      <c r="BH601" s="221">
        <f t="shared" si="613"/>
        <v>0</v>
      </c>
      <c r="BI601" s="221">
        <f t="shared" si="613"/>
        <v>0</v>
      </c>
      <c r="BJ601" s="221">
        <f t="shared" si="613"/>
        <v>0</v>
      </c>
      <c r="BK601" s="221">
        <f t="shared" si="613"/>
        <v>0</v>
      </c>
      <c r="BL601" s="221">
        <f t="shared" si="613"/>
        <v>0</v>
      </c>
      <c r="BM601" s="221">
        <f t="shared" si="613"/>
        <v>0</v>
      </c>
    </row>
    <row r="602" spans="3:65" ht="12.75">
      <c r="C602" s="220">
        <f t="shared" si="604"/>
        <v>5</v>
      </c>
      <c r="D602" s="198" t="str">
        <f t="shared" si="605"/>
        <v>…</v>
      </c>
      <c r="E602" s="245" t="str">
        <f t="shared" si="601"/>
        <v>Operating Expense</v>
      </c>
      <c r="F602" s="215">
        <f t="shared" si="601"/>
        <v>2</v>
      </c>
      <c r="G602" s="215"/>
      <c r="H602" s="249"/>
      <c r="K602" s="236">
        <f t="shared" si="606"/>
        <v>0</v>
      </c>
      <c r="L602" s="237">
        <f t="shared" si="607"/>
        <v>0</v>
      </c>
      <c r="O602" s="221">
        <f t="shared" si="614" ref="O602:AT602">O573+O1241</f>
        <v>0</v>
      </c>
      <c r="P602" s="221">
        <f t="shared" si="614"/>
        <v>0</v>
      </c>
      <c r="Q602" s="221">
        <f t="shared" si="614"/>
        <v>0</v>
      </c>
      <c r="R602" s="221">
        <f t="shared" si="614"/>
        <v>0</v>
      </c>
      <c r="S602" s="221">
        <f t="shared" si="614"/>
        <v>0</v>
      </c>
      <c r="T602" s="221">
        <f t="shared" si="614"/>
        <v>0</v>
      </c>
      <c r="U602" s="221">
        <f t="shared" si="614"/>
        <v>0</v>
      </c>
      <c r="V602" s="221">
        <f t="shared" si="614"/>
        <v>0</v>
      </c>
      <c r="W602" s="221">
        <f t="shared" si="614"/>
        <v>0</v>
      </c>
      <c r="X602" s="221">
        <f t="shared" si="614"/>
        <v>0</v>
      </c>
      <c r="Y602" s="221">
        <f t="shared" si="614"/>
        <v>0</v>
      </c>
      <c r="Z602" s="221">
        <f t="shared" si="614"/>
        <v>0</v>
      </c>
      <c r="AA602" s="221">
        <f t="shared" si="614"/>
        <v>0</v>
      </c>
      <c r="AB602" s="221">
        <f t="shared" si="614"/>
        <v>0</v>
      </c>
      <c r="AC602" s="221">
        <f t="shared" si="614"/>
        <v>0</v>
      </c>
      <c r="AD602" s="221">
        <f t="shared" si="614"/>
        <v>0</v>
      </c>
      <c r="AE602" s="221">
        <f t="shared" si="614"/>
        <v>0</v>
      </c>
      <c r="AF602" s="221">
        <f t="shared" si="614"/>
        <v>0</v>
      </c>
      <c r="AG602" s="221">
        <f t="shared" si="614"/>
        <v>0</v>
      </c>
      <c r="AH602" s="221">
        <f t="shared" si="614"/>
        <v>0</v>
      </c>
      <c r="AI602" s="221">
        <f t="shared" si="614"/>
        <v>0</v>
      </c>
      <c r="AJ602" s="221">
        <f t="shared" si="614"/>
        <v>0</v>
      </c>
      <c r="AK602" s="221">
        <f t="shared" si="614"/>
        <v>0</v>
      </c>
      <c r="AL602" s="221">
        <f t="shared" si="614"/>
        <v>0</v>
      </c>
      <c r="AM602" s="221">
        <f t="shared" si="614"/>
        <v>0</v>
      </c>
      <c r="AN602" s="221">
        <f t="shared" si="614"/>
        <v>0</v>
      </c>
      <c r="AO602" s="221">
        <f t="shared" si="614"/>
        <v>0</v>
      </c>
      <c r="AP602" s="221">
        <f t="shared" si="614"/>
        <v>0</v>
      </c>
      <c r="AQ602" s="221">
        <f t="shared" si="614"/>
        <v>0</v>
      </c>
      <c r="AR602" s="221">
        <f t="shared" si="614"/>
        <v>0</v>
      </c>
      <c r="AS602" s="221">
        <f t="shared" si="614"/>
        <v>0</v>
      </c>
      <c r="AT602" s="221">
        <f t="shared" si="614"/>
        <v>0</v>
      </c>
      <c r="AU602" s="221">
        <f t="shared" si="615" ref="AU602:BM602">AU573+AU1241</f>
        <v>0</v>
      </c>
      <c r="AV602" s="221">
        <f t="shared" si="615"/>
        <v>0</v>
      </c>
      <c r="AW602" s="221">
        <f t="shared" si="615"/>
        <v>0</v>
      </c>
      <c r="AX602" s="221">
        <f t="shared" si="615"/>
        <v>0</v>
      </c>
      <c r="AY602" s="221">
        <f t="shared" si="615"/>
        <v>0</v>
      </c>
      <c r="AZ602" s="221">
        <f t="shared" si="615"/>
        <v>0</v>
      </c>
      <c r="BA602" s="221">
        <f t="shared" si="615"/>
        <v>0</v>
      </c>
      <c r="BB602" s="221">
        <f t="shared" si="615"/>
        <v>0</v>
      </c>
      <c r="BC602" s="221">
        <f t="shared" si="615"/>
        <v>0</v>
      </c>
      <c r="BD602" s="221">
        <f t="shared" si="615"/>
        <v>0</v>
      </c>
      <c r="BE602" s="221">
        <f t="shared" si="615"/>
        <v>0</v>
      </c>
      <c r="BF602" s="221">
        <f t="shared" si="615"/>
        <v>0</v>
      </c>
      <c r="BG602" s="221">
        <f t="shared" si="615"/>
        <v>0</v>
      </c>
      <c r="BH602" s="221">
        <f t="shared" si="615"/>
        <v>0</v>
      </c>
      <c r="BI602" s="221">
        <f t="shared" si="615"/>
        <v>0</v>
      </c>
      <c r="BJ602" s="221">
        <f t="shared" si="615"/>
        <v>0</v>
      </c>
      <c r="BK602" s="221">
        <f t="shared" si="615"/>
        <v>0</v>
      </c>
      <c r="BL602" s="221">
        <f t="shared" si="615"/>
        <v>0</v>
      </c>
      <c r="BM602" s="221">
        <f t="shared" si="615"/>
        <v>0</v>
      </c>
    </row>
    <row r="603" spans="3:65" ht="12.75">
      <c r="C603" s="220">
        <f t="shared" si="604"/>
        <v>6</v>
      </c>
      <c r="D603" s="198" t="str">
        <f t="shared" si="605"/>
        <v>…</v>
      </c>
      <c r="E603" s="245" t="str">
        <f t="shared" si="601"/>
        <v>Operating Expense</v>
      </c>
      <c r="F603" s="215">
        <f t="shared" si="601"/>
        <v>2</v>
      </c>
      <c r="G603" s="215"/>
      <c r="H603" s="249"/>
      <c r="K603" s="236">
        <f t="shared" si="606"/>
        <v>0</v>
      </c>
      <c r="L603" s="237">
        <f t="shared" si="607"/>
        <v>0</v>
      </c>
      <c r="O603" s="221">
        <f t="shared" si="616" ref="O603:AT603">O574+O1242</f>
        <v>0</v>
      </c>
      <c r="P603" s="221">
        <f t="shared" si="616"/>
        <v>0</v>
      </c>
      <c r="Q603" s="221">
        <f t="shared" si="616"/>
        <v>0</v>
      </c>
      <c r="R603" s="221">
        <f t="shared" si="616"/>
        <v>0</v>
      </c>
      <c r="S603" s="221">
        <f t="shared" si="616"/>
        <v>0</v>
      </c>
      <c r="T603" s="221">
        <f t="shared" si="616"/>
        <v>0</v>
      </c>
      <c r="U603" s="221">
        <f t="shared" si="616"/>
        <v>0</v>
      </c>
      <c r="V603" s="221">
        <f t="shared" si="616"/>
        <v>0</v>
      </c>
      <c r="W603" s="221">
        <f t="shared" si="616"/>
        <v>0</v>
      </c>
      <c r="X603" s="221">
        <f t="shared" si="616"/>
        <v>0</v>
      </c>
      <c r="Y603" s="221">
        <f t="shared" si="616"/>
        <v>0</v>
      </c>
      <c r="Z603" s="221">
        <f t="shared" si="616"/>
        <v>0</v>
      </c>
      <c r="AA603" s="221">
        <f t="shared" si="616"/>
        <v>0</v>
      </c>
      <c r="AB603" s="221">
        <f t="shared" si="616"/>
        <v>0</v>
      </c>
      <c r="AC603" s="221">
        <f t="shared" si="616"/>
        <v>0</v>
      </c>
      <c r="AD603" s="221">
        <f t="shared" si="616"/>
        <v>0</v>
      </c>
      <c r="AE603" s="221">
        <f t="shared" si="616"/>
        <v>0</v>
      </c>
      <c r="AF603" s="221">
        <f t="shared" si="616"/>
        <v>0</v>
      </c>
      <c r="AG603" s="221">
        <f t="shared" si="616"/>
        <v>0</v>
      </c>
      <c r="AH603" s="221">
        <f t="shared" si="616"/>
        <v>0</v>
      </c>
      <c r="AI603" s="221">
        <f t="shared" si="616"/>
        <v>0</v>
      </c>
      <c r="AJ603" s="221">
        <f t="shared" si="616"/>
        <v>0</v>
      </c>
      <c r="AK603" s="221">
        <f t="shared" si="616"/>
        <v>0</v>
      </c>
      <c r="AL603" s="221">
        <f t="shared" si="616"/>
        <v>0</v>
      </c>
      <c r="AM603" s="221">
        <f t="shared" si="616"/>
        <v>0</v>
      </c>
      <c r="AN603" s="221">
        <f t="shared" si="616"/>
        <v>0</v>
      </c>
      <c r="AO603" s="221">
        <f t="shared" si="616"/>
        <v>0</v>
      </c>
      <c r="AP603" s="221">
        <f t="shared" si="616"/>
        <v>0</v>
      </c>
      <c r="AQ603" s="221">
        <f t="shared" si="616"/>
        <v>0</v>
      </c>
      <c r="AR603" s="221">
        <f t="shared" si="616"/>
        <v>0</v>
      </c>
      <c r="AS603" s="221">
        <f t="shared" si="616"/>
        <v>0</v>
      </c>
      <c r="AT603" s="221">
        <f t="shared" si="616"/>
        <v>0</v>
      </c>
      <c r="AU603" s="221">
        <f t="shared" si="617" ref="AU603:BM603">AU574+AU1242</f>
        <v>0</v>
      </c>
      <c r="AV603" s="221">
        <f t="shared" si="617"/>
        <v>0</v>
      </c>
      <c r="AW603" s="221">
        <f t="shared" si="617"/>
        <v>0</v>
      </c>
      <c r="AX603" s="221">
        <f t="shared" si="617"/>
        <v>0</v>
      </c>
      <c r="AY603" s="221">
        <f t="shared" si="617"/>
        <v>0</v>
      </c>
      <c r="AZ603" s="221">
        <f t="shared" si="617"/>
        <v>0</v>
      </c>
      <c r="BA603" s="221">
        <f t="shared" si="617"/>
        <v>0</v>
      </c>
      <c r="BB603" s="221">
        <f t="shared" si="617"/>
        <v>0</v>
      </c>
      <c r="BC603" s="221">
        <f t="shared" si="617"/>
        <v>0</v>
      </c>
      <c r="BD603" s="221">
        <f t="shared" si="617"/>
        <v>0</v>
      </c>
      <c r="BE603" s="221">
        <f t="shared" si="617"/>
        <v>0</v>
      </c>
      <c r="BF603" s="221">
        <f t="shared" si="617"/>
        <v>0</v>
      </c>
      <c r="BG603" s="221">
        <f t="shared" si="617"/>
        <v>0</v>
      </c>
      <c r="BH603" s="221">
        <f t="shared" si="617"/>
        <v>0</v>
      </c>
      <c r="BI603" s="221">
        <f t="shared" si="617"/>
        <v>0</v>
      </c>
      <c r="BJ603" s="221">
        <f t="shared" si="617"/>
        <v>0</v>
      </c>
      <c r="BK603" s="221">
        <f t="shared" si="617"/>
        <v>0</v>
      </c>
      <c r="BL603" s="221">
        <f t="shared" si="617"/>
        <v>0</v>
      </c>
      <c r="BM603" s="221">
        <f t="shared" si="617"/>
        <v>0</v>
      </c>
    </row>
    <row r="604" spans="3:65" ht="12.75">
      <c r="C604" s="220">
        <f t="shared" si="604"/>
        <v>7</v>
      </c>
      <c r="D604" s="198" t="str">
        <f t="shared" si="605"/>
        <v>…</v>
      </c>
      <c r="E604" s="245" t="str">
        <f t="shared" si="601"/>
        <v>Operating Expense</v>
      </c>
      <c r="F604" s="215">
        <f t="shared" si="601"/>
        <v>2</v>
      </c>
      <c r="G604" s="215"/>
      <c r="H604" s="249"/>
      <c r="K604" s="236">
        <f t="shared" si="606"/>
        <v>0</v>
      </c>
      <c r="L604" s="237">
        <f t="shared" si="607"/>
        <v>0</v>
      </c>
      <c r="O604" s="221">
        <f t="shared" si="618" ref="O604:AT604">O575+O1243</f>
        <v>0</v>
      </c>
      <c r="P604" s="221">
        <f t="shared" si="618"/>
        <v>0</v>
      </c>
      <c r="Q604" s="221">
        <f t="shared" si="618"/>
        <v>0</v>
      </c>
      <c r="R604" s="221">
        <f t="shared" si="618"/>
        <v>0</v>
      </c>
      <c r="S604" s="221">
        <f t="shared" si="618"/>
        <v>0</v>
      </c>
      <c r="T604" s="221">
        <f t="shared" si="618"/>
        <v>0</v>
      </c>
      <c r="U604" s="221">
        <f t="shared" si="618"/>
        <v>0</v>
      </c>
      <c r="V604" s="221">
        <f t="shared" si="618"/>
        <v>0</v>
      </c>
      <c r="W604" s="221">
        <f t="shared" si="618"/>
        <v>0</v>
      </c>
      <c r="X604" s="221">
        <f t="shared" si="618"/>
        <v>0</v>
      </c>
      <c r="Y604" s="221">
        <f t="shared" si="618"/>
        <v>0</v>
      </c>
      <c r="Z604" s="221">
        <f t="shared" si="618"/>
        <v>0</v>
      </c>
      <c r="AA604" s="221">
        <f t="shared" si="618"/>
        <v>0</v>
      </c>
      <c r="AB604" s="221">
        <f t="shared" si="618"/>
        <v>0</v>
      </c>
      <c r="AC604" s="221">
        <f t="shared" si="618"/>
        <v>0</v>
      </c>
      <c r="AD604" s="221">
        <f t="shared" si="618"/>
        <v>0</v>
      </c>
      <c r="AE604" s="221">
        <f t="shared" si="618"/>
        <v>0</v>
      </c>
      <c r="AF604" s="221">
        <f t="shared" si="618"/>
        <v>0</v>
      </c>
      <c r="AG604" s="221">
        <f t="shared" si="618"/>
        <v>0</v>
      </c>
      <c r="AH604" s="221">
        <f t="shared" si="618"/>
        <v>0</v>
      </c>
      <c r="AI604" s="221">
        <f t="shared" si="618"/>
        <v>0</v>
      </c>
      <c r="AJ604" s="221">
        <f t="shared" si="618"/>
        <v>0</v>
      </c>
      <c r="AK604" s="221">
        <f t="shared" si="618"/>
        <v>0</v>
      </c>
      <c r="AL604" s="221">
        <f t="shared" si="618"/>
        <v>0</v>
      </c>
      <c r="AM604" s="221">
        <f t="shared" si="618"/>
        <v>0</v>
      </c>
      <c r="AN604" s="221">
        <f t="shared" si="618"/>
        <v>0</v>
      </c>
      <c r="AO604" s="221">
        <f t="shared" si="618"/>
        <v>0</v>
      </c>
      <c r="AP604" s="221">
        <f t="shared" si="618"/>
        <v>0</v>
      </c>
      <c r="AQ604" s="221">
        <f t="shared" si="618"/>
        <v>0</v>
      </c>
      <c r="AR604" s="221">
        <f t="shared" si="618"/>
        <v>0</v>
      </c>
      <c r="AS604" s="221">
        <f t="shared" si="618"/>
        <v>0</v>
      </c>
      <c r="AT604" s="221">
        <f t="shared" si="618"/>
        <v>0</v>
      </c>
      <c r="AU604" s="221">
        <f t="shared" si="619" ref="AU604:BM604">AU575+AU1243</f>
        <v>0</v>
      </c>
      <c r="AV604" s="221">
        <f t="shared" si="619"/>
        <v>0</v>
      </c>
      <c r="AW604" s="221">
        <f t="shared" si="619"/>
        <v>0</v>
      </c>
      <c r="AX604" s="221">
        <f t="shared" si="619"/>
        <v>0</v>
      </c>
      <c r="AY604" s="221">
        <f t="shared" si="619"/>
        <v>0</v>
      </c>
      <c r="AZ604" s="221">
        <f t="shared" si="619"/>
        <v>0</v>
      </c>
      <c r="BA604" s="221">
        <f t="shared" si="619"/>
        <v>0</v>
      </c>
      <c r="BB604" s="221">
        <f t="shared" si="619"/>
        <v>0</v>
      </c>
      <c r="BC604" s="221">
        <f t="shared" si="619"/>
        <v>0</v>
      </c>
      <c r="BD604" s="221">
        <f t="shared" si="619"/>
        <v>0</v>
      </c>
      <c r="BE604" s="221">
        <f t="shared" si="619"/>
        <v>0</v>
      </c>
      <c r="BF604" s="221">
        <f t="shared" si="619"/>
        <v>0</v>
      </c>
      <c r="BG604" s="221">
        <f t="shared" si="619"/>
        <v>0</v>
      </c>
      <c r="BH604" s="221">
        <f t="shared" si="619"/>
        <v>0</v>
      </c>
      <c r="BI604" s="221">
        <f t="shared" si="619"/>
        <v>0</v>
      </c>
      <c r="BJ604" s="221">
        <f t="shared" si="619"/>
        <v>0</v>
      </c>
      <c r="BK604" s="221">
        <f t="shared" si="619"/>
        <v>0</v>
      </c>
      <c r="BL604" s="221">
        <f t="shared" si="619"/>
        <v>0</v>
      </c>
      <c r="BM604" s="221">
        <f t="shared" si="619"/>
        <v>0</v>
      </c>
    </row>
    <row r="605" spans="3:65" ht="12.75">
      <c r="C605" s="220">
        <f t="shared" si="604"/>
        <v>8</v>
      </c>
      <c r="D605" s="198" t="str">
        <f t="shared" si="605"/>
        <v>…</v>
      </c>
      <c r="E605" s="245" t="str">
        <f t="shared" si="601"/>
        <v>Operating Expense</v>
      </c>
      <c r="F605" s="215">
        <f t="shared" si="601"/>
        <v>2</v>
      </c>
      <c r="G605" s="215"/>
      <c r="H605" s="249"/>
      <c r="K605" s="236">
        <f t="shared" si="606"/>
        <v>0</v>
      </c>
      <c r="L605" s="237">
        <f t="shared" si="607"/>
        <v>0</v>
      </c>
      <c r="O605" s="221">
        <f t="shared" si="620" ref="O605:AT605">O576+O1244</f>
        <v>0</v>
      </c>
      <c r="P605" s="221">
        <f t="shared" si="620"/>
        <v>0</v>
      </c>
      <c r="Q605" s="221">
        <f t="shared" si="620"/>
        <v>0</v>
      </c>
      <c r="R605" s="221">
        <f t="shared" si="620"/>
        <v>0</v>
      </c>
      <c r="S605" s="221">
        <f t="shared" si="620"/>
        <v>0</v>
      </c>
      <c r="T605" s="221">
        <f t="shared" si="620"/>
        <v>0</v>
      </c>
      <c r="U605" s="221">
        <f t="shared" si="620"/>
        <v>0</v>
      </c>
      <c r="V605" s="221">
        <f t="shared" si="620"/>
        <v>0</v>
      </c>
      <c r="W605" s="221">
        <f t="shared" si="620"/>
        <v>0</v>
      </c>
      <c r="X605" s="221">
        <f t="shared" si="620"/>
        <v>0</v>
      </c>
      <c r="Y605" s="221">
        <f t="shared" si="620"/>
        <v>0</v>
      </c>
      <c r="Z605" s="221">
        <f t="shared" si="620"/>
        <v>0</v>
      </c>
      <c r="AA605" s="221">
        <f t="shared" si="620"/>
        <v>0</v>
      </c>
      <c r="AB605" s="221">
        <f t="shared" si="620"/>
        <v>0</v>
      </c>
      <c r="AC605" s="221">
        <f t="shared" si="620"/>
        <v>0</v>
      </c>
      <c r="AD605" s="221">
        <f t="shared" si="620"/>
        <v>0</v>
      </c>
      <c r="AE605" s="221">
        <f t="shared" si="620"/>
        <v>0</v>
      </c>
      <c r="AF605" s="221">
        <f t="shared" si="620"/>
        <v>0</v>
      </c>
      <c r="AG605" s="221">
        <f t="shared" si="620"/>
        <v>0</v>
      </c>
      <c r="AH605" s="221">
        <f t="shared" si="620"/>
        <v>0</v>
      </c>
      <c r="AI605" s="221">
        <f t="shared" si="620"/>
        <v>0</v>
      </c>
      <c r="AJ605" s="221">
        <f t="shared" si="620"/>
        <v>0</v>
      </c>
      <c r="AK605" s="221">
        <f t="shared" si="620"/>
        <v>0</v>
      </c>
      <c r="AL605" s="221">
        <f t="shared" si="620"/>
        <v>0</v>
      </c>
      <c r="AM605" s="221">
        <f t="shared" si="620"/>
        <v>0</v>
      </c>
      <c r="AN605" s="221">
        <f t="shared" si="620"/>
        <v>0</v>
      </c>
      <c r="AO605" s="221">
        <f t="shared" si="620"/>
        <v>0</v>
      </c>
      <c r="AP605" s="221">
        <f t="shared" si="620"/>
        <v>0</v>
      </c>
      <c r="AQ605" s="221">
        <f t="shared" si="620"/>
        <v>0</v>
      </c>
      <c r="AR605" s="221">
        <f t="shared" si="620"/>
        <v>0</v>
      </c>
      <c r="AS605" s="221">
        <f t="shared" si="620"/>
        <v>0</v>
      </c>
      <c r="AT605" s="221">
        <f t="shared" si="620"/>
        <v>0</v>
      </c>
      <c r="AU605" s="221">
        <f t="shared" si="621" ref="AU605:BM605">AU576+AU1244</f>
        <v>0</v>
      </c>
      <c r="AV605" s="221">
        <f t="shared" si="621"/>
        <v>0</v>
      </c>
      <c r="AW605" s="221">
        <f t="shared" si="621"/>
        <v>0</v>
      </c>
      <c r="AX605" s="221">
        <f t="shared" si="621"/>
        <v>0</v>
      </c>
      <c r="AY605" s="221">
        <f t="shared" si="621"/>
        <v>0</v>
      </c>
      <c r="AZ605" s="221">
        <f t="shared" si="621"/>
        <v>0</v>
      </c>
      <c r="BA605" s="221">
        <f t="shared" si="621"/>
        <v>0</v>
      </c>
      <c r="BB605" s="221">
        <f t="shared" si="621"/>
        <v>0</v>
      </c>
      <c r="BC605" s="221">
        <f t="shared" si="621"/>
        <v>0</v>
      </c>
      <c r="BD605" s="221">
        <f t="shared" si="621"/>
        <v>0</v>
      </c>
      <c r="BE605" s="221">
        <f t="shared" si="621"/>
        <v>0</v>
      </c>
      <c r="BF605" s="221">
        <f t="shared" si="621"/>
        <v>0</v>
      </c>
      <c r="BG605" s="221">
        <f t="shared" si="621"/>
        <v>0</v>
      </c>
      <c r="BH605" s="221">
        <f t="shared" si="621"/>
        <v>0</v>
      </c>
      <c r="BI605" s="221">
        <f t="shared" si="621"/>
        <v>0</v>
      </c>
      <c r="BJ605" s="221">
        <f t="shared" si="621"/>
        <v>0</v>
      </c>
      <c r="BK605" s="221">
        <f t="shared" si="621"/>
        <v>0</v>
      </c>
      <c r="BL605" s="221">
        <f t="shared" si="621"/>
        <v>0</v>
      </c>
      <c r="BM605" s="221">
        <f t="shared" si="621"/>
        <v>0</v>
      </c>
    </row>
    <row r="606" spans="3:65" ht="12.75">
      <c r="C606" s="220">
        <f t="shared" si="604"/>
        <v>9</v>
      </c>
      <c r="D606" s="198" t="str">
        <f t="shared" si="605"/>
        <v>…</v>
      </c>
      <c r="E606" s="245" t="str">
        <f t="shared" si="601"/>
        <v>Operating Expense</v>
      </c>
      <c r="F606" s="215">
        <f t="shared" si="601"/>
        <v>2</v>
      </c>
      <c r="G606" s="215"/>
      <c r="H606" s="249"/>
      <c r="K606" s="236">
        <f t="shared" si="606"/>
        <v>0</v>
      </c>
      <c r="L606" s="237">
        <f t="shared" si="607"/>
        <v>0</v>
      </c>
      <c r="O606" s="221">
        <f t="shared" si="622" ref="O606:AT606">O577+O1245</f>
        <v>0</v>
      </c>
      <c r="P606" s="221">
        <f t="shared" si="622"/>
        <v>0</v>
      </c>
      <c r="Q606" s="221">
        <f t="shared" si="622"/>
        <v>0</v>
      </c>
      <c r="R606" s="221">
        <f t="shared" si="622"/>
        <v>0</v>
      </c>
      <c r="S606" s="221">
        <f t="shared" si="622"/>
        <v>0</v>
      </c>
      <c r="T606" s="221">
        <f t="shared" si="622"/>
        <v>0</v>
      </c>
      <c r="U606" s="221">
        <f t="shared" si="622"/>
        <v>0</v>
      </c>
      <c r="V606" s="221">
        <f t="shared" si="622"/>
        <v>0</v>
      </c>
      <c r="W606" s="221">
        <f t="shared" si="622"/>
        <v>0</v>
      </c>
      <c r="X606" s="221">
        <f t="shared" si="622"/>
        <v>0</v>
      </c>
      <c r="Y606" s="221">
        <f t="shared" si="622"/>
        <v>0</v>
      </c>
      <c r="Z606" s="221">
        <f t="shared" si="622"/>
        <v>0</v>
      </c>
      <c r="AA606" s="221">
        <f t="shared" si="622"/>
        <v>0</v>
      </c>
      <c r="AB606" s="221">
        <f t="shared" si="622"/>
        <v>0</v>
      </c>
      <c r="AC606" s="221">
        <f t="shared" si="622"/>
        <v>0</v>
      </c>
      <c r="AD606" s="221">
        <f t="shared" si="622"/>
        <v>0</v>
      </c>
      <c r="AE606" s="221">
        <f t="shared" si="622"/>
        <v>0</v>
      </c>
      <c r="AF606" s="221">
        <f t="shared" si="622"/>
        <v>0</v>
      </c>
      <c r="AG606" s="221">
        <f t="shared" si="622"/>
        <v>0</v>
      </c>
      <c r="AH606" s="221">
        <f t="shared" si="622"/>
        <v>0</v>
      </c>
      <c r="AI606" s="221">
        <f t="shared" si="622"/>
        <v>0</v>
      </c>
      <c r="AJ606" s="221">
        <f t="shared" si="622"/>
        <v>0</v>
      </c>
      <c r="AK606" s="221">
        <f t="shared" si="622"/>
        <v>0</v>
      </c>
      <c r="AL606" s="221">
        <f t="shared" si="622"/>
        <v>0</v>
      </c>
      <c r="AM606" s="221">
        <f t="shared" si="622"/>
        <v>0</v>
      </c>
      <c r="AN606" s="221">
        <f t="shared" si="622"/>
        <v>0</v>
      </c>
      <c r="AO606" s="221">
        <f t="shared" si="622"/>
        <v>0</v>
      </c>
      <c r="AP606" s="221">
        <f t="shared" si="622"/>
        <v>0</v>
      </c>
      <c r="AQ606" s="221">
        <f t="shared" si="622"/>
        <v>0</v>
      </c>
      <c r="AR606" s="221">
        <f t="shared" si="622"/>
        <v>0</v>
      </c>
      <c r="AS606" s="221">
        <f t="shared" si="622"/>
        <v>0</v>
      </c>
      <c r="AT606" s="221">
        <f t="shared" si="622"/>
        <v>0</v>
      </c>
      <c r="AU606" s="221">
        <f t="shared" si="623" ref="AU606:BM606">AU577+AU1245</f>
        <v>0</v>
      </c>
      <c r="AV606" s="221">
        <f t="shared" si="623"/>
        <v>0</v>
      </c>
      <c r="AW606" s="221">
        <f t="shared" si="623"/>
        <v>0</v>
      </c>
      <c r="AX606" s="221">
        <f t="shared" si="623"/>
        <v>0</v>
      </c>
      <c r="AY606" s="221">
        <f t="shared" si="623"/>
        <v>0</v>
      </c>
      <c r="AZ606" s="221">
        <f t="shared" si="623"/>
        <v>0</v>
      </c>
      <c r="BA606" s="221">
        <f t="shared" si="623"/>
        <v>0</v>
      </c>
      <c r="BB606" s="221">
        <f t="shared" si="623"/>
        <v>0</v>
      </c>
      <c r="BC606" s="221">
        <f t="shared" si="623"/>
        <v>0</v>
      </c>
      <c r="BD606" s="221">
        <f t="shared" si="623"/>
        <v>0</v>
      </c>
      <c r="BE606" s="221">
        <f t="shared" si="623"/>
        <v>0</v>
      </c>
      <c r="BF606" s="221">
        <f t="shared" si="623"/>
        <v>0</v>
      </c>
      <c r="BG606" s="221">
        <f t="shared" si="623"/>
        <v>0</v>
      </c>
      <c r="BH606" s="221">
        <f t="shared" si="623"/>
        <v>0</v>
      </c>
      <c r="BI606" s="221">
        <f t="shared" si="623"/>
        <v>0</v>
      </c>
      <c r="BJ606" s="221">
        <f t="shared" si="623"/>
        <v>0</v>
      </c>
      <c r="BK606" s="221">
        <f t="shared" si="623"/>
        <v>0</v>
      </c>
      <c r="BL606" s="221">
        <f t="shared" si="623"/>
        <v>0</v>
      </c>
      <c r="BM606" s="221">
        <f t="shared" si="623"/>
        <v>0</v>
      </c>
    </row>
    <row r="607" spans="3:65" ht="12.75">
      <c r="C607" s="220">
        <f t="shared" si="604"/>
        <v>10</v>
      </c>
      <c r="D607" s="198" t="str">
        <f t="shared" si="605"/>
        <v>…</v>
      </c>
      <c r="E607" s="245" t="str">
        <f t="shared" si="601"/>
        <v>Operating Expense</v>
      </c>
      <c r="F607" s="215">
        <f t="shared" si="601"/>
        <v>2</v>
      </c>
      <c r="G607" s="215"/>
      <c r="H607" s="249"/>
      <c r="K607" s="236">
        <f t="shared" si="606"/>
        <v>0</v>
      </c>
      <c r="L607" s="237">
        <f t="shared" si="607"/>
        <v>0</v>
      </c>
      <c r="O607" s="221">
        <f t="shared" si="624" ref="O607:AT607">O578+O1246</f>
        <v>0</v>
      </c>
      <c r="P607" s="221">
        <f t="shared" si="624"/>
        <v>0</v>
      </c>
      <c r="Q607" s="221">
        <f t="shared" si="624"/>
        <v>0</v>
      </c>
      <c r="R607" s="221">
        <f t="shared" si="624"/>
        <v>0</v>
      </c>
      <c r="S607" s="221">
        <f t="shared" si="624"/>
        <v>0</v>
      </c>
      <c r="T607" s="221">
        <f t="shared" si="624"/>
        <v>0</v>
      </c>
      <c r="U607" s="221">
        <f t="shared" si="624"/>
        <v>0</v>
      </c>
      <c r="V607" s="221">
        <f t="shared" si="624"/>
        <v>0</v>
      </c>
      <c r="W607" s="221">
        <f t="shared" si="624"/>
        <v>0</v>
      </c>
      <c r="X607" s="221">
        <f t="shared" si="624"/>
        <v>0</v>
      </c>
      <c r="Y607" s="221">
        <f t="shared" si="624"/>
        <v>0</v>
      </c>
      <c r="Z607" s="221">
        <f t="shared" si="624"/>
        <v>0</v>
      </c>
      <c r="AA607" s="221">
        <f t="shared" si="624"/>
        <v>0</v>
      </c>
      <c r="AB607" s="221">
        <f t="shared" si="624"/>
        <v>0</v>
      </c>
      <c r="AC607" s="221">
        <f t="shared" si="624"/>
        <v>0</v>
      </c>
      <c r="AD607" s="221">
        <f t="shared" si="624"/>
        <v>0</v>
      </c>
      <c r="AE607" s="221">
        <f t="shared" si="624"/>
        <v>0</v>
      </c>
      <c r="AF607" s="221">
        <f t="shared" si="624"/>
        <v>0</v>
      </c>
      <c r="AG607" s="221">
        <f t="shared" si="624"/>
        <v>0</v>
      </c>
      <c r="AH607" s="221">
        <f t="shared" si="624"/>
        <v>0</v>
      </c>
      <c r="AI607" s="221">
        <f t="shared" si="624"/>
        <v>0</v>
      </c>
      <c r="AJ607" s="221">
        <f t="shared" si="624"/>
        <v>0</v>
      </c>
      <c r="AK607" s="221">
        <f t="shared" si="624"/>
        <v>0</v>
      </c>
      <c r="AL607" s="221">
        <f t="shared" si="624"/>
        <v>0</v>
      </c>
      <c r="AM607" s="221">
        <f t="shared" si="624"/>
        <v>0</v>
      </c>
      <c r="AN607" s="221">
        <f t="shared" si="624"/>
        <v>0</v>
      </c>
      <c r="AO607" s="221">
        <f t="shared" si="624"/>
        <v>0</v>
      </c>
      <c r="AP607" s="221">
        <f t="shared" si="624"/>
        <v>0</v>
      </c>
      <c r="AQ607" s="221">
        <f t="shared" si="624"/>
        <v>0</v>
      </c>
      <c r="AR607" s="221">
        <f t="shared" si="624"/>
        <v>0</v>
      </c>
      <c r="AS607" s="221">
        <f t="shared" si="624"/>
        <v>0</v>
      </c>
      <c r="AT607" s="221">
        <f t="shared" si="624"/>
        <v>0</v>
      </c>
      <c r="AU607" s="221">
        <f t="shared" si="625" ref="AU607:BM607">AU578+AU1246</f>
        <v>0</v>
      </c>
      <c r="AV607" s="221">
        <f t="shared" si="625"/>
        <v>0</v>
      </c>
      <c r="AW607" s="221">
        <f t="shared" si="625"/>
        <v>0</v>
      </c>
      <c r="AX607" s="221">
        <f t="shared" si="625"/>
        <v>0</v>
      </c>
      <c r="AY607" s="221">
        <f t="shared" si="625"/>
        <v>0</v>
      </c>
      <c r="AZ607" s="221">
        <f t="shared" si="625"/>
        <v>0</v>
      </c>
      <c r="BA607" s="221">
        <f t="shared" si="625"/>
        <v>0</v>
      </c>
      <c r="BB607" s="221">
        <f t="shared" si="625"/>
        <v>0</v>
      </c>
      <c r="BC607" s="221">
        <f t="shared" si="625"/>
        <v>0</v>
      </c>
      <c r="BD607" s="221">
        <f t="shared" si="625"/>
        <v>0</v>
      </c>
      <c r="BE607" s="221">
        <f t="shared" si="625"/>
        <v>0</v>
      </c>
      <c r="BF607" s="221">
        <f t="shared" si="625"/>
        <v>0</v>
      </c>
      <c r="BG607" s="221">
        <f t="shared" si="625"/>
        <v>0</v>
      </c>
      <c r="BH607" s="221">
        <f t="shared" si="625"/>
        <v>0</v>
      </c>
      <c r="BI607" s="221">
        <f t="shared" si="625"/>
        <v>0</v>
      </c>
      <c r="BJ607" s="221">
        <f t="shared" si="625"/>
        <v>0</v>
      </c>
      <c r="BK607" s="221">
        <f t="shared" si="625"/>
        <v>0</v>
      </c>
      <c r="BL607" s="221">
        <f t="shared" si="625"/>
        <v>0</v>
      </c>
      <c r="BM607" s="221">
        <f t="shared" si="625"/>
        <v>0</v>
      </c>
    </row>
    <row r="608" spans="3:65" ht="12.75">
      <c r="C608" s="220">
        <f t="shared" si="604"/>
        <v>11</v>
      </c>
      <c r="D608" s="198" t="str">
        <f t="shared" si="605"/>
        <v>…</v>
      </c>
      <c r="E608" s="245" t="str">
        <f t="shared" si="601"/>
        <v>Operating Expense</v>
      </c>
      <c r="F608" s="215">
        <f t="shared" si="601"/>
        <v>2</v>
      </c>
      <c r="G608" s="215"/>
      <c r="H608" s="249"/>
      <c r="K608" s="236">
        <f t="shared" si="606"/>
        <v>0</v>
      </c>
      <c r="L608" s="237">
        <f t="shared" si="607"/>
        <v>0</v>
      </c>
      <c r="O608" s="221">
        <f t="shared" si="626" ref="O608:AT608">O579+O1247</f>
        <v>0</v>
      </c>
      <c r="P608" s="221">
        <f t="shared" si="626"/>
        <v>0</v>
      </c>
      <c r="Q608" s="221">
        <f t="shared" si="626"/>
        <v>0</v>
      </c>
      <c r="R608" s="221">
        <f t="shared" si="626"/>
        <v>0</v>
      </c>
      <c r="S608" s="221">
        <f t="shared" si="626"/>
        <v>0</v>
      </c>
      <c r="T608" s="221">
        <f t="shared" si="626"/>
        <v>0</v>
      </c>
      <c r="U608" s="221">
        <f t="shared" si="626"/>
        <v>0</v>
      </c>
      <c r="V608" s="221">
        <f t="shared" si="626"/>
        <v>0</v>
      </c>
      <c r="W608" s="221">
        <f t="shared" si="626"/>
        <v>0</v>
      </c>
      <c r="X608" s="221">
        <f t="shared" si="626"/>
        <v>0</v>
      </c>
      <c r="Y608" s="221">
        <f t="shared" si="626"/>
        <v>0</v>
      </c>
      <c r="Z608" s="221">
        <f t="shared" si="626"/>
        <v>0</v>
      </c>
      <c r="AA608" s="221">
        <f t="shared" si="626"/>
        <v>0</v>
      </c>
      <c r="AB608" s="221">
        <f t="shared" si="626"/>
        <v>0</v>
      </c>
      <c r="AC608" s="221">
        <f t="shared" si="626"/>
        <v>0</v>
      </c>
      <c r="AD608" s="221">
        <f t="shared" si="626"/>
        <v>0</v>
      </c>
      <c r="AE608" s="221">
        <f t="shared" si="626"/>
        <v>0</v>
      </c>
      <c r="AF608" s="221">
        <f t="shared" si="626"/>
        <v>0</v>
      </c>
      <c r="AG608" s="221">
        <f t="shared" si="626"/>
        <v>0</v>
      </c>
      <c r="AH608" s="221">
        <f t="shared" si="626"/>
        <v>0</v>
      </c>
      <c r="AI608" s="221">
        <f t="shared" si="626"/>
        <v>0</v>
      </c>
      <c r="AJ608" s="221">
        <f t="shared" si="626"/>
        <v>0</v>
      </c>
      <c r="AK608" s="221">
        <f t="shared" si="626"/>
        <v>0</v>
      </c>
      <c r="AL608" s="221">
        <f t="shared" si="626"/>
        <v>0</v>
      </c>
      <c r="AM608" s="221">
        <f t="shared" si="626"/>
        <v>0</v>
      </c>
      <c r="AN608" s="221">
        <f t="shared" si="626"/>
        <v>0</v>
      </c>
      <c r="AO608" s="221">
        <f t="shared" si="626"/>
        <v>0</v>
      </c>
      <c r="AP608" s="221">
        <f t="shared" si="626"/>
        <v>0</v>
      </c>
      <c r="AQ608" s="221">
        <f t="shared" si="626"/>
        <v>0</v>
      </c>
      <c r="AR608" s="221">
        <f t="shared" si="626"/>
        <v>0</v>
      </c>
      <c r="AS608" s="221">
        <f t="shared" si="626"/>
        <v>0</v>
      </c>
      <c r="AT608" s="221">
        <f t="shared" si="626"/>
        <v>0</v>
      </c>
      <c r="AU608" s="221">
        <f t="shared" si="627" ref="AU608:BM608">AU579+AU1247</f>
        <v>0</v>
      </c>
      <c r="AV608" s="221">
        <f t="shared" si="627"/>
        <v>0</v>
      </c>
      <c r="AW608" s="221">
        <f t="shared" si="627"/>
        <v>0</v>
      </c>
      <c r="AX608" s="221">
        <f t="shared" si="627"/>
        <v>0</v>
      </c>
      <c r="AY608" s="221">
        <f t="shared" si="627"/>
        <v>0</v>
      </c>
      <c r="AZ608" s="221">
        <f t="shared" si="627"/>
        <v>0</v>
      </c>
      <c r="BA608" s="221">
        <f t="shared" si="627"/>
        <v>0</v>
      </c>
      <c r="BB608" s="221">
        <f t="shared" si="627"/>
        <v>0</v>
      </c>
      <c r="BC608" s="221">
        <f t="shared" si="627"/>
        <v>0</v>
      </c>
      <c r="BD608" s="221">
        <f t="shared" si="627"/>
        <v>0</v>
      </c>
      <c r="BE608" s="221">
        <f t="shared" si="627"/>
        <v>0</v>
      </c>
      <c r="BF608" s="221">
        <f t="shared" si="627"/>
        <v>0</v>
      </c>
      <c r="BG608" s="221">
        <f t="shared" si="627"/>
        <v>0</v>
      </c>
      <c r="BH608" s="221">
        <f t="shared" si="627"/>
        <v>0</v>
      </c>
      <c r="BI608" s="221">
        <f t="shared" si="627"/>
        <v>0</v>
      </c>
      <c r="BJ608" s="221">
        <f t="shared" si="627"/>
        <v>0</v>
      </c>
      <c r="BK608" s="221">
        <f t="shared" si="627"/>
        <v>0</v>
      </c>
      <c r="BL608" s="221">
        <f t="shared" si="627"/>
        <v>0</v>
      </c>
      <c r="BM608" s="221">
        <f t="shared" si="627"/>
        <v>0</v>
      </c>
    </row>
    <row r="609" spans="3:65" ht="12.75">
      <c r="C609" s="220">
        <f t="shared" si="604"/>
        <v>12</v>
      </c>
      <c r="D609" s="198" t="str">
        <f t="shared" si="605"/>
        <v>…</v>
      </c>
      <c r="E609" s="245" t="str">
        <f t="shared" si="601"/>
        <v>Operating Expense</v>
      </c>
      <c r="F609" s="215">
        <f t="shared" si="601"/>
        <v>2</v>
      </c>
      <c r="G609" s="215"/>
      <c r="H609" s="249"/>
      <c r="K609" s="236">
        <f t="shared" si="606"/>
        <v>0</v>
      </c>
      <c r="L609" s="237">
        <f t="shared" si="607"/>
        <v>0</v>
      </c>
      <c r="O609" s="221">
        <f t="shared" si="628" ref="O609:AT609">O580+O1248</f>
        <v>0</v>
      </c>
      <c r="P609" s="221">
        <f t="shared" si="628"/>
        <v>0</v>
      </c>
      <c r="Q609" s="221">
        <f t="shared" si="628"/>
        <v>0</v>
      </c>
      <c r="R609" s="221">
        <f t="shared" si="628"/>
        <v>0</v>
      </c>
      <c r="S609" s="221">
        <f t="shared" si="628"/>
        <v>0</v>
      </c>
      <c r="T609" s="221">
        <f t="shared" si="628"/>
        <v>0</v>
      </c>
      <c r="U609" s="221">
        <f t="shared" si="628"/>
        <v>0</v>
      </c>
      <c r="V609" s="221">
        <f t="shared" si="628"/>
        <v>0</v>
      </c>
      <c r="W609" s="221">
        <f t="shared" si="628"/>
        <v>0</v>
      </c>
      <c r="X609" s="221">
        <f t="shared" si="628"/>
        <v>0</v>
      </c>
      <c r="Y609" s="221">
        <f t="shared" si="628"/>
        <v>0</v>
      </c>
      <c r="Z609" s="221">
        <f t="shared" si="628"/>
        <v>0</v>
      </c>
      <c r="AA609" s="221">
        <f t="shared" si="628"/>
        <v>0</v>
      </c>
      <c r="AB609" s="221">
        <f t="shared" si="628"/>
        <v>0</v>
      </c>
      <c r="AC609" s="221">
        <f t="shared" si="628"/>
        <v>0</v>
      </c>
      <c r="AD609" s="221">
        <f t="shared" si="628"/>
        <v>0</v>
      </c>
      <c r="AE609" s="221">
        <f t="shared" si="628"/>
        <v>0</v>
      </c>
      <c r="AF609" s="221">
        <f t="shared" si="628"/>
        <v>0</v>
      </c>
      <c r="AG609" s="221">
        <f t="shared" si="628"/>
        <v>0</v>
      </c>
      <c r="AH609" s="221">
        <f t="shared" si="628"/>
        <v>0</v>
      </c>
      <c r="AI609" s="221">
        <f t="shared" si="628"/>
        <v>0</v>
      </c>
      <c r="AJ609" s="221">
        <f t="shared" si="628"/>
        <v>0</v>
      </c>
      <c r="AK609" s="221">
        <f t="shared" si="628"/>
        <v>0</v>
      </c>
      <c r="AL609" s="221">
        <f t="shared" si="628"/>
        <v>0</v>
      </c>
      <c r="AM609" s="221">
        <f t="shared" si="628"/>
        <v>0</v>
      </c>
      <c r="AN609" s="221">
        <f t="shared" si="628"/>
        <v>0</v>
      </c>
      <c r="AO609" s="221">
        <f t="shared" si="628"/>
        <v>0</v>
      </c>
      <c r="AP609" s="221">
        <f t="shared" si="628"/>
        <v>0</v>
      </c>
      <c r="AQ609" s="221">
        <f t="shared" si="628"/>
        <v>0</v>
      </c>
      <c r="AR609" s="221">
        <f t="shared" si="628"/>
        <v>0</v>
      </c>
      <c r="AS609" s="221">
        <f t="shared" si="628"/>
        <v>0</v>
      </c>
      <c r="AT609" s="221">
        <f t="shared" si="628"/>
        <v>0</v>
      </c>
      <c r="AU609" s="221">
        <f t="shared" si="629" ref="AU609:BM609">AU580+AU1248</f>
        <v>0</v>
      </c>
      <c r="AV609" s="221">
        <f t="shared" si="629"/>
        <v>0</v>
      </c>
      <c r="AW609" s="221">
        <f t="shared" si="629"/>
        <v>0</v>
      </c>
      <c r="AX609" s="221">
        <f t="shared" si="629"/>
        <v>0</v>
      </c>
      <c r="AY609" s="221">
        <f t="shared" si="629"/>
        <v>0</v>
      </c>
      <c r="AZ609" s="221">
        <f t="shared" si="629"/>
        <v>0</v>
      </c>
      <c r="BA609" s="221">
        <f t="shared" si="629"/>
        <v>0</v>
      </c>
      <c r="BB609" s="221">
        <f t="shared" si="629"/>
        <v>0</v>
      </c>
      <c r="BC609" s="221">
        <f t="shared" si="629"/>
        <v>0</v>
      </c>
      <c r="BD609" s="221">
        <f t="shared" si="629"/>
        <v>0</v>
      </c>
      <c r="BE609" s="221">
        <f t="shared" si="629"/>
        <v>0</v>
      </c>
      <c r="BF609" s="221">
        <f t="shared" si="629"/>
        <v>0</v>
      </c>
      <c r="BG609" s="221">
        <f t="shared" si="629"/>
        <v>0</v>
      </c>
      <c r="BH609" s="221">
        <f t="shared" si="629"/>
        <v>0</v>
      </c>
      <c r="BI609" s="221">
        <f t="shared" si="629"/>
        <v>0</v>
      </c>
      <c r="BJ609" s="221">
        <f t="shared" si="629"/>
        <v>0</v>
      </c>
      <c r="BK609" s="221">
        <f t="shared" si="629"/>
        <v>0</v>
      </c>
      <c r="BL609" s="221">
        <f t="shared" si="629"/>
        <v>0</v>
      </c>
      <c r="BM609" s="221">
        <f t="shared" si="629"/>
        <v>0</v>
      </c>
    </row>
    <row r="610" spans="3:65" ht="12.75">
      <c r="C610" s="220">
        <f t="shared" si="604"/>
        <v>13</v>
      </c>
      <c r="D610" s="198" t="str">
        <f t="shared" si="605"/>
        <v>…</v>
      </c>
      <c r="E610" s="245" t="str">
        <f t="shared" si="601"/>
        <v>Operating Expense</v>
      </c>
      <c r="F610" s="215">
        <f t="shared" si="601"/>
        <v>2</v>
      </c>
      <c r="G610" s="215"/>
      <c r="H610" s="249"/>
      <c r="K610" s="236">
        <f t="shared" si="606"/>
        <v>0</v>
      </c>
      <c r="L610" s="237">
        <f t="shared" si="607"/>
        <v>0</v>
      </c>
      <c r="O610" s="221">
        <f t="shared" si="630" ref="O610:AT610">O581+O1249</f>
        <v>0</v>
      </c>
      <c r="P610" s="221">
        <f t="shared" si="630"/>
        <v>0</v>
      </c>
      <c r="Q610" s="221">
        <f t="shared" si="630"/>
        <v>0</v>
      </c>
      <c r="R610" s="221">
        <f t="shared" si="630"/>
        <v>0</v>
      </c>
      <c r="S610" s="221">
        <f t="shared" si="630"/>
        <v>0</v>
      </c>
      <c r="T610" s="221">
        <f t="shared" si="630"/>
        <v>0</v>
      </c>
      <c r="U610" s="221">
        <f t="shared" si="630"/>
        <v>0</v>
      </c>
      <c r="V610" s="221">
        <f t="shared" si="630"/>
        <v>0</v>
      </c>
      <c r="W610" s="221">
        <f t="shared" si="630"/>
        <v>0</v>
      </c>
      <c r="X610" s="221">
        <f t="shared" si="630"/>
        <v>0</v>
      </c>
      <c r="Y610" s="221">
        <f t="shared" si="630"/>
        <v>0</v>
      </c>
      <c r="Z610" s="221">
        <f t="shared" si="630"/>
        <v>0</v>
      </c>
      <c r="AA610" s="221">
        <f t="shared" si="630"/>
        <v>0</v>
      </c>
      <c r="AB610" s="221">
        <f t="shared" si="630"/>
        <v>0</v>
      </c>
      <c r="AC610" s="221">
        <f t="shared" si="630"/>
        <v>0</v>
      </c>
      <c r="AD610" s="221">
        <f t="shared" si="630"/>
        <v>0</v>
      </c>
      <c r="AE610" s="221">
        <f t="shared" si="630"/>
        <v>0</v>
      </c>
      <c r="AF610" s="221">
        <f t="shared" si="630"/>
        <v>0</v>
      </c>
      <c r="AG610" s="221">
        <f t="shared" si="630"/>
        <v>0</v>
      </c>
      <c r="AH610" s="221">
        <f t="shared" si="630"/>
        <v>0</v>
      </c>
      <c r="AI610" s="221">
        <f t="shared" si="630"/>
        <v>0</v>
      </c>
      <c r="AJ610" s="221">
        <f t="shared" si="630"/>
        <v>0</v>
      </c>
      <c r="AK610" s="221">
        <f t="shared" si="630"/>
        <v>0</v>
      </c>
      <c r="AL610" s="221">
        <f t="shared" si="630"/>
        <v>0</v>
      </c>
      <c r="AM610" s="221">
        <f t="shared" si="630"/>
        <v>0</v>
      </c>
      <c r="AN610" s="221">
        <f t="shared" si="630"/>
        <v>0</v>
      </c>
      <c r="AO610" s="221">
        <f t="shared" si="630"/>
        <v>0</v>
      </c>
      <c r="AP610" s="221">
        <f t="shared" si="630"/>
        <v>0</v>
      </c>
      <c r="AQ610" s="221">
        <f t="shared" si="630"/>
        <v>0</v>
      </c>
      <c r="AR610" s="221">
        <f t="shared" si="630"/>
        <v>0</v>
      </c>
      <c r="AS610" s="221">
        <f t="shared" si="630"/>
        <v>0</v>
      </c>
      <c r="AT610" s="221">
        <f t="shared" si="630"/>
        <v>0</v>
      </c>
      <c r="AU610" s="221">
        <f t="shared" si="631" ref="AU610:BM610">AU581+AU1249</f>
        <v>0</v>
      </c>
      <c r="AV610" s="221">
        <f t="shared" si="631"/>
        <v>0</v>
      </c>
      <c r="AW610" s="221">
        <f t="shared" si="631"/>
        <v>0</v>
      </c>
      <c r="AX610" s="221">
        <f t="shared" si="631"/>
        <v>0</v>
      </c>
      <c r="AY610" s="221">
        <f t="shared" si="631"/>
        <v>0</v>
      </c>
      <c r="AZ610" s="221">
        <f t="shared" si="631"/>
        <v>0</v>
      </c>
      <c r="BA610" s="221">
        <f t="shared" si="631"/>
        <v>0</v>
      </c>
      <c r="BB610" s="221">
        <f t="shared" si="631"/>
        <v>0</v>
      </c>
      <c r="BC610" s="221">
        <f t="shared" si="631"/>
        <v>0</v>
      </c>
      <c r="BD610" s="221">
        <f t="shared" si="631"/>
        <v>0</v>
      </c>
      <c r="BE610" s="221">
        <f t="shared" si="631"/>
        <v>0</v>
      </c>
      <c r="BF610" s="221">
        <f t="shared" si="631"/>
        <v>0</v>
      </c>
      <c r="BG610" s="221">
        <f t="shared" si="631"/>
        <v>0</v>
      </c>
      <c r="BH610" s="221">
        <f t="shared" si="631"/>
        <v>0</v>
      </c>
      <c r="BI610" s="221">
        <f t="shared" si="631"/>
        <v>0</v>
      </c>
      <c r="BJ610" s="221">
        <f t="shared" si="631"/>
        <v>0</v>
      </c>
      <c r="BK610" s="221">
        <f t="shared" si="631"/>
        <v>0</v>
      </c>
      <c r="BL610" s="221">
        <f t="shared" si="631"/>
        <v>0</v>
      </c>
      <c r="BM610" s="221">
        <f t="shared" si="631"/>
        <v>0</v>
      </c>
    </row>
    <row r="611" spans="3:65" ht="12.75">
      <c r="C611" s="220">
        <f t="shared" si="604"/>
        <v>14</v>
      </c>
      <c r="D611" s="198" t="str">
        <f t="shared" si="605"/>
        <v>…</v>
      </c>
      <c r="E611" s="245" t="str">
        <f t="shared" si="601"/>
        <v>Operating Expense</v>
      </c>
      <c r="F611" s="215">
        <f t="shared" si="601"/>
        <v>2</v>
      </c>
      <c r="G611" s="215"/>
      <c r="H611" s="249"/>
      <c r="K611" s="236">
        <f t="shared" si="606"/>
        <v>0</v>
      </c>
      <c r="L611" s="237">
        <f t="shared" si="607"/>
        <v>0</v>
      </c>
      <c r="O611" s="221">
        <f t="shared" si="632" ref="O611:AT611">O582+O1250</f>
        <v>0</v>
      </c>
      <c r="P611" s="221">
        <f t="shared" si="632"/>
        <v>0</v>
      </c>
      <c r="Q611" s="221">
        <f t="shared" si="632"/>
        <v>0</v>
      </c>
      <c r="R611" s="221">
        <f t="shared" si="632"/>
        <v>0</v>
      </c>
      <c r="S611" s="221">
        <f t="shared" si="632"/>
        <v>0</v>
      </c>
      <c r="T611" s="221">
        <f t="shared" si="632"/>
        <v>0</v>
      </c>
      <c r="U611" s="221">
        <f t="shared" si="632"/>
        <v>0</v>
      </c>
      <c r="V611" s="221">
        <f t="shared" si="632"/>
        <v>0</v>
      </c>
      <c r="W611" s="221">
        <f t="shared" si="632"/>
        <v>0</v>
      </c>
      <c r="X611" s="221">
        <f t="shared" si="632"/>
        <v>0</v>
      </c>
      <c r="Y611" s="221">
        <f t="shared" si="632"/>
        <v>0</v>
      </c>
      <c r="Z611" s="221">
        <f t="shared" si="632"/>
        <v>0</v>
      </c>
      <c r="AA611" s="221">
        <f t="shared" si="632"/>
        <v>0</v>
      </c>
      <c r="AB611" s="221">
        <f t="shared" si="632"/>
        <v>0</v>
      </c>
      <c r="AC611" s="221">
        <f t="shared" si="632"/>
        <v>0</v>
      </c>
      <c r="AD611" s="221">
        <f t="shared" si="632"/>
        <v>0</v>
      </c>
      <c r="AE611" s="221">
        <f t="shared" si="632"/>
        <v>0</v>
      </c>
      <c r="AF611" s="221">
        <f t="shared" si="632"/>
        <v>0</v>
      </c>
      <c r="AG611" s="221">
        <f t="shared" si="632"/>
        <v>0</v>
      </c>
      <c r="AH611" s="221">
        <f t="shared" si="632"/>
        <v>0</v>
      </c>
      <c r="AI611" s="221">
        <f t="shared" si="632"/>
        <v>0</v>
      </c>
      <c r="AJ611" s="221">
        <f t="shared" si="632"/>
        <v>0</v>
      </c>
      <c r="AK611" s="221">
        <f t="shared" si="632"/>
        <v>0</v>
      </c>
      <c r="AL611" s="221">
        <f t="shared" si="632"/>
        <v>0</v>
      </c>
      <c r="AM611" s="221">
        <f t="shared" si="632"/>
        <v>0</v>
      </c>
      <c r="AN611" s="221">
        <f t="shared" si="632"/>
        <v>0</v>
      </c>
      <c r="AO611" s="221">
        <f t="shared" si="632"/>
        <v>0</v>
      </c>
      <c r="AP611" s="221">
        <f t="shared" si="632"/>
        <v>0</v>
      </c>
      <c r="AQ611" s="221">
        <f t="shared" si="632"/>
        <v>0</v>
      </c>
      <c r="AR611" s="221">
        <f t="shared" si="632"/>
        <v>0</v>
      </c>
      <c r="AS611" s="221">
        <f t="shared" si="632"/>
        <v>0</v>
      </c>
      <c r="AT611" s="221">
        <f t="shared" si="632"/>
        <v>0</v>
      </c>
      <c r="AU611" s="221">
        <f t="shared" si="633" ref="AU611:BM611">AU582+AU1250</f>
        <v>0</v>
      </c>
      <c r="AV611" s="221">
        <f t="shared" si="633"/>
        <v>0</v>
      </c>
      <c r="AW611" s="221">
        <f t="shared" si="633"/>
        <v>0</v>
      </c>
      <c r="AX611" s="221">
        <f t="shared" si="633"/>
        <v>0</v>
      </c>
      <c r="AY611" s="221">
        <f t="shared" si="633"/>
        <v>0</v>
      </c>
      <c r="AZ611" s="221">
        <f t="shared" si="633"/>
        <v>0</v>
      </c>
      <c r="BA611" s="221">
        <f t="shared" si="633"/>
        <v>0</v>
      </c>
      <c r="BB611" s="221">
        <f t="shared" si="633"/>
        <v>0</v>
      </c>
      <c r="BC611" s="221">
        <f t="shared" si="633"/>
        <v>0</v>
      </c>
      <c r="BD611" s="221">
        <f t="shared" si="633"/>
        <v>0</v>
      </c>
      <c r="BE611" s="221">
        <f t="shared" si="633"/>
        <v>0</v>
      </c>
      <c r="BF611" s="221">
        <f t="shared" si="633"/>
        <v>0</v>
      </c>
      <c r="BG611" s="221">
        <f t="shared" si="633"/>
        <v>0</v>
      </c>
      <c r="BH611" s="221">
        <f t="shared" si="633"/>
        <v>0</v>
      </c>
      <c r="BI611" s="221">
        <f t="shared" si="633"/>
        <v>0</v>
      </c>
      <c r="BJ611" s="221">
        <f t="shared" si="633"/>
        <v>0</v>
      </c>
      <c r="BK611" s="221">
        <f t="shared" si="633"/>
        <v>0</v>
      </c>
      <c r="BL611" s="221">
        <f t="shared" si="633"/>
        <v>0</v>
      </c>
      <c r="BM611" s="221">
        <f t="shared" si="633"/>
        <v>0</v>
      </c>
    </row>
    <row r="612" spans="3:65" ht="12.75">
      <c r="C612" s="220">
        <f t="shared" si="604"/>
        <v>15</v>
      </c>
      <c r="D612" s="198" t="str">
        <f t="shared" si="605"/>
        <v>…</v>
      </c>
      <c r="E612" s="245" t="str">
        <f t="shared" si="601"/>
        <v>Operating Expense</v>
      </c>
      <c r="F612" s="215">
        <f t="shared" si="601"/>
        <v>2</v>
      </c>
      <c r="G612" s="215"/>
      <c r="H612" s="249"/>
      <c r="K612" s="236">
        <f t="shared" si="606"/>
        <v>0</v>
      </c>
      <c r="L612" s="237">
        <f t="shared" si="607"/>
        <v>0</v>
      </c>
      <c r="O612" s="221">
        <f t="shared" si="634" ref="O612:AT612">O583+O1251</f>
        <v>0</v>
      </c>
      <c r="P612" s="221">
        <f t="shared" si="634"/>
        <v>0</v>
      </c>
      <c r="Q612" s="221">
        <f t="shared" si="634"/>
        <v>0</v>
      </c>
      <c r="R612" s="221">
        <f t="shared" si="634"/>
        <v>0</v>
      </c>
      <c r="S612" s="221">
        <f t="shared" si="634"/>
        <v>0</v>
      </c>
      <c r="T612" s="221">
        <f t="shared" si="634"/>
        <v>0</v>
      </c>
      <c r="U612" s="221">
        <f t="shared" si="634"/>
        <v>0</v>
      </c>
      <c r="V612" s="221">
        <f t="shared" si="634"/>
        <v>0</v>
      </c>
      <c r="W612" s="221">
        <f t="shared" si="634"/>
        <v>0</v>
      </c>
      <c r="X612" s="221">
        <f t="shared" si="634"/>
        <v>0</v>
      </c>
      <c r="Y612" s="221">
        <f t="shared" si="634"/>
        <v>0</v>
      </c>
      <c r="Z612" s="221">
        <f t="shared" si="634"/>
        <v>0</v>
      </c>
      <c r="AA612" s="221">
        <f t="shared" si="634"/>
        <v>0</v>
      </c>
      <c r="AB612" s="221">
        <f t="shared" si="634"/>
        <v>0</v>
      </c>
      <c r="AC612" s="221">
        <f t="shared" si="634"/>
        <v>0</v>
      </c>
      <c r="AD612" s="221">
        <f t="shared" si="634"/>
        <v>0</v>
      </c>
      <c r="AE612" s="221">
        <f t="shared" si="634"/>
        <v>0</v>
      </c>
      <c r="AF612" s="221">
        <f t="shared" si="634"/>
        <v>0</v>
      </c>
      <c r="AG612" s="221">
        <f t="shared" si="634"/>
        <v>0</v>
      </c>
      <c r="AH612" s="221">
        <f t="shared" si="634"/>
        <v>0</v>
      </c>
      <c r="AI612" s="221">
        <f t="shared" si="634"/>
        <v>0</v>
      </c>
      <c r="AJ612" s="221">
        <f t="shared" si="634"/>
        <v>0</v>
      </c>
      <c r="AK612" s="221">
        <f t="shared" si="634"/>
        <v>0</v>
      </c>
      <c r="AL612" s="221">
        <f t="shared" si="634"/>
        <v>0</v>
      </c>
      <c r="AM612" s="221">
        <f t="shared" si="634"/>
        <v>0</v>
      </c>
      <c r="AN612" s="221">
        <f t="shared" si="634"/>
        <v>0</v>
      </c>
      <c r="AO612" s="221">
        <f t="shared" si="634"/>
        <v>0</v>
      </c>
      <c r="AP612" s="221">
        <f t="shared" si="634"/>
        <v>0</v>
      </c>
      <c r="AQ612" s="221">
        <f t="shared" si="634"/>
        <v>0</v>
      </c>
      <c r="AR612" s="221">
        <f t="shared" si="634"/>
        <v>0</v>
      </c>
      <c r="AS612" s="221">
        <f t="shared" si="634"/>
        <v>0</v>
      </c>
      <c r="AT612" s="221">
        <f t="shared" si="634"/>
        <v>0</v>
      </c>
      <c r="AU612" s="221">
        <f t="shared" si="635" ref="AU612:BM612">AU583+AU1251</f>
        <v>0</v>
      </c>
      <c r="AV612" s="221">
        <f t="shared" si="635"/>
        <v>0</v>
      </c>
      <c r="AW612" s="221">
        <f t="shared" si="635"/>
        <v>0</v>
      </c>
      <c r="AX612" s="221">
        <f t="shared" si="635"/>
        <v>0</v>
      </c>
      <c r="AY612" s="221">
        <f t="shared" si="635"/>
        <v>0</v>
      </c>
      <c r="AZ612" s="221">
        <f t="shared" si="635"/>
        <v>0</v>
      </c>
      <c r="BA612" s="221">
        <f t="shared" si="635"/>
        <v>0</v>
      </c>
      <c r="BB612" s="221">
        <f t="shared" si="635"/>
        <v>0</v>
      </c>
      <c r="BC612" s="221">
        <f t="shared" si="635"/>
        <v>0</v>
      </c>
      <c r="BD612" s="221">
        <f t="shared" si="635"/>
        <v>0</v>
      </c>
      <c r="BE612" s="221">
        <f t="shared" si="635"/>
        <v>0</v>
      </c>
      <c r="BF612" s="221">
        <f t="shared" si="635"/>
        <v>0</v>
      </c>
      <c r="BG612" s="221">
        <f t="shared" si="635"/>
        <v>0</v>
      </c>
      <c r="BH612" s="221">
        <f t="shared" si="635"/>
        <v>0</v>
      </c>
      <c r="BI612" s="221">
        <f t="shared" si="635"/>
        <v>0</v>
      </c>
      <c r="BJ612" s="221">
        <f t="shared" si="635"/>
        <v>0</v>
      </c>
      <c r="BK612" s="221">
        <f t="shared" si="635"/>
        <v>0</v>
      </c>
      <c r="BL612" s="221">
        <f t="shared" si="635"/>
        <v>0</v>
      </c>
      <c r="BM612" s="221">
        <f t="shared" si="635"/>
        <v>0</v>
      </c>
    </row>
    <row r="613" spans="3:65" ht="12.75">
      <c r="C613" s="220">
        <f t="shared" si="604"/>
        <v>16</v>
      </c>
      <c r="D613" s="198" t="str">
        <f t="shared" si="605"/>
        <v>…</v>
      </c>
      <c r="E613" s="245" t="str">
        <f t="shared" si="601"/>
        <v>Operating Expense</v>
      </c>
      <c r="F613" s="215">
        <f t="shared" si="601"/>
        <v>2</v>
      </c>
      <c r="G613" s="215"/>
      <c r="H613" s="249"/>
      <c r="K613" s="236">
        <f t="shared" si="606"/>
        <v>0</v>
      </c>
      <c r="L613" s="237">
        <f t="shared" si="607"/>
        <v>0</v>
      </c>
      <c r="O613" s="221">
        <f t="shared" si="636" ref="O613:AT613">O584+O1252</f>
        <v>0</v>
      </c>
      <c r="P613" s="221">
        <f t="shared" si="636"/>
        <v>0</v>
      </c>
      <c r="Q613" s="221">
        <f t="shared" si="636"/>
        <v>0</v>
      </c>
      <c r="R613" s="221">
        <f t="shared" si="636"/>
        <v>0</v>
      </c>
      <c r="S613" s="221">
        <f t="shared" si="636"/>
        <v>0</v>
      </c>
      <c r="T613" s="221">
        <f t="shared" si="636"/>
        <v>0</v>
      </c>
      <c r="U613" s="221">
        <f t="shared" si="636"/>
        <v>0</v>
      </c>
      <c r="V613" s="221">
        <f t="shared" si="636"/>
        <v>0</v>
      </c>
      <c r="W613" s="221">
        <f t="shared" si="636"/>
        <v>0</v>
      </c>
      <c r="X613" s="221">
        <f t="shared" si="636"/>
        <v>0</v>
      </c>
      <c r="Y613" s="221">
        <f t="shared" si="636"/>
        <v>0</v>
      </c>
      <c r="Z613" s="221">
        <f t="shared" si="636"/>
        <v>0</v>
      </c>
      <c r="AA613" s="221">
        <f t="shared" si="636"/>
        <v>0</v>
      </c>
      <c r="AB613" s="221">
        <f t="shared" si="636"/>
        <v>0</v>
      </c>
      <c r="AC613" s="221">
        <f t="shared" si="636"/>
        <v>0</v>
      </c>
      <c r="AD613" s="221">
        <f t="shared" si="636"/>
        <v>0</v>
      </c>
      <c r="AE613" s="221">
        <f t="shared" si="636"/>
        <v>0</v>
      </c>
      <c r="AF613" s="221">
        <f t="shared" si="636"/>
        <v>0</v>
      </c>
      <c r="AG613" s="221">
        <f t="shared" si="636"/>
        <v>0</v>
      </c>
      <c r="AH613" s="221">
        <f t="shared" si="636"/>
        <v>0</v>
      </c>
      <c r="AI613" s="221">
        <f t="shared" si="636"/>
        <v>0</v>
      </c>
      <c r="AJ613" s="221">
        <f t="shared" si="636"/>
        <v>0</v>
      </c>
      <c r="AK613" s="221">
        <f t="shared" si="636"/>
        <v>0</v>
      </c>
      <c r="AL613" s="221">
        <f t="shared" si="636"/>
        <v>0</v>
      </c>
      <c r="AM613" s="221">
        <f t="shared" si="636"/>
        <v>0</v>
      </c>
      <c r="AN613" s="221">
        <f t="shared" si="636"/>
        <v>0</v>
      </c>
      <c r="AO613" s="221">
        <f t="shared" si="636"/>
        <v>0</v>
      </c>
      <c r="AP613" s="221">
        <f t="shared" si="636"/>
        <v>0</v>
      </c>
      <c r="AQ613" s="221">
        <f t="shared" si="636"/>
        <v>0</v>
      </c>
      <c r="AR613" s="221">
        <f t="shared" si="636"/>
        <v>0</v>
      </c>
      <c r="AS613" s="221">
        <f t="shared" si="636"/>
        <v>0</v>
      </c>
      <c r="AT613" s="221">
        <f t="shared" si="636"/>
        <v>0</v>
      </c>
      <c r="AU613" s="221">
        <f t="shared" si="637" ref="AU613:BM613">AU584+AU1252</f>
        <v>0</v>
      </c>
      <c r="AV613" s="221">
        <f t="shared" si="637"/>
        <v>0</v>
      </c>
      <c r="AW613" s="221">
        <f t="shared" si="637"/>
        <v>0</v>
      </c>
      <c r="AX613" s="221">
        <f t="shared" si="637"/>
        <v>0</v>
      </c>
      <c r="AY613" s="221">
        <f t="shared" si="637"/>
        <v>0</v>
      </c>
      <c r="AZ613" s="221">
        <f t="shared" si="637"/>
        <v>0</v>
      </c>
      <c r="BA613" s="221">
        <f t="shared" si="637"/>
        <v>0</v>
      </c>
      <c r="BB613" s="221">
        <f t="shared" si="637"/>
        <v>0</v>
      </c>
      <c r="BC613" s="221">
        <f t="shared" si="637"/>
        <v>0</v>
      </c>
      <c r="BD613" s="221">
        <f t="shared" si="637"/>
        <v>0</v>
      </c>
      <c r="BE613" s="221">
        <f t="shared" si="637"/>
        <v>0</v>
      </c>
      <c r="BF613" s="221">
        <f t="shared" si="637"/>
        <v>0</v>
      </c>
      <c r="BG613" s="221">
        <f t="shared" si="637"/>
        <v>0</v>
      </c>
      <c r="BH613" s="221">
        <f t="shared" si="637"/>
        <v>0</v>
      </c>
      <c r="BI613" s="221">
        <f t="shared" si="637"/>
        <v>0</v>
      </c>
      <c r="BJ613" s="221">
        <f t="shared" si="637"/>
        <v>0</v>
      </c>
      <c r="BK613" s="221">
        <f t="shared" si="637"/>
        <v>0</v>
      </c>
      <c r="BL613" s="221">
        <f t="shared" si="637"/>
        <v>0</v>
      </c>
      <c r="BM613" s="221">
        <f t="shared" si="637"/>
        <v>0</v>
      </c>
    </row>
    <row r="614" spans="3:65" ht="12.75">
      <c r="C614" s="220">
        <f t="shared" si="604"/>
        <v>17</v>
      </c>
      <c r="D614" s="198" t="str">
        <f t="shared" si="605"/>
        <v>…</v>
      </c>
      <c r="E614" s="245" t="str">
        <f t="shared" si="601"/>
        <v>Operating Expense</v>
      </c>
      <c r="F614" s="215">
        <f t="shared" si="601"/>
        <v>2</v>
      </c>
      <c r="G614" s="215"/>
      <c r="H614" s="249"/>
      <c r="K614" s="236">
        <f t="shared" si="606"/>
        <v>0</v>
      </c>
      <c r="L614" s="237">
        <f t="shared" si="607"/>
        <v>0</v>
      </c>
      <c r="O614" s="221">
        <f t="shared" si="638" ref="O614:AT614">O585+O1253</f>
        <v>0</v>
      </c>
      <c r="P614" s="221">
        <f t="shared" si="638"/>
        <v>0</v>
      </c>
      <c r="Q614" s="221">
        <f t="shared" si="638"/>
        <v>0</v>
      </c>
      <c r="R614" s="221">
        <f t="shared" si="638"/>
        <v>0</v>
      </c>
      <c r="S614" s="221">
        <f t="shared" si="638"/>
        <v>0</v>
      </c>
      <c r="T614" s="221">
        <f t="shared" si="638"/>
        <v>0</v>
      </c>
      <c r="U614" s="221">
        <f t="shared" si="638"/>
        <v>0</v>
      </c>
      <c r="V614" s="221">
        <f t="shared" si="638"/>
        <v>0</v>
      </c>
      <c r="W614" s="221">
        <f t="shared" si="638"/>
        <v>0</v>
      </c>
      <c r="X614" s="221">
        <f t="shared" si="638"/>
        <v>0</v>
      </c>
      <c r="Y614" s="221">
        <f t="shared" si="638"/>
        <v>0</v>
      </c>
      <c r="Z614" s="221">
        <f t="shared" si="638"/>
        <v>0</v>
      </c>
      <c r="AA614" s="221">
        <f t="shared" si="638"/>
        <v>0</v>
      </c>
      <c r="AB614" s="221">
        <f t="shared" si="638"/>
        <v>0</v>
      </c>
      <c r="AC614" s="221">
        <f t="shared" si="638"/>
        <v>0</v>
      </c>
      <c r="AD614" s="221">
        <f t="shared" si="638"/>
        <v>0</v>
      </c>
      <c r="AE614" s="221">
        <f t="shared" si="638"/>
        <v>0</v>
      </c>
      <c r="AF614" s="221">
        <f t="shared" si="638"/>
        <v>0</v>
      </c>
      <c r="AG614" s="221">
        <f t="shared" si="638"/>
        <v>0</v>
      </c>
      <c r="AH614" s="221">
        <f t="shared" si="638"/>
        <v>0</v>
      </c>
      <c r="AI614" s="221">
        <f t="shared" si="638"/>
        <v>0</v>
      </c>
      <c r="AJ614" s="221">
        <f t="shared" si="638"/>
        <v>0</v>
      </c>
      <c r="AK614" s="221">
        <f t="shared" si="638"/>
        <v>0</v>
      </c>
      <c r="AL614" s="221">
        <f t="shared" si="638"/>
        <v>0</v>
      </c>
      <c r="AM614" s="221">
        <f t="shared" si="638"/>
        <v>0</v>
      </c>
      <c r="AN614" s="221">
        <f t="shared" si="638"/>
        <v>0</v>
      </c>
      <c r="AO614" s="221">
        <f t="shared" si="638"/>
        <v>0</v>
      </c>
      <c r="AP614" s="221">
        <f t="shared" si="638"/>
        <v>0</v>
      </c>
      <c r="AQ614" s="221">
        <f t="shared" si="638"/>
        <v>0</v>
      </c>
      <c r="AR614" s="221">
        <f t="shared" si="638"/>
        <v>0</v>
      </c>
      <c r="AS614" s="221">
        <f t="shared" si="638"/>
        <v>0</v>
      </c>
      <c r="AT614" s="221">
        <f t="shared" si="638"/>
        <v>0</v>
      </c>
      <c r="AU614" s="221">
        <f t="shared" si="639" ref="AU614:BM614">AU585+AU1253</f>
        <v>0</v>
      </c>
      <c r="AV614" s="221">
        <f t="shared" si="639"/>
        <v>0</v>
      </c>
      <c r="AW614" s="221">
        <f t="shared" si="639"/>
        <v>0</v>
      </c>
      <c r="AX614" s="221">
        <f t="shared" si="639"/>
        <v>0</v>
      </c>
      <c r="AY614" s="221">
        <f t="shared" si="639"/>
        <v>0</v>
      </c>
      <c r="AZ614" s="221">
        <f t="shared" si="639"/>
        <v>0</v>
      </c>
      <c r="BA614" s="221">
        <f t="shared" si="639"/>
        <v>0</v>
      </c>
      <c r="BB614" s="221">
        <f t="shared" si="639"/>
        <v>0</v>
      </c>
      <c r="BC614" s="221">
        <f t="shared" si="639"/>
        <v>0</v>
      </c>
      <c r="BD614" s="221">
        <f t="shared" si="639"/>
        <v>0</v>
      </c>
      <c r="BE614" s="221">
        <f t="shared" si="639"/>
        <v>0</v>
      </c>
      <c r="BF614" s="221">
        <f t="shared" si="639"/>
        <v>0</v>
      </c>
      <c r="BG614" s="221">
        <f t="shared" si="639"/>
        <v>0</v>
      </c>
      <c r="BH614" s="221">
        <f t="shared" si="639"/>
        <v>0</v>
      </c>
      <c r="BI614" s="221">
        <f t="shared" si="639"/>
        <v>0</v>
      </c>
      <c r="BJ614" s="221">
        <f t="shared" si="639"/>
        <v>0</v>
      </c>
      <c r="BK614" s="221">
        <f t="shared" si="639"/>
        <v>0</v>
      </c>
      <c r="BL614" s="221">
        <f t="shared" si="639"/>
        <v>0</v>
      </c>
      <c r="BM614" s="221">
        <f t="shared" si="639"/>
        <v>0</v>
      </c>
    </row>
    <row r="615" spans="3:65" ht="12.75">
      <c r="C615" s="220">
        <f t="shared" si="604"/>
        <v>18</v>
      </c>
      <c r="D615" s="198" t="str">
        <f t="shared" si="605"/>
        <v>…</v>
      </c>
      <c r="E615" s="245" t="str">
        <f t="shared" si="601"/>
        <v>Operating Expense</v>
      </c>
      <c r="F615" s="215">
        <f t="shared" si="601"/>
        <v>2</v>
      </c>
      <c r="G615" s="215"/>
      <c r="H615" s="249"/>
      <c r="K615" s="236">
        <f t="shared" si="606"/>
        <v>0</v>
      </c>
      <c r="L615" s="237">
        <f t="shared" si="607"/>
        <v>0</v>
      </c>
      <c r="O615" s="221">
        <f t="shared" si="640" ref="O615:AT615">O586+O1254</f>
        <v>0</v>
      </c>
      <c r="P615" s="221">
        <f t="shared" si="640"/>
        <v>0</v>
      </c>
      <c r="Q615" s="221">
        <f t="shared" si="640"/>
        <v>0</v>
      </c>
      <c r="R615" s="221">
        <f t="shared" si="640"/>
        <v>0</v>
      </c>
      <c r="S615" s="221">
        <f t="shared" si="640"/>
        <v>0</v>
      </c>
      <c r="T615" s="221">
        <f t="shared" si="640"/>
        <v>0</v>
      </c>
      <c r="U615" s="221">
        <f t="shared" si="640"/>
        <v>0</v>
      </c>
      <c r="V615" s="221">
        <f t="shared" si="640"/>
        <v>0</v>
      </c>
      <c r="W615" s="221">
        <f t="shared" si="640"/>
        <v>0</v>
      </c>
      <c r="X615" s="221">
        <f t="shared" si="640"/>
        <v>0</v>
      </c>
      <c r="Y615" s="221">
        <f t="shared" si="640"/>
        <v>0</v>
      </c>
      <c r="Z615" s="221">
        <f t="shared" si="640"/>
        <v>0</v>
      </c>
      <c r="AA615" s="221">
        <f t="shared" si="640"/>
        <v>0</v>
      </c>
      <c r="AB615" s="221">
        <f t="shared" si="640"/>
        <v>0</v>
      </c>
      <c r="AC615" s="221">
        <f t="shared" si="640"/>
        <v>0</v>
      </c>
      <c r="AD615" s="221">
        <f t="shared" si="640"/>
        <v>0</v>
      </c>
      <c r="AE615" s="221">
        <f t="shared" si="640"/>
        <v>0</v>
      </c>
      <c r="AF615" s="221">
        <f t="shared" si="640"/>
        <v>0</v>
      </c>
      <c r="AG615" s="221">
        <f t="shared" si="640"/>
        <v>0</v>
      </c>
      <c r="AH615" s="221">
        <f t="shared" si="640"/>
        <v>0</v>
      </c>
      <c r="AI615" s="221">
        <f t="shared" si="640"/>
        <v>0</v>
      </c>
      <c r="AJ615" s="221">
        <f t="shared" si="640"/>
        <v>0</v>
      </c>
      <c r="AK615" s="221">
        <f t="shared" si="640"/>
        <v>0</v>
      </c>
      <c r="AL615" s="221">
        <f t="shared" si="640"/>
        <v>0</v>
      </c>
      <c r="AM615" s="221">
        <f t="shared" si="640"/>
        <v>0</v>
      </c>
      <c r="AN615" s="221">
        <f t="shared" si="640"/>
        <v>0</v>
      </c>
      <c r="AO615" s="221">
        <f t="shared" si="640"/>
        <v>0</v>
      </c>
      <c r="AP615" s="221">
        <f t="shared" si="640"/>
        <v>0</v>
      </c>
      <c r="AQ615" s="221">
        <f t="shared" si="640"/>
        <v>0</v>
      </c>
      <c r="AR615" s="221">
        <f t="shared" si="640"/>
        <v>0</v>
      </c>
      <c r="AS615" s="221">
        <f t="shared" si="640"/>
        <v>0</v>
      </c>
      <c r="AT615" s="221">
        <f t="shared" si="640"/>
        <v>0</v>
      </c>
      <c r="AU615" s="221">
        <f t="shared" si="641" ref="AU615:BM615">AU586+AU1254</f>
        <v>0</v>
      </c>
      <c r="AV615" s="221">
        <f t="shared" si="641"/>
        <v>0</v>
      </c>
      <c r="AW615" s="221">
        <f t="shared" si="641"/>
        <v>0</v>
      </c>
      <c r="AX615" s="221">
        <f t="shared" si="641"/>
        <v>0</v>
      </c>
      <c r="AY615" s="221">
        <f t="shared" si="641"/>
        <v>0</v>
      </c>
      <c r="AZ615" s="221">
        <f t="shared" si="641"/>
        <v>0</v>
      </c>
      <c r="BA615" s="221">
        <f t="shared" si="641"/>
        <v>0</v>
      </c>
      <c r="BB615" s="221">
        <f t="shared" si="641"/>
        <v>0</v>
      </c>
      <c r="BC615" s="221">
        <f t="shared" si="641"/>
        <v>0</v>
      </c>
      <c r="BD615" s="221">
        <f t="shared" si="641"/>
        <v>0</v>
      </c>
      <c r="BE615" s="221">
        <f t="shared" si="641"/>
        <v>0</v>
      </c>
      <c r="BF615" s="221">
        <f t="shared" si="641"/>
        <v>0</v>
      </c>
      <c r="BG615" s="221">
        <f t="shared" si="641"/>
        <v>0</v>
      </c>
      <c r="BH615" s="221">
        <f t="shared" si="641"/>
        <v>0</v>
      </c>
      <c r="BI615" s="221">
        <f t="shared" si="641"/>
        <v>0</v>
      </c>
      <c r="BJ615" s="221">
        <f t="shared" si="641"/>
        <v>0</v>
      </c>
      <c r="BK615" s="221">
        <f t="shared" si="641"/>
        <v>0</v>
      </c>
      <c r="BL615" s="221">
        <f t="shared" si="641"/>
        <v>0</v>
      </c>
      <c r="BM615" s="221">
        <f t="shared" si="641"/>
        <v>0</v>
      </c>
    </row>
    <row r="616" spans="3:65" ht="12.75">
      <c r="C616" s="220">
        <f t="shared" si="604"/>
        <v>19</v>
      </c>
      <c r="D616" s="198" t="str">
        <f t="shared" si="605"/>
        <v>…</v>
      </c>
      <c r="E616" s="245" t="str">
        <f t="shared" si="601"/>
        <v>Operating Expense</v>
      </c>
      <c r="F616" s="215">
        <f t="shared" si="601"/>
        <v>2</v>
      </c>
      <c r="G616" s="215"/>
      <c r="H616" s="249"/>
      <c r="K616" s="236">
        <f t="shared" si="606"/>
        <v>0</v>
      </c>
      <c r="L616" s="237">
        <f t="shared" si="607"/>
        <v>0</v>
      </c>
      <c r="O616" s="221">
        <f t="shared" si="642" ref="O616:AT616">O587+O1255</f>
        <v>0</v>
      </c>
      <c r="P616" s="221">
        <f t="shared" si="642"/>
        <v>0</v>
      </c>
      <c r="Q616" s="221">
        <f t="shared" si="642"/>
        <v>0</v>
      </c>
      <c r="R616" s="221">
        <f t="shared" si="642"/>
        <v>0</v>
      </c>
      <c r="S616" s="221">
        <f t="shared" si="642"/>
        <v>0</v>
      </c>
      <c r="T616" s="221">
        <f t="shared" si="642"/>
        <v>0</v>
      </c>
      <c r="U616" s="221">
        <f t="shared" si="642"/>
        <v>0</v>
      </c>
      <c r="V616" s="221">
        <f t="shared" si="642"/>
        <v>0</v>
      </c>
      <c r="W616" s="221">
        <f t="shared" si="642"/>
        <v>0</v>
      </c>
      <c r="X616" s="221">
        <f t="shared" si="642"/>
        <v>0</v>
      </c>
      <c r="Y616" s="221">
        <f t="shared" si="642"/>
        <v>0</v>
      </c>
      <c r="Z616" s="221">
        <f t="shared" si="642"/>
        <v>0</v>
      </c>
      <c r="AA616" s="221">
        <f t="shared" si="642"/>
        <v>0</v>
      </c>
      <c r="AB616" s="221">
        <f t="shared" si="642"/>
        <v>0</v>
      </c>
      <c r="AC616" s="221">
        <f t="shared" si="642"/>
        <v>0</v>
      </c>
      <c r="AD616" s="221">
        <f t="shared" si="642"/>
        <v>0</v>
      </c>
      <c r="AE616" s="221">
        <f t="shared" si="642"/>
        <v>0</v>
      </c>
      <c r="AF616" s="221">
        <f t="shared" si="642"/>
        <v>0</v>
      </c>
      <c r="AG616" s="221">
        <f t="shared" si="642"/>
        <v>0</v>
      </c>
      <c r="AH616" s="221">
        <f t="shared" si="642"/>
        <v>0</v>
      </c>
      <c r="AI616" s="221">
        <f t="shared" si="642"/>
        <v>0</v>
      </c>
      <c r="AJ616" s="221">
        <f t="shared" si="642"/>
        <v>0</v>
      </c>
      <c r="AK616" s="221">
        <f t="shared" si="642"/>
        <v>0</v>
      </c>
      <c r="AL616" s="221">
        <f t="shared" si="642"/>
        <v>0</v>
      </c>
      <c r="AM616" s="221">
        <f t="shared" si="642"/>
        <v>0</v>
      </c>
      <c r="AN616" s="221">
        <f t="shared" si="642"/>
        <v>0</v>
      </c>
      <c r="AO616" s="221">
        <f t="shared" si="642"/>
        <v>0</v>
      </c>
      <c r="AP616" s="221">
        <f t="shared" si="642"/>
        <v>0</v>
      </c>
      <c r="AQ616" s="221">
        <f t="shared" si="642"/>
        <v>0</v>
      </c>
      <c r="AR616" s="221">
        <f t="shared" si="642"/>
        <v>0</v>
      </c>
      <c r="AS616" s="221">
        <f t="shared" si="642"/>
        <v>0</v>
      </c>
      <c r="AT616" s="221">
        <f t="shared" si="642"/>
        <v>0</v>
      </c>
      <c r="AU616" s="221">
        <f t="shared" si="643" ref="AU616:BM616">AU587+AU1255</f>
        <v>0</v>
      </c>
      <c r="AV616" s="221">
        <f t="shared" si="643"/>
        <v>0</v>
      </c>
      <c r="AW616" s="221">
        <f t="shared" si="643"/>
        <v>0</v>
      </c>
      <c r="AX616" s="221">
        <f t="shared" si="643"/>
        <v>0</v>
      </c>
      <c r="AY616" s="221">
        <f t="shared" si="643"/>
        <v>0</v>
      </c>
      <c r="AZ616" s="221">
        <f t="shared" si="643"/>
        <v>0</v>
      </c>
      <c r="BA616" s="221">
        <f t="shared" si="643"/>
        <v>0</v>
      </c>
      <c r="BB616" s="221">
        <f t="shared" si="643"/>
        <v>0</v>
      </c>
      <c r="BC616" s="221">
        <f t="shared" si="643"/>
        <v>0</v>
      </c>
      <c r="BD616" s="221">
        <f t="shared" si="643"/>
        <v>0</v>
      </c>
      <c r="BE616" s="221">
        <f t="shared" si="643"/>
        <v>0</v>
      </c>
      <c r="BF616" s="221">
        <f t="shared" si="643"/>
        <v>0</v>
      </c>
      <c r="BG616" s="221">
        <f t="shared" si="643"/>
        <v>0</v>
      </c>
      <c r="BH616" s="221">
        <f t="shared" si="643"/>
        <v>0</v>
      </c>
      <c r="BI616" s="221">
        <f t="shared" si="643"/>
        <v>0</v>
      </c>
      <c r="BJ616" s="221">
        <f t="shared" si="643"/>
        <v>0</v>
      </c>
      <c r="BK616" s="221">
        <f t="shared" si="643"/>
        <v>0</v>
      </c>
      <c r="BL616" s="221">
        <f t="shared" si="643"/>
        <v>0</v>
      </c>
      <c r="BM616" s="221">
        <f t="shared" si="643"/>
        <v>0</v>
      </c>
    </row>
    <row r="617" spans="3:65" ht="12.75">
      <c r="C617" s="220">
        <f t="shared" si="604"/>
        <v>20</v>
      </c>
      <c r="D617" s="198" t="str">
        <f t="shared" si="605"/>
        <v>…</v>
      </c>
      <c r="E617" s="245" t="str">
        <f t="shared" si="601"/>
        <v>Operating Expense</v>
      </c>
      <c r="F617" s="215">
        <f t="shared" si="601"/>
        <v>2</v>
      </c>
      <c r="G617" s="215"/>
      <c r="H617" s="249"/>
      <c r="K617" s="236">
        <f t="shared" si="606"/>
        <v>0</v>
      </c>
      <c r="L617" s="237">
        <f t="shared" si="607"/>
        <v>0</v>
      </c>
      <c r="O617" s="221">
        <f t="shared" si="644" ref="O617:AT617">O588+O1256</f>
        <v>0</v>
      </c>
      <c r="P617" s="221">
        <f t="shared" si="644"/>
        <v>0</v>
      </c>
      <c r="Q617" s="221">
        <f t="shared" si="644"/>
        <v>0</v>
      </c>
      <c r="R617" s="221">
        <f t="shared" si="644"/>
        <v>0</v>
      </c>
      <c r="S617" s="221">
        <f t="shared" si="644"/>
        <v>0</v>
      </c>
      <c r="T617" s="221">
        <f t="shared" si="644"/>
        <v>0</v>
      </c>
      <c r="U617" s="221">
        <f t="shared" si="644"/>
        <v>0</v>
      </c>
      <c r="V617" s="221">
        <f t="shared" si="644"/>
        <v>0</v>
      </c>
      <c r="W617" s="221">
        <f t="shared" si="644"/>
        <v>0</v>
      </c>
      <c r="X617" s="221">
        <f t="shared" si="644"/>
        <v>0</v>
      </c>
      <c r="Y617" s="221">
        <f t="shared" si="644"/>
        <v>0</v>
      </c>
      <c r="Z617" s="221">
        <f t="shared" si="644"/>
        <v>0</v>
      </c>
      <c r="AA617" s="221">
        <f t="shared" si="644"/>
        <v>0</v>
      </c>
      <c r="AB617" s="221">
        <f t="shared" si="644"/>
        <v>0</v>
      </c>
      <c r="AC617" s="221">
        <f t="shared" si="644"/>
        <v>0</v>
      </c>
      <c r="AD617" s="221">
        <f t="shared" si="644"/>
        <v>0</v>
      </c>
      <c r="AE617" s="221">
        <f t="shared" si="644"/>
        <v>0</v>
      </c>
      <c r="AF617" s="221">
        <f t="shared" si="644"/>
        <v>0</v>
      </c>
      <c r="AG617" s="221">
        <f t="shared" si="644"/>
        <v>0</v>
      </c>
      <c r="AH617" s="221">
        <f t="shared" si="644"/>
        <v>0</v>
      </c>
      <c r="AI617" s="221">
        <f t="shared" si="644"/>
        <v>0</v>
      </c>
      <c r="AJ617" s="221">
        <f t="shared" si="644"/>
        <v>0</v>
      </c>
      <c r="AK617" s="221">
        <f t="shared" si="644"/>
        <v>0</v>
      </c>
      <c r="AL617" s="221">
        <f t="shared" si="644"/>
        <v>0</v>
      </c>
      <c r="AM617" s="221">
        <f t="shared" si="644"/>
        <v>0</v>
      </c>
      <c r="AN617" s="221">
        <f t="shared" si="644"/>
        <v>0</v>
      </c>
      <c r="AO617" s="221">
        <f t="shared" si="644"/>
        <v>0</v>
      </c>
      <c r="AP617" s="221">
        <f t="shared" si="644"/>
        <v>0</v>
      </c>
      <c r="AQ617" s="221">
        <f t="shared" si="644"/>
        <v>0</v>
      </c>
      <c r="AR617" s="221">
        <f t="shared" si="644"/>
        <v>0</v>
      </c>
      <c r="AS617" s="221">
        <f t="shared" si="644"/>
        <v>0</v>
      </c>
      <c r="AT617" s="221">
        <f t="shared" si="644"/>
        <v>0</v>
      </c>
      <c r="AU617" s="221">
        <f t="shared" si="645" ref="AU617:BM617">AU588+AU1256</f>
        <v>0</v>
      </c>
      <c r="AV617" s="221">
        <f t="shared" si="645"/>
        <v>0</v>
      </c>
      <c r="AW617" s="221">
        <f t="shared" si="645"/>
        <v>0</v>
      </c>
      <c r="AX617" s="221">
        <f t="shared" si="645"/>
        <v>0</v>
      </c>
      <c r="AY617" s="221">
        <f t="shared" si="645"/>
        <v>0</v>
      </c>
      <c r="AZ617" s="221">
        <f t="shared" si="645"/>
        <v>0</v>
      </c>
      <c r="BA617" s="221">
        <f t="shared" si="645"/>
        <v>0</v>
      </c>
      <c r="BB617" s="221">
        <f t="shared" si="645"/>
        <v>0</v>
      </c>
      <c r="BC617" s="221">
        <f t="shared" si="645"/>
        <v>0</v>
      </c>
      <c r="BD617" s="221">
        <f t="shared" si="645"/>
        <v>0</v>
      </c>
      <c r="BE617" s="221">
        <f t="shared" si="645"/>
        <v>0</v>
      </c>
      <c r="BF617" s="221">
        <f t="shared" si="645"/>
        <v>0</v>
      </c>
      <c r="BG617" s="221">
        <f t="shared" si="645"/>
        <v>0</v>
      </c>
      <c r="BH617" s="221">
        <f t="shared" si="645"/>
        <v>0</v>
      </c>
      <c r="BI617" s="221">
        <f t="shared" si="645"/>
        <v>0</v>
      </c>
      <c r="BJ617" s="221">
        <f t="shared" si="645"/>
        <v>0</v>
      </c>
      <c r="BK617" s="221">
        <f t="shared" si="645"/>
        <v>0</v>
      </c>
      <c r="BL617" s="221">
        <f t="shared" si="645"/>
        <v>0</v>
      </c>
      <c r="BM617" s="221">
        <f t="shared" si="645"/>
        <v>0</v>
      </c>
    </row>
    <row r="618" spans="3:65" ht="12.75">
      <c r="C618" s="220">
        <f t="shared" si="604"/>
        <v>21</v>
      </c>
      <c r="D618" s="198" t="str">
        <f t="shared" si="605"/>
        <v>…</v>
      </c>
      <c r="E618" s="245" t="str">
        <f t="shared" si="601"/>
        <v>Operating Expense</v>
      </c>
      <c r="F618" s="215">
        <f t="shared" si="601"/>
        <v>2</v>
      </c>
      <c r="G618" s="215"/>
      <c r="H618" s="249"/>
      <c r="K618" s="236">
        <f t="shared" si="606"/>
        <v>0</v>
      </c>
      <c r="L618" s="237">
        <f t="shared" si="607"/>
        <v>0</v>
      </c>
      <c r="O618" s="221">
        <f t="shared" si="646" ref="O618:AT618">O589+O1257</f>
        <v>0</v>
      </c>
      <c r="P618" s="221">
        <f t="shared" si="646"/>
        <v>0</v>
      </c>
      <c r="Q618" s="221">
        <f t="shared" si="646"/>
        <v>0</v>
      </c>
      <c r="R618" s="221">
        <f t="shared" si="646"/>
        <v>0</v>
      </c>
      <c r="S618" s="221">
        <f t="shared" si="646"/>
        <v>0</v>
      </c>
      <c r="T618" s="221">
        <f t="shared" si="646"/>
        <v>0</v>
      </c>
      <c r="U618" s="221">
        <f t="shared" si="646"/>
        <v>0</v>
      </c>
      <c r="V618" s="221">
        <f t="shared" si="646"/>
        <v>0</v>
      </c>
      <c r="W618" s="221">
        <f t="shared" si="646"/>
        <v>0</v>
      </c>
      <c r="X618" s="221">
        <f t="shared" si="646"/>
        <v>0</v>
      </c>
      <c r="Y618" s="221">
        <f t="shared" si="646"/>
        <v>0</v>
      </c>
      <c r="Z618" s="221">
        <f t="shared" si="646"/>
        <v>0</v>
      </c>
      <c r="AA618" s="221">
        <f t="shared" si="646"/>
        <v>0</v>
      </c>
      <c r="AB618" s="221">
        <f t="shared" si="646"/>
        <v>0</v>
      </c>
      <c r="AC618" s="221">
        <f t="shared" si="646"/>
        <v>0</v>
      </c>
      <c r="AD618" s="221">
        <f t="shared" si="646"/>
        <v>0</v>
      </c>
      <c r="AE618" s="221">
        <f t="shared" si="646"/>
        <v>0</v>
      </c>
      <c r="AF618" s="221">
        <f t="shared" si="646"/>
        <v>0</v>
      </c>
      <c r="AG618" s="221">
        <f t="shared" si="646"/>
        <v>0</v>
      </c>
      <c r="AH618" s="221">
        <f t="shared" si="646"/>
        <v>0</v>
      </c>
      <c r="AI618" s="221">
        <f t="shared" si="646"/>
        <v>0</v>
      </c>
      <c r="AJ618" s="221">
        <f t="shared" si="646"/>
        <v>0</v>
      </c>
      <c r="AK618" s="221">
        <f t="shared" si="646"/>
        <v>0</v>
      </c>
      <c r="AL618" s="221">
        <f t="shared" si="646"/>
        <v>0</v>
      </c>
      <c r="AM618" s="221">
        <f t="shared" si="646"/>
        <v>0</v>
      </c>
      <c r="AN618" s="221">
        <f t="shared" si="646"/>
        <v>0</v>
      </c>
      <c r="AO618" s="221">
        <f t="shared" si="646"/>
        <v>0</v>
      </c>
      <c r="AP618" s="221">
        <f t="shared" si="646"/>
        <v>0</v>
      </c>
      <c r="AQ618" s="221">
        <f t="shared" si="646"/>
        <v>0</v>
      </c>
      <c r="AR618" s="221">
        <f t="shared" si="646"/>
        <v>0</v>
      </c>
      <c r="AS618" s="221">
        <f t="shared" si="646"/>
        <v>0</v>
      </c>
      <c r="AT618" s="221">
        <f t="shared" si="646"/>
        <v>0</v>
      </c>
      <c r="AU618" s="221">
        <f t="shared" si="647" ref="AU618:BM618">AU589+AU1257</f>
        <v>0</v>
      </c>
      <c r="AV618" s="221">
        <f t="shared" si="647"/>
        <v>0</v>
      </c>
      <c r="AW618" s="221">
        <f t="shared" si="647"/>
        <v>0</v>
      </c>
      <c r="AX618" s="221">
        <f t="shared" si="647"/>
        <v>0</v>
      </c>
      <c r="AY618" s="221">
        <f t="shared" si="647"/>
        <v>0</v>
      </c>
      <c r="AZ618" s="221">
        <f t="shared" si="647"/>
        <v>0</v>
      </c>
      <c r="BA618" s="221">
        <f t="shared" si="647"/>
        <v>0</v>
      </c>
      <c r="BB618" s="221">
        <f t="shared" si="647"/>
        <v>0</v>
      </c>
      <c r="BC618" s="221">
        <f t="shared" si="647"/>
        <v>0</v>
      </c>
      <c r="BD618" s="221">
        <f t="shared" si="647"/>
        <v>0</v>
      </c>
      <c r="BE618" s="221">
        <f t="shared" si="647"/>
        <v>0</v>
      </c>
      <c r="BF618" s="221">
        <f t="shared" si="647"/>
        <v>0</v>
      </c>
      <c r="BG618" s="221">
        <f t="shared" si="647"/>
        <v>0</v>
      </c>
      <c r="BH618" s="221">
        <f t="shared" si="647"/>
        <v>0</v>
      </c>
      <c r="BI618" s="221">
        <f t="shared" si="647"/>
        <v>0</v>
      </c>
      <c r="BJ618" s="221">
        <f t="shared" si="647"/>
        <v>0</v>
      </c>
      <c r="BK618" s="221">
        <f t="shared" si="647"/>
        <v>0</v>
      </c>
      <c r="BL618" s="221">
        <f t="shared" si="647"/>
        <v>0</v>
      </c>
      <c r="BM618" s="221">
        <f t="shared" si="647"/>
        <v>0</v>
      </c>
    </row>
    <row r="619" spans="3:65" ht="12.75">
      <c r="C619" s="220">
        <f t="shared" si="604"/>
        <v>22</v>
      </c>
      <c r="D619" s="198" t="str">
        <f t="shared" si="605"/>
        <v>…</v>
      </c>
      <c r="E619" s="245" t="str">
        <f t="shared" si="601"/>
        <v>Operating Expense</v>
      </c>
      <c r="F619" s="215">
        <f t="shared" si="601"/>
        <v>2</v>
      </c>
      <c r="G619" s="215"/>
      <c r="H619" s="249"/>
      <c r="K619" s="236">
        <f t="shared" si="606"/>
        <v>0</v>
      </c>
      <c r="L619" s="237">
        <f t="shared" si="607"/>
        <v>0</v>
      </c>
      <c r="O619" s="221">
        <f t="shared" si="648" ref="O619:AT619">O590+O1258</f>
        <v>0</v>
      </c>
      <c r="P619" s="221">
        <f t="shared" si="648"/>
        <v>0</v>
      </c>
      <c r="Q619" s="221">
        <f t="shared" si="648"/>
        <v>0</v>
      </c>
      <c r="R619" s="221">
        <f t="shared" si="648"/>
        <v>0</v>
      </c>
      <c r="S619" s="221">
        <f t="shared" si="648"/>
        <v>0</v>
      </c>
      <c r="T619" s="221">
        <f t="shared" si="648"/>
        <v>0</v>
      </c>
      <c r="U619" s="221">
        <f t="shared" si="648"/>
        <v>0</v>
      </c>
      <c r="V619" s="221">
        <f t="shared" si="648"/>
        <v>0</v>
      </c>
      <c r="W619" s="221">
        <f t="shared" si="648"/>
        <v>0</v>
      </c>
      <c r="X619" s="221">
        <f t="shared" si="648"/>
        <v>0</v>
      </c>
      <c r="Y619" s="221">
        <f t="shared" si="648"/>
        <v>0</v>
      </c>
      <c r="Z619" s="221">
        <f t="shared" si="648"/>
        <v>0</v>
      </c>
      <c r="AA619" s="221">
        <f t="shared" si="648"/>
        <v>0</v>
      </c>
      <c r="AB619" s="221">
        <f t="shared" si="648"/>
        <v>0</v>
      </c>
      <c r="AC619" s="221">
        <f t="shared" si="648"/>
        <v>0</v>
      </c>
      <c r="AD619" s="221">
        <f t="shared" si="648"/>
        <v>0</v>
      </c>
      <c r="AE619" s="221">
        <f t="shared" si="648"/>
        <v>0</v>
      </c>
      <c r="AF619" s="221">
        <f t="shared" si="648"/>
        <v>0</v>
      </c>
      <c r="AG619" s="221">
        <f t="shared" si="648"/>
        <v>0</v>
      </c>
      <c r="AH619" s="221">
        <f t="shared" si="648"/>
        <v>0</v>
      </c>
      <c r="AI619" s="221">
        <f t="shared" si="648"/>
        <v>0</v>
      </c>
      <c r="AJ619" s="221">
        <f t="shared" si="648"/>
        <v>0</v>
      </c>
      <c r="AK619" s="221">
        <f t="shared" si="648"/>
        <v>0</v>
      </c>
      <c r="AL619" s="221">
        <f t="shared" si="648"/>
        <v>0</v>
      </c>
      <c r="AM619" s="221">
        <f t="shared" si="648"/>
        <v>0</v>
      </c>
      <c r="AN619" s="221">
        <f t="shared" si="648"/>
        <v>0</v>
      </c>
      <c r="AO619" s="221">
        <f t="shared" si="648"/>
        <v>0</v>
      </c>
      <c r="AP619" s="221">
        <f t="shared" si="648"/>
        <v>0</v>
      </c>
      <c r="AQ619" s="221">
        <f t="shared" si="648"/>
        <v>0</v>
      </c>
      <c r="AR619" s="221">
        <f t="shared" si="648"/>
        <v>0</v>
      </c>
      <c r="AS619" s="221">
        <f t="shared" si="648"/>
        <v>0</v>
      </c>
      <c r="AT619" s="221">
        <f t="shared" si="648"/>
        <v>0</v>
      </c>
      <c r="AU619" s="221">
        <f t="shared" si="649" ref="AU619:BM619">AU590+AU1258</f>
        <v>0</v>
      </c>
      <c r="AV619" s="221">
        <f t="shared" si="649"/>
        <v>0</v>
      </c>
      <c r="AW619" s="221">
        <f t="shared" si="649"/>
        <v>0</v>
      </c>
      <c r="AX619" s="221">
        <f t="shared" si="649"/>
        <v>0</v>
      </c>
      <c r="AY619" s="221">
        <f t="shared" si="649"/>
        <v>0</v>
      </c>
      <c r="AZ619" s="221">
        <f t="shared" si="649"/>
        <v>0</v>
      </c>
      <c r="BA619" s="221">
        <f t="shared" si="649"/>
        <v>0</v>
      </c>
      <c r="BB619" s="221">
        <f t="shared" si="649"/>
        <v>0</v>
      </c>
      <c r="BC619" s="221">
        <f t="shared" si="649"/>
        <v>0</v>
      </c>
      <c r="BD619" s="221">
        <f t="shared" si="649"/>
        <v>0</v>
      </c>
      <c r="BE619" s="221">
        <f t="shared" si="649"/>
        <v>0</v>
      </c>
      <c r="BF619" s="221">
        <f t="shared" si="649"/>
        <v>0</v>
      </c>
      <c r="BG619" s="221">
        <f t="shared" si="649"/>
        <v>0</v>
      </c>
      <c r="BH619" s="221">
        <f t="shared" si="649"/>
        <v>0</v>
      </c>
      <c r="BI619" s="221">
        <f t="shared" si="649"/>
        <v>0</v>
      </c>
      <c r="BJ619" s="221">
        <f t="shared" si="649"/>
        <v>0</v>
      </c>
      <c r="BK619" s="221">
        <f t="shared" si="649"/>
        <v>0</v>
      </c>
      <c r="BL619" s="221">
        <f t="shared" si="649"/>
        <v>0</v>
      </c>
      <c r="BM619" s="221">
        <f t="shared" si="649"/>
        <v>0</v>
      </c>
    </row>
    <row r="620" spans="3:65" ht="12.75">
      <c r="C620" s="220">
        <f t="shared" si="604"/>
        <v>23</v>
      </c>
      <c r="D620" s="198" t="str">
        <f t="shared" si="605"/>
        <v>…</v>
      </c>
      <c r="E620" s="245" t="str">
        <f t="shared" si="601"/>
        <v>Operating Expense</v>
      </c>
      <c r="F620" s="215">
        <f t="shared" si="601"/>
        <v>2</v>
      </c>
      <c r="G620" s="215"/>
      <c r="H620" s="249"/>
      <c r="K620" s="236">
        <f t="shared" si="606"/>
        <v>0</v>
      </c>
      <c r="L620" s="237">
        <f t="shared" si="607"/>
        <v>0</v>
      </c>
      <c r="O620" s="221">
        <f t="shared" si="650" ref="O620:AT620">O591+O1259</f>
        <v>0</v>
      </c>
      <c r="P620" s="221">
        <f t="shared" si="650"/>
        <v>0</v>
      </c>
      <c r="Q620" s="221">
        <f t="shared" si="650"/>
        <v>0</v>
      </c>
      <c r="R620" s="221">
        <f t="shared" si="650"/>
        <v>0</v>
      </c>
      <c r="S620" s="221">
        <f t="shared" si="650"/>
        <v>0</v>
      </c>
      <c r="T620" s="221">
        <f t="shared" si="650"/>
        <v>0</v>
      </c>
      <c r="U620" s="221">
        <f t="shared" si="650"/>
        <v>0</v>
      </c>
      <c r="V620" s="221">
        <f t="shared" si="650"/>
        <v>0</v>
      </c>
      <c r="W620" s="221">
        <f t="shared" si="650"/>
        <v>0</v>
      </c>
      <c r="X620" s="221">
        <f t="shared" si="650"/>
        <v>0</v>
      </c>
      <c r="Y620" s="221">
        <f t="shared" si="650"/>
        <v>0</v>
      </c>
      <c r="Z620" s="221">
        <f t="shared" si="650"/>
        <v>0</v>
      </c>
      <c r="AA620" s="221">
        <f t="shared" si="650"/>
        <v>0</v>
      </c>
      <c r="AB620" s="221">
        <f t="shared" si="650"/>
        <v>0</v>
      </c>
      <c r="AC620" s="221">
        <f t="shared" si="650"/>
        <v>0</v>
      </c>
      <c r="AD620" s="221">
        <f t="shared" si="650"/>
        <v>0</v>
      </c>
      <c r="AE620" s="221">
        <f t="shared" si="650"/>
        <v>0</v>
      </c>
      <c r="AF620" s="221">
        <f t="shared" si="650"/>
        <v>0</v>
      </c>
      <c r="AG620" s="221">
        <f t="shared" si="650"/>
        <v>0</v>
      </c>
      <c r="AH620" s="221">
        <f t="shared" si="650"/>
        <v>0</v>
      </c>
      <c r="AI620" s="221">
        <f t="shared" si="650"/>
        <v>0</v>
      </c>
      <c r="AJ620" s="221">
        <f t="shared" si="650"/>
        <v>0</v>
      </c>
      <c r="AK620" s="221">
        <f t="shared" si="650"/>
        <v>0</v>
      </c>
      <c r="AL620" s="221">
        <f t="shared" si="650"/>
        <v>0</v>
      </c>
      <c r="AM620" s="221">
        <f t="shared" si="650"/>
        <v>0</v>
      </c>
      <c r="AN620" s="221">
        <f t="shared" si="650"/>
        <v>0</v>
      </c>
      <c r="AO620" s="221">
        <f t="shared" si="650"/>
        <v>0</v>
      </c>
      <c r="AP620" s="221">
        <f t="shared" si="650"/>
        <v>0</v>
      </c>
      <c r="AQ620" s="221">
        <f t="shared" si="650"/>
        <v>0</v>
      </c>
      <c r="AR620" s="221">
        <f t="shared" si="650"/>
        <v>0</v>
      </c>
      <c r="AS620" s="221">
        <f t="shared" si="650"/>
        <v>0</v>
      </c>
      <c r="AT620" s="221">
        <f t="shared" si="650"/>
        <v>0</v>
      </c>
      <c r="AU620" s="221">
        <f t="shared" si="651" ref="AU620:BM620">AU591+AU1259</f>
        <v>0</v>
      </c>
      <c r="AV620" s="221">
        <f t="shared" si="651"/>
        <v>0</v>
      </c>
      <c r="AW620" s="221">
        <f t="shared" si="651"/>
        <v>0</v>
      </c>
      <c r="AX620" s="221">
        <f t="shared" si="651"/>
        <v>0</v>
      </c>
      <c r="AY620" s="221">
        <f t="shared" si="651"/>
        <v>0</v>
      </c>
      <c r="AZ620" s="221">
        <f t="shared" si="651"/>
        <v>0</v>
      </c>
      <c r="BA620" s="221">
        <f t="shared" si="651"/>
        <v>0</v>
      </c>
      <c r="BB620" s="221">
        <f t="shared" si="651"/>
        <v>0</v>
      </c>
      <c r="BC620" s="221">
        <f t="shared" si="651"/>
        <v>0</v>
      </c>
      <c r="BD620" s="221">
        <f t="shared" si="651"/>
        <v>0</v>
      </c>
      <c r="BE620" s="221">
        <f t="shared" si="651"/>
        <v>0</v>
      </c>
      <c r="BF620" s="221">
        <f t="shared" si="651"/>
        <v>0</v>
      </c>
      <c r="BG620" s="221">
        <f t="shared" si="651"/>
        <v>0</v>
      </c>
      <c r="BH620" s="221">
        <f t="shared" si="651"/>
        <v>0</v>
      </c>
      <c r="BI620" s="221">
        <f t="shared" si="651"/>
        <v>0</v>
      </c>
      <c r="BJ620" s="221">
        <f t="shared" si="651"/>
        <v>0</v>
      </c>
      <c r="BK620" s="221">
        <f t="shared" si="651"/>
        <v>0</v>
      </c>
      <c r="BL620" s="221">
        <f t="shared" si="651"/>
        <v>0</v>
      </c>
      <c r="BM620" s="221">
        <f t="shared" si="651"/>
        <v>0</v>
      </c>
    </row>
    <row r="621" spans="3:65" ht="12.75">
      <c r="C621" s="220">
        <f t="shared" si="604"/>
        <v>24</v>
      </c>
      <c r="D621" s="198" t="str">
        <f t="shared" si="605"/>
        <v>…</v>
      </c>
      <c r="E621" s="245" t="str">
        <f t="shared" si="601"/>
        <v>Operating Expense</v>
      </c>
      <c r="F621" s="215">
        <f t="shared" si="601"/>
        <v>2</v>
      </c>
      <c r="G621" s="215"/>
      <c r="H621" s="249"/>
      <c r="K621" s="236">
        <f t="shared" si="606"/>
        <v>0</v>
      </c>
      <c r="L621" s="237">
        <f t="shared" si="607"/>
        <v>0</v>
      </c>
      <c r="O621" s="221">
        <f t="shared" si="652" ref="O621:AT621">O592+O1260</f>
        <v>0</v>
      </c>
      <c r="P621" s="221">
        <f t="shared" si="652"/>
        <v>0</v>
      </c>
      <c r="Q621" s="221">
        <f t="shared" si="652"/>
        <v>0</v>
      </c>
      <c r="R621" s="221">
        <f t="shared" si="652"/>
        <v>0</v>
      </c>
      <c r="S621" s="221">
        <f t="shared" si="652"/>
        <v>0</v>
      </c>
      <c r="T621" s="221">
        <f t="shared" si="652"/>
        <v>0</v>
      </c>
      <c r="U621" s="221">
        <f t="shared" si="652"/>
        <v>0</v>
      </c>
      <c r="V621" s="221">
        <f t="shared" si="652"/>
        <v>0</v>
      </c>
      <c r="W621" s="221">
        <f t="shared" si="652"/>
        <v>0</v>
      </c>
      <c r="X621" s="221">
        <f t="shared" si="652"/>
        <v>0</v>
      </c>
      <c r="Y621" s="221">
        <f t="shared" si="652"/>
        <v>0</v>
      </c>
      <c r="Z621" s="221">
        <f t="shared" si="652"/>
        <v>0</v>
      </c>
      <c r="AA621" s="221">
        <f t="shared" si="652"/>
        <v>0</v>
      </c>
      <c r="AB621" s="221">
        <f t="shared" si="652"/>
        <v>0</v>
      </c>
      <c r="AC621" s="221">
        <f t="shared" si="652"/>
        <v>0</v>
      </c>
      <c r="AD621" s="221">
        <f t="shared" si="652"/>
        <v>0</v>
      </c>
      <c r="AE621" s="221">
        <f t="shared" si="652"/>
        <v>0</v>
      </c>
      <c r="AF621" s="221">
        <f t="shared" si="652"/>
        <v>0</v>
      </c>
      <c r="AG621" s="221">
        <f t="shared" si="652"/>
        <v>0</v>
      </c>
      <c r="AH621" s="221">
        <f t="shared" si="652"/>
        <v>0</v>
      </c>
      <c r="AI621" s="221">
        <f t="shared" si="652"/>
        <v>0</v>
      </c>
      <c r="AJ621" s="221">
        <f t="shared" si="652"/>
        <v>0</v>
      </c>
      <c r="AK621" s="221">
        <f t="shared" si="652"/>
        <v>0</v>
      </c>
      <c r="AL621" s="221">
        <f t="shared" si="652"/>
        <v>0</v>
      </c>
      <c r="AM621" s="221">
        <f t="shared" si="652"/>
        <v>0</v>
      </c>
      <c r="AN621" s="221">
        <f t="shared" si="652"/>
        <v>0</v>
      </c>
      <c r="AO621" s="221">
        <f t="shared" si="652"/>
        <v>0</v>
      </c>
      <c r="AP621" s="221">
        <f t="shared" si="652"/>
        <v>0</v>
      </c>
      <c r="AQ621" s="221">
        <f t="shared" si="652"/>
        <v>0</v>
      </c>
      <c r="AR621" s="221">
        <f t="shared" si="652"/>
        <v>0</v>
      </c>
      <c r="AS621" s="221">
        <f t="shared" si="652"/>
        <v>0</v>
      </c>
      <c r="AT621" s="221">
        <f t="shared" si="652"/>
        <v>0</v>
      </c>
      <c r="AU621" s="221">
        <f t="shared" si="653" ref="AU621:BM621">AU592+AU1260</f>
        <v>0</v>
      </c>
      <c r="AV621" s="221">
        <f t="shared" si="653"/>
        <v>0</v>
      </c>
      <c r="AW621" s="221">
        <f t="shared" si="653"/>
        <v>0</v>
      </c>
      <c r="AX621" s="221">
        <f t="shared" si="653"/>
        <v>0</v>
      </c>
      <c r="AY621" s="221">
        <f t="shared" si="653"/>
        <v>0</v>
      </c>
      <c r="AZ621" s="221">
        <f t="shared" si="653"/>
        <v>0</v>
      </c>
      <c r="BA621" s="221">
        <f t="shared" si="653"/>
        <v>0</v>
      </c>
      <c r="BB621" s="221">
        <f t="shared" si="653"/>
        <v>0</v>
      </c>
      <c r="BC621" s="221">
        <f t="shared" si="653"/>
        <v>0</v>
      </c>
      <c r="BD621" s="221">
        <f t="shared" si="653"/>
        <v>0</v>
      </c>
      <c r="BE621" s="221">
        <f t="shared" si="653"/>
        <v>0</v>
      </c>
      <c r="BF621" s="221">
        <f t="shared" si="653"/>
        <v>0</v>
      </c>
      <c r="BG621" s="221">
        <f t="shared" si="653"/>
        <v>0</v>
      </c>
      <c r="BH621" s="221">
        <f t="shared" si="653"/>
        <v>0</v>
      </c>
      <c r="BI621" s="221">
        <f t="shared" si="653"/>
        <v>0</v>
      </c>
      <c r="BJ621" s="221">
        <f t="shared" si="653"/>
        <v>0</v>
      </c>
      <c r="BK621" s="221">
        <f t="shared" si="653"/>
        <v>0</v>
      </c>
      <c r="BL621" s="221">
        <f t="shared" si="653"/>
        <v>0</v>
      </c>
      <c r="BM621" s="221">
        <f t="shared" si="653"/>
        <v>0</v>
      </c>
    </row>
    <row r="622" spans="3:65" ht="12.75">
      <c r="C622" s="220">
        <f t="shared" si="604"/>
        <v>25</v>
      </c>
      <c r="D622" s="198" t="str">
        <f t="shared" si="605"/>
        <v>…</v>
      </c>
      <c r="E622" s="245" t="str">
        <f t="shared" si="601"/>
        <v>Operating Expense</v>
      </c>
      <c r="F622" s="215">
        <f t="shared" si="601"/>
        <v>2</v>
      </c>
      <c r="G622" s="215"/>
      <c r="H622" s="249"/>
      <c r="K622" s="239">
        <f t="shared" si="606"/>
        <v>0</v>
      </c>
      <c r="L622" s="240">
        <f t="shared" si="607"/>
        <v>0</v>
      </c>
      <c r="O622" s="221">
        <f t="shared" si="654" ref="O622:AT622">O593+O1261</f>
        <v>0</v>
      </c>
      <c r="P622" s="221">
        <f t="shared" si="654"/>
        <v>0</v>
      </c>
      <c r="Q622" s="221">
        <f t="shared" si="654"/>
        <v>0</v>
      </c>
      <c r="R622" s="221">
        <f t="shared" si="654"/>
        <v>0</v>
      </c>
      <c r="S622" s="221">
        <f t="shared" si="654"/>
        <v>0</v>
      </c>
      <c r="T622" s="221">
        <f t="shared" si="654"/>
        <v>0</v>
      </c>
      <c r="U622" s="221">
        <f t="shared" si="654"/>
        <v>0</v>
      </c>
      <c r="V622" s="221">
        <f t="shared" si="654"/>
        <v>0</v>
      </c>
      <c r="W622" s="221">
        <f t="shared" si="654"/>
        <v>0</v>
      </c>
      <c r="X622" s="221">
        <f t="shared" si="654"/>
        <v>0</v>
      </c>
      <c r="Y622" s="221">
        <f t="shared" si="654"/>
        <v>0</v>
      </c>
      <c r="Z622" s="221">
        <f t="shared" si="654"/>
        <v>0</v>
      </c>
      <c r="AA622" s="221">
        <f t="shared" si="654"/>
        <v>0</v>
      </c>
      <c r="AB622" s="221">
        <f t="shared" si="654"/>
        <v>0</v>
      </c>
      <c r="AC622" s="221">
        <f t="shared" si="654"/>
        <v>0</v>
      </c>
      <c r="AD622" s="221">
        <f t="shared" si="654"/>
        <v>0</v>
      </c>
      <c r="AE622" s="221">
        <f t="shared" si="654"/>
        <v>0</v>
      </c>
      <c r="AF622" s="221">
        <f t="shared" si="654"/>
        <v>0</v>
      </c>
      <c r="AG622" s="221">
        <f t="shared" si="654"/>
        <v>0</v>
      </c>
      <c r="AH622" s="221">
        <f t="shared" si="654"/>
        <v>0</v>
      </c>
      <c r="AI622" s="221">
        <f t="shared" si="654"/>
        <v>0</v>
      </c>
      <c r="AJ622" s="221">
        <f t="shared" si="654"/>
        <v>0</v>
      </c>
      <c r="AK622" s="221">
        <f t="shared" si="654"/>
        <v>0</v>
      </c>
      <c r="AL622" s="221">
        <f t="shared" si="654"/>
        <v>0</v>
      </c>
      <c r="AM622" s="221">
        <f t="shared" si="654"/>
        <v>0</v>
      </c>
      <c r="AN622" s="221">
        <f t="shared" si="654"/>
        <v>0</v>
      </c>
      <c r="AO622" s="221">
        <f t="shared" si="654"/>
        <v>0</v>
      </c>
      <c r="AP622" s="221">
        <f t="shared" si="654"/>
        <v>0</v>
      </c>
      <c r="AQ622" s="221">
        <f t="shared" si="654"/>
        <v>0</v>
      </c>
      <c r="AR622" s="221">
        <f t="shared" si="654"/>
        <v>0</v>
      </c>
      <c r="AS622" s="221">
        <f t="shared" si="654"/>
        <v>0</v>
      </c>
      <c r="AT622" s="221">
        <f t="shared" si="654"/>
        <v>0</v>
      </c>
      <c r="AU622" s="221">
        <f t="shared" si="655" ref="AU622:BM622">AU593+AU1261</f>
        <v>0</v>
      </c>
      <c r="AV622" s="221">
        <f t="shared" si="655"/>
        <v>0</v>
      </c>
      <c r="AW622" s="221">
        <f t="shared" si="655"/>
        <v>0</v>
      </c>
      <c r="AX622" s="221">
        <f t="shared" si="655"/>
        <v>0</v>
      </c>
      <c r="AY622" s="221">
        <f t="shared" si="655"/>
        <v>0</v>
      </c>
      <c r="AZ622" s="221">
        <f t="shared" si="655"/>
        <v>0</v>
      </c>
      <c r="BA622" s="221">
        <f t="shared" si="655"/>
        <v>0</v>
      </c>
      <c r="BB622" s="221">
        <f t="shared" si="655"/>
        <v>0</v>
      </c>
      <c r="BC622" s="221">
        <f t="shared" si="655"/>
        <v>0</v>
      </c>
      <c r="BD622" s="221">
        <f t="shared" si="655"/>
        <v>0</v>
      </c>
      <c r="BE622" s="221">
        <f t="shared" si="655"/>
        <v>0</v>
      </c>
      <c r="BF622" s="221">
        <f t="shared" si="655"/>
        <v>0</v>
      </c>
      <c r="BG622" s="221">
        <f t="shared" si="655"/>
        <v>0</v>
      </c>
      <c r="BH622" s="221">
        <f t="shared" si="655"/>
        <v>0</v>
      </c>
      <c r="BI622" s="221">
        <f t="shared" si="655"/>
        <v>0</v>
      </c>
      <c r="BJ622" s="221">
        <f t="shared" si="655"/>
        <v>0</v>
      </c>
      <c r="BK622" s="221">
        <f t="shared" si="655"/>
        <v>0</v>
      </c>
      <c r="BL622" s="221">
        <f t="shared" si="655"/>
        <v>0</v>
      </c>
      <c r="BM622" s="221">
        <f t="shared" si="655"/>
        <v>0</v>
      </c>
    </row>
    <row r="623" spans="4:65" ht="12.75">
      <c r="D623" s="226" t="str">
        <f>"Total "&amp;D597</f>
        <v>Total Tax Depreciable Basis</v>
      </c>
      <c r="K623" s="241">
        <f t="shared" si="606"/>
        <v>931304.74753316026</v>
      </c>
      <c r="L623" s="242">
        <f t="shared" si="607"/>
        <v>1000000</v>
      </c>
      <c r="O623" s="243">
        <f t="shared" si="656" ref="O623:AT623">SUM(O598:O622)</f>
        <v>1000000</v>
      </c>
      <c r="P623" s="243">
        <f t="shared" si="656"/>
        <v>0</v>
      </c>
      <c r="Q623" s="243">
        <f t="shared" si="656"/>
        <v>0</v>
      </c>
      <c r="R623" s="243">
        <f t="shared" si="656"/>
        <v>0</v>
      </c>
      <c r="S623" s="243">
        <f t="shared" si="656"/>
        <v>0</v>
      </c>
      <c r="T623" s="243">
        <f t="shared" si="656"/>
        <v>0</v>
      </c>
      <c r="U623" s="243">
        <f t="shared" si="656"/>
        <v>0</v>
      </c>
      <c r="V623" s="243">
        <f t="shared" si="656"/>
        <v>0</v>
      </c>
      <c r="W623" s="243">
        <f t="shared" si="656"/>
        <v>0</v>
      </c>
      <c r="X623" s="243">
        <f t="shared" si="656"/>
        <v>0</v>
      </c>
      <c r="Y623" s="243">
        <f t="shared" si="656"/>
        <v>0</v>
      </c>
      <c r="Z623" s="243">
        <f t="shared" si="656"/>
        <v>0</v>
      </c>
      <c r="AA623" s="243">
        <f t="shared" si="656"/>
        <v>0</v>
      </c>
      <c r="AB623" s="243">
        <f t="shared" si="656"/>
        <v>0</v>
      </c>
      <c r="AC623" s="243">
        <f t="shared" si="656"/>
        <v>0</v>
      </c>
      <c r="AD623" s="243">
        <f t="shared" si="656"/>
        <v>0</v>
      </c>
      <c r="AE623" s="243">
        <f t="shared" si="656"/>
        <v>0</v>
      </c>
      <c r="AF623" s="243">
        <f t="shared" si="656"/>
        <v>0</v>
      </c>
      <c r="AG623" s="243">
        <f t="shared" si="656"/>
        <v>0</v>
      </c>
      <c r="AH623" s="243">
        <f t="shared" si="656"/>
        <v>0</v>
      </c>
      <c r="AI623" s="243">
        <f t="shared" si="656"/>
        <v>0</v>
      </c>
      <c r="AJ623" s="243">
        <f t="shared" si="656"/>
        <v>0</v>
      </c>
      <c r="AK623" s="243">
        <f t="shared" si="656"/>
        <v>0</v>
      </c>
      <c r="AL623" s="243">
        <f t="shared" si="656"/>
        <v>0</v>
      </c>
      <c r="AM623" s="243">
        <f t="shared" si="656"/>
        <v>0</v>
      </c>
      <c r="AN623" s="243">
        <f t="shared" si="656"/>
        <v>0</v>
      </c>
      <c r="AO623" s="243">
        <f t="shared" si="656"/>
        <v>0</v>
      </c>
      <c r="AP623" s="243">
        <f t="shared" si="656"/>
        <v>0</v>
      </c>
      <c r="AQ623" s="243">
        <f t="shared" si="656"/>
        <v>0</v>
      </c>
      <c r="AR623" s="243">
        <f t="shared" si="656"/>
        <v>0</v>
      </c>
      <c r="AS623" s="243">
        <f t="shared" si="656"/>
        <v>0</v>
      </c>
      <c r="AT623" s="243">
        <f t="shared" si="656"/>
        <v>0</v>
      </c>
      <c r="AU623" s="243">
        <f t="shared" si="657" ref="AU623:BM623">SUM(AU598:AU622)</f>
        <v>0</v>
      </c>
      <c r="AV623" s="243">
        <f t="shared" si="657"/>
        <v>0</v>
      </c>
      <c r="AW623" s="243">
        <f t="shared" si="657"/>
        <v>0</v>
      </c>
      <c r="AX623" s="243">
        <f t="shared" si="657"/>
        <v>0</v>
      </c>
      <c r="AY623" s="243">
        <f t="shared" si="657"/>
        <v>0</v>
      </c>
      <c r="AZ623" s="243">
        <f t="shared" si="657"/>
        <v>0</v>
      </c>
      <c r="BA623" s="243">
        <f t="shared" si="657"/>
        <v>0</v>
      </c>
      <c r="BB623" s="243">
        <f t="shared" si="657"/>
        <v>0</v>
      </c>
      <c r="BC623" s="243">
        <f t="shared" si="657"/>
        <v>0</v>
      </c>
      <c r="BD623" s="243">
        <f t="shared" si="657"/>
        <v>0</v>
      </c>
      <c r="BE623" s="243">
        <f t="shared" si="657"/>
        <v>0</v>
      </c>
      <c r="BF623" s="243">
        <f t="shared" si="657"/>
        <v>0</v>
      </c>
      <c r="BG623" s="243">
        <f t="shared" si="657"/>
        <v>0</v>
      </c>
      <c r="BH623" s="243">
        <f t="shared" si="657"/>
        <v>0</v>
      </c>
      <c r="BI623" s="243">
        <f t="shared" si="657"/>
        <v>0</v>
      </c>
      <c r="BJ623" s="243">
        <f t="shared" si="657"/>
        <v>0</v>
      </c>
      <c r="BK623" s="243">
        <f t="shared" si="657"/>
        <v>0</v>
      </c>
      <c r="BL623" s="243">
        <f t="shared" si="657"/>
        <v>0</v>
      </c>
      <c r="BM623" s="243">
        <f t="shared" si="657"/>
        <v>0</v>
      </c>
    </row>
    <row r="624" spans="4:7" s="221" customFormat="1" ht="12.75">
      <c r="D624" s="229"/>
      <c r="F624" s="230"/>
      <c r="G624" s="230"/>
    </row>
    <row r="625" spans="4:7" s="221" customFormat="1" ht="12.75">
      <c r="D625" s="229"/>
      <c r="F625" s="230"/>
      <c r="G625" s="230"/>
    </row>
    <row r="626" spans="4:65" ht="15">
      <c r="D626" s="218" t="s">
        <v>30</v>
      </c>
      <c r="E626" s="213"/>
      <c r="F626" s="186"/>
      <c r="G626" s="186"/>
      <c r="H626" s="260" t="s">
        <v>31</v>
      </c>
      <c r="I626" s="221"/>
      <c r="J626" s="221"/>
      <c r="K626" s="216"/>
      <c r="L626" s="216"/>
      <c r="M626" s="216"/>
      <c r="O626" s="216"/>
      <c r="P626" s="216"/>
      <c r="Q626" s="216"/>
      <c r="R626" s="216"/>
      <c r="S626" s="216"/>
      <c r="T626" s="216"/>
      <c r="U626" s="216"/>
      <c r="V626" s="216"/>
      <c r="W626" s="216"/>
      <c r="X626" s="216"/>
      <c r="Y626" s="216"/>
      <c r="Z626" s="216"/>
      <c r="AA626" s="216"/>
      <c r="AB626" s="216"/>
      <c r="AC626" s="216"/>
      <c r="AD626" s="216"/>
      <c r="AE626" s="216"/>
      <c r="AF626" s="216"/>
      <c r="AG626" s="216"/>
      <c r="AH626" s="216"/>
      <c r="AI626" s="216"/>
      <c r="AJ626" s="216"/>
      <c r="AK626" s="216"/>
      <c r="AL626" s="216"/>
      <c r="AM626" s="216"/>
      <c r="AN626" s="216"/>
      <c r="AO626" s="216"/>
      <c r="AP626" s="216"/>
      <c r="AQ626" s="216"/>
      <c r="AR626" s="216"/>
      <c r="AS626" s="216"/>
      <c r="AT626" s="216"/>
      <c r="AU626" s="216"/>
      <c r="AV626" s="216"/>
      <c r="AW626" s="216"/>
      <c r="AX626" s="216"/>
      <c r="AY626" s="216"/>
      <c r="AZ626" s="216"/>
      <c r="BA626" s="216"/>
      <c r="BB626" s="216"/>
      <c r="BC626" s="216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</row>
    <row r="627" spans="3:65" ht="12.75">
      <c r="C627" s="220">
        <f>C626+1</f>
        <v>1</v>
      </c>
      <c r="D627" s="198" t="str">
        <f>INDEX(D$64:D$88,$C627,1)</f>
        <v>Capital Costs</v>
      </c>
      <c r="E627" s="245" t="str">
        <f t="shared" si="658" ref="E627:F651">INDEX(E$64:E$88,$C627,1)</f>
        <v>Capital</v>
      </c>
      <c r="F627" s="215">
        <f t="shared" si="658"/>
        <v>4</v>
      </c>
      <c r="G627" s="215"/>
      <c r="H627" s="261" t="b">
        <f>Input!M12</f>
        <v>0</v>
      </c>
      <c r="I627" s="221"/>
      <c r="J627" s="221"/>
      <c r="O627" s="262">
        <f>SUMIF(Assumptions!$C$53:$H$53,O$10,Assumptions!$C$55:$H$55)*($H627=TRUE)*($F627&gt;=4)</f>
        <v>0</v>
      </c>
      <c r="P627" s="262">
        <f>SUMIF(Assumptions!$C$53:$H$53,P$10,Assumptions!$C$55:$H$55)*($H627=TRUE)*($F627&gt;=4)</f>
        <v>0</v>
      </c>
      <c r="Q627" s="262">
        <f>SUMIF(Assumptions!$C$53:$H$53,Q$10,Assumptions!$C$55:$H$55)*($H627=TRUE)*($F627&gt;=4)</f>
        <v>0</v>
      </c>
      <c r="R627" s="262">
        <f>SUMIF(Assumptions!$C$53:$H$53,R$10,Assumptions!$C$55:$H$55)*($H627=TRUE)*($F627&gt;=4)</f>
        <v>0</v>
      </c>
      <c r="S627" s="262">
        <f>SUMIF(Assumptions!$C$53:$H$53,S$10,Assumptions!$C$55:$H$55)*($H627=TRUE)*($F627&gt;=4)</f>
        <v>0</v>
      </c>
      <c r="T627" s="262">
        <f>SUMIF(Assumptions!$C$53:$H$53,T$10,Assumptions!$C$55:$H$55)*($H627=TRUE)*($F627&gt;=4)</f>
        <v>0</v>
      </c>
      <c r="U627" s="262">
        <f>SUMIF(Assumptions!$C$53:$H$53,U$10,Assumptions!$C$55:$H$55)*($H627=TRUE)*($F627&gt;=4)</f>
        <v>0</v>
      </c>
      <c r="V627" s="262">
        <f>SUMIF(Assumptions!$C$53:$H$53,V$10,Assumptions!$C$55:$H$55)*($H627=TRUE)*($F627&gt;=4)</f>
        <v>0</v>
      </c>
      <c r="W627" s="262">
        <f>SUMIF(Assumptions!$C$53:$H$53,W$10,Assumptions!$C$55:$H$55)*($H627=TRUE)*($F627&gt;=4)</f>
        <v>0</v>
      </c>
      <c r="X627" s="262">
        <f>SUMIF(Assumptions!$C$53:$H$53,X$10,Assumptions!$C$55:$H$55)*($H627=TRUE)*($F627&gt;=4)</f>
        <v>0</v>
      </c>
      <c r="Y627" s="262">
        <f>SUMIF(Assumptions!$C$53:$H$53,Y$10,Assumptions!$C$55:$H$55)*($H627=TRUE)*($F627&gt;=4)</f>
        <v>0</v>
      </c>
      <c r="Z627" s="262">
        <f>SUMIF(Assumptions!$C$53:$H$53,Z$10,Assumptions!$C$55:$H$55)*($H627=TRUE)*($F627&gt;=4)</f>
        <v>0</v>
      </c>
      <c r="AA627" s="262">
        <f>SUMIF(Assumptions!$C$53:$H$53,AA$10,Assumptions!$C$55:$H$55)*($H627=TRUE)*($F627&gt;=4)</f>
        <v>0</v>
      </c>
      <c r="AB627" s="262">
        <f>SUMIF(Assumptions!$C$53:$H$53,AB$10,Assumptions!$C$55:$H$55)*($H627=TRUE)*($F627&gt;=4)</f>
        <v>0</v>
      </c>
      <c r="AC627" s="262">
        <f>SUMIF(Assumptions!$C$53:$H$53,AC$10,Assumptions!$C$55:$H$55)*($H627=TRUE)*($F627&gt;=4)</f>
        <v>0</v>
      </c>
      <c r="AD627" s="262">
        <f>SUMIF(Assumptions!$C$53:$H$53,AD$10,Assumptions!$C$55:$H$55)*($H627=TRUE)*($F627&gt;=4)</f>
        <v>0</v>
      </c>
      <c r="AE627" s="262">
        <f>SUMIF(Assumptions!$C$53:$H$53,AE$10,Assumptions!$C$55:$H$55)*($H627=TRUE)*($F627&gt;=4)</f>
        <v>0</v>
      </c>
      <c r="AF627" s="262">
        <f>SUMIF(Assumptions!$C$53:$H$53,AF$10,Assumptions!$C$55:$H$55)*($H627=TRUE)*($F627&gt;=4)</f>
        <v>0</v>
      </c>
      <c r="AG627" s="262">
        <f>SUMIF(Assumptions!$C$53:$H$53,AG$10,Assumptions!$C$55:$H$55)*($H627=TRUE)*($F627&gt;=4)</f>
        <v>0</v>
      </c>
      <c r="AH627" s="262">
        <f>SUMIF(Assumptions!$C$53:$H$53,AH$10,Assumptions!$C$55:$H$55)*($H627=TRUE)*($F627&gt;=4)</f>
        <v>0</v>
      </c>
      <c r="AI627" s="262">
        <f>SUMIF(Assumptions!$C$53:$H$53,AI$10,Assumptions!$C$55:$H$55)*($H627=TRUE)*($F627&gt;=4)</f>
        <v>0</v>
      </c>
      <c r="AJ627" s="262">
        <f>SUMIF(Assumptions!$C$53:$H$53,AJ$10,Assumptions!$C$55:$H$55)*($H627=TRUE)*($F627&gt;=4)</f>
        <v>0</v>
      </c>
      <c r="AK627" s="262">
        <f>SUMIF(Assumptions!$C$53:$H$53,AK$10,Assumptions!$C$55:$H$55)*($H627=TRUE)*($F627&gt;=4)</f>
        <v>0</v>
      </c>
      <c r="AL627" s="262">
        <f>SUMIF(Assumptions!$C$53:$H$53,AL$10,Assumptions!$C$55:$H$55)*($H627=TRUE)*($F627&gt;=4)</f>
        <v>0</v>
      </c>
      <c r="AM627" s="262">
        <f>SUMIF(Assumptions!$C$53:$H$53,AM$10,Assumptions!$C$55:$H$55)*($H627=TRUE)*($F627&gt;=4)</f>
        <v>0</v>
      </c>
      <c r="AN627" s="262">
        <f>SUMIF(Assumptions!$C$53:$H$53,AN$10,Assumptions!$C$55:$H$55)*($H627=TRUE)*($F627&gt;=4)</f>
        <v>0</v>
      </c>
      <c r="AO627" s="262">
        <f>SUMIF(Assumptions!$C$53:$H$53,AO$10,Assumptions!$C$55:$H$55)*($H627=TRUE)*($F627&gt;=4)</f>
        <v>0</v>
      </c>
      <c r="AP627" s="262">
        <f>SUMIF(Assumptions!$C$53:$H$53,AP$10,Assumptions!$C$55:$H$55)*($H627=TRUE)*($F627&gt;=4)</f>
        <v>0</v>
      </c>
      <c r="AQ627" s="262">
        <f>SUMIF(Assumptions!$C$53:$H$53,AQ$10,Assumptions!$C$55:$H$55)*($H627=TRUE)*($F627&gt;=4)</f>
        <v>0</v>
      </c>
      <c r="AR627" s="262">
        <f>SUMIF(Assumptions!$C$53:$H$53,AR$10,Assumptions!$C$55:$H$55)*($H627=TRUE)*($F627&gt;=4)</f>
        <v>0</v>
      </c>
      <c r="AS627" s="262">
        <f>SUMIF(Assumptions!$C$53:$H$53,AS$10,Assumptions!$C$55:$H$55)*($H627=TRUE)*($F627&gt;=4)</f>
        <v>0</v>
      </c>
      <c r="AT627" s="262">
        <f>SUMIF(Assumptions!$C$53:$H$53,AT$10,Assumptions!$C$55:$H$55)*($H627=TRUE)*($F627&gt;=4)</f>
        <v>0</v>
      </c>
      <c r="AU627" s="262">
        <f>SUMIF(Assumptions!$C$53:$H$53,AU$10,Assumptions!$C$55:$H$55)*($H627=TRUE)*($F627&gt;=4)</f>
        <v>0</v>
      </c>
      <c r="AV627" s="262">
        <f>SUMIF(Assumptions!$C$53:$H$53,AV$10,Assumptions!$C$55:$H$55)*($H627=TRUE)*($F627&gt;=4)</f>
        <v>0</v>
      </c>
      <c r="AW627" s="262">
        <f>SUMIF(Assumptions!$C$53:$H$53,AW$10,Assumptions!$C$55:$H$55)*($H627=TRUE)*($F627&gt;=4)</f>
        <v>0</v>
      </c>
      <c r="AX627" s="262">
        <f>SUMIF(Assumptions!$C$53:$H$53,AX$10,Assumptions!$C$55:$H$55)*($H627=TRUE)*($F627&gt;=4)</f>
        <v>0</v>
      </c>
      <c r="AY627" s="262">
        <f>SUMIF(Assumptions!$C$53:$H$53,AY$10,Assumptions!$C$55:$H$55)*($H627=TRUE)*($F627&gt;=4)</f>
        <v>0</v>
      </c>
      <c r="AZ627" s="262">
        <f>SUMIF(Assumptions!$C$53:$H$53,AZ$10,Assumptions!$C$55:$H$55)*($H627=TRUE)*($F627&gt;=4)</f>
        <v>0</v>
      </c>
      <c r="BA627" s="262">
        <f>SUMIF(Assumptions!$C$53:$H$53,BA$10,Assumptions!$C$55:$H$55)*($H627=TRUE)*($F627&gt;=4)</f>
        <v>0</v>
      </c>
      <c r="BB627" s="262">
        <f>SUMIF(Assumptions!$C$53:$H$53,BB$10,Assumptions!$C$55:$H$55)*($H627=TRUE)*($F627&gt;=4)</f>
        <v>0</v>
      </c>
      <c r="BC627" s="262">
        <f>SUMIF(Assumptions!$C$53:$H$53,BC$10,Assumptions!$C$55:$H$55)*($H627=TRUE)*($F627&gt;=4)</f>
        <v>0</v>
      </c>
      <c r="BD627" s="262">
        <f>SUMIF(Assumptions!$C$53:$H$53,BD$10,Assumptions!$C$55:$H$55)*($H627=TRUE)*($F627&gt;=4)</f>
        <v>0</v>
      </c>
      <c r="BE627" s="262">
        <f>SUMIF(Assumptions!$C$53:$H$53,BE$10,Assumptions!$C$55:$H$55)*($H627=TRUE)*($F627&gt;=4)</f>
        <v>0</v>
      </c>
      <c r="BF627" s="262">
        <f>SUMIF(Assumptions!$C$53:$H$53,BF$10,Assumptions!$C$55:$H$55)*($H627=TRUE)*($F627&gt;=4)</f>
        <v>0</v>
      </c>
      <c r="BG627" s="262">
        <f>SUMIF(Assumptions!$C$53:$H$53,BG$10,Assumptions!$C$55:$H$55)*($H627=TRUE)*($F627&gt;=4)</f>
        <v>0</v>
      </c>
      <c r="BH627" s="262">
        <f>SUMIF(Assumptions!$C$53:$H$53,BH$10,Assumptions!$C$55:$H$55)*($H627=TRUE)*($F627&gt;=4)</f>
        <v>0</v>
      </c>
      <c r="BI627" s="262">
        <f>SUMIF(Assumptions!$C$53:$H$53,BI$10,Assumptions!$C$55:$H$55)*($H627=TRUE)*($F627&gt;=4)</f>
        <v>0</v>
      </c>
      <c r="BJ627" s="262">
        <f>SUMIF(Assumptions!$C$53:$H$53,BJ$10,Assumptions!$C$55:$H$55)*($H627=TRUE)*($F627&gt;=4)</f>
        <v>0</v>
      </c>
      <c r="BK627" s="262">
        <f>SUMIF(Assumptions!$C$53:$H$53,BK$10,Assumptions!$C$55:$H$55)*($H627=TRUE)*($F627&gt;=4)</f>
        <v>0</v>
      </c>
      <c r="BL627" s="262">
        <f>SUMIF(Assumptions!$C$53:$H$53,BL$10,Assumptions!$C$55:$H$55)*($H627=TRUE)*($F627&gt;=4)</f>
        <v>0</v>
      </c>
      <c r="BM627" s="262">
        <f>SUMIF(Assumptions!$C$53:$H$53,BM$10,Assumptions!$C$55:$H$55)*($H627=TRUE)*($F627&gt;=4)</f>
        <v>0</v>
      </c>
    </row>
    <row r="628" spans="3:65" ht="12.75">
      <c r="C628" s="220">
        <f t="shared" si="659" ref="C628:C651">C627+1</f>
        <v>2</v>
      </c>
      <c r="D628" s="198" t="str">
        <f t="shared" si="660" ref="D628:D651">INDEX(D$64:D$88,$C628,1)</f>
        <v>O&amp;M</v>
      </c>
      <c r="E628" s="245" t="str">
        <f t="shared" si="658"/>
        <v>Operating Expense</v>
      </c>
      <c r="F628" s="215">
        <f t="shared" si="658"/>
        <v>2</v>
      </c>
      <c r="G628" s="215"/>
      <c r="H628" s="261" t="b">
        <f>Input!M13</f>
        <v>0</v>
      </c>
      <c r="I628" s="221"/>
      <c r="J628" s="221"/>
      <c r="O628" s="262">
        <f>SUMIF(Assumptions!$C$53:$H$53,O$10,Assumptions!$C$55:$H$55)*($H628=TRUE)*($F628&gt;=4)</f>
        <v>0</v>
      </c>
      <c r="P628" s="262">
        <f>SUMIF(Assumptions!$C$53:$H$53,P$10,Assumptions!$C$55:$H$55)*($H628=TRUE)*($F628&gt;=4)</f>
        <v>0</v>
      </c>
      <c r="Q628" s="262">
        <f>SUMIF(Assumptions!$C$53:$H$53,Q$10,Assumptions!$C$55:$H$55)*($H628=TRUE)*($F628&gt;=4)</f>
        <v>0</v>
      </c>
      <c r="R628" s="262">
        <f>SUMIF(Assumptions!$C$53:$H$53,R$10,Assumptions!$C$55:$H$55)*($H628=TRUE)*($F628&gt;=4)</f>
        <v>0</v>
      </c>
      <c r="S628" s="262">
        <f>SUMIF(Assumptions!$C$53:$H$53,S$10,Assumptions!$C$55:$H$55)*($H628=TRUE)*($F628&gt;=4)</f>
        <v>0</v>
      </c>
      <c r="T628" s="262">
        <f>SUMIF(Assumptions!$C$53:$H$53,T$10,Assumptions!$C$55:$H$55)*($H628=TRUE)*($F628&gt;=4)</f>
        <v>0</v>
      </c>
      <c r="U628" s="262">
        <f>SUMIF(Assumptions!$C$53:$H$53,U$10,Assumptions!$C$55:$H$55)*($H628=TRUE)*($F628&gt;=4)</f>
        <v>0</v>
      </c>
      <c r="V628" s="262">
        <f>SUMIF(Assumptions!$C$53:$H$53,V$10,Assumptions!$C$55:$H$55)*($H628=TRUE)*($F628&gt;=4)</f>
        <v>0</v>
      </c>
      <c r="W628" s="262">
        <f>SUMIF(Assumptions!$C$53:$H$53,W$10,Assumptions!$C$55:$H$55)*($H628=TRUE)*($F628&gt;=4)</f>
        <v>0</v>
      </c>
      <c r="X628" s="262">
        <f>SUMIF(Assumptions!$C$53:$H$53,X$10,Assumptions!$C$55:$H$55)*($H628=TRUE)*($F628&gt;=4)</f>
        <v>0</v>
      </c>
      <c r="Y628" s="262">
        <f>SUMIF(Assumptions!$C$53:$H$53,Y$10,Assumptions!$C$55:$H$55)*($H628=TRUE)*($F628&gt;=4)</f>
        <v>0</v>
      </c>
      <c r="Z628" s="262">
        <f>SUMIF(Assumptions!$C$53:$H$53,Z$10,Assumptions!$C$55:$H$55)*($H628=TRUE)*($F628&gt;=4)</f>
        <v>0</v>
      </c>
      <c r="AA628" s="262">
        <f>SUMIF(Assumptions!$C$53:$H$53,AA$10,Assumptions!$C$55:$H$55)*($H628=TRUE)*($F628&gt;=4)</f>
        <v>0</v>
      </c>
      <c r="AB628" s="262">
        <f>SUMIF(Assumptions!$C$53:$H$53,AB$10,Assumptions!$C$55:$H$55)*($H628=TRUE)*($F628&gt;=4)</f>
        <v>0</v>
      </c>
      <c r="AC628" s="262">
        <f>SUMIF(Assumptions!$C$53:$H$53,AC$10,Assumptions!$C$55:$H$55)*($H628=TRUE)*($F628&gt;=4)</f>
        <v>0</v>
      </c>
      <c r="AD628" s="262">
        <f>SUMIF(Assumptions!$C$53:$H$53,AD$10,Assumptions!$C$55:$H$55)*($H628=TRUE)*($F628&gt;=4)</f>
        <v>0</v>
      </c>
      <c r="AE628" s="262">
        <f>SUMIF(Assumptions!$C$53:$H$53,AE$10,Assumptions!$C$55:$H$55)*($H628=TRUE)*($F628&gt;=4)</f>
        <v>0</v>
      </c>
      <c r="AF628" s="262">
        <f>SUMIF(Assumptions!$C$53:$H$53,AF$10,Assumptions!$C$55:$H$55)*($H628=TRUE)*($F628&gt;=4)</f>
        <v>0</v>
      </c>
      <c r="AG628" s="262">
        <f>SUMIF(Assumptions!$C$53:$H$53,AG$10,Assumptions!$C$55:$H$55)*($H628=TRUE)*($F628&gt;=4)</f>
        <v>0</v>
      </c>
      <c r="AH628" s="262">
        <f>SUMIF(Assumptions!$C$53:$H$53,AH$10,Assumptions!$C$55:$H$55)*($H628=TRUE)*($F628&gt;=4)</f>
        <v>0</v>
      </c>
      <c r="AI628" s="262">
        <f>SUMIF(Assumptions!$C$53:$H$53,AI$10,Assumptions!$C$55:$H$55)*($H628=TRUE)*($F628&gt;=4)</f>
        <v>0</v>
      </c>
      <c r="AJ628" s="262">
        <f>SUMIF(Assumptions!$C$53:$H$53,AJ$10,Assumptions!$C$55:$H$55)*($H628=TRUE)*($F628&gt;=4)</f>
        <v>0</v>
      </c>
      <c r="AK628" s="262">
        <f>SUMIF(Assumptions!$C$53:$H$53,AK$10,Assumptions!$C$55:$H$55)*($H628=TRUE)*($F628&gt;=4)</f>
        <v>0</v>
      </c>
      <c r="AL628" s="262">
        <f>SUMIF(Assumptions!$C$53:$H$53,AL$10,Assumptions!$C$55:$H$55)*($H628=TRUE)*($F628&gt;=4)</f>
        <v>0</v>
      </c>
      <c r="AM628" s="262">
        <f>SUMIF(Assumptions!$C$53:$H$53,AM$10,Assumptions!$C$55:$H$55)*($H628=TRUE)*($F628&gt;=4)</f>
        <v>0</v>
      </c>
      <c r="AN628" s="262">
        <f>SUMIF(Assumptions!$C$53:$H$53,AN$10,Assumptions!$C$55:$H$55)*($H628=TRUE)*($F628&gt;=4)</f>
        <v>0</v>
      </c>
      <c r="AO628" s="262">
        <f>SUMIF(Assumptions!$C$53:$H$53,AO$10,Assumptions!$C$55:$H$55)*($H628=TRUE)*($F628&gt;=4)</f>
        <v>0</v>
      </c>
      <c r="AP628" s="262">
        <f>SUMIF(Assumptions!$C$53:$H$53,AP$10,Assumptions!$C$55:$H$55)*($H628=TRUE)*($F628&gt;=4)</f>
        <v>0</v>
      </c>
      <c r="AQ628" s="262">
        <f>SUMIF(Assumptions!$C$53:$H$53,AQ$10,Assumptions!$C$55:$H$55)*($H628=TRUE)*($F628&gt;=4)</f>
        <v>0</v>
      </c>
      <c r="AR628" s="262">
        <f>SUMIF(Assumptions!$C$53:$H$53,AR$10,Assumptions!$C$55:$H$55)*($H628=TRUE)*($F628&gt;=4)</f>
        <v>0</v>
      </c>
      <c r="AS628" s="262">
        <f>SUMIF(Assumptions!$C$53:$H$53,AS$10,Assumptions!$C$55:$H$55)*($H628=TRUE)*($F628&gt;=4)</f>
        <v>0</v>
      </c>
      <c r="AT628" s="262">
        <f>SUMIF(Assumptions!$C$53:$H$53,AT$10,Assumptions!$C$55:$H$55)*($H628=TRUE)*($F628&gt;=4)</f>
        <v>0</v>
      </c>
      <c r="AU628" s="262">
        <f>SUMIF(Assumptions!$C$53:$H$53,AU$10,Assumptions!$C$55:$H$55)*($H628=TRUE)*($F628&gt;=4)</f>
        <v>0</v>
      </c>
      <c r="AV628" s="262">
        <f>SUMIF(Assumptions!$C$53:$H$53,AV$10,Assumptions!$C$55:$H$55)*($H628=TRUE)*($F628&gt;=4)</f>
        <v>0</v>
      </c>
      <c r="AW628" s="262">
        <f>SUMIF(Assumptions!$C$53:$H$53,AW$10,Assumptions!$C$55:$H$55)*($H628=TRUE)*($F628&gt;=4)</f>
        <v>0</v>
      </c>
      <c r="AX628" s="262">
        <f>SUMIF(Assumptions!$C$53:$H$53,AX$10,Assumptions!$C$55:$H$55)*($H628=TRUE)*($F628&gt;=4)</f>
        <v>0</v>
      </c>
      <c r="AY628" s="262">
        <f>SUMIF(Assumptions!$C$53:$H$53,AY$10,Assumptions!$C$55:$H$55)*($H628=TRUE)*($F628&gt;=4)</f>
        <v>0</v>
      </c>
      <c r="AZ628" s="262">
        <f>SUMIF(Assumptions!$C$53:$H$53,AZ$10,Assumptions!$C$55:$H$55)*($H628=TRUE)*($F628&gt;=4)</f>
        <v>0</v>
      </c>
      <c r="BA628" s="262">
        <f>SUMIF(Assumptions!$C$53:$H$53,BA$10,Assumptions!$C$55:$H$55)*($H628=TRUE)*($F628&gt;=4)</f>
        <v>0</v>
      </c>
      <c r="BB628" s="262">
        <f>SUMIF(Assumptions!$C$53:$H$53,BB$10,Assumptions!$C$55:$H$55)*($H628=TRUE)*($F628&gt;=4)</f>
        <v>0</v>
      </c>
      <c r="BC628" s="262">
        <f>SUMIF(Assumptions!$C$53:$H$53,BC$10,Assumptions!$C$55:$H$55)*($H628=TRUE)*($F628&gt;=4)</f>
        <v>0</v>
      </c>
      <c r="BD628" s="262">
        <f>SUMIF(Assumptions!$C$53:$H$53,BD$10,Assumptions!$C$55:$H$55)*($H628=TRUE)*($F628&gt;=4)</f>
        <v>0</v>
      </c>
      <c r="BE628" s="262">
        <f>SUMIF(Assumptions!$C$53:$H$53,BE$10,Assumptions!$C$55:$H$55)*($H628=TRUE)*($F628&gt;=4)</f>
        <v>0</v>
      </c>
      <c r="BF628" s="262">
        <f>SUMIF(Assumptions!$C$53:$H$53,BF$10,Assumptions!$C$55:$H$55)*($H628=TRUE)*($F628&gt;=4)</f>
        <v>0</v>
      </c>
      <c r="BG628" s="262">
        <f>SUMIF(Assumptions!$C$53:$H$53,BG$10,Assumptions!$C$55:$H$55)*($H628=TRUE)*($F628&gt;=4)</f>
        <v>0</v>
      </c>
      <c r="BH628" s="262">
        <f>SUMIF(Assumptions!$C$53:$H$53,BH$10,Assumptions!$C$55:$H$55)*($H628=TRUE)*($F628&gt;=4)</f>
        <v>0</v>
      </c>
      <c r="BI628" s="262">
        <f>SUMIF(Assumptions!$C$53:$H$53,BI$10,Assumptions!$C$55:$H$55)*($H628=TRUE)*($F628&gt;=4)</f>
        <v>0</v>
      </c>
      <c r="BJ628" s="262">
        <f>SUMIF(Assumptions!$C$53:$H$53,BJ$10,Assumptions!$C$55:$H$55)*($H628=TRUE)*($F628&gt;=4)</f>
        <v>0</v>
      </c>
      <c r="BK628" s="262">
        <f>SUMIF(Assumptions!$C$53:$H$53,BK$10,Assumptions!$C$55:$H$55)*($H628=TRUE)*($F628&gt;=4)</f>
        <v>0</v>
      </c>
      <c r="BL628" s="262">
        <f>SUMIF(Assumptions!$C$53:$H$53,BL$10,Assumptions!$C$55:$H$55)*($H628=TRUE)*($F628&gt;=4)</f>
        <v>0</v>
      </c>
      <c r="BM628" s="262">
        <f>SUMIF(Assumptions!$C$53:$H$53,BM$10,Assumptions!$C$55:$H$55)*($H628=TRUE)*($F628&gt;=4)</f>
        <v>0</v>
      </c>
    </row>
    <row r="629" spans="3:65" ht="12.75">
      <c r="C629" s="220">
        <f t="shared" si="659"/>
        <v>3</v>
      </c>
      <c r="D629" s="198" t="str">
        <f t="shared" si="660"/>
        <v>…</v>
      </c>
      <c r="E629" s="245" t="str">
        <f t="shared" si="658"/>
        <v>Operating Expense</v>
      </c>
      <c r="F629" s="215">
        <f t="shared" si="658"/>
        <v>2</v>
      </c>
      <c r="G629" s="215"/>
      <c r="H629" s="261" t="b">
        <f>Input!M14</f>
        <v>0</v>
      </c>
      <c r="I629" s="221"/>
      <c r="J629" s="221"/>
      <c r="O629" s="262">
        <f>SUMIF(Assumptions!$C$53:$H$53,O$10,Assumptions!$C$55:$H$55)*($H629=TRUE)*($F629&gt;=4)</f>
        <v>0</v>
      </c>
      <c r="P629" s="262">
        <f>SUMIF(Assumptions!$C$53:$H$53,P$10,Assumptions!$C$55:$H$55)*($H629=TRUE)*($F629&gt;=4)</f>
        <v>0</v>
      </c>
      <c r="Q629" s="262">
        <f>SUMIF(Assumptions!$C$53:$H$53,Q$10,Assumptions!$C$55:$H$55)*($H629=TRUE)*($F629&gt;=4)</f>
        <v>0</v>
      </c>
      <c r="R629" s="262">
        <f>SUMIF(Assumptions!$C$53:$H$53,R$10,Assumptions!$C$55:$H$55)*($H629=TRUE)*($F629&gt;=4)</f>
        <v>0</v>
      </c>
      <c r="S629" s="262">
        <f>SUMIF(Assumptions!$C$53:$H$53,S$10,Assumptions!$C$55:$H$55)*($H629=TRUE)*($F629&gt;=4)</f>
        <v>0</v>
      </c>
      <c r="T629" s="262">
        <f>SUMIF(Assumptions!$C$53:$H$53,T$10,Assumptions!$C$55:$H$55)*($H629=TRUE)*($F629&gt;=4)</f>
        <v>0</v>
      </c>
      <c r="U629" s="262">
        <f>SUMIF(Assumptions!$C$53:$H$53,U$10,Assumptions!$C$55:$H$55)*($H629=TRUE)*($F629&gt;=4)</f>
        <v>0</v>
      </c>
      <c r="V629" s="262">
        <f>SUMIF(Assumptions!$C$53:$H$53,V$10,Assumptions!$C$55:$H$55)*($H629=TRUE)*($F629&gt;=4)</f>
        <v>0</v>
      </c>
      <c r="W629" s="262">
        <f>SUMIF(Assumptions!$C$53:$H$53,W$10,Assumptions!$C$55:$H$55)*($H629=TRUE)*($F629&gt;=4)</f>
        <v>0</v>
      </c>
      <c r="X629" s="262">
        <f>SUMIF(Assumptions!$C$53:$H$53,X$10,Assumptions!$C$55:$H$55)*($H629=TRUE)*($F629&gt;=4)</f>
        <v>0</v>
      </c>
      <c r="Y629" s="262">
        <f>SUMIF(Assumptions!$C$53:$H$53,Y$10,Assumptions!$C$55:$H$55)*($H629=TRUE)*($F629&gt;=4)</f>
        <v>0</v>
      </c>
      <c r="Z629" s="262">
        <f>SUMIF(Assumptions!$C$53:$H$53,Z$10,Assumptions!$C$55:$H$55)*($H629=TRUE)*($F629&gt;=4)</f>
        <v>0</v>
      </c>
      <c r="AA629" s="262">
        <f>SUMIF(Assumptions!$C$53:$H$53,AA$10,Assumptions!$C$55:$H$55)*($H629=TRUE)*($F629&gt;=4)</f>
        <v>0</v>
      </c>
      <c r="AB629" s="262">
        <f>SUMIF(Assumptions!$C$53:$H$53,AB$10,Assumptions!$C$55:$H$55)*($H629=TRUE)*($F629&gt;=4)</f>
        <v>0</v>
      </c>
      <c r="AC629" s="262">
        <f>SUMIF(Assumptions!$C$53:$H$53,AC$10,Assumptions!$C$55:$H$55)*($H629=TRUE)*($F629&gt;=4)</f>
        <v>0</v>
      </c>
      <c r="AD629" s="262">
        <f>SUMIF(Assumptions!$C$53:$H$53,AD$10,Assumptions!$C$55:$H$55)*($H629=TRUE)*($F629&gt;=4)</f>
        <v>0</v>
      </c>
      <c r="AE629" s="262">
        <f>SUMIF(Assumptions!$C$53:$H$53,AE$10,Assumptions!$C$55:$H$55)*($H629=TRUE)*($F629&gt;=4)</f>
        <v>0</v>
      </c>
      <c r="AF629" s="262">
        <f>SUMIF(Assumptions!$C$53:$H$53,AF$10,Assumptions!$C$55:$H$55)*($H629=TRUE)*($F629&gt;=4)</f>
        <v>0</v>
      </c>
      <c r="AG629" s="262">
        <f>SUMIF(Assumptions!$C$53:$H$53,AG$10,Assumptions!$C$55:$H$55)*($H629=TRUE)*($F629&gt;=4)</f>
        <v>0</v>
      </c>
      <c r="AH629" s="262">
        <f>SUMIF(Assumptions!$C$53:$H$53,AH$10,Assumptions!$C$55:$H$55)*($H629=TRUE)*($F629&gt;=4)</f>
        <v>0</v>
      </c>
      <c r="AI629" s="262">
        <f>SUMIF(Assumptions!$C$53:$H$53,AI$10,Assumptions!$C$55:$H$55)*($H629=TRUE)*($F629&gt;=4)</f>
        <v>0</v>
      </c>
      <c r="AJ629" s="262">
        <f>SUMIF(Assumptions!$C$53:$H$53,AJ$10,Assumptions!$C$55:$H$55)*($H629=TRUE)*($F629&gt;=4)</f>
        <v>0</v>
      </c>
      <c r="AK629" s="262">
        <f>SUMIF(Assumptions!$C$53:$H$53,AK$10,Assumptions!$C$55:$H$55)*($H629=TRUE)*($F629&gt;=4)</f>
        <v>0</v>
      </c>
      <c r="AL629" s="262">
        <f>SUMIF(Assumptions!$C$53:$H$53,AL$10,Assumptions!$C$55:$H$55)*($H629=TRUE)*($F629&gt;=4)</f>
        <v>0</v>
      </c>
      <c r="AM629" s="262">
        <f>SUMIF(Assumptions!$C$53:$H$53,AM$10,Assumptions!$C$55:$H$55)*($H629=TRUE)*($F629&gt;=4)</f>
        <v>0</v>
      </c>
      <c r="AN629" s="262">
        <f>SUMIF(Assumptions!$C$53:$H$53,AN$10,Assumptions!$C$55:$H$55)*($H629=TRUE)*($F629&gt;=4)</f>
        <v>0</v>
      </c>
      <c r="AO629" s="262">
        <f>SUMIF(Assumptions!$C$53:$H$53,AO$10,Assumptions!$C$55:$H$55)*($H629=TRUE)*($F629&gt;=4)</f>
        <v>0</v>
      </c>
      <c r="AP629" s="262">
        <f>SUMIF(Assumptions!$C$53:$H$53,AP$10,Assumptions!$C$55:$H$55)*($H629=TRUE)*($F629&gt;=4)</f>
        <v>0</v>
      </c>
      <c r="AQ629" s="262">
        <f>SUMIF(Assumptions!$C$53:$H$53,AQ$10,Assumptions!$C$55:$H$55)*($H629=TRUE)*($F629&gt;=4)</f>
        <v>0</v>
      </c>
      <c r="AR629" s="262">
        <f>SUMIF(Assumptions!$C$53:$H$53,AR$10,Assumptions!$C$55:$H$55)*($H629=TRUE)*($F629&gt;=4)</f>
        <v>0</v>
      </c>
      <c r="AS629" s="262">
        <f>SUMIF(Assumptions!$C$53:$H$53,AS$10,Assumptions!$C$55:$H$55)*($H629=TRUE)*($F629&gt;=4)</f>
        <v>0</v>
      </c>
      <c r="AT629" s="262">
        <f>SUMIF(Assumptions!$C$53:$H$53,AT$10,Assumptions!$C$55:$H$55)*($H629=TRUE)*($F629&gt;=4)</f>
        <v>0</v>
      </c>
      <c r="AU629" s="262">
        <f>SUMIF(Assumptions!$C$53:$H$53,AU$10,Assumptions!$C$55:$H$55)*($H629=TRUE)*($F629&gt;=4)</f>
        <v>0</v>
      </c>
      <c r="AV629" s="262">
        <f>SUMIF(Assumptions!$C$53:$H$53,AV$10,Assumptions!$C$55:$H$55)*($H629=TRUE)*($F629&gt;=4)</f>
        <v>0</v>
      </c>
      <c r="AW629" s="262">
        <f>SUMIF(Assumptions!$C$53:$H$53,AW$10,Assumptions!$C$55:$H$55)*($H629=TRUE)*($F629&gt;=4)</f>
        <v>0</v>
      </c>
      <c r="AX629" s="262">
        <f>SUMIF(Assumptions!$C$53:$H$53,AX$10,Assumptions!$C$55:$H$55)*($H629=TRUE)*($F629&gt;=4)</f>
        <v>0</v>
      </c>
      <c r="AY629" s="262">
        <f>SUMIF(Assumptions!$C$53:$H$53,AY$10,Assumptions!$C$55:$H$55)*($H629=TRUE)*($F629&gt;=4)</f>
        <v>0</v>
      </c>
      <c r="AZ629" s="262">
        <f>SUMIF(Assumptions!$C$53:$H$53,AZ$10,Assumptions!$C$55:$H$55)*($H629=TRUE)*($F629&gt;=4)</f>
        <v>0</v>
      </c>
      <c r="BA629" s="262">
        <f>SUMIF(Assumptions!$C$53:$H$53,BA$10,Assumptions!$C$55:$H$55)*($H629=TRUE)*($F629&gt;=4)</f>
        <v>0</v>
      </c>
      <c r="BB629" s="262">
        <f>SUMIF(Assumptions!$C$53:$H$53,BB$10,Assumptions!$C$55:$H$55)*($H629=TRUE)*($F629&gt;=4)</f>
        <v>0</v>
      </c>
      <c r="BC629" s="262">
        <f>SUMIF(Assumptions!$C$53:$H$53,BC$10,Assumptions!$C$55:$H$55)*($H629=TRUE)*($F629&gt;=4)</f>
        <v>0</v>
      </c>
      <c r="BD629" s="262">
        <f>SUMIF(Assumptions!$C$53:$H$53,BD$10,Assumptions!$C$55:$H$55)*($H629=TRUE)*($F629&gt;=4)</f>
        <v>0</v>
      </c>
      <c r="BE629" s="262">
        <f>SUMIF(Assumptions!$C$53:$H$53,BE$10,Assumptions!$C$55:$H$55)*($H629=TRUE)*($F629&gt;=4)</f>
        <v>0</v>
      </c>
      <c r="BF629" s="262">
        <f>SUMIF(Assumptions!$C$53:$H$53,BF$10,Assumptions!$C$55:$H$55)*($H629=TRUE)*($F629&gt;=4)</f>
        <v>0</v>
      </c>
      <c r="BG629" s="262">
        <f>SUMIF(Assumptions!$C$53:$H$53,BG$10,Assumptions!$C$55:$H$55)*($H629=TRUE)*($F629&gt;=4)</f>
        <v>0</v>
      </c>
      <c r="BH629" s="262">
        <f>SUMIF(Assumptions!$C$53:$H$53,BH$10,Assumptions!$C$55:$H$55)*($H629=TRUE)*($F629&gt;=4)</f>
        <v>0</v>
      </c>
      <c r="BI629" s="262">
        <f>SUMIF(Assumptions!$C$53:$H$53,BI$10,Assumptions!$C$55:$H$55)*($H629=TRUE)*($F629&gt;=4)</f>
        <v>0</v>
      </c>
      <c r="BJ629" s="262">
        <f>SUMIF(Assumptions!$C$53:$H$53,BJ$10,Assumptions!$C$55:$H$55)*($H629=TRUE)*($F629&gt;=4)</f>
        <v>0</v>
      </c>
      <c r="BK629" s="262">
        <f>SUMIF(Assumptions!$C$53:$H$53,BK$10,Assumptions!$C$55:$H$55)*($H629=TRUE)*($F629&gt;=4)</f>
        <v>0</v>
      </c>
      <c r="BL629" s="262">
        <f>SUMIF(Assumptions!$C$53:$H$53,BL$10,Assumptions!$C$55:$H$55)*($H629=TRUE)*($F629&gt;=4)</f>
        <v>0</v>
      </c>
      <c r="BM629" s="262">
        <f>SUMIF(Assumptions!$C$53:$H$53,BM$10,Assumptions!$C$55:$H$55)*($H629=TRUE)*($F629&gt;=4)</f>
        <v>0</v>
      </c>
    </row>
    <row r="630" spans="3:65" ht="12.75">
      <c r="C630" s="220">
        <f t="shared" si="659"/>
        <v>4</v>
      </c>
      <c r="D630" s="198" t="str">
        <f t="shared" si="660"/>
        <v>…</v>
      </c>
      <c r="E630" s="245" t="str">
        <f t="shared" si="658"/>
        <v>Operating Savings</v>
      </c>
      <c r="F630" s="215">
        <f t="shared" si="658"/>
        <v>1</v>
      </c>
      <c r="G630" s="215"/>
      <c r="H630" s="261" t="b">
        <f>Input!M15</f>
        <v>0</v>
      </c>
      <c r="I630" s="221"/>
      <c r="J630" s="221"/>
      <c r="O630" s="262">
        <f>SUMIF(Assumptions!$C$53:$H$53,O$10,Assumptions!$C$55:$H$55)*($H630=TRUE)*($F630&gt;=4)</f>
        <v>0</v>
      </c>
      <c r="P630" s="262">
        <f>SUMIF(Assumptions!$C$53:$H$53,P$10,Assumptions!$C$55:$H$55)*($H630=TRUE)*($F630&gt;=4)</f>
        <v>0</v>
      </c>
      <c r="Q630" s="262">
        <f>SUMIF(Assumptions!$C$53:$H$53,Q$10,Assumptions!$C$55:$H$55)*($H630=TRUE)*($F630&gt;=4)</f>
        <v>0</v>
      </c>
      <c r="R630" s="262">
        <f>SUMIF(Assumptions!$C$53:$H$53,R$10,Assumptions!$C$55:$H$55)*($H630=TRUE)*($F630&gt;=4)</f>
        <v>0</v>
      </c>
      <c r="S630" s="262">
        <f>SUMIF(Assumptions!$C$53:$H$53,S$10,Assumptions!$C$55:$H$55)*($H630=TRUE)*($F630&gt;=4)</f>
        <v>0</v>
      </c>
      <c r="T630" s="262">
        <f>SUMIF(Assumptions!$C$53:$H$53,T$10,Assumptions!$C$55:$H$55)*($H630=TRUE)*($F630&gt;=4)</f>
        <v>0</v>
      </c>
      <c r="U630" s="262">
        <f>SUMIF(Assumptions!$C$53:$H$53,U$10,Assumptions!$C$55:$H$55)*($H630=TRUE)*($F630&gt;=4)</f>
        <v>0</v>
      </c>
      <c r="V630" s="262">
        <f>SUMIF(Assumptions!$C$53:$H$53,V$10,Assumptions!$C$55:$H$55)*($H630=TRUE)*($F630&gt;=4)</f>
        <v>0</v>
      </c>
      <c r="W630" s="262">
        <f>SUMIF(Assumptions!$C$53:$H$53,W$10,Assumptions!$C$55:$H$55)*($H630=TRUE)*($F630&gt;=4)</f>
        <v>0</v>
      </c>
      <c r="X630" s="262">
        <f>SUMIF(Assumptions!$C$53:$H$53,X$10,Assumptions!$C$55:$H$55)*($H630=TRUE)*($F630&gt;=4)</f>
        <v>0</v>
      </c>
      <c r="Y630" s="262">
        <f>SUMIF(Assumptions!$C$53:$H$53,Y$10,Assumptions!$C$55:$H$55)*($H630=TRUE)*($F630&gt;=4)</f>
        <v>0</v>
      </c>
      <c r="Z630" s="262">
        <f>SUMIF(Assumptions!$C$53:$H$53,Z$10,Assumptions!$C$55:$H$55)*($H630=TRUE)*($F630&gt;=4)</f>
        <v>0</v>
      </c>
      <c r="AA630" s="262">
        <f>SUMIF(Assumptions!$C$53:$H$53,AA$10,Assumptions!$C$55:$H$55)*($H630=TRUE)*($F630&gt;=4)</f>
        <v>0</v>
      </c>
      <c r="AB630" s="262">
        <f>SUMIF(Assumptions!$C$53:$H$53,AB$10,Assumptions!$C$55:$H$55)*($H630=TRUE)*($F630&gt;=4)</f>
        <v>0</v>
      </c>
      <c r="AC630" s="262">
        <f>SUMIF(Assumptions!$C$53:$H$53,AC$10,Assumptions!$C$55:$H$55)*($H630=TRUE)*($F630&gt;=4)</f>
        <v>0</v>
      </c>
      <c r="AD630" s="262">
        <f>SUMIF(Assumptions!$C$53:$H$53,AD$10,Assumptions!$C$55:$H$55)*($H630=TRUE)*($F630&gt;=4)</f>
        <v>0</v>
      </c>
      <c r="AE630" s="262">
        <f>SUMIF(Assumptions!$C$53:$H$53,AE$10,Assumptions!$C$55:$H$55)*($H630=TRUE)*($F630&gt;=4)</f>
        <v>0</v>
      </c>
      <c r="AF630" s="262">
        <f>SUMIF(Assumptions!$C$53:$H$53,AF$10,Assumptions!$C$55:$H$55)*($H630=TRUE)*($F630&gt;=4)</f>
        <v>0</v>
      </c>
      <c r="AG630" s="262">
        <f>SUMIF(Assumptions!$C$53:$H$53,AG$10,Assumptions!$C$55:$H$55)*($H630=TRUE)*($F630&gt;=4)</f>
        <v>0</v>
      </c>
      <c r="AH630" s="262">
        <f>SUMIF(Assumptions!$C$53:$H$53,AH$10,Assumptions!$C$55:$H$55)*($H630=TRUE)*($F630&gt;=4)</f>
        <v>0</v>
      </c>
      <c r="AI630" s="262">
        <f>SUMIF(Assumptions!$C$53:$H$53,AI$10,Assumptions!$C$55:$H$55)*($H630=TRUE)*($F630&gt;=4)</f>
        <v>0</v>
      </c>
      <c r="AJ630" s="262">
        <f>SUMIF(Assumptions!$C$53:$H$53,AJ$10,Assumptions!$C$55:$H$55)*($H630=TRUE)*($F630&gt;=4)</f>
        <v>0</v>
      </c>
      <c r="AK630" s="262">
        <f>SUMIF(Assumptions!$C$53:$H$53,AK$10,Assumptions!$C$55:$H$55)*($H630=TRUE)*($F630&gt;=4)</f>
        <v>0</v>
      </c>
      <c r="AL630" s="262">
        <f>SUMIF(Assumptions!$C$53:$H$53,AL$10,Assumptions!$C$55:$H$55)*($H630=TRUE)*($F630&gt;=4)</f>
        <v>0</v>
      </c>
      <c r="AM630" s="262">
        <f>SUMIF(Assumptions!$C$53:$H$53,AM$10,Assumptions!$C$55:$H$55)*($H630=TRUE)*($F630&gt;=4)</f>
        <v>0</v>
      </c>
      <c r="AN630" s="262">
        <f>SUMIF(Assumptions!$C$53:$H$53,AN$10,Assumptions!$C$55:$H$55)*($H630=TRUE)*($F630&gt;=4)</f>
        <v>0</v>
      </c>
      <c r="AO630" s="262">
        <f>SUMIF(Assumptions!$C$53:$H$53,AO$10,Assumptions!$C$55:$H$55)*($H630=TRUE)*($F630&gt;=4)</f>
        <v>0</v>
      </c>
      <c r="AP630" s="262">
        <f>SUMIF(Assumptions!$C$53:$H$53,AP$10,Assumptions!$C$55:$H$55)*($H630=TRUE)*($F630&gt;=4)</f>
        <v>0</v>
      </c>
      <c r="AQ630" s="262">
        <f>SUMIF(Assumptions!$C$53:$H$53,AQ$10,Assumptions!$C$55:$H$55)*($H630=TRUE)*($F630&gt;=4)</f>
        <v>0</v>
      </c>
      <c r="AR630" s="262">
        <f>SUMIF(Assumptions!$C$53:$H$53,AR$10,Assumptions!$C$55:$H$55)*($H630=TRUE)*($F630&gt;=4)</f>
        <v>0</v>
      </c>
      <c r="AS630" s="262">
        <f>SUMIF(Assumptions!$C$53:$H$53,AS$10,Assumptions!$C$55:$H$55)*($H630=TRUE)*($F630&gt;=4)</f>
        <v>0</v>
      </c>
      <c r="AT630" s="262">
        <f>SUMIF(Assumptions!$C$53:$H$53,AT$10,Assumptions!$C$55:$H$55)*($H630=TRUE)*($F630&gt;=4)</f>
        <v>0</v>
      </c>
      <c r="AU630" s="262">
        <f>SUMIF(Assumptions!$C$53:$H$53,AU$10,Assumptions!$C$55:$H$55)*($H630=TRUE)*($F630&gt;=4)</f>
        <v>0</v>
      </c>
      <c r="AV630" s="262">
        <f>SUMIF(Assumptions!$C$53:$H$53,AV$10,Assumptions!$C$55:$H$55)*($H630=TRUE)*($F630&gt;=4)</f>
        <v>0</v>
      </c>
      <c r="AW630" s="262">
        <f>SUMIF(Assumptions!$C$53:$H$53,AW$10,Assumptions!$C$55:$H$55)*($H630=TRUE)*($F630&gt;=4)</f>
        <v>0</v>
      </c>
      <c r="AX630" s="262">
        <f>SUMIF(Assumptions!$C$53:$H$53,AX$10,Assumptions!$C$55:$H$55)*($H630=TRUE)*($F630&gt;=4)</f>
        <v>0</v>
      </c>
      <c r="AY630" s="262">
        <f>SUMIF(Assumptions!$C$53:$H$53,AY$10,Assumptions!$C$55:$H$55)*($H630=TRUE)*($F630&gt;=4)</f>
        <v>0</v>
      </c>
      <c r="AZ630" s="262">
        <f>SUMIF(Assumptions!$C$53:$H$53,AZ$10,Assumptions!$C$55:$H$55)*($H630=TRUE)*($F630&gt;=4)</f>
        <v>0</v>
      </c>
      <c r="BA630" s="262">
        <f>SUMIF(Assumptions!$C$53:$H$53,BA$10,Assumptions!$C$55:$H$55)*($H630=TRUE)*($F630&gt;=4)</f>
        <v>0</v>
      </c>
      <c r="BB630" s="262">
        <f>SUMIF(Assumptions!$C$53:$H$53,BB$10,Assumptions!$C$55:$H$55)*($H630=TRUE)*($F630&gt;=4)</f>
        <v>0</v>
      </c>
      <c r="BC630" s="262">
        <f>SUMIF(Assumptions!$C$53:$H$53,BC$10,Assumptions!$C$55:$H$55)*($H630=TRUE)*($F630&gt;=4)</f>
        <v>0</v>
      </c>
      <c r="BD630" s="262">
        <f>SUMIF(Assumptions!$C$53:$H$53,BD$10,Assumptions!$C$55:$H$55)*($H630=TRUE)*($F630&gt;=4)</f>
        <v>0</v>
      </c>
      <c r="BE630" s="262">
        <f>SUMIF(Assumptions!$C$53:$H$53,BE$10,Assumptions!$C$55:$H$55)*($H630=TRUE)*($F630&gt;=4)</f>
        <v>0</v>
      </c>
      <c r="BF630" s="262">
        <f>SUMIF(Assumptions!$C$53:$H$53,BF$10,Assumptions!$C$55:$H$55)*($H630=TRUE)*($F630&gt;=4)</f>
        <v>0</v>
      </c>
      <c r="BG630" s="262">
        <f>SUMIF(Assumptions!$C$53:$H$53,BG$10,Assumptions!$C$55:$H$55)*($H630=TRUE)*($F630&gt;=4)</f>
        <v>0</v>
      </c>
      <c r="BH630" s="262">
        <f>SUMIF(Assumptions!$C$53:$H$53,BH$10,Assumptions!$C$55:$H$55)*($H630=TRUE)*($F630&gt;=4)</f>
        <v>0</v>
      </c>
      <c r="BI630" s="262">
        <f>SUMIF(Assumptions!$C$53:$H$53,BI$10,Assumptions!$C$55:$H$55)*($H630=TRUE)*($F630&gt;=4)</f>
        <v>0</v>
      </c>
      <c r="BJ630" s="262">
        <f>SUMIF(Assumptions!$C$53:$H$53,BJ$10,Assumptions!$C$55:$H$55)*($H630=TRUE)*($F630&gt;=4)</f>
        <v>0</v>
      </c>
      <c r="BK630" s="262">
        <f>SUMIF(Assumptions!$C$53:$H$53,BK$10,Assumptions!$C$55:$H$55)*($H630=TRUE)*($F630&gt;=4)</f>
        <v>0</v>
      </c>
      <c r="BL630" s="262">
        <f>SUMIF(Assumptions!$C$53:$H$53,BL$10,Assumptions!$C$55:$H$55)*($H630=TRUE)*($F630&gt;=4)</f>
        <v>0</v>
      </c>
      <c r="BM630" s="262">
        <f>SUMIF(Assumptions!$C$53:$H$53,BM$10,Assumptions!$C$55:$H$55)*($H630=TRUE)*($F630&gt;=4)</f>
        <v>0</v>
      </c>
    </row>
    <row r="631" spans="3:65" ht="12.75">
      <c r="C631" s="220">
        <f t="shared" si="659"/>
        <v>5</v>
      </c>
      <c r="D631" s="198" t="str">
        <f t="shared" si="660"/>
        <v>…</v>
      </c>
      <c r="E631" s="245" t="str">
        <f t="shared" si="658"/>
        <v>Operating Expense</v>
      </c>
      <c r="F631" s="215">
        <f t="shared" si="658"/>
        <v>2</v>
      </c>
      <c r="G631" s="215"/>
      <c r="H631" s="261" t="b">
        <f>Input!M16</f>
        <v>0</v>
      </c>
      <c r="I631" s="221"/>
      <c r="J631" s="221"/>
      <c r="O631" s="262">
        <f>SUMIF(Assumptions!$C$53:$H$53,O$10,Assumptions!$C$55:$H$55)*($H631=TRUE)*($F631&gt;=4)</f>
        <v>0</v>
      </c>
      <c r="P631" s="262">
        <f>SUMIF(Assumptions!$C$53:$H$53,P$10,Assumptions!$C$55:$H$55)*($H631=TRUE)*($F631&gt;=4)</f>
        <v>0</v>
      </c>
      <c r="Q631" s="262">
        <f>SUMIF(Assumptions!$C$53:$H$53,Q$10,Assumptions!$C$55:$H$55)*($H631=TRUE)*($F631&gt;=4)</f>
        <v>0</v>
      </c>
      <c r="R631" s="262">
        <f>SUMIF(Assumptions!$C$53:$H$53,R$10,Assumptions!$C$55:$H$55)*($H631=TRUE)*($F631&gt;=4)</f>
        <v>0</v>
      </c>
      <c r="S631" s="262">
        <f>SUMIF(Assumptions!$C$53:$H$53,S$10,Assumptions!$C$55:$H$55)*($H631=TRUE)*($F631&gt;=4)</f>
        <v>0</v>
      </c>
      <c r="T631" s="262">
        <f>SUMIF(Assumptions!$C$53:$H$53,T$10,Assumptions!$C$55:$H$55)*($H631=TRUE)*($F631&gt;=4)</f>
        <v>0</v>
      </c>
      <c r="U631" s="262">
        <f>SUMIF(Assumptions!$C$53:$H$53,U$10,Assumptions!$C$55:$H$55)*($H631=TRUE)*($F631&gt;=4)</f>
        <v>0</v>
      </c>
      <c r="V631" s="262">
        <f>SUMIF(Assumptions!$C$53:$H$53,V$10,Assumptions!$C$55:$H$55)*($H631=TRUE)*($F631&gt;=4)</f>
        <v>0</v>
      </c>
      <c r="W631" s="262">
        <f>SUMIF(Assumptions!$C$53:$H$53,W$10,Assumptions!$C$55:$H$55)*($H631=TRUE)*($F631&gt;=4)</f>
        <v>0</v>
      </c>
      <c r="X631" s="262">
        <f>SUMIF(Assumptions!$C$53:$H$53,X$10,Assumptions!$C$55:$H$55)*($H631=TRUE)*($F631&gt;=4)</f>
        <v>0</v>
      </c>
      <c r="Y631" s="262">
        <f>SUMIF(Assumptions!$C$53:$H$53,Y$10,Assumptions!$C$55:$H$55)*($H631=TRUE)*($F631&gt;=4)</f>
        <v>0</v>
      </c>
      <c r="Z631" s="262">
        <f>SUMIF(Assumptions!$C$53:$H$53,Z$10,Assumptions!$C$55:$H$55)*($H631=TRUE)*($F631&gt;=4)</f>
        <v>0</v>
      </c>
      <c r="AA631" s="262">
        <f>SUMIF(Assumptions!$C$53:$H$53,AA$10,Assumptions!$C$55:$H$55)*($H631=TRUE)*($F631&gt;=4)</f>
        <v>0</v>
      </c>
      <c r="AB631" s="262">
        <f>SUMIF(Assumptions!$C$53:$H$53,AB$10,Assumptions!$C$55:$H$55)*($H631=TRUE)*($F631&gt;=4)</f>
        <v>0</v>
      </c>
      <c r="AC631" s="262">
        <f>SUMIF(Assumptions!$C$53:$H$53,AC$10,Assumptions!$C$55:$H$55)*($H631=TRUE)*($F631&gt;=4)</f>
        <v>0</v>
      </c>
      <c r="AD631" s="262">
        <f>SUMIF(Assumptions!$C$53:$H$53,AD$10,Assumptions!$C$55:$H$55)*($H631=TRUE)*($F631&gt;=4)</f>
        <v>0</v>
      </c>
      <c r="AE631" s="262">
        <f>SUMIF(Assumptions!$C$53:$H$53,AE$10,Assumptions!$C$55:$H$55)*($H631=TRUE)*($F631&gt;=4)</f>
        <v>0</v>
      </c>
      <c r="AF631" s="262">
        <f>SUMIF(Assumptions!$C$53:$H$53,AF$10,Assumptions!$C$55:$H$55)*($H631=TRUE)*($F631&gt;=4)</f>
        <v>0</v>
      </c>
      <c r="AG631" s="262">
        <f>SUMIF(Assumptions!$C$53:$H$53,AG$10,Assumptions!$C$55:$H$55)*($H631=TRUE)*($F631&gt;=4)</f>
        <v>0</v>
      </c>
      <c r="AH631" s="262">
        <f>SUMIF(Assumptions!$C$53:$H$53,AH$10,Assumptions!$C$55:$H$55)*($H631=TRUE)*($F631&gt;=4)</f>
        <v>0</v>
      </c>
      <c r="AI631" s="262">
        <f>SUMIF(Assumptions!$C$53:$H$53,AI$10,Assumptions!$C$55:$H$55)*($H631=TRUE)*($F631&gt;=4)</f>
        <v>0</v>
      </c>
      <c r="AJ631" s="262">
        <f>SUMIF(Assumptions!$C$53:$H$53,AJ$10,Assumptions!$C$55:$H$55)*($H631=TRUE)*($F631&gt;=4)</f>
        <v>0</v>
      </c>
      <c r="AK631" s="262">
        <f>SUMIF(Assumptions!$C$53:$H$53,AK$10,Assumptions!$C$55:$H$55)*($H631=TRUE)*($F631&gt;=4)</f>
        <v>0</v>
      </c>
      <c r="AL631" s="262">
        <f>SUMIF(Assumptions!$C$53:$H$53,AL$10,Assumptions!$C$55:$H$55)*($H631=TRUE)*($F631&gt;=4)</f>
        <v>0</v>
      </c>
      <c r="AM631" s="262">
        <f>SUMIF(Assumptions!$C$53:$H$53,AM$10,Assumptions!$C$55:$H$55)*($H631=TRUE)*($F631&gt;=4)</f>
        <v>0</v>
      </c>
      <c r="AN631" s="262">
        <f>SUMIF(Assumptions!$C$53:$H$53,AN$10,Assumptions!$C$55:$H$55)*($H631=TRUE)*($F631&gt;=4)</f>
        <v>0</v>
      </c>
      <c r="AO631" s="262">
        <f>SUMIF(Assumptions!$C$53:$H$53,AO$10,Assumptions!$C$55:$H$55)*($H631=TRUE)*($F631&gt;=4)</f>
        <v>0</v>
      </c>
      <c r="AP631" s="262">
        <f>SUMIF(Assumptions!$C$53:$H$53,AP$10,Assumptions!$C$55:$H$55)*($H631=TRUE)*($F631&gt;=4)</f>
        <v>0</v>
      </c>
      <c r="AQ631" s="262">
        <f>SUMIF(Assumptions!$C$53:$H$53,AQ$10,Assumptions!$C$55:$H$55)*($H631=TRUE)*($F631&gt;=4)</f>
        <v>0</v>
      </c>
      <c r="AR631" s="262">
        <f>SUMIF(Assumptions!$C$53:$H$53,AR$10,Assumptions!$C$55:$H$55)*($H631=TRUE)*($F631&gt;=4)</f>
        <v>0</v>
      </c>
      <c r="AS631" s="262">
        <f>SUMIF(Assumptions!$C$53:$H$53,AS$10,Assumptions!$C$55:$H$55)*($H631=TRUE)*($F631&gt;=4)</f>
        <v>0</v>
      </c>
      <c r="AT631" s="262">
        <f>SUMIF(Assumptions!$C$53:$H$53,AT$10,Assumptions!$C$55:$H$55)*($H631=TRUE)*($F631&gt;=4)</f>
        <v>0</v>
      </c>
      <c r="AU631" s="262">
        <f>SUMIF(Assumptions!$C$53:$H$53,AU$10,Assumptions!$C$55:$H$55)*($H631=TRUE)*($F631&gt;=4)</f>
        <v>0</v>
      </c>
      <c r="AV631" s="262">
        <f>SUMIF(Assumptions!$C$53:$H$53,AV$10,Assumptions!$C$55:$H$55)*($H631=TRUE)*($F631&gt;=4)</f>
        <v>0</v>
      </c>
      <c r="AW631" s="262">
        <f>SUMIF(Assumptions!$C$53:$H$53,AW$10,Assumptions!$C$55:$H$55)*($H631=TRUE)*($F631&gt;=4)</f>
        <v>0</v>
      </c>
      <c r="AX631" s="262">
        <f>SUMIF(Assumptions!$C$53:$H$53,AX$10,Assumptions!$C$55:$H$55)*($H631=TRUE)*($F631&gt;=4)</f>
        <v>0</v>
      </c>
      <c r="AY631" s="262">
        <f>SUMIF(Assumptions!$C$53:$H$53,AY$10,Assumptions!$C$55:$H$55)*($H631=TRUE)*($F631&gt;=4)</f>
        <v>0</v>
      </c>
      <c r="AZ631" s="262">
        <f>SUMIF(Assumptions!$C$53:$H$53,AZ$10,Assumptions!$C$55:$H$55)*($H631=TRUE)*($F631&gt;=4)</f>
        <v>0</v>
      </c>
      <c r="BA631" s="262">
        <f>SUMIF(Assumptions!$C$53:$H$53,BA$10,Assumptions!$C$55:$H$55)*($H631=TRUE)*($F631&gt;=4)</f>
        <v>0</v>
      </c>
      <c r="BB631" s="262">
        <f>SUMIF(Assumptions!$C$53:$H$53,BB$10,Assumptions!$C$55:$H$55)*($H631=TRUE)*($F631&gt;=4)</f>
        <v>0</v>
      </c>
      <c r="BC631" s="262">
        <f>SUMIF(Assumptions!$C$53:$H$53,BC$10,Assumptions!$C$55:$H$55)*($H631=TRUE)*($F631&gt;=4)</f>
        <v>0</v>
      </c>
      <c r="BD631" s="262">
        <f>SUMIF(Assumptions!$C$53:$H$53,BD$10,Assumptions!$C$55:$H$55)*($H631=TRUE)*($F631&gt;=4)</f>
        <v>0</v>
      </c>
      <c r="BE631" s="262">
        <f>SUMIF(Assumptions!$C$53:$H$53,BE$10,Assumptions!$C$55:$H$55)*($H631=TRUE)*($F631&gt;=4)</f>
        <v>0</v>
      </c>
      <c r="BF631" s="262">
        <f>SUMIF(Assumptions!$C$53:$H$53,BF$10,Assumptions!$C$55:$H$55)*($H631=TRUE)*($F631&gt;=4)</f>
        <v>0</v>
      </c>
      <c r="BG631" s="262">
        <f>SUMIF(Assumptions!$C$53:$H$53,BG$10,Assumptions!$C$55:$H$55)*($H631=TRUE)*($F631&gt;=4)</f>
        <v>0</v>
      </c>
      <c r="BH631" s="262">
        <f>SUMIF(Assumptions!$C$53:$H$53,BH$10,Assumptions!$C$55:$H$55)*($H631=TRUE)*($F631&gt;=4)</f>
        <v>0</v>
      </c>
      <c r="BI631" s="262">
        <f>SUMIF(Assumptions!$C$53:$H$53,BI$10,Assumptions!$C$55:$H$55)*($H631=TRUE)*($F631&gt;=4)</f>
        <v>0</v>
      </c>
      <c r="BJ631" s="262">
        <f>SUMIF(Assumptions!$C$53:$H$53,BJ$10,Assumptions!$C$55:$H$55)*($H631=TRUE)*($F631&gt;=4)</f>
        <v>0</v>
      </c>
      <c r="BK631" s="262">
        <f>SUMIF(Assumptions!$C$53:$H$53,BK$10,Assumptions!$C$55:$H$55)*($H631=TRUE)*($F631&gt;=4)</f>
        <v>0</v>
      </c>
      <c r="BL631" s="262">
        <f>SUMIF(Assumptions!$C$53:$H$53,BL$10,Assumptions!$C$55:$H$55)*($H631=TRUE)*($F631&gt;=4)</f>
        <v>0</v>
      </c>
      <c r="BM631" s="262">
        <f>SUMIF(Assumptions!$C$53:$H$53,BM$10,Assumptions!$C$55:$H$55)*($H631=TRUE)*($F631&gt;=4)</f>
        <v>0</v>
      </c>
    </row>
    <row r="632" spans="3:65" ht="12.75">
      <c r="C632" s="220">
        <f t="shared" si="659"/>
        <v>6</v>
      </c>
      <c r="D632" s="198" t="str">
        <f t="shared" si="660"/>
        <v>…</v>
      </c>
      <c r="E632" s="245" t="str">
        <f t="shared" si="658"/>
        <v>Operating Expense</v>
      </c>
      <c r="F632" s="215">
        <f t="shared" si="658"/>
        <v>2</v>
      </c>
      <c r="G632" s="215"/>
      <c r="H632" s="261" t="b">
        <f>Input!M17</f>
        <v>0</v>
      </c>
      <c r="I632" s="221"/>
      <c r="J632" s="221"/>
      <c r="O632" s="262">
        <f>SUMIF(Assumptions!$C$53:$H$53,O$10,Assumptions!$C$55:$H$55)*($H632=TRUE)*($F632&gt;=4)</f>
        <v>0</v>
      </c>
      <c r="P632" s="262">
        <f>SUMIF(Assumptions!$C$53:$H$53,P$10,Assumptions!$C$55:$H$55)*($H632=TRUE)*($F632&gt;=4)</f>
        <v>0</v>
      </c>
      <c r="Q632" s="262">
        <f>SUMIF(Assumptions!$C$53:$H$53,Q$10,Assumptions!$C$55:$H$55)*($H632=TRUE)*($F632&gt;=4)</f>
        <v>0</v>
      </c>
      <c r="R632" s="262">
        <f>SUMIF(Assumptions!$C$53:$H$53,R$10,Assumptions!$C$55:$H$55)*($H632=TRUE)*($F632&gt;=4)</f>
        <v>0</v>
      </c>
      <c r="S632" s="262">
        <f>SUMIF(Assumptions!$C$53:$H$53,S$10,Assumptions!$C$55:$H$55)*($H632=TRUE)*($F632&gt;=4)</f>
        <v>0</v>
      </c>
      <c r="T632" s="262">
        <f>SUMIF(Assumptions!$C$53:$H$53,T$10,Assumptions!$C$55:$H$55)*($H632=TRUE)*($F632&gt;=4)</f>
        <v>0</v>
      </c>
      <c r="U632" s="262">
        <f>SUMIF(Assumptions!$C$53:$H$53,U$10,Assumptions!$C$55:$H$55)*($H632=TRUE)*($F632&gt;=4)</f>
        <v>0</v>
      </c>
      <c r="V632" s="262">
        <f>SUMIF(Assumptions!$C$53:$H$53,V$10,Assumptions!$C$55:$H$55)*($H632=TRUE)*($F632&gt;=4)</f>
        <v>0</v>
      </c>
      <c r="W632" s="262">
        <f>SUMIF(Assumptions!$C$53:$H$53,W$10,Assumptions!$C$55:$H$55)*($H632=TRUE)*($F632&gt;=4)</f>
        <v>0</v>
      </c>
      <c r="X632" s="262">
        <f>SUMIF(Assumptions!$C$53:$H$53,X$10,Assumptions!$C$55:$H$55)*($H632=TRUE)*($F632&gt;=4)</f>
        <v>0</v>
      </c>
      <c r="Y632" s="262">
        <f>SUMIF(Assumptions!$C$53:$H$53,Y$10,Assumptions!$C$55:$H$55)*($H632=TRUE)*($F632&gt;=4)</f>
        <v>0</v>
      </c>
      <c r="Z632" s="262">
        <f>SUMIF(Assumptions!$C$53:$H$53,Z$10,Assumptions!$C$55:$H$55)*($H632=TRUE)*($F632&gt;=4)</f>
        <v>0</v>
      </c>
      <c r="AA632" s="262">
        <f>SUMIF(Assumptions!$C$53:$H$53,AA$10,Assumptions!$C$55:$H$55)*($H632=TRUE)*($F632&gt;=4)</f>
        <v>0</v>
      </c>
      <c r="AB632" s="262">
        <f>SUMIF(Assumptions!$C$53:$H$53,AB$10,Assumptions!$C$55:$H$55)*($H632=TRUE)*($F632&gt;=4)</f>
        <v>0</v>
      </c>
      <c r="AC632" s="262">
        <f>SUMIF(Assumptions!$C$53:$H$53,AC$10,Assumptions!$C$55:$H$55)*($H632=TRUE)*($F632&gt;=4)</f>
        <v>0</v>
      </c>
      <c r="AD632" s="262">
        <f>SUMIF(Assumptions!$C$53:$H$53,AD$10,Assumptions!$C$55:$H$55)*($H632=TRUE)*($F632&gt;=4)</f>
        <v>0</v>
      </c>
      <c r="AE632" s="262">
        <f>SUMIF(Assumptions!$C$53:$H$53,AE$10,Assumptions!$C$55:$H$55)*($H632=TRUE)*($F632&gt;=4)</f>
        <v>0</v>
      </c>
      <c r="AF632" s="262">
        <f>SUMIF(Assumptions!$C$53:$H$53,AF$10,Assumptions!$C$55:$H$55)*($H632=TRUE)*($F632&gt;=4)</f>
        <v>0</v>
      </c>
      <c r="AG632" s="262">
        <f>SUMIF(Assumptions!$C$53:$H$53,AG$10,Assumptions!$C$55:$H$55)*($H632=TRUE)*($F632&gt;=4)</f>
        <v>0</v>
      </c>
      <c r="AH632" s="262">
        <f>SUMIF(Assumptions!$C$53:$H$53,AH$10,Assumptions!$C$55:$H$55)*($H632=TRUE)*($F632&gt;=4)</f>
        <v>0</v>
      </c>
      <c r="AI632" s="262">
        <f>SUMIF(Assumptions!$C$53:$H$53,AI$10,Assumptions!$C$55:$H$55)*($H632=TRUE)*($F632&gt;=4)</f>
        <v>0</v>
      </c>
      <c r="AJ632" s="262">
        <f>SUMIF(Assumptions!$C$53:$H$53,AJ$10,Assumptions!$C$55:$H$55)*($H632=TRUE)*($F632&gt;=4)</f>
        <v>0</v>
      </c>
      <c r="AK632" s="262">
        <f>SUMIF(Assumptions!$C$53:$H$53,AK$10,Assumptions!$C$55:$H$55)*($H632=TRUE)*($F632&gt;=4)</f>
        <v>0</v>
      </c>
      <c r="AL632" s="262">
        <f>SUMIF(Assumptions!$C$53:$H$53,AL$10,Assumptions!$C$55:$H$55)*($H632=TRUE)*($F632&gt;=4)</f>
        <v>0</v>
      </c>
      <c r="AM632" s="262">
        <f>SUMIF(Assumptions!$C$53:$H$53,AM$10,Assumptions!$C$55:$H$55)*($H632=TRUE)*($F632&gt;=4)</f>
        <v>0</v>
      </c>
      <c r="AN632" s="262">
        <f>SUMIF(Assumptions!$C$53:$H$53,AN$10,Assumptions!$C$55:$H$55)*($H632=TRUE)*($F632&gt;=4)</f>
        <v>0</v>
      </c>
      <c r="AO632" s="262">
        <f>SUMIF(Assumptions!$C$53:$H$53,AO$10,Assumptions!$C$55:$H$55)*($H632=TRUE)*($F632&gt;=4)</f>
        <v>0</v>
      </c>
      <c r="AP632" s="262">
        <f>SUMIF(Assumptions!$C$53:$H$53,AP$10,Assumptions!$C$55:$H$55)*($H632=TRUE)*($F632&gt;=4)</f>
        <v>0</v>
      </c>
      <c r="AQ632" s="262">
        <f>SUMIF(Assumptions!$C$53:$H$53,AQ$10,Assumptions!$C$55:$H$55)*($H632=TRUE)*($F632&gt;=4)</f>
        <v>0</v>
      </c>
      <c r="AR632" s="262">
        <f>SUMIF(Assumptions!$C$53:$H$53,AR$10,Assumptions!$C$55:$H$55)*($H632=TRUE)*($F632&gt;=4)</f>
        <v>0</v>
      </c>
      <c r="AS632" s="262">
        <f>SUMIF(Assumptions!$C$53:$H$53,AS$10,Assumptions!$C$55:$H$55)*($H632=TRUE)*($F632&gt;=4)</f>
        <v>0</v>
      </c>
      <c r="AT632" s="262">
        <f>SUMIF(Assumptions!$C$53:$H$53,AT$10,Assumptions!$C$55:$H$55)*($H632=TRUE)*($F632&gt;=4)</f>
        <v>0</v>
      </c>
      <c r="AU632" s="262">
        <f>SUMIF(Assumptions!$C$53:$H$53,AU$10,Assumptions!$C$55:$H$55)*($H632=TRUE)*($F632&gt;=4)</f>
        <v>0</v>
      </c>
      <c r="AV632" s="262">
        <f>SUMIF(Assumptions!$C$53:$H$53,AV$10,Assumptions!$C$55:$H$55)*($H632=TRUE)*($F632&gt;=4)</f>
        <v>0</v>
      </c>
      <c r="AW632" s="262">
        <f>SUMIF(Assumptions!$C$53:$H$53,AW$10,Assumptions!$C$55:$H$55)*($H632=TRUE)*($F632&gt;=4)</f>
        <v>0</v>
      </c>
      <c r="AX632" s="262">
        <f>SUMIF(Assumptions!$C$53:$H$53,AX$10,Assumptions!$C$55:$H$55)*($H632=TRUE)*($F632&gt;=4)</f>
        <v>0</v>
      </c>
      <c r="AY632" s="262">
        <f>SUMIF(Assumptions!$C$53:$H$53,AY$10,Assumptions!$C$55:$H$55)*($H632=TRUE)*($F632&gt;=4)</f>
        <v>0</v>
      </c>
      <c r="AZ632" s="262">
        <f>SUMIF(Assumptions!$C$53:$H$53,AZ$10,Assumptions!$C$55:$H$55)*($H632=TRUE)*($F632&gt;=4)</f>
        <v>0</v>
      </c>
      <c r="BA632" s="262">
        <f>SUMIF(Assumptions!$C$53:$H$53,BA$10,Assumptions!$C$55:$H$55)*($H632=TRUE)*($F632&gt;=4)</f>
        <v>0</v>
      </c>
      <c r="BB632" s="262">
        <f>SUMIF(Assumptions!$C$53:$H$53,BB$10,Assumptions!$C$55:$H$55)*($H632=TRUE)*($F632&gt;=4)</f>
        <v>0</v>
      </c>
      <c r="BC632" s="262">
        <f>SUMIF(Assumptions!$C$53:$H$53,BC$10,Assumptions!$C$55:$H$55)*($H632=TRUE)*($F632&gt;=4)</f>
        <v>0</v>
      </c>
      <c r="BD632" s="262">
        <f>SUMIF(Assumptions!$C$53:$H$53,BD$10,Assumptions!$C$55:$H$55)*($H632=TRUE)*($F632&gt;=4)</f>
        <v>0</v>
      </c>
      <c r="BE632" s="262">
        <f>SUMIF(Assumptions!$C$53:$H$53,BE$10,Assumptions!$C$55:$H$55)*($H632=TRUE)*($F632&gt;=4)</f>
        <v>0</v>
      </c>
      <c r="BF632" s="262">
        <f>SUMIF(Assumptions!$C$53:$H$53,BF$10,Assumptions!$C$55:$H$55)*($H632=TRUE)*($F632&gt;=4)</f>
        <v>0</v>
      </c>
      <c r="BG632" s="262">
        <f>SUMIF(Assumptions!$C$53:$H$53,BG$10,Assumptions!$C$55:$H$55)*($H632=TRUE)*($F632&gt;=4)</f>
        <v>0</v>
      </c>
      <c r="BH632" s="262">
        <f>SUMIF(Assumptions!$C$53:$H$53,BH$10,Assumptions!$C$55:$H$55)*($H632=TRUE)*($F632&gt;=4)</f>
        <v>0</v>
      </c>
      <c r="BI632" s="262">
        <f>SUMIF(Assumptions!$C$53:$H$53,BI$10,Assumptions!$C$55:$H$55)*($H632=TRUE)*($F632&gt;=4)</f>
        <v>0</v>
      </c>
      <c r="BJ632" s="262">
        <f>SUMIF(Assumptions!$C$53:$H$53,BJ$10,Assumptions!$C$55:$H$55)*($H632=TRUE)*($F632&gt;=4)</f>
        <v>0</v>
      </c>
      <c r="BK632" s="262">
        <f>SUMIF(Assumptions!$C$53:$H$53,BK$10,Assumptions!$C$55:$H$55)*($H632=TRUE)*($F632&gt;=4)</f>
        <v>0</v>
      </c>
      <c r="BL632" s="262">
        <f>SUMIF(Assumptions!$C$53:$H$53,BL$10,Assumptions!$C$55:$H$55)*($H632=TRUE)*($F632&gt;=4)</f>
        <v>0</v>
      </c>
      <c r="BM632" s="262">
        <f>SUMIF(Assumptions!$C$53:$H$53,BM$10,Assumptions!$C$55:$H$55)*($H632=TRUE)*($F632&gt;=4)</f>
        <v>0</v>
      </c>
    </row>
    <row r="633" spans="3:65" ht="12.75">
      <c r="C633" s="220">
        <f t="shared" si="659"/>
        <v>7</v>
      </c>
      <c r="D633" s="198" t="str">
        <f t="shared" si="660"/>
        <v>…</v>
      </c>
      <c r="E633" s="245" t="str">
        <f t="shared" si="658"/>
        <v>Operating Expense</v>
      </c>
      <c r="F633" s="215">
        <f t="shared" si="658"/>
        <v>2</v>
      </c>
      <c r="G633" s="215"/>
      <c r="H633" s="261" t="b">
        <f>Input!M18</f>
        <v>0</v>
      </c>
      <c r="I633" s="221"/>
      <c r="J633" s="221"/>
      <c r="O633" s="262">
        <f>SUMIF(Assumptions!$C$53:$H$53,O$10,Assumptions!$C$55:$H$55)*($H633=TRUE)*($F633&gt;=4)</f>
        <v>0</v>
      </c>
      <c r="P633" s="262">
        <f>SUMIF(Assumptions!$C$53:$H$53,P$10,Assumptions!$C$55:$H$55)*($H633=TRUE)*($F633&gt;=4)</f>
        <v>0</v>
      </c>
      <c r="Q633" s="262">
        <f>SUMIF(Assumptions!$C$53:$H$53,Q$10,Assumptions!$C$55:$H$55)*($H633=TRUE)*($F633&gt;=4)</f>
        <v>0</v>
      </c>
      <c r="R633" s="262">
        <f>SUMIF(Assumptions!$C$53:$H$53,R$10,Assumptions!$C$55:$H$55)*($H633=TRUE)*($F633&gt;=4)</f>
        <v>0</v>
      </c>
      <c r="S633" s="262">
        <f>SUMIF(Assumptions!$C$53:$H$53,S$10,Assumptions!$C$55:$H$55)*($H633=TRUE)*($F633&gt;=4)</f>
        <v>0</v>
      </c>
      <c r="T633" s="262">
        <f>SUMIF(Assumptions!$C$53:$H$53,T$10,Assumptions!$C$55:$H$55)*($H633=TRUE)*($F633&gt;=4)</f>
        <v>0</v>
      </c>
      <c r="U633" s="262">
        <f>SUMIF(Assumptions!$C$53:$H$53,U$10,Assumptions!$C$55:$H$55)*($H633=TRUE)*($F633&gt;=4)</f>
        <v>0</v>
      </c>
      <c r="V633" s="262">
        <f>SUMIF(Assumptions!$C$53:$H$53,V$10,Assumptions!$C$55:$H$55)*($H633=TRUE)*($F633&gt;=4)</f>
        <v>0</v>
      </c>
      <c r="W633" s="262">
        <f>SUMIF(Assumptions!$C$53:$H$53,W$10,Assumptions!$C$55:$H$55)*($H633=TRUE)*($F633&gt;=4)</f>
        <v>0</v>
      </c>
      <c r="X633" s="262">
        <f>SUMIF(Assumptions!$C$53:$H$53,X$10,Assumptions!$C$55:$H$55)*($H633=TRUE)*($F633&gt;=4)</f>
        <v>0</v>
      </c>
      <c r="Y633" s="262">
        <f>SUMIF(Assumptions!$C$53:$H$53,Y$10,Assumptions!$C$55:$H$55)*($H633=TRUE)*($F633&gt;=4)</f>
        <v>0</v>
      </c>
      <c r="Z633" s="262">
        <f>SUMIF(Assumptions!$C$53:$H$53,Z$10,Assumptions!$C$55:$H$55)*($H633=TRUE)*($F633&gt;=4)</f>
        <v>0</v>
      </c>
      <c r="AA633" s="262">
        <f>SUMIF(Assumptions!$C$53:$H$53,AA$10,Assumptions!$C$55:$H$55)*($H633=TRUE)*($F633&gt;=4)</f>
        <v>0</v>
      </c>
      <c r="AB633" s="262">
        <f>SUMIF(Assumptions!$C$53:$H$53,AB$10,Assumptions!$C$55:$H$55)*($H633=TRUE)*($F633&gt;=4)</f>
        <v>0</v>
      </c>
      <c r="AC633" s="262">
        <f>SUMIF(Assumptions!$C$53:$H$53,AC$10,Assumptions!$C$55:$H$55)*($H633=TRUE)*($F633&gt;=4)</f>
        <v>0</v>
      </c>
      <c r="AD633" s="262">
        <f>SUMIF(Assumptions!$C$53:$H$53,AD$10,Assumptions!$C$55:$H$55)*($H633=TRUE)*($F633&gt;=4)</f>
        <v>0</v>
      </c>
      <c r="AE633" s="262">
        <f>SUMIF(Assumptions!$C$53:$H$53,AE$10,Assumptions!$C$55:$H$55)*($H633=TRUE)*($F633&gt;=4)</f>
        <v>0</v>
      </c>
      <c r="AF633" s="262">
        <f>SUMIF(Assumptions!$C$53:$H$53,AF$10,Assumptions!$C$55:$H$55)*($H633=TRUE)*($F633&gt;=4)</f>
        <v>0</v>
      </c>
      <c r="AG633" s="262">
        <f>SUMIF(Assumptions!$C$53:$H$53,AG$10,Assumptions!$C$55:$H$55)*($H633=TRUE)*($F633&gt;=4)</f>
        <v>0</v>
      </c>
      <c r="AH633" s="262">
        <f>SUMIF(Assumptions!$C$53:$H$53,AH$10,Assumptions!$C$55:$H$55)*($H633=TRUE)*($F633&gt;=4)</f>
        <v>0</v>
      </c>
      <c r="AI633" s="262">
        <f>SUMIF(Assumptions!$C$53:$H$53,AI$10,Assumptions!$C$55:$H$55)*($H633=TRUE)*($F633&gt;=4)</f>
        <v>0</v>
      </c>
      <c r="AJ633" s="262">
        <f>SUMIF(Assumptions!$C$53:$H$53,AJ$10,Assumptions!$C$55:$H$55)*($H633=TRUE)*($F633&gt;=4)</f>
        <v>0</v>
      </c>
      <c r="AK633" s="262">
        <f>SUMIF(Assumptions!$C$53:$H$53,AK$10,Assumptions!$C$55:$H$55)*($H633=TRUE)*($F633&gt;=4)</f>
        <v>0</v>
      </c>
      <c r="AL633" s="262">
        <f>SUMIF(Assumptions!$C$53:$H$53,AL$10,Assumptions!$C$55:$H$55)*($H633=TRUE)*($F633&gt;=4)</f>
        <v>0</v>
      </c>
      <c r="AM633" s="262">
        <f>SUMIF(Assumptions!$C$53:$H$53,AM$10,Assumptions!$C$55:$H$55)*($H633=TRUE)*($F633&gt;=4)</f>
        <v>0</v>
      </c>
      <c r="AN633" s="262">
        <f>SUMIF(Assumptions!$C$53:$H$53,AN$10,Assumptions!$C$55:$H$55)*($H633=TRUE)*($F633&gt;=4)</f>
        <v>0</v>
      </c>
      <c r="AO633" s="262">
        <f>SUMIF(Assumptions!$C$53:$H$53,AO$10,Assumptions!$C$55:$H$55)*($H633=TRUE)*($F633&gt;=4)</f>
        <v>0</v>
      </c>
      <c r="AP633" s="262">
        <f>SUMIF(Assumptions!$C$53:$H$53,AP$10,Assumptions!$C$55:$H$55)*($H633=TRUE)*($F633&gt;=4)</f>
        <v>0</v>
      </c>
      <c r="AQ633" s="262">
        <f>SUMIF(Assumptions!$C$53:$H$53,AQ$10,Assumptions!$C$55:$H$55)*($H633=TRUE)*($F633&gt;=4)</f>
        <v>0</v>
      </c>
      <c r="AR633" s="262">
        <f>SUMIF(Assumptions!$C$53:$H$53,AR$10,Assumptions!$C$55:$H$55)*($H633=TRUE)*($F633&gt;=4)</f>
        <v>0</v>
      </c>
      <c r="AS633" s="262">
        <f>SUMIF(Assumptions!$C$53:$H$53,AS$10,Assumptions!$C$55:$H$55)*($H633=TRUE)*($F633&gt;=4)</f>
        <v>0</v>
      </c>
      <c r="AT633" s="262">
        <f>SUMIF(Assumptions!$C$53:$H$53,AT$10,Assumptions!$C$55:$H$55)*($H633=TRUE)*($F633&gt;=4)</f>
        <v>0</v>
      </c>
      <c r="AU633" s="262">
        <f>SUMIF(Assumptions!$C$53:$H$53,AU$10,Assumptions!$C$55:$H$55)*($H633=TRUE)*($F633&gt;=4)</f>
        <v>0</v>
      </c>
      <c r="AV633" s="262">
        <f>SUMIF(Assumptions!$C$53:$H$53,AV$10,Assumptions!$C$55:$H$55)*($H633=TRUE)*($F633&gt;=4)</f>
        <v>0</v>
      </c>
      <c r="AW633" s="262">
        <f>SUMIF(Assumptions!$C$53:$H$53,AW$10,Assumptions!$C$55:$H$55)*($H633=TRUE)*($F633&gt;=4)</f>
        <v>0</v>
      </c>
      <c r="AX633" s="262">
        <f>SUMIF(Assumptions!$C$53:$H$53,AX$10,Assumptions!$C$55:$H$55)*($H633=TRUE)*($F633&gt;=4)</f>
        <v>0</v>
      </c>
      <c r="AY633" s="262">
        <f>SUMIF(Assumptions!$C$53:$H$53,AY$10,Assumptions!$C$55:$H$55)*($H633=TRUE)*($F633&gt;=4)</f>
        <v>0</v>
      </c>
      <c r="AZ633" s="262">
        <f>SUMIF(Assumptions!$C$53:$H$53,AZ$10,Assumptions!$C$55:$H$55)*($H633=TRUE)*($F633&gt;=4)</f>
        <v>0</v>
      </c>
      <c r="BA633" s="262">
        <f>SUMIF(Assumptions!$C$53:$H$53,BA$10,Assumptions!$C$55:$H$55)*($H633=TRUE)*($F633&gt;=4)</f>
        <v>0</v>
      </c>
      <c r="BB633" s="262">
        <f>SUMIF(Assumptions!$C$53:$H$53,BB$10,Assumptions!$C$55:$H$55)*($H633=TRUE)*($F633&gt;=4)</f>
        <v>0</v>
      </c>
      <c r="BC633" s="262">
        <f>SUMIF(Assumptions!$C$53:$H$53,BC$10,Assumptions!$C$55:$H$55)*($H633=TRUE)*($F633&gt;=4)</f>
        <v>0</v>
      </c>
      <c r="BD633" s="262">
        <f>SUMIF(Assumptions!$C$53:$H$53,BD$10,Assumptions!$C$55:$H$55)*($H633=TRUE)*($F633&gt;=4)</f>
        <v>0</v>
      </c>
      <c r="BE633" s="262">
        <f>SUMIF(Assumptions!$C$53:$H$53,BE$10,Assumptions!$C$55:$H$55)*($H633=TRUE)*($F633&gt;=4)</f>
        <v>0</v>
      </c>
      <c r="BF633" s="262">
        <f>SUMIF(Assumptions!$C$53:$H$53,BF$10,Assumptions!$C$55:$H$55)*($H633=TRUE)*($F633&gt;=4)</f>
        <v>0</v>
      </c>
      <c r="BG633" s="262">
        <f>SUMIF(Assumptions!$C$53:$H$53,BG$10,Assumptions!$C$55:$H$55)*($H633=TRUE)*($F633&gt;=4)</f>
        <v>0</v>
      </c>
      <c r="BH633" s="262">
        <f>SUMIF(Assumptions!$C$53:$H$53,BH$10,Assumptions!$C$55:$H$55)*($H633=TRUE)*($F633&gt;=4)</f>
        <v>0</v>
      </c>
      <c r="BI633" s="262">
        <f>SUMIF(Assumptions!$C$53:$H$53,BI$10,Assumptions!$C$55:$H$55)*($H633=TRUE)*($F633&gt;=4)</f>
        <v>0</v>
      </c>
      <c r="BJ633" s="262">
        <f>SUMIF(Assumptions!$C$53:$H$53,BJ$10,Assumptions!$C$55:$H$55)*($H633=TRUE)*($F633&gt;=4)</f>
        <v>0</v>
      </c>
      <c r="BK633" s="262">
        <f>SUMIF(Assumptions!$C$53:$H$53,BK$10,Assumptions!$C$55:$H$55)*($H633=TRUE)*($F633&gt;=4)</f>
        <v>0</v>
      </c>
      <c r="BL633" s="262">
        <f>SUMIF(Assumptions!$C$53:$H$53,BL$10,Assumptions!$C$55:$H$55)*($H633=TRUE)*($F633&gt;=4)</f>
        <v>0</v>
      </c>
      <c r="BM633" s="262">
        <f>SUMIF(Assumptions!$C$53:$H$53,BM$10,Assumptions!$C$55:$H$55)*($H633=TRUE)*($F633&gt;=4)</f>
        <v>0</v>
      </c>
    </row>
    <row r="634" spans="3:65" ht="12.75">
      <c r="C634" s="220">
        <f t="shared" si="659"/>
        <v>8</v>
      </c>
      <c r="D634" s="198" t="str">
        <f t="shared" si="660"/>
        <v>…</v>
      </c>
      <c r="E634" s="245" t="str">
        <f t="shared" si="658"/>
        <v>Operating Expense</v>
      </c>
      <c r="F634" s="215">
        <f t="shared" si="658"/>
        <v>2</v>
      </c>
      <c r="G634" s="215"/>
      <c r="H634" s="261" t="b">
        <f>Input!M19</f>
        <v>0</v>
      </c>
      <c r="I634" s="221"/>
      <c r="J634" s="221"/>
      <c r="O634" s="262">
        <f>SUMIF(Assumptions!$C$53:$H$53,O$10,Assumptions!$C$55:$H$55)*($H634=TRUE)*($F634&gt;=4)</f>
        <v>0</v>
      </c>
      <c r="P634" s="262">
        <f>SUMIF(Assumptions!$C$53:$H$53,P$10,Assumptions!$C$55:$H$55)*($H634=TRUE)*($F634&gt;=4)</f>
        <v>0</v>
      </c>
      <c r="Q634" s="262">
        <f>SUMIF(Assumptions!$C$53:$H$53,Q$10,Assumptions!$C$55:$H$55)*($H634=TRUE)*($F634&gt;=4)</f>
        <v>0</v>
      </c>
      <c r="R634" s="262">
        <f>SUMIF(Assumptions!$C$53:$H$53,R$10,Assumptions!$C$55:$H$55)*($H634=TRUE)*($F634&gt;=4)</f>
        <v>0</v>
      </c>
      <c r="S634" s="262">
        <f>SUMIF(Assumptions!$C$53:$H$53,S$10,Assumptions!$C$55:$H$55)*($H634=TRUE)*($F634&gt;=4)</f>
        <v>0</v>
      </c>
      <c r="T634" s="262">
        <f>SUMIF(Assumptions!$C$53:$H$53,T$10,Assumptions!$C$55:$H$55)*($H634=TRUE)*($F634&gt;=4)</f>
        <v>0</v>
      </c>
      <c r="U634" s="262">
        <f>SUMIF(Assumptions!$C$53:$H$53,U$10,Assumptions!$C$55:$H$55)*($H634=TRUE)*($F634&gt;=4)</f>
        <v>0</v>
      </c>
      <c r="V634" s="262">
        <f>SUMIF(Assumptions!$C$53:$H$53,V$10,Assumptions!$C$55:$H$55)*($H634=TRUE)*($F634&gt;=4)</f>
        <v>0</v>
      </c>
      <c r="W634" s="262">
        <f>SUMIF(Assumptions!$C$53:$H$53,W$10,Assumptions!$C$55:$H$55)*($H634=TRUE)*($F634&gt;=4)</f>
        <v>0</v>
      </c>
      <c r="X634" s="262">
        <f>SUMIF(Assumptions!$C$53:$H$53,X$10,Assumptions!$C$55:$H$55)*($H634=TRUE)*($F634&gt;=4)</f>
        <v>0</v>
      </c>
      <c r="Y634" s="262">
        <f>SUMIF(Assumptions!$C$53:$H$53,Y$10,Assumptions!$C$55:$H$55)*($H634=TRUE)*($F634&gt;=4)</f>
        <v>0</v>
      </c>
      <c r="Z634" s="262">
        <f>SUMIF(Assumptions!$C$53:$H$53,Z$10,Assumptions!$C$55:$H$55)*($H634=TRUE)*($F634&gt;=4)</f>
        <v>0</v>
      </c>
      <c r="AA634" s="262">
        <f>SUMIF(Assumptions!$C$53:$H$53,AA$10,Assumptions!$C$55:$H$55)*($H634=TRUE)*($F634&gt;=4)</f>
        <v>0</v>
      </c>
      <c r="AB634" s="262">
        <f>SUMIF(Assumptions!$C$53:$H$53,AB$10,Assumptions!$C$55:$H$55)*($H634=TRUE)*($F634&gt;=4)</f>
        <v>0</v>
      </c>
      <c r="AC634" s="262">
        <f>SUMIF(Assumptions!$C$53:$H$53,AC$10,Assumptions!$C$55:$H$55)*($H634=TRUE)*($F634&gt;=4)</f>
        <v>0</v>
      </c>
      <c r="AD634" s="262">
        <f>SUMIF(Assumptions!$C$53:$H$53,AD$10,Assumptions!$C$55:$H$55)*($H634=TRUE)*($F634&gt;=4)</f>
        <v>0</v>
      </c>
      <c r="AE634" s="262">
        <f>SUMIF(Assumptions!$C$53:$H$53,AE$10,Assumptions!$C$55:$H$55)*($H634=TRUE)*($F634&gt;=4)</f>
        <v>0</v>
      </c>
      <c r="AF634" s="262">
        <f>SUMIF(Assumptions!$C$53:$H$53,AF$10,Assumptions!$C$55:$H$55)*($H634=TRUE)*($F634&gt;=4)</f>
        <v>0</v>
      </c>
      <c r="AG634" s="262">
        <f>SUMIF(Assumptions!$C$53:$H$53,AG$10,Assumptions!$C$55:$H$55)*($H634=TRUE)*($F634&gt;=4)</f>
        <v>0</v>
      </c>
      <c r="AH634" s="262">
        <f>SUMIF(Assumptions!$C$53:$H$53,AH$10,Assumptions!$C$55:$H$55)*($H634=TRUE)*($F634&gt;=4)</f>
        <v>0</v>
      </c>
      <c r="AI634" s="262">
        <f>SUMIF(Assumptions!$C$53:$H$53,AI$10,Assumptions!$C$55:$H$55)*($H634=TRUE)*($F634&gt;=4)</f>
        <v>0</v>
      </c>
      <c r="AJ634" s="262">
        <f>SUMIF(Assumptions!$C$53:$H$53,AJ$10,Assumptions!$C$55:$H$55)*($H634=TRUE)*($F634&gt;=4)</f>
        <v>0</v>
      </c>
      <c r="AK634" s="262">
        <f>SUMIF(Assumptions!$C$53:$H$53,AK$10,Assumptions!$C$55:$H$55)*($H634=TRUE)*($F634&gt;=4)</f>
        <v>0</v>
      </c>
      <c r="AL634" s="262">
        <f>SUMIF(Assumptions!$C$53:$H$53,AL$10,Assumptions!$C$55:$H$55)*($H634=TRUE)*($F634&gt;=4)</f>
        <v>0</v>
      </c>
      <c r="AM634" s="262">
        <f>SUMIF(Assumptions!$C$53:$H$53,AM$10,Assumptions!$C$55:$H$55)*($H634=TRUE)*($F634&gt;=4)</f>
        <v>0</v>
      </c>
      <c r="AN634" s="262">
        <f>SUMIF(Assumptions!$C$53:$H$53,AN$10,Assumptions!$C$55:$H$55)*($H634=TRUE)*($F634&gt;=4)</f>
        <v>0</v>
      </c>
      <c r="AO634" s="262">
        <f>SUMIF(Assumptions!$C$53:$H$53,AO$10,Assumptions!$C$55:$H$55)*($H634=TRUE)*($F634&gt;=4)</f>
        <v>0</v>
      </c>
      <c r="AP634" s="262">
        <f>SUMIF(Assumptions!$C$53:$H$53,AP$10,Assumptions!$C$55:$H$55)*($H634=TRUE)*($F634&gt;=4)</f>
        <v>0</v>
      </c>
      <c r="AQ634" s="262">
        <f>SUMIF(Assumptions!$C$53:$H$53,AQ$10,Assumptions!$C$55:$H$55)*($H634=TRUE)*($F634&gt;=4)</f>
        <v>0</v>
      </c>
      <c r="AR634" s="262">
        <f>SUMIF(Assumptions!$C$53:$H$53,AR$10,Assumptions!$C$55:$H$55)*($H634=TRUE)*($F634&gt;=4)</f>
        <v>0</v>
      </c>
      <c r="AS634" s="262">
        <f>SUMIF(Assumptions!$C$53:$H$53,AS$10,Assumptions!$C$55:$H$55)*($H634=TRUE)*($F634&gt;=4)</f>
        <v>0</v>
      </c>
      <c r="AT634" s="262">
        <f>SUMIF(Assumptions!$C$53:$H$53,AT$10,Assumptions!$C$55:$H$55)*($H634=TRUE)*($F634&gt;=4)</f>
        <v>0</v>
      </c>
      <c r="AU634" s="262">
        <f>SUMIF(Assumptions!$C$53:$H$53,AU$10,Assumptions!$C$55:$H$55)*($H634=TRUE)*($F634&gt;=4)</f>
        <v>0</v>
      </c>
      <c r="AV634" s="262">
        <f>SUMIF(Assumptions!$C$53:$H$53,AV$10,Assumptions!$C$55:$H$55)*($H634=TRUE)*($F634&gt;=4)</f>
        <v>0</v>
      </c>
      <c r="AW634" s="262">
        <f>SUMIF(Assumptions!$C$53:$H$53,AW$10,Assumptions!$C$55:$H$55)*($H634=TRUE)*($F634&gt;=4)</f>
        <v>0</v>
      </c>
      <c r="AX634" s="262">
        <f>SUMIF(Assumptions!$C$53:$H$53,AX$10,Assumptions!$C$55:$H$55)*($H634=TRUE)*($F634&gt;=4)</f>
        <v>0</v>
      </c>
      <c r="AY634" s="262">
        <f>SUMIF(Assumptions!$C$53:$H$53,AY$10,Assumptions!$C$55:$H$55)*($H634=TRUE)*($F634&gt;=4)</f>
        <v>0</v>
      </c>
      <c r="AZ634" s="262">
        <f>SUMIF(Assumptions!$C$53:$H$53,AZ$10,Assumptions!$C$55:$H$55)*($H634=TRUE)*($F634&gt;=4)</f>
        <v>0</v>
      </c>
      <c r="BA634" s="262">
        <f>SUMIF(Assumptions!$C$53:$H$53,BA$10,Assumptions!$C$55:$H$55)*($H634=TRUE)*($F634&gt;=4)</f>
        <v>0</v>
      </c>
      <c r="BB634" s="262">
        <f>SUMIF(Assumptions!$C$53:$H$53,BB$10,Assumptions!$C$55:$H$55)*($H634=TRUE)*($F634&gt;=4)</f>
        <v>0</v>
      </c>
      <c r="BC634" s="262">
        <f>SUMIF(Assumptions!$C$53:$H$53,BC$10,Assumptions!$C$55:$H$55)*($H634=TRUE)*($F634&gt;=4)</f>
        <v>0</v>
      </c>
      <c r="BD634" s="262">
        <f>SUMIF(Assumptions!$C$53:$H$53,BD$10,Assumptions!$C$55:$H$55)*($H634=TRUE)*($F634&gt;=4)</f>
        <v>0</v>
      </c>
      <c r="BE634" s="262">
        <f>SUMIF(Assumptions!$C$53:$H$53,BE$10,Assumptions!$C$55:$H$55)*($H634=TRUE)*($F634&gt;=4)</f>
        <v>0</v>
      </c>
      <c r="BF634" s="262">
        <f>SUMIF(Assumptions!$C$53:$H$53,BF$10,Assumptions!$C$55:$H$55)*($H634=TRUE)*($F634&gt;=4)</f>
        <v>0</v>
      </c>
      <c r="BG634" s="262">
        <f>SUMIF(Assumptions!$C$53:$H$53,BG$10,Assumptions!$C$55:$H$55)*($H634=TRUE)*($F634&gt;=4)</f>
        <v>0</v>
      </c>
      <c r="BH634" s="262">
        <f>SUMIF(Assumptions!$C$53:$H$53,BH$10,Assumptions!$C$55:$H$55)*($H634=TRUE)*($F634&gt;=4)</f>
        <v>0</v>
      </c>
      <c r="BI634" s="262">
        <f>SUMIF(Assumptions!$C$53:$H$53,BI$10,Assumptions!$C$55:$H$55)*($H634=TRUE)*($F634&gt;=4)</f>
        <v>0</v>
      </c>
      <c r="BJ634" s="262">
        <f>SUMIF(Assumptions!$C$53:$H$53,BJ$10,Assumptions!$C$55:$H$55)*($H634=TRUE)*($F634&gt;=4)</f>
        <v>0</v>
      </c>
      <c r="BK634" s="262">
        <f>SUMIF(Assumptions!$C$53:$H$53,BK$10,Assumptions!$C$55:$H$55)*($H634=TRUE)*($F634&gt;=4)</f>
        <v>0</v>
      </c>
      <c r="BL634" s="262">
        <f>SUMIF(Assumptions!$C$53:$H$53,BL$10,Assumptions!$C$55:$H$55)*($H634=TRUE)*($F634&gt;=4)</f>
        <v>0</v>
      </c>
      <c r="BM634" s="262">
        <f>SUMIF(Assumptions!$C$53:$H$53,BM$10,Assumptions!$C$55:$H$55)*($H634=TRUE)*($F634&gt;=4)</f>
        <v>0</v>
      </c>
    </row>
    <row r="635" spans="3:65" ht="12.75">
      <c r="C635" s="220">
        <f t="shared" si="659"/>
        <v>9</v>
      </c>
      <c r="D635" s="198" t="str">
        <f t="shared" si="660"/>
        <v>…</v>
      </c>
      <c r="E635" s="245" t="str">
        <f t="shared" si="658"/>
        <v>Operating Expense</v>
      </c>
      <c r="F635" s="215">
        <f t="shared" si="658"/>
        <v>2</v>
      </c>
      <c r="G635" s="215"/>
      <c r="H635" s="261" t="b">
        <f>Input!M20</f>
        <v>0</v>
      </c>
      <c r="I635" s="221"/>
      <c r="J635" s="221"/>
      <c r="O635" s="262">
        <f>SUMIF(Assumptions!$C$53:$H$53,O$10,Assumptions!$C$55:$H$55)*($H635=TRUE)*($F635&gt;=4)</f>
        <v>0</v>
      </c>
      <c r="P635" s="262">
        <f>SUMIF(Assumptions!$C$53:$H$53,P$10,Assumptions!$C$55:$H$55)*($H635=TRUE)*($F635&gt;=4)</f>
        <v>0</v>
      </c>
      <c r="Q635" s="262">
        <f>SUMIF(Assumptions!$C$53:$H$53,Q$10,Assumptions!$C$55:$H$55)*($H635=TRUE)*($F635&gt;=4)</f>
        <v>0</v>
      </c>
      <c r="R635" s="262">
        <f>SUMIF(Assumptions!$C$53:$H$53,R$10,Assumptions!$C$55:$H$55)*($H635=TRUE)*($F635&gt;=4)</f>
        <v>0</v>
      </c>
      <c r="S635" s="262">
        <f>SUMIF(Assumptions!$C$53:$H$53,S$10,Assumptions!$C$55:$H$55)*($H635=TRUE)*($F635&gt;=4)</f>
        <v>0</v>
      </c>
      <c r="T635" s="262">
        <f>SUMIF(Assumptions!$C$53:$H$53,T$10,Assumptions!$C$55:$H$55)*($H635=TRUE)*($F635&gt;=4)</f>
        <v>0</v>
      </c>
      <c r="U635" s="262">
        <f>SUMIF(Assumptions!$C$53:$H$53,U$10,Assumptions!$C$55:$H$55)*($H635=TRUE)*($F635&gt;=4)</f>
        <v>0</v>
      </c>
      <c r="V635" s="262">
        <f>SUMIF(Assumptions!$C$53:$H$53,V$10,Assumptions!$C$55:$H$55)*($H635=TRUE)*($F635&gt;=4)</f>
        <v>0</v>
      </c>
      <c r="W635" s="262">
        <f>SUMIF(Assumptions!$C$53:$H$53,W$10,Assumptions!$C$55:$H$55)*($H635=TRUE)*($F635&gt;=4)</f>
        <v>0</v>
      </c>
      <c r="X635" s="262">
        <f>SUMIF(Assumptions!$C$53:$H$53,X$10,Assumptions!$C$55:$H$55)*($H635=TRUE)*($F635&gt;=4)</f>
        <v>0</v>
      </c>
      <c r="Y635" s="262">
        <f>SUMIF(Assumptions!$C$53:$H$53,Y$10,Assumptions!$C$55:$H$55)*($H635=TRUE)*($F635&gt;=4)</f>
        <v>0</v>
      </c>
      <c r="Z635" s="262">
        <f>SUMIF(Assumptions!$C$53:$H$53,Z$10,Assumptions!$C$55:$H$55)*($H635=TRUE)*($F635&gt;=4)</f>
        <v>0</v>
      </c>
      <c r="AA635" s="262">
        <f>SUMIF(Assumptions!$C$53:$H$53,AA$10,Assumptions!$C$55:$H$55)*($H635=TRUE)*($F635&gt;=4)</f>
        <v>0</v>
      </c>
      <c r="AB635" s="262">
        <f>SUMIF(Assumptions!$C$53:$H$53,AB$10,Assumptions!$C$55:$H$55)*($H635=TRUE)*($F635&gt;=4)</f>
        <v>0</v>
      </c>
      <c r="AC635" s="262">
        <f>SUMIF(Assumptions!$C$53:$H$53,AC$10,Assumptions!$C$55:$H$55)*($H635=TRUE)*($F635&gt;=4)</f>
        <v>0</v>
      </c>
      <c r="AD635" s="262">
        <f>SUMIF(Assumptions!$C$53:$H$53,AD$10,Assumptions!$C$55:$H$55)*($H635=TRUE)*($F635&gt;=4)</f>
        <v>0</v>
      </c>
      <c r="AE635" s="262">
        <f>SUMIF(Assumptions!$C$53:$H$53,AE$10,Assumptions!$C$55:$H$55)*($H635=TRUE)*($F635&gt;=4)</f>
        <v>0</v>
      </c>
      <c r="AF635" s="262">
        <f>SUMIF(Assumptions!$C$53:$H$53,AF$10,Assumptions!$C$55:$H$55)*($H635=TRUE)*($F635&gt;=4)</f>
        <v>0</v>
      </c>
      <c r="AG635" s="262">
        <f>SUMIF(Assumptions!$C$53:$H$53,AG$10,Assumptions!$C$55:$H$55)*($H635=TRUE)*($F635&gt;=4)</f>
        <v>0</v>
      </c>
      <c r="AH635" s="262">
        <f>SUMIF(Assumptions!$C$53:$H$53,AH$10,Assumptions!$C$55:$H$55)*($H635=TRUE)*($F635&gt;=4)</f>
        <v>0</v>
      </c>
      <c r="AI635" s="262">
        <f>SUMIF(Assumptions!$C$53:$H$53,AI$10,Assumptions!$C$55:$H$55)*($H635=TRUE)*($F635&gt;=4)</f>
        <v>0</v>
      </c>
      <c r="AJ635" s="262">
        <f>SUMIF(Assumptions!$C$53:$H$53,AJ$10,Assumptions!$C$55:$H$55)*($H635=TRUE)*($F635&gt;=4)</f>
        <v>0</v>
      </c>
      <c r="AK635" s="262">
        <f>SUMIF(Assumptions!$C$53:$H$53,AK$10,Assumptions!$C$55:$H$55)*($H635=TRUE)*($F635&gt;=4)</f>
        <v>0</v>
      </c>
      <c r="AL635" s="262">
        <f>SUMIF(Assumptions!$C$53:$H$53,AL$10,Assumptions!$C$55:$H$55)*($H635=TRUE)*($F635&gt;=4)</f>
        <v>0</v>
      </c>
      <c r="AM635" s="262">
        <f>SUMIF(Assumptions!$C$53:$H$53,AM$10,Assumptions!$C$55:$H$55)*($H635=TRUE)*($F635&gt;=4)</f>
        <v>0</v>
      </c>
      <c r="AN635" s="262">
        <f>SUMIF(Assumptions!$C$53:$H$53,AN$10,Assumptions!$C$55:$H$55)*($H635=TRUE)*($F635&gt;=4)</f>
        <v>0</v>
      </c>
      <c r="AO635" s="262">
        <f>SUMIF(Assumptions!$C$53:$H$53,AO$10,Assumptions!$C$55:$H$55)*($H635=TRUE)*($F635&gt;=4)</f>
        <v>0</v>
      </c>
      <c r="AP635" s="262">
        <f>SUMIF(Assumptions!$C$53:$H$53,AP$10,Assumptions!$C$55:$H$55)*($H635=TRUE)*($F635&gt;=4)</f>
        <v>0</v>
      </c>
      <c r="AQ635" s="262">
        <f>SUMIF(Assumptions!$C$53:$H$53,AQ$10,Assumptions!$C$55:$H$55)*($H635=TRUE)*($F635&gt;=4)</f>
        <v>0</v>
      </c>
      <c r="AR635" s="262">
        <f>SUMIF(Assumptions!$C$53:$H$53,AR$10,Assumptions!$C$55:$H$55)*($H635=TRUE)*($F635&gt;=4)</f>
        <v>0</v>
      </c>
      <c r="AS635" s="262">
        <f>SUMIF(Assumptions!$C$53:$H$53,AS$10,Assumptions!$C$55:$H$55)*($H635=TRUE)*($F635&gt;=4)</f>
        <v>0</v>
      </c>
      <c r="AT635" s="262">
        <f>SUMIF(Assumptions!$C$53:$H$53,AT$10,Assumptions!$C$55:$H$55)*($H635=TRUE)*($F635&gt;=4)</f>
        <v>0</v>
      </c>
      <c r="AU635" s="262">
        <f>SUMIF(Assumptions!$C$53:$H$53,AU$10,Assumptions!$C$55:$H$55)*($H635=TRUE)*($F635&gt;=4)</f>
        <v>0</v>
      </c>
      <c r="AV635" s="262">
        <f>SUMIF(Assumptions!$C$53:$H$53,AV$10,Assumptions!$C$55:$H$55)*($H635=TRUE)*($F635&gt;=4)</f>
        <v>0</v>
      </c>
      <c r="AW635" s="262">
        <f>SUMIF(Assumptions!$C$53:$H$53,AW$10,Assumptions!$C$55:$H$55)*($H635=TRUE)*($F635&gt;=4)</f>
        <v>0</v>
      </c>
      <c r="AX635" s="262">
        <f>SUMIF(Assumptions!$C$53:$H$53,AX$10,Assumptions!$C$55:$H$55)*($H635=TRUE)*($F635&gt;=4)</f>
        <v>0</v>
      </c>
      <c r="AY635" s="262">
        <f>SUMIF(Assumptions!$C$53:$H$53,AY$10,Assumptions!$C$55:$H$55)*($H635=TRUE)*($F635&gt;=4)</f>
        <v>0</v>
      </c>
      <c r="AZ635" s="262">
        <f>SUMIF(Assumptions!$C$53:$H$53,AZ$10,Assumptions!$C$55:$H$55)*($H635=TRUE)*($F635&gt;=4)</f>
        <v>0</v>
      </c>
      <c r="BA635" s="262">
        <f>SUMIF(Assumptions!$C$53:$H$53,BA$10,Assumptions!$C$55:$H$55)*($H635=TRUE)*($F635&gt;=4)</f>
        <v>0</v>
      </c>
      <c r="BB635" s="262">
        <f>SUMIF(Assumptions!$C$53:$H$53,BB$10,Assumptions!$C$55:$H$55)*($H635=TRUE)*($F635&gt;=4)</f>
        <v>0</v>
      </c>
      <c r="BC635" s="262">
        <f>SUMIF(Assumptions!$C$53:$H$53,BC$10,Assumptions!$C$55:$H$55)*($H635=TRUE)*($F635&gt;=4)</f>
        <v>0</v>
      </c>
      <c r="BD635" s="262">
        <f>SUMIF(Assumptions!$C$53:$H$53,BD$10,Assumptions!$C$55:$H$55)*($H635=TRUE)*($F635&gt;=4)</f>
        <v>0</v>
      </c>
      <c r="BE635" s="262">
        <f>SUMIF(Assumptions!$C$53:$H$53,BE$10,Assumptions!$C$55:$H$55)*($H635=TRUE)*($F635&gt;=4)</f>
        <v>0</v>
      </c>
      <c r="BF635" s="262">
        <f>SUMIF(Assumptions!$C$53:$H$53,BF$10,Assumptions!$C$55:$H$55)*($H635=TRUE)*($F635&gt;=4)</f>
        <v>0</v>
      </c>
      <c r="BG635" s="262">
        <f>SUMIF(Assumptions!$C$53:$H$53,BG$10,Assumptions!$C$55:$H$55)*($H635=TRUE)*($F635&gt;=4)</f>
        <v>0</v>
      </c>
      <c r="BH635" s="262">
        <f>SUMIF(Assumptions!$C$53:$H$53,BH$10,Assumptions!$C$55:$H$55)*($H635=TRUE)*($F635&gt;=4)</f>
        <v>0</v>
      </c>
      <c r="BI635" s="262">
        <f>SUMIF(Assumptions!$C$53:$H$53,BI$10,Assumptions!$C$55:$H$55)*($H635=TRUE)*($F635&gt;=4)</f>
        <v>0</v>
      </c>
      <c r="BJ635" s="262">
        <f>SUMIF(Assumptions!$C$53:$H$53,BJ$10,Assumptions!$C$55:$H$55)*($H635=TRUE)*($F635&gt;=4)</f>
        <v>0</v>
      </c>
      <c r="BK635" s="262">
        <f>SUMIF(Assumptions!$C$53:$H$53,BK$10,Assumptions!$C$55:$H$55)*($H635=TRUE)*($F635&gt;=4)</f>
        <v>0</v>
      </c>
      <c r="BL635" s="262">
        <f>SUMIF(Assumptions!$C$53:$H$53,BL$10,Assumptions!$C$55:$H$55)*($H635=TRUE)*($F635&gt;=4)</f>
        <v>0</v>
      </c>
      <c r="BM635" s="262">
        <f>SUMIF(Assumptions!$C$53:$H$53,BM$10,Assumptions!$C$55:$H$55)*($H635=TRUE)*($F635&gt;=4)</f>
        <v>0</v>
      </c>
    </row>
    <row r="636" spans="3:65" ht="12.75">
      <c r="C636" s="220">
        <f t="shared" si="659"/>
        <v>10</v>
      </c>
      <c r="D636" s="198" t="str">
        <f t="shared" si="660"/>
        <v>…</v>
      </c>
      <c r="E636" s="245" t="str">
        <f t="shared" si="658"/>
        <v>Operating Expense</v>
      </c>
      <c r="F636" s="215">
        <f t="shared" si="658"/>
        <v>2</v>
      </c>
      <c r="G636" s="215"/>
      <c r="H636" s="261" t="b">
        <f>Input!M21</f>
        <v>0</v>
      </c>
      <c r="I636" s="221"/>
      <c r="J636" s="221"/>
      <c r="O636" s="262">
        <f>SUMIF(Assumptions!$C$53:$H$53,O$10,Assumptions!$C$55:$H$55)*($H636=TRUE)*($F636&gt;=4)</f>
        <v>0</v>
      </c>
      <c r="P636" s="262">
        <f>SUMIF(Assumptions!$C$53:$H$53,P$10,Assumptions!$C$55:$H$55)*($H636=TRUE)*($F636&gt;=4)</f>
        <v>0</v>
      </c>
      <c r="Q636" s="262">
        <f>SUMIF(Assumptions!$C$53:$H$53,Q$10,Assumptions!$C$55:$H$55)*($H636=TRUE)*($F636&gt;=4)</f>
        <v>0</v>
      </c>
      <c r="R636" s="262">
        <f>SUMIF(Assumptions!$C$53:$H$53,R$10,Assumptions!$C$55:$H$55)*($H636=TRUE)*($F636&gt;=4)</f>
        <v>0</v>
      </c>
      <c r="S636" s="262">
        <f>SUMIF(Assumptions!$C$53:$H$53,S$10,Assumptions!$C$55:$H$55)*($H636=TRUE)*($F636&gt;=4)</f>
        <v>0</v>
      </c>
      <c r="T636" s="262">
        <f>SUMIF(Assumptions!$C$53:$H$53,T$10,Assumptions!$C$55:$H$55)*($H636=TRUE)*($F636&gt;=4)</f>
        <v>0</v>
      </c>
      <c r="U636" s="262">
        <f>SUMIF(Assumptions!$C$53:$H$53,U$10,Assumptions!$C$55:$H$55)*($H636=TRUE)*($F636&gt;=4)</f>
        <v>0</v>
      </c>
      <c r="V636" s="262">
        <f>SUMIF(Assumptions!$C$53:$H$53,V$10,Assumptions!$C$55:$H$55)*($H636=TRUE)*($F636&gt;=4)</f>
        <v>0</v>
      </c>
      <c r="W636" s="262">
        <f>SUMIF(Assumptions!$C$53:$H$53,W$10,Assumptions!$C$55:$H$55)*($H636=TRUE)*($F636&gt;=4)</f>
        <v>0</v>
      </c>
      <c r="X636" s="262">
        <f>SUMIF(Assumptions!$C$53:$H$53,X$10,Assumptions!$C$55:$H$55)*($H636=TRUE)*($F636&gt;=4)</f>
        <v>0</v>
      </c>
      <c r="Y636" s="262">
        <f>SUMIF(Assumptions!$C$53:$H$53,Y$10,Assumptions!$C$55:$H$55)*($H636=TRUE)*($F636&gt;=4)</f>
        <v>0</v>
      </c>
      <c r="Z636" s="262">
        <f>SUMIF(Assumptions!$C$53:$H$53,Z$10,Assumptions!$C$55:$H$55)*($H636=TRUE)*($F636&gt;=4)</f>
        <v>0</v>
      </c>
      <c r="AA636" s="262">
        <f>SUMIF(Assumptions!$C$53:$H$53,AA$10,Assumptions!$C$55:$H$55)*($H636=TRUE)*($F636&gt;=4)</f>
        <v>0</v>
      </c>
      <c r="AB636" s="262">
        <f>SUMIF(Assumptions!$C$53:$H$53,AB$10,Assumptions!$C$55:$H$55)*($H636=TRUE)*($F636&gt;=4)</f>
        <v>0</v>
      </c>
      <c r="AC636" s="262">
        <f>SUMIF(Assumptions!$C$53:$H$53,AC$10,Assumptions!$C$55:$H$55)*($H636=TRUE)*($F636&gt;=4)</f>
        <v>0</v>
      </c>
      <c r="AD636" s="262">
        <f>SUMIF(Assumptions!$C$53:$H$53,AD$10,Assumptions!$C$55:$H$55)*($H636=TRUE)*($F636&gt;=4)</f>
        <v>0</v>
      </c>
      <c r="AE636" s="262">
        <f>SUMIF(Assumptions!$C$53:$H$53,AE$10,Assumptions!$C$55:$H$55)*($H636=TRUE)*($F636&gt;=4)</f>
        <v>0</v>
      </c>
      <c r="AF636" s="262">
        <f>SUMIF(Assumptions!$C$53:$H$53,AF$10,Assumptions!$C$55:$H$55)*($H636=TRUE)*($F636&gt;=4)</f>
        <v>0</v>
      </c>
      <c r="AG636" s="262">
        <f>SUMIF(Assumptions!$C$53:$H$53,AG$10,Assumptions!$C$55:$H$55)*($H636=TRUE)*($F636&gt;=4)</f>
        <v>0</v>
      </c>
      <c r="AH636" s="262">
        <f>SUMIF(Assumptions!$C$53:$H$53,AH$10,Assumptions!$C$55:$H$55)*($H636=TRUE)*($F636&gt;=4)</f>
        <v>0</v>
      </c>
      <c r="AI636" s="262">
        <f>SUMIF(Assumptions!$C$53:$H$53,AI$10,Assumptions!$C$55:$H$55)*($H636=TRUE)*($F636&gt;=4)</f>
        <v>0</v>
      </c>
      <c r="AJ636" s="262">
        <f>SUMIF(Assumptions!$C$53:$H$53,AJ$10,Assumptions!$C$55:$H$55)*($H636=TRUE)*($F636&gt;=4)</f>
        <v>0</v>
      </c>
      <c r="AK636" s="262">
        <f>SUMIF(Assumptions!$C$53:$H$53,AK$10,Assumptions!$C$55:$H$55)*($H636=TRUE)*($F636&gt;=4)</f>
        <v>0</v>
      </c>
      <c r="AL636" s="262">
        <f>SUMIF(Assumptions!$C$53:$H$53,AL$10,Assumptions!$C$55:$H$55)*($H636=TRUE)*($F636&gt;=4)</f>
        <v>0</v>
      </c>
      <c r="AM636" s="262">
        <f>SUMIF(Assumptions!$C$53:$H$53,AM$10,Assumptions!$C$55:$H$55)*($H636=TRUE)*($F636&gt;=4)</f>
        <v>0</v>
      </c>
      <c r="AN636" s="262">
        <f>SUMIF(Assumptions!$C$53:$H$53,AN$10,Assumptions!$C$55:$H$55)*($H636=TRUE)*($F636&gt;=4)</f>
        <v>0</v>
      </c>
      <c r="AO636" s="262">
        <f>SUMIF(Assumptions!$C$53:$H$53,AO$10,Assumptions!$C$55:$H$55)*($H636=TRUE)*($F636&gt;=4)</f>
        <v>0</v>
      </c>
      <c r="AP636" s="262">
        <f>SUMIF(Assumptions!$C$53:$H$53,AP$10,Assumptions!$C$55:$H$55)*($H636=TRUE)*($F636&gt;=4)</f>
        <v>0</v>
      </c>
      <c r="AQ636" s="262">
        <f>SUMIF(Assumptions!$C$53:$H$53,AQ$10,Assumptions!$C$55:$H$55)*($H636=TRUE)*($F636&gt;=4)</f>
        <v>0</v>
      </c>
      <c r="AR636" s="262">
        <f>SUMIF(Assumptions!$C$53:$H$53,AR$10,Assumptions!$C$55:$H$55)*($H636=TRUE)*($F636&gt;=4)</f>
        <v>0</v>
      </c>
      <c r="AS636" s="262">
        <f>SUMIF(Assumptions!$C$53:$H$53,AS$10,Assumptions!$C$55:$H$55)*($H636=TRUE)*($F636&gt;=4)</f>
        <v>0</v>
      </c>
      <c r="AT636" s="262">
        <f>SUMIF(Assumptions!$C$53:$H$53,AT$10,Assumptions!$C$55:$H$55)*($H636=TRUE)*($F636&gt;=4)</f>
        <v>0</v>
      </c>
      <c r="AU636" s="262">
        <f>SUMIF(Assumptions!$C$53:$H$53,AU$10,Assumptions!$C$55:$H$55)*($H636=TRUE)*($F636&gt;=4)</f>
        <v>0</v>
      </c>
      <c r="AV636" s="262">
        <f>SUMIF(Assumptions!$C$53:$H$53,AV$10,Assumptions!$C$55:$H$55)*($H636=TRUE)*($F636&gt;=4)</f>
        <v>0</v>
      </c>
      <c r="AW636" s="262">
        <f>SUMIF(Assumptions!$C$53:$H$53,AW$10,Assumptions!$C$55:$H$55)*($H636=TRUE)*($F636&gt;=4)</f>
        <v>0</v>
      </c>
      <c r="AX636" s="262">
        <f>SUMIF(Assumptions!$C$53:$H$53,AX$10,Assumptions!$C$55:$H$55)*($H636=TRUE)*($F636&gt;=4)</f>
        <v>0</v>
      </c>
      <c r="AY636" s="262">
        <f>SUMIF(Assumptions!$C$53:$H$53,AY$10,Assumptions!$C$55:$H$55)*($H636=TRUE)*($F636&gt;=4)</f>
        <v>0</v>
      </c>
      <c r="AZ636" s="262">
        <f>SUMIF(Assumptions!$C$53:$H$53,AZ$10,Assumptions!$C$55:$H$55)*($H636=TRUE)*($F636&gt;=4)</f>
        <v>0</v>
      </c>
      <c r="BA636" s="262">
        <f>SUMIF(Assumptions!$C$53:$H$53,BA$10,Assumptions!$C$55:$H$55)*($H636=TRUE)*($F636&gt;=4)</f>
        <v>0</v>
      </c>
      <c r="BB636" s="262">
        <f>SUMIF(Assumptions!$C$53:$H$53,BB$10,Assumptions!$C$55:$H$55)*($H636=TRUE)*($F636&gt;=4)</f>
        <v>0</v>
      </c>
      <c r="BC636" s="262">
        <f>SUMIF(Assumptions!$C$53:$H$53,BC$10,Assumptions!$C$55:$H$55)*($H636=TRUE)*($F636&gt;=4)</f>
        <v>0</v>
      </c>
      <c r="BD636" s="262">
        <f>SUMIF(Assumptions!$C$53:$H$53,BD$10,Assumptions!$C$55:$H$55)*($H636=TRUE)*($F636&gt;=4)</f>
        <v>0</v>
      </c>
      <c r="BE636" s="262">
        <f>SUMIF(Assumptions!$C$53:$H$53,BE$10,Assumptions!$C$55:$H$55)*($H636=TRUE)*($F636&gt;=4)</f>
        <v>0</v>
      </c>
      <c r="BF636" s="262">
        <f>SUMIF(Assumptions!$C$53:$H$53,BF$10,Assumptions!$C$55:$H$55)*($H636=TRUE)*($F636&gt;=4)</f>
        <v>0</v>
      </c>
      <c r="BG636" s="262">
        <f>SUMIF(Assumptions!$C$53:$H$53,BG$10,Assumptions!$C$55:$H$55)*($H636=TRUE)*($F636&gt;=4)</f>
        <v>0</v>
      </c>
      <c r="BH636" s="262">
        <f>SUMIF(Assumptions!$C$53:$H$53,BH$10,Assumptions!$C$55:$H$55)*($H636=TRUE)*($F636&gt;=4)</f>
        <v>0</v>
      </c>
      <c r="BI636" s="262">
        <f>SUMIF(Assumptions!$C$53:$H$53,BI$10,Assumptions!$C$55:$H$55)*($H636=TRUE)*($F636&gt;=4)</f>
        <v>0</v>
      </c>
      <c r="BJ636" s="262">
        <f>SUMIF(Assumptions!$C$53:$H$53,BJ$10,Assumptions!$C$55:$H$55)*($H636=TRUE)*($F636&gt;=4)</f>
        <v>0</v>
      </c>
      <c r="BK636" s="262">
        <f>SUMIF(Assumptions!$C$53:$H$53,BK$10,Assumptions!$C$55:$H$55)*($H636=TRUE)*($F636&gt;=4)</f>
        <v>0</v>
      </c>
      <c r="BL636" s="262">
        <f>SUMIF(Assumptions!$C$53:$H$53,BL$10,Assumptions!$C$55:$H$55)*($H636=TRUE)*($F636&gt;=4)</f>
        <v>0</v>
      </c>
      <c r="BM636" s="262">
        <f>SUMIF(Assumptions!$C$53:$H$53,BM$10,Assumptions!$C$55:$H$55)*($H636=TRUE)*($F636&gt;=4)</f>
        <v>0</v>
      </c>
    </row>
    <row r="637" spans="3:65" ht="12.75">
      <c r="C637" s="220">
        <f t="shared" si="659"/>
        <v>11</v>
      </c>
      <c r="D637" s="198" t="str">
        <f t="shared" si="660"/>
        <v>…</v>
      </c>
      <c r="E637" s="245" t="str">
        <f t="shared" si="658"/>
        <v>Operating Expense</v>
      </c>
      <c r="F637" s="215">
        <f t="shared" si="658"/>
        <v>2</v>
      </c>
      <c r="G637" s="215"/>
      <c r="H637" s="261" t="b">
        <f>Input!M22</f>
        <v>0</v>
      </c>
      <c r="I637" s="221"/>
      <c r="J637" s="221"/>
      <c r="O637" s="262">
        <f>SUMIF(Assumptions!$C$53:$H$53,O$10,Assumptions!$C$55:$H$55)*($H637=TRUE)*($F637&gt;=4)</f>
        <v>0</v>
      </c>
      <c r="P637" s="262">
        <f>SUMIF(Assumptions!$C$53:$H$53,P$10,Assumptions!$C$55:$H$55)*($H637=TRUE)*($F637&gt;=4)</f>
        <v>0</v>
      </c>
      <c r="Q637" s="262">
        <f>SUMIF(Assumptions!$C$53:$H$53,Q$10,Assumptions!$C$55:$H$55)*($H637=TRUE)*($F637&gt;=4)</f>
        <v>0</v>
      </c>
      <c r="R637" s="262">
        <f>SUMIF(Assumptions!$C$53:$H$53,R$10,Assumptions!$C$55:$H$55)*($H637=TRUE)*($F637&gt;=4)</f>
        <v>0</v>
      </c>
      <c r="S637" s="262">
        <f>SUMIF(Assumptions!$C$53:$H$53,S$10,Assumptions!$C$55:$H$55)*($H637=TRUE)*($F637&gt;=4)</f>
        <v>0</v>
      </c>
      <c r="T637" s="262">
        <f>SUMIF(Assumptions!$C$53:$H$53,T$10,Assumptions!$C$55:$H$55)*($H637=TRUE)*($F637&gt;=4)</f>
        <v>0</v>
      </c>
      <c r="U637" s="262">
        <f>SUMIF(Assumptions!$C$53:$H$53,U$10,Assumptions!$C$55:$H$55)*($H637=TRUE)*($F637&gt;=4)</f>
        <v>0</v>
      </c>
      <c r="V637" s="262">
        <f>SUMIF(Assumptions!$C$53:$H$53,V$10,Assumptions!$C$55:$H$55)*($H637=TRUE)*($F637&gt;=4)</f>
        <v>0</v>
      </c>
      <c r="W637" s="262">
        <f>SUMIF(Assumptions!$C$53:$H$53,W$10,Assumptions!$C$55:$H$55)*($H637=TRUE)*($F637&gt;=4)</f>
        <v>0</v>
      </c>
      <c r="X637" s="262">
        <f>SUMIF(Assumptions!$C$53:$H$53,X$10,Assumptions!$C$55:$H$55)*($H637=TRUE)*($F637&gt;=4)</f>
        <v>0</v>
      </c>
      <c r="Y637" s="262">
        <f>SUMIF(Assumptions!$C$53:$H$53,Y$10,Assumptions!$C$55:$H$55)*($H637=TRUE)*($F637&gt;=4)</f>
        <v>0</v>
      </c>
      <c r="Z637" s="262">
        <f>SUMIF(Assumptions!$C$53:$H$53,Z$10,Assumptions!$C$55:$H$55)*($H637=TRUE)*($F637&gt;=4)</f>
        <v>0</v>
      </c>
      <c r="AA637" s="262">
        <f>SUMIF(Assumptions!$C$53:$H$53,AA$10,Assumptions!$C$55:$H$55)*($H637=TRUE)*($F637&gt;=4)</f>
        <v>0</v>
      </c>
      <c r="AB637" s="262">
        <f>SUMIF(Assumptions!$C$53:$H$53,AB$10,Assumptions!$C$55:$H$55)*($H637=TRUE)*($F637&gt;=4)</f>
        <v>0</v>
      </c>
      <c r="AC637" s="262">
        <f>SUMIF(Assumptions!$C$53:$H$53,AC$10,Assumptions!$C$55:$H$55)*($H637=TRUE)*($F637&gt;=4)</f>
        <v>0</v>
      </c>
      <c r="AD637" s="262">
        <f>SUMIF(Assumptions!$C$53:$H$53,AD$10,Assumptions!$C$55:$H$55)*($H637=TRUE)*($F637&gt;=4)</f>
        <v>0</v>
      </c>
      <c r="AE637" s="262">
        <f>SUMIF(Assumptions!$C$53:$H$53,AE$10,Assumptions!$C$55:$H$55)*($H637=TRUE)*($F637&gt;=4)</f>
        <v>0</v>
      </c>
      <c r="AF637" s="262">
        <f>SUMIF(Assumptions!$C$53:$H$53,AF$10,Assumptions!$C$55:$H$55)*($H637=TRUE)*($F637&gt;=4)</f>
        <v>0</v>
      </c>
      <c r="AG637" s="262">
        <f>SUMIF(Assumptions!$C$53:$H$53,AG$10,Assumptions!$C$55:$H$55)*($H637=TRUE)*($F637&gt;=4)</f>
        <v>0</v>
      </c>
      <c r="AH637" s="262">
        <f>SUMIF(Assumptions!$C$53:$H$53,AH$10,Assumptions!$C$55:$H$55)*($H637=TRUE)*($F637&gt;=4)</f>
        <v>0</v>
      </c>
      <c r="AI637" s="262">
        <f>SUMIF(Assumptions!$C$53:$H$53,AI$10,Assumptions!$C$55:$H$55)*($H637=TRUE)*($F637&gt;=4)</f>
        <v>0</v>
      </c>
      <c r="AJ637" s="262">
        <f>SUMIF(Assumptions!$C$53:$H$53,AJ$10,Assumptions!$C$55:$H$55)*($H637=TRUE)*($F637&gt;=4)</f>
        <v>0</v>
      </c>
      <c r="AK637" s="262">
        <f>SUMIF(Assumptions!$C$53:$H$53,AK$10,Assumptions!$C$55:$H$55)*($H637=TRUE)*($F637&gt;=4)</f>
        <v>0</v>
      </c>
      <c r="AL637" s="262">
        <f>SUMIF(Assumptions!$C$53:$H$53,AL$10,Assumptions!$C$55:$H$55)*($H637=TRUE)*($F637&gt;=4)</f>
        <v>0</v>
      </c>
      <c r="AM637" s="262">
        <f>SUMIF(Assumptions!$C$53:$H$53,AM$10,Assumptions!$C$55:$H$55)*($H637=TRUE)*($F637&gt;=4)</f>
        <v>0</v>
      </c>
      <c r="AN637" s="262">
        <f>SUMIF(Assumptions!$C$53:$H$53,AN$10,Assumptions!$C$55:$H$55)*($H637=TRUE)*($F637&gt;=4)</f>
        <v>0</v>
      </c>
      <c r="AO637" s="262">
        <f>SUMIF(Assumptions!$C$53:$H$53,AO$10,Assumptions!$C$55:$H$55)*($H637=TRUE)*($F637&gt;=4)</f>
        <v>0</v>
      </c>
      <c r="AP637" s="262">
        <f>SUMIF(Assumptions!$C$53:$H$53,AP$10,Assumptions!$C$55:$H$55)*($H637=TRUE)*($F637&gt;=4)</f>
        <v>0</v>
      </c>
      <c r="AQ637" s="262">
        <f>SUMIF(Assumptions!$C$53:$H$53,AQ$10,Assumptions!$C$55:$H$55)*($H637=TRUE)*($F637&gt;=4)</f>
        <v>0</v>
      </c>
      <c r="AR637" s="262">
        <f>SUMIF(Assumptions!$C$53:$H$53,AR$10,Assumptions!$C$55:$H$55)*($H637=TRUE)*($F637&gt;=4)</f>
        <v>0</v>
      </c>
      <c r="AS637" s="262">
        <f>SUMIF(Assumptions!$C$53:$H$53,AS$10,Assumptions!$C$55:$H$55)*($H637=TRUE)*($F637&gt;=4)</f>
        <v>0</v>
      </c>
      <c r="AT637" s="262">
        <f>SUMIF(Assumptions!$C$53:$H$53,AT$10,Assumptions!$C$55:$H$55)*($H637=TRUE)*($F637&gt;=4)</f>
        <v>0</v>
      </c>
      <c r="AU637" s="262">
        <f>SUMIF(Assumptions!$C$53:$H$53,AU$10,Assumptions!$C$55:$H$55)*($H637=TRUE)*($F637&gt;=4)</f>
        <v>0</v>
      </c>
      <c r="AV637" s="262">
        <f>SUMIF(Assumptions!$C$53:$H$53,AV$10,Assumptions!$C$55:$H$55)*($H637=TRUE)*($F637&gt;=4)</f>
        <v>0</v>
      </c>
      <c r="AW637" s="262">
        <f>SUMIF(Assumptions!$C$53:$H$53,AW$10,Assumptions!$C$55:$H$55)*($H637=TRUE)*($F637&gt;=4)</f>
        <v>0</v>
      </c>
      <c r="AX637" s="262">
        <f>SUMIF(Assumptions!$C$53:$H$53,AX$10,Assumptions!$C$55:$H$55)*($H637=TRUE)*($F637&gt;=4)</f>
        <v>0</v>
      </c>
      <c r="AY637" s="262">
        <f>SUMIF(Assumptions!$C$53:$H$53,AY$10,Assumptions!$C$55:$H$55)*($H637=TRUE)*($F637&gt;=4)</f>
        <v>0</v>
      </c>
      <c r="AZ637" s="262">
        <f>SUMIF(Assumptions!$C$53:$H$53,AZ$10,Assumptions!$C$55:$H$55)*($H637=TRUE)*($F637&gt;=4)</f>
        <v>0</v>
      </c>
      <c r="BA637" s="262">
        <f>SUMIF(Assumptions!$C$53:$H$53,BA$10,Assumptions!$C$55:$H$55)*($H637=TRUE)*($F637&gt;=4)</f>
        <v>0</v>
      </c>
      <c r="BB637" s="262">
        <f>SUMIF(Assumptions!$C$53:$H$53,BB$10,Assumptions!$C$55:$H$55)*($H637=TRUE)*($F637&gt;=4)</f>
        <v>0</v>
      </c>
      <c r="BC637" s="262">
        <f>SUMIF(Assumptions!$C$53:$H$53,BC$10,Assumptions!$C$55:$H$55)*($H637=TRUE)*($F637&gt;=4)</f>
        <v>0</v>
      </c>
      <c r="BD637" s="262">
        <f>SUMIF(Assumptions!$C$53:$H$53,BD$10,Assumptions!$C$55:$H$55)*($H637=TRUE)*($F637&gt;=4)</f>
        <v>0</v>
      </c>
      <c r="BE637" s="262">
        <f>SUMIF(Assumptions!$C$53:$H$53,BE$10,Assumptions!$C$55:$H$55)*($H637=TRUE)*($F637&gt;=4)</f>
        <v>0</v>
      </c>
      <c r="BF637" s="262">
        <f>SUMIF(Assumptions!$C$53:$H$53,BF$10,Assumptions!$C$55:$H$55)*($H637=TRUE)*($F637&gt;=4)</f>
        <v>0</v>
      </c>
      <c r="BG637" s="262">
        <f>SUMIF(Assumptions!$C$53:$H$53,BG$10,Assumptions!$C$55:$H$55)*($H637=TRUE)*($F637&gt;=4)</f>
        <v>0</v>
      </c>
      <c r="BH637" s="262">
        <f>SUMIF(Assumptions!$C$53:$H$53,BH$10,Assumptions!$C$55:$H$55)*($H637=TRUE)*($F637&gt;=4)</f>
        <v>0</v>
      </c>
      <c r="BI637" s="262">
        <f>SUMIF(Assumptions!$C$53:$H$53,BI$10,Assumptions!$C$55:$H$55)*($H637=TRUE)*($F637&gt;=4)</f>
        <v>0</v>
      </c>
      <c r="BJ637" s="262">
        <f>SUMIF(Assumptions!$C$53:$H$53,BJ$10,Assumptions!$C$55:$H$55)*($H637=TRUE)*($F637&gt;=4)</f>
        <v>0</v>
      </c>
      <c r="BK637" s="262">
        <f>SUMIF(Assumptions!$C$53:$H$53,BK$10,Assumptions!$C$55:$H$55)*($H637=TRUE)*($F637&gt;=4)</f>
        <v>0</v>
      </c>
      <c r="BL637" s="262">
        <f>SUMIF(Assumptions!$C$53:$H$53,BL$10,Assumptions!$C$55:$H$55)*($H637=TRUE)*($F637&gt;=4)</f>
        <v>0</v>
      </c>
      <c r="BM637" s="262">
        <f>SUMIF(Assumptions!$C$53:$H$53,BM$10,Assumptions!$C$55:$H$55)*($H637=TRUE)*($F637&gt;=4)</f>
        <v>0</v>
      </c>
    </row>
    <row r="638" spans="3:65" ht="12.75">
      <c r="C638" s="220">
        <f t="shared" si="659"/>
        <v>12</v>
      </c>
      <c r="D638" s="198" t="str">
        <f t="shared" si="660"/>
        <v>…</v>
      </c>
      <c r="E638" s="245" t="str">
        <f t="shared" si="658"/>
        <v>Operating Expense</v>
      </c>
      <c r="F638" s="215">
        <f t="shared" si="658"/>
        <v>2</v>
      </c>
      <c r="G638" s="215"/>
      <c r="H638" s="261" t="b">
        <f>Input!M23</f>
        <v>0</v>
      </c>
      <c r="I638" s="221"/>
      <c r="J638" s="221"/>
      <c r="O638" s="262">
        <f>SUMIF(Assumptions!$C$53:$H$53,O$10,Assumptions!$C$55:$H$55)*($H638=TRUE)*($F638&gt;=4)</f>
        <v>0</v>
      </c>
      <c r="P638" s="262">
        <f>SUMIF(Assumptions!$C$53:$H$53,P$10,Assumptions!$C$55:$H$55)*($H638=TRUE)*($F638&gt;=4)</f>
        <v>0</v>
      </c>
      <c r="Q638" s="262">
        <f>SUMIF(Assumptions!$C$53:$H$53,Q$10,Assumptions!$C$55:$H$55)*($H638=TRUE)*($F638&gt;=4)</f>
        <v>0</v>
      </c>
      <c r="R638" s="262">
        <f>SUMIF(Assumptions!$C$53:$H$53,R$10,Assumptions!$C$55:$H$55)*($H638=TRUE)*($F638&gt;=4)</f>
        <v>0</v>
      </c>
      <c r="S638" s="262">
        <f>SUMIF(Assumptions!$C$53:$H$53,S$10,Assumptions!$C$55:$H$55)*($H638=TRUE)*($F638&gt;=4)</f>
        <v>0</v>
      </c>
      <c r="T638" s="262">
        <f>SUMIF(Assumptions!$C$53:$H$53,T$10,Assumptions!$C$55:$H$55)*($H638=TRUE)*($F638&gt;=4)</f>
        <v>0</v>
      </c>
      <c r="U638" s="262">
        <f>SUMIF(Assumptions!$C$53:$H$53,U$10,Assumptions!$C$55:$H$55)*($H638=TRUE)*($F638&gt;=4)</f>
        <v>0</v>
      </c>
      <c r="V638" s="262">
        <f>SUMIF(Assumptions!$C$53:$H$53,V$10,Assumptions!$C$55:$H$55)*($H638=TRUE)*($F638&gt;=4)</f>
        <v>0</v>
      </c>
      <c r="W638" s="262">
        <f>SUMIF(Assumptions!$C$53:$H$53,W$10,Assumptions!$C$55:$H$55)*($H638=TRUE)*($F638&gt;=4)</f>
        <v>0</v>
      </c>
      <c r="X638" s="262">
        <f>SUMIF(Assumptions!$C$53:$H$53,X$10,Assumptions!$C$55:$H$55)*($H638=TRUE)*($F638&gt;=4)</f>
        <v>0</v>
      </c>
      <c r="Y638" s="262">
        <f>SUMIF(Assumptions!$C$53:$H$53,Y$10,Assumptions!$C$55:$H$55)*($H638=TRUE)*($F638&gt;=4)</f>
        <v>0</v>
      </c>
      <c r="Z638" s="262">
        <f>SUMIF(Assumptions!$C$53:$H$53,Z$10,Assumptions!$C$55:$H$55)*($H638=TRUE)*($F638&gt;=4)</f>
        <v>0</v>
      </c>
      <c r="AA638" s="262">
        <f>SUMIF(Assumptions!$C$53:$H$53,AA$10,Assumptions!$C$55:$H$55)*($H638=TRUE)*($F638&gt;=4)</f>
        <v>0</v>
      </c>
      <c r="AB638" s="262">
        <f>SUMIF(Assumptions!$C$53:$H$53,AB$10,Assumptions!$C$55:$H$55)*($H638=TRUE)*($F638&gt;=4)</f>
        <v>0</v>
      </c>
      <c r="AC638" s="262">
        <f>SUMIF(Assumptions!$C$53:$H$53,AC$10,Assumptions!$C$55:$H$55)*($H638=TRUE)*($F638&gt;=4)</f>
        <v>0</v>
      </c>
      <c r="AD638" s="262">
        <f>SUMIF(Assumptions!$C$53:$H$53,AD$10,Assumptions!$C$55:$H$55)*($H638=TRUE)*($F638&gt;=4)</f>
        <v>0</v>
      </c>
      <c r="AE638" s="262">
        <f>SUMIF(Assumptions!$C$53:$H$53,AE$10,Assumptions!$C$55:$H$55)*($H638=TRUE)*($F638&gt;=4)</f>
        <v>0</v>
      </c>
      <c r="AF638" s="262">
        <f>SUMIF(Assumptions!$C$53:$H$53,AF$10,Assumptions!$C$55:$H$55)*($H638=TRUE)*($F638&gt;=4)</f>
        <v>0</v>
      </c>
      <c r="AG638" s="262">
        <f>SUMIF(Assumptions!$C$53:$H$53,AG$10,Assumptions!$C$55:$H$55)*($H638=TRUE)*($F638&gt;=4)</f>
        <v>0</v>
      </c>
      <c r="AH638" s="262">
        <f>SUMIF(Assumptions!$C$53:$H$53,AH$10,Assumptions!$C$55:$H$55)*($H638=TRUE)*($F638&gt;=4)</f>
        <v>0</v>
      </c>
      <c r="AI638" s="262">
        <f>SUMIF(Assumptions!$C$53:$H$53,AI$10,Assumptions!$C$55:$H$55)*($H638=TRUE)*($F638&gt;=4)</f>
        <v>0</v>
      </c>
      <c r="AJ638" s="262">
        <f>SUMIF(Assumptions!$C$53:$H$53,AJ$10,Assumptions!$C$55:$H$55)*($H638=TRUE)*($F638&gt;=4)</f>
        <v>0</v>
      </c>
      <c r="AK638" s="262">
        <f>SUMIF(Assumptions!$C$53:$H$53,AK$10,Assumptions!$C$55:$H$55)*($H638=TRUE)*($F638&gt;=4)</f>
        <v>0</v>
      </c>
      <c r="AL638" s="262">
        <f>SUMIF(Assumptions!$C$53:$H$53,AL$10,Assumptions!$C$55:$H$55)*($H638=TRUE)*($F638&gt;=4)</f>
        <v>0</v>
      </c>
      <c r="AM638" s="262">
        <f>SUMIF(Assumptions!$C$53:$H$53,AM$10,Assumptions!$C$55:$H$55)*($H638=TRUE)*($F638&gt;=4)</f>
        <v>0</v>
      </c>
      <c r="AN638" s="262">
        <f>SUMIF(Assumptions!$C$53:$H$53,AN$10,Assumptions!$C$55:$H$55)*($H638=TRUE)*($F638&gt;=4)</f>
        <v>0</v>
      </c>
      <c r="AO638" s="262">
        <f>SUMIF(Assumptions!$C$53:$H$53,AO$10,Assumptions!$C$55:$H$55)*($H638=TRUE)*($F638&gt;=4)</f>
        <v>0</v>
      </c>
      <c r="AP638" s="262">
        <f>SUMIF(Assumptions!$C$53:$H$53,AP$10,Assumptions!$C$55:$H$55)*($H638=TRUE)*($F638&gt;=4)</f>
        <v>0</v>
      </c>
      <c r="AQ638" s="262">
        <f>SUMIF(Assumptions!$C$53:$H$53,AQ$10,Assumptions!$C$55:$H$55)*($H638=TRUE)*($F638&gt;=4)</f>
        <v>0</v>
      </c>
      <c r="AR638" s="262">
        <f>SUMIF(Assumptions!$C$53:$H$53,AR$10,Assumptions!$C$55:$H$55)*($H638=TRUE)*($F638&gt;=4)</f>
        <v>0</v>
      </c>
      <c r="AS638" s="262">
        <f>SUMIF(Assumptions!$C$53:$H$53,AS$10,Assumptions!$C$55:$H$55)*($H638=TRUE)*($F638&gt;=4)</f>
        <v>0</v>
      </c>
      <c r="AT638" s="262">
        <f>SUMIF(Assumptions!$C$53:$H$53,AT$10,Assumptions!$C$55:$H$55)*($H638=TRUE)*($F638&gt;=4)</f>
        <v>0</v>
      </c>
      <c r="AU638" s="262">
        <f>SUMIF(Assumptions!$C$53:$H$53,AU$10,Assumptions!$C$55:$H$55)*($H638=TRUE)*($F638&gt;=4)</f>
        <v>0</v>
      </c>
      <c r="AV638" s="262">
        <f>SUMIF(Assumptions!$C$53:$H$53,AV$10,Assumptions!$C$55:$H$55)*($H638=TRUE)*($F638&gt;=4)</f>
        <v>0</v>
      </c>
      <c r="AW638" s="262">
        <f>SUMIF(Assumptions!$C$53:$H$53,AW$10,Assumptions!$C$55:$H$55)*($H638=TRUE)*($F638&gt;=4)</f>
        <v>0</v>
      </c>
      <c r="AX638" s="262">
        <f>SUMIF(Assumptions!$C$53:$H$53,AX$10,Assumptions!$C$55:$H$55)*($H638=TRUE)*($F638&gt;=4)</f>
        <v>0</v>
      </c>
      <c r="AY638" s="262">
        <f>SUMIF(Assumptions!$C$53:$H$53,AY$10,Assumptions!$C$55:$H$55)*($H638=TRUE)*($F638&gt;=4)</f>
        <v>0</v>
      </c>
      <c r="AZ638" s="262">
        <f>SUMIF(Assumptions!$C$53:$H$53,AZ$10,Assumptions!$C$55:$H$55)*($H638=TRUE)*($F638&gt;=4)</f>
        <v>0</v>
      </c>
      <c r="BA638" s="262">
        <f>SUMIF(Assumptions!$C$53:$H$53,BA$10,Assumptions!$C$55:$H$55)*($H638=TRUE)*($F638&gt;=4)</f>
        <v>0</v>
      </c>
      <c r="BB638" s="262">
        <f>SUMIF(Assumptions!$C$53:$H$53,BB$10,Assumptions!$C$55:$H$55)*($H638=TRUE)*($F638&gt;=4)</f>
        <v>0</v>
      </c>
      <c r="BC638" s="262">
        <f>SUMIF(Assumptions!$C$53:$H$53,BC$10,Assumptions!$C$55:$H$55)*($H638=TRUE)*($F638&gt;=4)</f>
        <v>0</v>
      </c>
      <c r="BD638" s="262">
        <f>SUMIF(Assumptions!$C$53:$H$53,BD$10,Assumptions!$C$55:$H$55)*($H638=TRUE)*($F638&gt;=4)</f>
        <v>0</v>
      </c>
      <c r="BE638" s="262">
        <f>SUMIF(Assumptions!$C$53:$H$53,BE$10,Assumptions!$C$55:$H$55)*($H638=TRUE)*($F638&gt;=4)</f>
        <v>0</v>
      </c>
      <c r="BF638" s="262">
        <f>SUMIF(Assumptions!$C$53:$H$53,BF$10,Assumptions!$C$55:$H$55)*($H638=TRUE)*($F638&gt;=4)</f>
        <v>0</v>
      </c>
      <c r="BG638" s="262">
        <f>SUMIF(Assumptions!$C$53:$H$53,BG$10,Assumptions!$C$55:$H$55)*($H638=TRUE)*($F638&gt;=4)</f>
        <v>0</v>
      </c>
      <c r="BH638" s="262">
        <f>SUMIF(Assumptions!$C$53:$H$53,BH$10,Assumptions!$C$55:$H$55)*($H638=TRUE)*($F638&gt;=4)</f>
        <v>0</v>
      </c>
      <c r="BI638" s="262">
        <f>SUMIF(Assumptions!$C$53:$H$53,BI$10,Assumptions!$C$55:$H$55)*($H638=TRUE)*($F638&gt;=4)</f>
        <v>0</v>
      </c>
      <c r="BJ638" s="262">
        <f>SUMIF(Assumptions!$C$53:$H$53,BJ$10,Assumptions!$C$55:$H$55)*($H638=TRUE)*($F638&gt;=4)</f>
        <v>0</v>
      </c>
      <c r="BK638" s="262">
        <f>SUMIF(Assumptions!$C$53:$H$53,BK$10,Assumptions!$C$55:$H$55)*($H638=TRUE)*($F638&gt;=4)</f>
        <v>0</v>
      </c>
      <c r="BL638" s="262">
        <f>SUMIF(Assumptions!$C$53:$H$53,BL$10,Assumptions!$C$55:$H$55)*($H638=TRUE)*($F638&gt;=4)</f>
        <v>0</v>
      </c>
      <c r="BM638" s="262">
        <f>SUMIF(Assumptions!$C$53:$H$53,BM$10,Assumptions!$C$55:$H$55)*($H638=TRUE)*($F638&gt;=4)</f>
        <v>0</v>
      </c>
    </row>
    <row r="639" spans="3:65" ht="12.75">
      <c r="C639" s="220">
        <f t="shared" si="659"/>
        <v>13</v>
      </c>
      <c r="D639" s="198" t="str">
        <f t="shared" si="660"/>
        <v>…</v>
      </c>
      <c r="E639" s="245" t="str">
        <f t="shared" si="658"/>
        <v>Operating Expense</v>
      </c>
      <c r="F639" s="215">
        <f t="shared" si="658"/>
        <v>2</v>
      </c>
      <c r="G639" s="215"/>
      <c r="H639" s="261" t="b">
        <f>Input!M24</f>
        <v>0</v>
      </c>
      <c r="I639" s="221"/>
      <c r="J639" s="221"/>
      <c r="O639" s="262">
        <f>SUMIF(Assumptions!$C$53:$H$53,O$10,Assumptions!$C$55:$H$55)*($H639=TRUE)*($F639&gt;=4)</f>
        <v>0</v>
      </c>
      <c r="P639" s="262">
        <f>SUMIF(Assumptions!$C$53:$H$53,P$10,Assumptions!$C$55:$H$55)*($H639=TRUE)*($F639&gt;=4)</f>
        <v>0</v>
      </c>
      <c r="Q639" s="262">
        <f>SUMIF(Assumptions!$C$53:$H$53,Q$10,Assumptions!$C$55:$H$55)*($H639=TRUE)*($F639&gt;=4)</f>
        <v>0</v>
      </c>
      <c r="R639" s="262">
        <f>SUMIF(Assumptions!$C$53:$H$53,R$10,Assumptions!$C$55:$H$55)*($H639=TRUE)*($F639&gt;=4)</f>
        <v>0</v>
      </c>
      <c r="S639" s="262">
        <f>SUMIF(Assumptions!$C$53:$H$53,S$10,Assumptions!$C$55:$H$55)*($H639=TRUE)*($F639&gt;=4)</f>
        <v>0</v>
      </c>
      <c r="T639" s="262">
        <f>SUMIF(Assumptions!$C$53:$H$53,T$10,Assumptions!$C$55:$H$55)*($H639=TRUE)*($F639&gt;=4)</f>
        <v>0</v>
      </c>
      <c r="U639" s="262">
        <f>SUMIF(Assumptions!$C$53:$H$53,U$10,Assumptions!$C$55:$H$55)*($H639=TRUE)*($F639&gt;=4)</f>
        <v>0</v>
      </c>
      <c r="V639" s="262">
        <f>SUMIF(Assumptions!$C$53:$H$53,V$10,Assumptions!$C$55:$H$55)*($H639=TRUE)*($F639&gt;=4)</f>
        <v>0</v>
      </c>
      <c r="W639" s="262">
        <f>SUMIF(Assumptions!$C$53:$H$53,W$10,Assumptions!$C$55:$H$55)*($H639=TRUE)*($F639&gt;=4)</f>
        <v>0</v>
      </c>
      <c r="X639" s="262">
        <f>SUMIF(Assumptions!$C$53:$H$53,X$10,Assumptions!$C$55:$H$55)*($H639=TRUE)*($F639&gt;=4)</f>
        <v>0</v>
      </c>
      <c r="Y639" s="262">
        <f>SUMIF(Assumptions!$C$53:$H$53,Y$10,Assumptions!$C$55:$H$55)*($H639=TRUE)*($F639&gt;=4)</f>
        <v>0</v>
      </c>
      <c r="Z639" s="262">
        <f>SUMIF(Assumptions!$C$53:$H$53,Z$10,Assumptions!$C$55:$H$55)*($H639=TRUE)*($F639&gt;=4)</f>
        <v>0</v>
      </c>
      <c r="AA639" s="262">
        <f>SUMIF(Assumptions!$C$53:$H$53,AA$10,Assumptions!$C$55:$H$55)*($H639=TRUE)*($F639&gt;=4)</f>
        <v>0</v>
      </c>
      <c r="AB639" s="262">
        <f>SUMIF(Assumptions!$C$53:$H$53,AB$10,Assumptions!$C$55:$H$55)*($H639=TRUE)*($F639&gt;=4)</f>
        <v>0</v>
      </c>
      <c r="AC639" s="262">
        <f>SUMIF(Assumptions!$C$53:$H$53,AC$10,Assumptions!$C$55:$H$55)*($H639=TRUE)*($F639&gt;=4)</f>
        <v>0</v>
      </c>
      <c r="AD639" s="262">
        <f>SUMIF(Assumptions!$C$53:$H$53,AD$10,Assumptions!$C$55:$H$55)*($H639=TRUE)*($F639&gt;=4)</f>
        <v>0</v>
      </c>
      <c r="AE639" s="262">
        <f>SUMIF(Assumptions!$C$53:$H$53,AE$10,Assumptions!$C$55:$H$55)*($H639=TRUE)*($F639&gt;=4)</f>
        <v>0</v>
      </c>
      <c r="AF639" s="262">
        <f>SUMIF(Assumptions!$C$53:$H$53,AF$10,Assumptions!$C$55:$H$55)*($H639=TRUE)*($F639&gt;=4)</f>
        <v>0</v>
      </c>
      <c r="AG639" s="262">
        <f>SUMIF(Assumptions!$C$53:$H$53,AG$10,Assumptions!$C$55:$H$55)*($H639=TRUE)*($F639&gt;=4)</f>
        <v>0</v>
      </c>
      <c r="AH639" s="262">
        <f>SUMIF(Assumptions!$C$53:$H$53,AH$10,Assumptions!$C$55:$H$55)*($H639=TRUE)*($F639&gt;=4)</f>
        <v>0</v>
      </c>
      <c r="AI639" s="262">
        <f>SUMIF(Assumptions!$C$53:$H$53,AI$10,Assumptions!$C$55:$H$55)*($H639=TRUE)*($F639&gt;=4)</f>
        <v>0</v>
      </c>
      <c r="AJ639" s="262">
        <f>SUMIF(Assumptions!$C$53:$H$53,AJ$10,Assumptions!$C$55:$H$55)*($H639=TRUE)*($F639&gt;=4)</f>
        <v>0</v>
      </c>
      <c r="AK639" s="262">
        <f>SUMIF(Assumptions!$C$53:$H$53,AK$10,Assumptions!$C$55:$H$55)*($H639=TRUE)*($F639&gt;=4)</f>
        <v>0</v>
      </c>
      <c r="AL639" s="262">
        <f>SUMIF(Assumptions!$C$53:$H$53,AL$10,Assumptions!$C$55:$H$55)*($H639=TRUE)*($F639&gt;=4)</f>
        <v>0</v>
      </c>
      <c r="AM639" s="262">
        <f>SUMIF(Assumptions!$C$53:$H$53,AM$10,Assumptions!$C$55:$H$55)*($H639=TRUE)*($F639&gt;=4)</f>
        <v>0</v>
      </c>
      <c r="AN639" s="262">
        <f>SUMIF(Assumptions!$C$53:$H$53,AN$10,Assumptions!$C$55:$H$55)*($H639=TRUE)*($F639&gt;=4)</f>
        <v>0</v>
      </c>
      <c r="AO639" s="262">
        <f>SUMIF(Assumptions!$C$53:$H$53,AO$10,Assumptions!$C$55:$H$55)*($H639=TRUE)*($F639&gt;=4)</f>
        <v>0</v>
      </c>
      <c r="AP639" s="262">
        <f>SUMIF(Assumptions!$C$53:$H$53,AP$10,Assumptions!$C$55:$H$55)*($H639=TRUE)*($F639&gt;=4)</f>
        <v>0</v>
      </c>
      <c r="AQ639" s="262">
        <f>SUMIF(Assumptions!$C$53:$H$53,AQ$10,Assumptions!$C$55:$H$55)*($H639=TRUE)*($F639&gt;=4)</f>
        <v>0</v>
      </c>
      <c r="AR639" s="262">
        <f>SUMIF(Assumptions!$C$53:$H$53,AR$10,Assumptions!$C$55:$H$55)*($H639=TRUE)*($F639&gt;=4)</f>
        <v>0</v>
      </c>
      <c r="AS639" s="262">
        <f>SUMIF(Assumptions!$C$53:$H$53,AS$10,Assumptions!$C$55:$H$55)*($H639=TRUE)*($F639&gt;=4)</f>
        <v>0</v>
      </c>
      <c r="AT639" s="262">
        <f>SUMIF(Assumptions!$C$53:$H$53,AT$10,Assumptions!$C$55:$H$55)*($H639=TRUE)*($F639&gt;=4)</f>
        <v>0</v>
      </c>
      <c r="AU639" s="262">
        <f>SUMIF(Assumptions!$C$53:$H$53,AU$10,Assumptions!$C$55:$H$55)*($H639=TRUE)*($F639&gt;=4)</f>
        <v>0</v>
      </c>
      <c r="AV639" s="262">
        <f>SUMIF(Assumptions!$C$53:$H$53,AV$10,Assumptions!$C$55:$H$55)*($H639=TRUE)*($F639&gt;=4)</f>
        <v>0</v>
      </c>
      <c r="AW639" s="262">
        <f>SUMIF(Assumptions!$C$53:$H$53,AW$10,Assumptions!$C$55:$H$55)*($H639=TRUE)*($F639&gt;=4)</f>
        <v>0</v>
      </c>
      <c r="AX639" s="262">
        <f>SUMIF(Assumptions!$C$53:$H$53,AX$10,Assumptions!$C$55:$H$55)*($H639=TRUE)*($F639&gt;=4)</f>
        <v>0</v>
      </c>
      <c r="AY639" s="262">
        <f>SUMIF(Assumptions!$C$53:$H$53,AY$10,Assumptions!$C$55:$H$55)*($H639=TRUE)*($F639&gt;=4)</f>
        <v>0</v>
      </c>
      <c r="AZ639" s="262">
        <f>SUMIF(Assumptions!$C$53:$H$53,AZ$10,Assumptions!$C$55:$H$55)*($H639=TRUE)*($F639&gt;=4)</f>
        <v>0</v>
      </c>
      <c r="BA639" s="262">
        <f>SUMIF(Assumptions!$C$53:$H$53,BA$10,Assumptions!$C$55:$H$55)*($H639=TRUE)*($F639&gt;=4)</f>
        <v>0</v>
      </c>
      <c r="BB639" s="262">
        <f>SUMIF(Assumptions!$C$53:$H$53,BB$10,Assumptions!$C$55:$H$55)*($H639=TRUE)*($F639&gt;=4)</f>
        <v>0</v>
      </c>
      <c r="BC639" s="262">
        <f>SUMIF(Assumptions!$C$53:$H$53,BC$10,Assumptions!$C$55:$H$55)*($H639=TRUE)*($F639&gt;=4)</f>
        <v>0</v>
      </c>
      <c r="BD639" s="262">
        <f>SUMIF(Assumptions!$C$53:$H$53,BD$10,Assumptions!$C$55:$H$55)*($H639=TRUE)*($F639&gt;=4)</f>
        <v>0</v>
      </c>
      <c r="BE639" s="262">
        <f>SUMIF(Assumptions!$C$53:$H$53,BE$10,Assumptions!$C$55:$H$55)*($H639=TRUE)*($F639&gt;=4)</f>
        <v>0</v>
      </c>
      <c r="BF639" s="262">
        <f>SUMIF(Assumptions!$C$53:$H$53,BF$10,Assumptions!$C$55:$H$55)*($H639=TRUE)*($F639&gt;=4)</f>
        <v>0</v>
      </c>
      <c r="BG639" s="262">
        <f>SUMIF(Assumptions!$C$53:$H$53,BG$10,Assumptions!$C$55:$H$55)*($H639=TRUE)*($F639&gt;=4)</f>
        <v>0</v>
      </c>
      <c r="BH639" s="262">
        <f>SUMIF(Assumptions!$C$53:$H$53,BH$10,Assumptions!$C$55:$H$55)*($H639=TRUE)*($F639&gt;=4)</f>
        <v>0</v>
      </c>
      <c r="BI639" s="262">
        <f>SUMIF(Assumptions!$C$53:$H$53,BI$10,Assumptions!$C$55:$H$55)*($H639=TRUE)*($F639&gt;=4)</f>
        <v>0</v>
      </c>
      <c r="BJ639" s="262">
        <f>SUMIF(Assumptions!$C$53:$H$53,BJ$10,Assumptions!$C$55:$H$55)*($H639=TRUE)*($F639&gt;=4)</f>
        <v>0</v>
      </c>
      <c r="BK639" s="262">
        <f>SUMIF(Assumptions!$C$53:$H$53,BK$10,Assumptions!$C$55:$H$55)*($H639=TRUE)*($F639&gt;=4)</f>
        <v>0</v>
      </c>
      <c r="BL639" s="262">
        <f>SUMIF(Assumptions!$C$53:$H$53,BL$10,Assumptions!$C$55:$H$55)*($H639=TRUE)*($F639&gt;=4)</f>
        <v>0</v>
      </c>
      <c r="BM639" s="262">
        <f>SUMIF(Assumptions!$C$53:$H$53,BM$10,Assumptions!$C$55:$H$55)*($H639=TRUE)*($F639&gt;=4)</f>
        <v>0</v>
      </c>
    </row>
    <row r="640" spans="3:65" ht="12.75">
      <c r="C640" s="220">
        <f t="shared" si="659"/>
        <v>14</v>
      </c>
      <c r="D640" s="198" t="str">
        <f t="shared" si="660"/>
        <v>…</v>
      </c>
      <c r="E640" s="245" t="str">
        <f t="shared" si="658"/>
        <v>Operating Expense</v>
      </c>
      <c r="F640" s="215">
        <f t="shared" si="658"/>
        <v>2</v>
      </c>
      <c r="G640" s="215"/>
      <c r="H640" s="261" t="b">
        <f>Input!M25</f>
        <v>0</v>
      </c>
      <c r="I640" s="221"/>
      <c r="J640" s="221"/>
      <c r="O640" s="262">
        <f>SUMIF(Assumptions!$C$53:$H$53,O$10,Assumptions!$C$55:$H$55)*($H640=TRUE)*($F640&gt;=4)</f>
        <v>0</v>
      </c>
      <c r="P640" s="262">
        <f>SUMIF(Assumptions!$C$53:$H$53,P$10,Assumptions!$C$55:$H$55)*($H640=TRUE)*($F640&gt;=4)</f>
        <v>0</v>
      </c>
      <c r="Q640" s="262">
        <f>SUMIF(Assumptions!$C$53:$H$53,Q$10,Assumptions!$C$55:$H$55)*($H640=TRUE)*($F640&gt;=4)</f>
        <v>0</v>
      </c>
      <c r="R640" s="262">
        <f>SUMIF(Assumptions!$C$53:$H$53,R$10,Assumptions!$C$55:$H$55)*($H640=TRUE)*($F640&gt;=4)</f>
        <v>0</v>
      </c>
      <c r="S640" s="262">
        <f>SUMIF(Assumptions!$C$53:$H$53,S$10,Assumptions!$C$55:$H$55)*($H640=TRUE)*($F640&gt;=4)</f>
        <v>0</v>
      </c>
      <c r="T640" s="262">
        <f>SUMIF(Assumptions!$C$53:$H$53,T$10,Assumptions!$C$55:$H$55)*($H640=TRUE)*($F640&gt;=4)</f>
        <v>0</v>
      </c>
      <c r="U640" s="262">
        <f>SUMIF(Assumptions!$C$53:$H$53,U$10,Assumptions!$C$55:$H$55)*($H640=TRUE)*($F640&gt;=4)</f>
        <v>0</v>
      </c>
      <c r="V640" s="262">
        <f>SUMIF(Assumptions!$C$53:$H$53,V$10,Assumptions!$C$55:$H$55)*($H640=TRUE)*($F640&gt;=4)</f>
        <v>0</v>
      </c>
      <c r="W640" s="262">
        <f>SUMIF(Assumptions!$C$53:$H$53,W$10,Assumptions!$C$55:$H$55)*($H640=TRUE)*($F640&gt;=4)</f>
        <v>0</v>
      </c>
      <c r="X640" s="262">
        <f>SUMIF(Assumptions!$C$53:$H$53,X$10,Assumptions!$C$55:$H$55)*($H640=TRUE)*($F640&gt;=4)</f>
        <v>0</v>
      </c>
      <c r="Y640" s="262">
        <f>SUMIF(Assumptions!$C$53:$H$53,Y$10,Assumptions!$C$55:$H$55)*($H640=TRUE)*($F640&gt;=4)</f>
        <v>0</v>
      </c>
      <c r="Z640" s="262">
        <f>SUMIF(Assumptions!$C$53:$H$53,Z$10,Assumptions!$C$55:$H$55)*($H640=TRUE)*($F640&gt;=4)</f>
        <v>0</v>
      </c>
      <c r="AA640" s="262">
        <f>SUMIF(Assumptions!$C$53:$H$53,AA$10,Assumptions!$C$55:$H$55)*($H640=TRUE)*($F640&gt;=4)</f>
        <v>0</v>
      </c>
      <c r="AB640" s="262">
        <f>SUMIF(Assumptions!$C$53:$H$53,AB$10,Assumptions!$C$55:$H$55)*($H640=TRUE)*($F640&gt;=4)</f>
        <v>0</v>
      </c>
      <c r="AC640" s="262">
        <f>SUMIF(Assumptions!$C$53:$H$53,AC$10,Assumptions!$C$55:$H$55)*($H640=TRUE)*($F640&gt;=4)</f>
        <v>0</v>
      </c>
      <c r="AD640" s="262">
        <f>SUMIF(Assumptions!$C$53:$H$53,AD$10,Assumptions!$C$55:$H$55)*($H640=TRUE)*($F640&gt;=4)</f>
        <v>0</v>
      </c>
      <c r="AE640" s="262">
        <f>SUMIF(Assumptions!$C$53:$H$53,AE$10,Assumptions!$C$55:$H$55)*($H640=TRUE)*($F640&gt;=4)</f>
        <v>0</v>
      </c>
      <c r="AF640" s="262">
        <f>SUMIF(Assumptions!$C$53:$H$53,AF$10,Assumptions!$C$55:$H$55)*($H640=TRUE)*($F640&gt;=4)</f>
        <v>0</v>
      </c>
      <c r="AG640" s="262">
        <f>SUMIF(Assumptions!$C$53:$H$53,AG$10,Assumptions!$C$55:$H$55)*($H640=TRUE)*($F640&gt;=4)</f>
        <v>0</v>
      </c>
      <c r="AH640" s="262">
        <f>SUMIF(Assumptions!$C$53:$H$53,AH$10,Assumptions!$C$55:$H$55)*($H640=TRUE)*($F640&gt;=4)</f>
        <v>0</v>
      </c>
      <c r="AI640" s="262">
        <f>SUMIF(Assumptions!$C$53:$H$53,AI$10,Assumptions!$C$55:$H$55)*($H640=TRUE)*($F640&gt;=4)</f>
        <v>0</v>
      </c>
      <c r="AJ640" s="262">
        <f>SUMIF(Assumptions!$C$53:$H$53,AJ$10,Assumptions!$C$55:$H$55)*($H640=TRUE)*($F640&gt;=4)</f>
        <v>0</v>
      </c>
      <c r="AK640" s="262">
        <f>SUMIF(Assumptions!$C$53:$H$53,AK$10,Assumptions!$C$55:$H$55)*($H640=TRUE)*($F640&gt;=4)</f>
        <v>0</v>
      </c>
      <c r="AL640" s="262">
        <f>SUMIF(Assumptions!$C$53:$H$53,AL$10,Assumptions!$C$55:$H$55)*($H640=TRUE)*($F640&gt;=4)</f>
        <v>0</v>
      </c>
      <c r="AM640" s="262">
        <f>SUMIF(Assumptions!$C$53:$H$53,AM$10,Assumptions!$C$55:$H$55)*($H640=TRUE)*($F640&gt;=4)</f>
        <v>0</v>
      </c>
      <c r="AN640" s="262">
        <f>SUMIF(Assumptions!$C$53:$H$53,AN$10,Assumptions!$C$55:$H$55)*($H640=TRUE)*($F640&gt;=4)</f>
        <v>0</v>
      </c>
      <c r="AO640" s="262">
        <f>SUMIF(Assumptions!$C$53:$H$53,AO$10,Assumptions!$C$55:$H$55)*($H640=TRUE)*($F640&gt;=4)</f>
        <v>0</v>
      </c>
      <c r="AP640" s="262">
        <f>SUMIF(Assumptions!$C$53:$H$53,AP$10,Assumptions!$C$55:$H$55)*($H640=TRUE)*($F640&gt;=4)</f>
        <v>0</v>
      </c>
      <c r="AQ640" s="262">
        <f>SUMIF(Assumptions!$C$53:$H$53,AQ$10,Assumptions!$C$55:$H$55)*($H640=TRUE)*($F640&gt;=4)</f>
        <v>0</v>
      </c>
      <c r="AR640" s="262">
        <f>SUMIF(Assumptions!$C$53:$H$53,AR$10,Assumptions!$C$55:$H$55)*($H640=TRUE)*($F640&gt;=4)</f>
        <v>0</v>
      </c>
      <c r="AS640" s="262">
        <f>SUMIF(Assumptions!$C$53:$H$53,AS$10,Assumptions!$C$55:$H$55)*($H640=TRUE)*($F640&gt;=4)</f>
        <v>0</v>
      </c>
      <c r="AT640" s="262">
        <f>SUMIF(Assumptions!$C$53:$H$53,AT$10,Assumptions!$C$55:$H$55)*($H640=TRUE)*($F640&gt;=4)</f>
        <v>0</v>
      </c>
      <c r="AU640" s="262">
        <f>SUMIF(Assumptions!$C$53:$H$53,AU$10,Assumptions!$C$55:$H$55)*($H640=TRUE)*($F640&gt;=4)</f>
        <v>0</v>
      </c>
      <c r="AV640" s="262">
        <f>SUMIF(Assumptions!$C$53:$H$53,AV$10,Assumptions!$C$55:$H$55)*($H640=TRUE)*($F640&gt;=4)</f>
        <v>0</v>
      </c>
      <c r="AW640" s="262">
        <f>SUMIF(Assumptions!$C$53:$H$53,AW$10,Assumptions!$C$55:$H$55)*($H640=TRUE)*($F640&gt;=4)</f>
        <v>0</v>
      </c>
      <c r="AX640" s="262">
        <f>SUMIF(Assumptions!$C$53:$H$53,AX$10,Assumptions!$C$55:$H$55)*($H640=TRUE)*($F640&gt;=4)</f>
        <v>0</v>
      </c>
      <c r="AY640" s="262">
        <f>SUMIF(Assumptions!$C$53:$H$53,AY$10,Assumptions!$C$55:$H$55)*($H640=TRUE)*($F640&gt;=4)</f>
        <v>0</v>
      </c>
      <c r="AZ640" s="262">
        <f>SUMIF(Assumptions!$C$53:$H$53,AZ$10,Assumptions!$C$55:$H$55)*($H640=TRUE)*($F640&gt;=4)</f>
        <v>0</v>
      </c>
      <c r="BA640" s="262">
        <f>SUMIF(Assumptions!$C$53:$H$53,BA$10,Assumptions!$C$55:$H$55)*($H640=TRUE)*($F640&gt;=4)</f>
        <v>0</v>
      </c>
      <c r="BB640" s="262">
        <f>SUMIF(Assumptions!$C$53:$H$53,BB$10,Assumptions!$C$55:$H$55)*($H640=TRUE)*($F640&gt;=4)</f>
        <v>0</v>
      </c>
      <c r="BC640" s="262">
        <f>SUMIF(Assumptions!$C$53:$H$53,BC$10,Assumptions!$C$55:$H$55)*($H640=TRUE)*($F640&gt;=4)</f>
        <v>0</v>
      </c>
      <c r="BD640" s="262">
        <f>SUMIF(Assumptions!$C$53:$H$53,BD$10,Assumptions!$C$55:$H$55)*($H640=TRUE)*($F640&gt;=4)</f>
        <v>0</v>
      </c>
      <c r="BE640" s="262">
        <f>SUMIF(Assumptions!$C$53:$H$53,BE$10,Assumptions!$C$55:$H$55)*($H640=TRUE)*($F640&gt;=4)</f>
        <v>0</v>
      </c>
      <c r="BF640" s="262">
        <f>SUMIF(Assumptions!$C$53:$H$53,BF$10,Assumptions!$C$55:$H$55)*($H640=TRUE)*($F640&gt;=4)</f>
        <v>0</v>
      </c>
      <c r="BG640" s="262">
        <f>SUMIF(Assumptions!$C$53:$H$53,BG$10,Assumptions!$C$55:$H$55)*($H640=TRUE)*($F640&gt;=4)</f>
        <v>0</v>
      </c>
      <c r="BH640" s="262">
        <f>SUMIF(Assumptions!$C$53:$H$53,BH$10,Assumptions!$C$55:$H$55)*($H640=TRUE)*($F640&gt;=4)</f>
        <v>0</v>
      </c>
      <c r="BI640" s="262">
        <f>SUMIF(Assumptions!$C$53:$H$53,BI$10,Assumptions!$C$55:$H$55)*($H640=TRUE)*($F640&gt;=4)</f>
        <v>0</v>
      </c>
      <c r="BJ640" s="262">
        <f>SUMIF(Assumptions!$C$53:$H$53,BJ$10,Assumptions!$C$55:$H$55)*($H640=TRUE)*($F640&gt;=4)</f>
        <v>0</v>
      </c>
      <c r="BK640" s="262">
        <f>SUMIF(Assumptions!$C$53:$H$53,BK$10,Assumptions!$C$55:$H$55)*($H640=TRUE)*($F640&gt;=4)</f>
        <v>0</v>
      </c>
      <c r="BL640" s="262">
        <f>SUMIF(Assumptions!$C$53:$H$53,BL$10,Assumptions!$C$55:$H$55)*($H640=TRUE)*($F640&gt;=4)</f>
        <v>0</v>
      </c>
      <c r="BM640" s="262">
        <f>SUMIF(Assumptions!$C$53:$H$53,BM$10,Assumptions!$C$55:$H$55)*($H640=TRUE)*($F640&gt;=4)</f>
        <v>0</v>
      </c>
    </row>
    <row r="641" spans="3:65" ht="12.75">
      <c r="C641" s="220">
        <f t="shared" si="659"/>
        <v>15</v>
      </c>
      <c r="D641" s="198" t="str">
        <f t="shared" si="660"/>
        <v>…</v>
      </c>
      <c r="E641" s="245" t="str">
        <f t="shared" si="658"/>
        <v>Operating Expense</v>
      </c>
      <c r="F641" s="215">
        <f t="shared" si="658"/>
        <v>2</v>
      </c>
      <c r="G641" s="215"/>
      <c r="H641" s="261" t="b">
        <f>Input!M26</f>
        <v>0</v>
      </c>
      <c r="I641" s="221"/>
      <c r="J641" s="221"/>
      <c r="O641" s="262">
        <f>SUMIF(Assumptions!$C$53:$H$53,O$10,Assumptions!$C$55:$H$55)*($H641=TRUE)*($F641&gt;=4)</f>
        <v>0</v>
      </c>
      <c r="P641" s="262">
        <f>SUMIF(Assumptions!$C$53:$H$53,P$10,Assumptions!$C$55:$H$55)*($H641=TRUE)*($F641&gt;=4)</f>
        <v>0</v>
      </c>
      <c r="Q641" s="262">
        <f>SUMIF(Assumptions!$C$53:$H$53,Q$10,Assumptions!$C$55:$H$55)*($H641=TRUE)*($F641&gt;=4)</f>
        <v>0</v>
      </c>
      <c r="R641" s="262">
        <f>SUMIF(Assumptions!$C$53:$H$53,R$10,Assumptions!$C$55:$H$55)*($H641=TRUE)*($F641&gt;=4)</f>
        <v>0</v>
      </c>
      <c r="S641" s="262">
        <f>SUMIF(Assumptions!$C$53:$H$53,S$10,Assumptions!$C$55:$H$55)*($H641=TRUE)*($F641&gt;=4)</f>
        <v>0</v>
      </c>
      <c r="T641" s="262">
        <f>SUMIF(Assumptions!$C$53:$H$53,T$10,Assumptions!$C$55:$H$55)*($H641=TRUE)*($F641&gt;=4)</f>
        <v>0</v>
      </c>
      <c r="U641" s="262">
        <f>SUMIF(Assumptions!$C$53:$H$53,U$10,Assumptions!$C$55:$H$55)*($H641=TRUE)*($F641&gt;=4)</f>
        <v>0</v>
      </c>
      <c r="V641" s="262">
        <f>SUMIF(Assumptions!$C$53:$H$53,V$10,Assumptions!$C$55:$H$55)*($H641=TRUE)*($F641&gt;=4)</f>
        <v>0</v>
      </c>
      <c r="W641" s="262">
        <f>SUMIF(Assumptions!$C$53:$H$53,W$10,Assumptions!$C$55:$H$55)*($H641=TRUE)*($F641&gt;=4)</f>
        <v>0</v>
      </c>
      <c r="X641" s="262">
        <f>SUMIF(Assumptions!$C$53:$H$53,X$10,Assumptions!$C$55:$H$55)*($H641=TRUE)*($F641&gt;=4)</f>
        <v>0</v>
      </c>
      <c r="Y641" s="262">
        <f>SUMIF(Assumptions!$C$53:$H$53,Y$10,Assumptions!$C$55:$H$55)*($H641=TRUE)*($F641&gt;=4)</f>
        <v>0</v>
      </c>
      <c r="Z641" s="262">
        <f>SUMIF(Assumptions!$C$53:$H$53,Z$10,Assumptions!$C$55:$H$55)*($H641=TRUE)*($F641&gt;=4)</f>
        <v>0</v>
      </c>
      <c r="AA641" s="262">
        <f>SUMIF(Assumptions!$C$53:$H$53,AA$10,Assumptions!$C$55:$H$55)*($H641=TRUE)*($F641&gt;=4)</f>
        <v>0</v>
      </c>
      <c r="AB641" s="262">
        <f>SUMIF(Assumptions!$C$53:$H$53,AB$10,Assumptions!$C$55:$H$55)*($H641=TRUE)*($F641&gt;=4)</f>
        <v>0</v>
      </c>
      <c r="AC641" s="262">
        <f>SUMIF(Assumptions!$C$53:$H$53,AC$10,Assumptions!$C$55:$H$55)*($H641=TRUE)*($F641&gt;=4)</f>
        <v>0</v>
      </c>
      <c r="AD641" s="262">
        <f>SUMIF(Assumptions!$C$53:$H$53,AD$10,Assumptions!$C$55:$H$55)*($H641=TRUE)*($F641&gt;=4)</f>
        <v>0</v>
      </c>
      <c r="AE641" s="262">
        <f>SUMIF(Assumptions!$C$53:$H$53,AE$10,Assumptions!$C$55:$H$55)*($H641=TRUE)*($F641&gt;=4)</f>
        <v>0</v>
      </c>
      <c r="AF641" s="262">
        <f>SUMIF(Assumptions!$C$53:$H$53,AF$10,Assumptions!$C$55:$H$55)*($H641=TRUE)*($F641&gt;=4)</f>
        <v>0</v>
      </c>
      <c r="AG641" s="262">
        <f>SUMIF(Assumptions!$C$53:$H$53,AG$10,Assumptions!$C$55:$H$55)*($H641=TRUE)*($F641&gt;=4)</f>
        <v>0</v>
      </c>
      <c r="AH641" s="262">
        <f>SUMIF(Assumptions!$C$53:$H$53,AH$10,Assumptions!$C$55:$H$55)*($H641=TRUE)*($F641&gt;=4)</f>
        <v>0</v>
      </c>
      <c r="AI641" s="262">
        <f>SUMIF(Assumptions!$C$53:$H$53,AI$10,Assumptions!$C$55:$H$55)*($H641=TRUE)*($F641&gt;=4)</f>
        <v>0</v>
      </c>
      <c r="AJ641" s="262">
        <f>SUMIF(Assumptions!$C$53:$H$53,AJ$10,Assumptions!$C$55:$H$55)*($H641=TRUE)*($F641&gt;=4)</f>
        <v>0</v>
      </c>
      <c r="AK641" s="262">
        <f>SUMIF(Assumptions!$C$53:$H$53,AK$10,Assumptions!$C$55:$H$55)*($H641=TRUE)*($F641&gt;=4)</f>
        <v>0</v>
      </c>
      <c r="AL641" s="262">
        <f>SUMIF(Assumptions!$C$53:$H$53,AL$10,Assumptions!$C$55:$H$55)*($H641=TRUE)*($F641&gt;=4)</f>
        <v>0</v>
      </c>
      <c r="AM641" s="262">
        <f>SUMIF(Assumptions!$C$53:$H$53,AM$10,Assumptions!$C$55:$H$55)*($H641=TRUE)*($F641&gt;=4)</f>
        <v>0</v>
      </c>
      <c r="AN641" s="262">
        <f>SUMIF(Assumptions!$C$53:$H$53,AN$10,Assumptions!$C$55:$H$55)*($H641=TRUE)*($F641&gt;=4)</f>
        <v>0</v>
      </c>
      <c r="AO641" s="262">
        <f>SUMIF(Assumptions!$C$53:$H$53,AO$10,Assumptions!$C$55:$H$55)*($H641=TRUE)*($F641&gt;=4)</f>
        <v>0</v>
      </c>
      <c r="AP641" s="262">
        <f>SUMIF(Assumptions!$C$53:$H$53,AP$10,Assumptions!$C$55:$H$55)*($H641=TRUE)*($F641&gt;=4)</f>
        <v>0</v>
      </c>
      <c r="AQ641" s="262">
        <f>SUMIF(Assumptions!$C$53:$H$53,AQ$10,Assumptions!$C$55:$H$55)*($H641=TRUE)*($F641&gt;=4)</f>
        <v>0</v>
      </c>
      <c r="AR641" s="262">
        <f>SUMIF(Assumptions!$C$53:$H$53,AR$10,Assumptions!$C$55:$H$55)*($H641=TRUE)*($F641&gt;=4)</f>
        <v>0</v>
      </c>
      <c r="AS641" s="262">
        <f>SUMIF(Assumptions!$C$53:$H$53,AS$10,Assumptions!$C$55:$H$55)*($H641=TRUE)*($F641&gt;=4)</f>
        <v>0</v>
      </c>
      <c r="AT641" s="262">
        <f>SUMIF(Assumptions!$C$53:$H$53,AT$10,Assumptions!$C$55:$H$55)*($H641=TRUE)*($F641&gt;=4)</f>
        <v>0</v>
      </c>
      <c r="AU641" s="262">
        <f>SUMIF(Assumptions!$C$53:$H$53,AU$10,Assumptions!$C$55:$H$55)*($H641=TRUE)*($F641&gt;=4)</f>
        <v>0</v>
      </c>
      <c r="AV641" s="262">
        <f>SUMIF(Assumptions!$C$53:$H$53,AV$10,Assumptions!$C$55:$H$55)*($H641=TRUE)*($F641&gt;=4)</f>
        <v>0</v>
      </c>
      <c r="AW641" s="262">
        <f>SUMIF(Assumptions!$C$53:$H$53,AW$10,Assumptions!$C$55:$H$55)*($H641=TRUE)*($F641&gt;=4)</f>
        <v>0</v>
      </c>
      <c r="AX641" s="262">
        <f>SUMIF(Assumptions!$C$53:$H$53,AX$10,Assumptions!$C$55:$H$55)*($H641=TRUE)*($F641&gt;=4)</f>
        <v>0</v>
      </c>
      <c r="AY641" s="262">
        <f>SUMIF(Assumptions!$C$53:$H$53,AY$10,Assumptions!$C$55:$H$55)*($H641=TRUE)*($F641&gt;=4)</f>
        <v>0</v>
      </c>
      <c r="AZ641" s="262">
        <f>SUMIF(Assumptions!$C$53:$H$53,AZ$10,Assumptions!$C$55:$H$55)*($H641=TRUE)*($F641&gt;=4)</f>
        <v>0</v>
      </c>
      <c r="BA641" s="262">
        <f>SUMIF(Assumptions!$C$53:$H$53,BA$10,Assumptions!$C$55:$H$55)*($H641=TRUE)*($F641&gt;=4)</f>
        <v>0</v>
      </c>
      <c r="BB641" s="262">
        <f>SUMIF(Assumptions!$C$53:$H$53,BB$10,Assumptions!$C$55:$H$55)*($H641=TRUE)*($F641&gt;=4)</f>
        <v>0</v>
      </c>
      <c r="BC641" s="262">
        <f>SUMIF(Assumptions!$C$53:$H$53,BC$10,Assumptions!$C$55:$H$55)*($H641=TRUE)*($F641&gt;=4)</f>
        <v>0</v>
      </c>
      <c r="BD641" s="262">
        <f>SUMIF(Assumptions!$C$53:$H$53,BD$10,Assumptions!$C$55:$H$55)*($H641=TRUE)*($F641&gt;=4)</f>
        <v>0</v>
      </c>
      <c r="BE641" s="262">
        <f>SUMIF(Assumptions!$C$53:$H$53,BE$10,Assumptions!$C$55:$H$55)*($H641=TRUE)*($F641&gt;=4)</f>
        <v>0</v>
      </c>
      <c r="BF641" s="262">
        <f>SUMIF(Assumptions!$C$53:$H$53,BF$10,Assumptions!$C$55:$H$55)*($H641=TRUE)*($F641&gt;=4)</f>
        <v>0</v>
      </c>
      <c r="BG641" s="262">
        <f>SUMIF(Assumptions!$C$53:$H$53,BG$10,Assumptions!$C$55:$H$55)*($H641=TRUE)*($F641&gt;=4)</f>
        <v>0</v>
      </c>
      <c r="BH641" s="262">
        <f>SUMIF(Assumptions!$C$53:$H$53,BH$10,Assumptions!$C$55:$H$55)*($H641=TRUE)*($F641&gt;=4)</f>
        <v>0</v>
      </c>
      <c r="BI641" s="262">
        <f>SUMIF(Assumptions!$C$53:$H$53,BI$10,Assumptions!$C$55:$H$55)*($H641=TRUE)*($F641&gt;=4)</f>
        <v>0</v>
      </c>
      <c r="BJ641" s="262">
        <f>SUMIF(Assumptions!$C$53:$H$53,BJ$10,Assumptions!$C$55:$H$55)*($H641=TRUE)*($F641&gt;=4)</f>
        <v>0</v>
      </c>
      <c r="BK641" s="262">
        <f>SUMIF(Assumptions!$C$53:$H$53,BK$10,Assumptions!$C$55:$H$55)*($H641=TRUE)*($F641&gt;=4)</f>
        <v>0</v>
      </c>
      <c r="BL641" s="262">
        <f>SUMIF(Assumptions!$C$53:$H$53,BL$10,Assumptions!$C$55:$H$55)*($H641=TRUE)*($F641&gt;=4)</f>
        <v>0</v>
      </c>
      <c r="BM641" s="262">
        <f>SUMIF(Assumptions!$C$53:$H$53,BM$10,Assumptions!$C$55:$H$55)*($H641=TRUE)*($F641&gt;=4)</f>
        <v>0</v>
      </c>
    </row>
    <row r="642" spans="3:65" ht="12.75">
      <c r="C642" s="220">
        <f t="shared" si="659"/>
        <v>16</v>
      </c>
      <c r="D642" s="198" t="str">
        <f t="shared" si="660"/>
        <v>…</v>
      </c>
      <c r="E642" s="245" t="str">
        <f t="shared" si="658"/>
        <v>Operating Expense</v>
      </c>
      <c r="F642" s="215">
        <f t="shared" si="658"/>
        <v>2</v>
      </c>
      <c r="G642" s="215"/>
      <c r="H642" s="261" t="b">
        <f>Input!M27</f>
        <v>0</v>
      </c>
      <c r="I642" s="221"/>
      <c r="J642" s="221"/>
      <c r="O642" s="262">
        <f>SUMIF(Assumptions!$C$53:$H$53,O$10,Assumptions!$C$55:$H$55)*($H642=TRUE)*($F642&gt;=4)</f>
        <v>0</v>
      </c>
      <c r="P642" s="262">
        <f>SUMIF(Assumptions!$C$53:$H$53,P$10,Assumptions!$C$55:$H$55)*($H642=TRUE)*($F642&gt;=4)</f>
        <v>0</v>
      </c>
      <c r="Q642" s="262">
        <f>SUMIF(Assumptions!$C$53:$H$53,Q$10,Assumptions!$C$55:$H$55)*($H642=TRUE)*($F642&gt;=4)</f>
        <v>0</v>
      </c>
      <c r="R642" s="262">
        <f>SUMIF(Assumptions!$C$53:$H$53,R$10,Assumptions!$C$55:$H$55)*($H642=TRUE)*($F642&gt;=4)</f>
        <v>0</v>
      </c>
      <c r="S642" s="262">
        <f>SUMIF(Assumptions!$C$53:$H$53,S$10,Assumptions!$C$55:$H$55)*($H642=TRUE)*($F642&gt;=4)</f>
        <v>0</v>
      </c>
      <c r="T642" s="262">
        <f>SUMIF(Assumptions!$C$53:$H$53,T$10,Assumptions!$C$55:$H$55)*($H642=TRUE)*($F642&gt;=4)</f>
        <v>0</v>
      </c>
      <c r="U642" s="262">
        <f>SUMIF(Assumptions!$C$53:$H$53,U$10,Assumptions!$C$55:$H$55)*($H642=TRUE)*($F642&gt;=4)</f>
        <v>0</v>
      </c>
      <c r="V642" s="262">
        <f>SUMIF(Assumptions!$C$53:$H$53,V$10,Assumptions!$C$55:$H$55)*($H642=TRUE)*($F642&gt;=4)</f>
        <v>0</v>
      </c>
      <c r="W642" s="262">
        <f>SUMIF(Assumptions!$C$53:$H$53,W$10,Assumptions!$C$55:$H$55)*($H642=TRUE)*($F642&gt;=4)</f>
        <v>0</v>
      </c>
      <c r="X642" s="262">
        <f>SUMIF(Assumptions!$C$53:$H$53,X$10,Assumptions!$C$55:$H$55)*($H642=TRUE)*($F642&gt;=4)</f>
        <v>0</v>
      </c>
      <c r="Y642" s="262">
        <f>SUMIF(Assumptions!$C$53:$H$53,Y$10,Assumptions!$C$55:$H$55)*($H642=TRUE)*($F642&gt;=4)</f>
        <v>0</v>
      </c>
      <c r="Z642" s="262">
        <f>SUMIF(Assumptions!$C$53:$H$53,Z$10,Assumptions!$C$55:$H$55)*($H642=TRUE)*($F642&gt;=4)</f>
        <v>0</v>
      </c>
      <c r="AA642" s="262">
        <f>SUMIF(Assumptions!$C$53:$H$53,AA$10,Assumptions!$C$55:$H$55)*($H642=TRUE)*($F642&gt;=4)</f>
        <v>0</v>
      </c>
      <c r="AB642" s="262">
        <f>SUMIF(Assumptions!$C$53:$H$53,AB$10,Assumptions!$C$55:$H$55)*($H642=TRUE)*($F642&gt;=4)</f>
        <v>0</v>
      </c>
      <c r="AC642" s="262">
        <f>SUMIF(Assumptions!$C$53:$H$53,AC$10,Assumptions!$C$55:$H$55)*($H642=TRUE)*($F642&gt;=4)</f>
        <v>0</v>
      </c>
      <c r="AD642" s="262">
        <f>SUMIF(Assumptions!$C$53:$H$53,AD$10,Assumptions!$C$55:$H$55)*($H642=TRUE)*($F642&gt;=4)</f>
        <v>0</v>
      </c>
      <c r="AE642" s="262">
        <f>SUMIF(Assumptions!$C$53:$H$53,AE$10,Assumptions!$C$55:$H$55)*($H642=TRUE)*($F642&gt;=4)</f>
        <v>0</v>
      </c>
      <c r="AF642" s="262">
        <f>SUMIF(Assumptions!$C$53:$H$53,AF$10,Assumptions!$C$55:$H$55)*($H642=TRUE)*($F642&gt;=4)</f>
        <v>0</v>
      </c>
      <c r="AG642" s="262">
        <f>SUMIF(Assumptions!$C$53:$H$53,AG$10,Assumptions!$C$55:$H$55)*($H642=TRUE)*($F642&gt;=4)</f>
        <v>0</v>
      </c>
      <c r="AH642" s="262">
        <f>SUMIF(Assumptions!$C$53:$H$53,AH$10,Assumptions!$C$55:$H$55)*($H642=TRUE)*($F642&gt;=4)</f>
        <v>0</v>
      </c>
      <c r="AI642" s="262">
        <f>SUMIF(Assumptions!$C$53:$H$53,AI$10,Assumptions!$C$55:$H$55)*($H642=TRUE)*($F642&gt;=4)</f>
        <v>0</v>
      </c>
      <c r="AJ642" s="262">
        <f>SUMIF(Assumptions!$C$53:$H$53,AJ$10,Assumptions!$C$55:$H$55)*($H642=TRUE)*($F642&gt;=4)</f>
        <v>0</v>
      </c>
      <c r="AK642" s="262">
        <f>SUMIF(Assumptions!$C$53:$H$53,AK$10,Assumptions!$C$55:$H$55)*($H642=TRUE)*($F642&gt;=4)</f>
        <v>0</v>
      </c>
      <c r="AL642" s="262">
        <f>SUMIF(Assumptions!$C$53:$H$53,AL$10,Assumptions!$C$55:$H$55)*($H642=TRUE)*($F642&gt;=4)</f>
        <v>0</v>
      </c>
      <c r="AM642" s="262">
        <f>SUMIF(Assumptions!$C$53:$H$53,AM$10,Assumptions!$C$55:$H$55)*($H642=TRUE)*($F642&gt;=4)</f>
        <v>0</v>
      </c>
      <c r="AN642" s="262">
        <f>SUMIF(Assumptions!$C$53:$H$53,AN$10,Assumptions!$C$55:$H$55)*($H642=TRUE)*($F642&gt;=4)</f>
        <v>0</v>
      </c>
      <c r="AO642" s="262">
        <f>SUMIF(Assumptions!$C$53:$H$53,AO$10,Assumptions!$C$55:$H$55)*($H642=TRUE)*($F642&gt;=4)</f>
        <v>0</v>
      </c>
      <c r="AP642" s="262">
        <f>SUMIF(Assumptions!$C$53:$H$53,AP$10,Assumptions!$C$55:$H$55)*($H642=TRUE)*($F642&gt;=4)</f>
        <v>0</v>
      </c>
      <c r="AQ642" s="262">
        <f>SUMIF(Assumptions!$C$53:$H$53,AQ$10,Assumptions!$C$55:$H$55)*($H642=TRUE)*($F642&gt;=4)</f>
        <v>0</v>
      </c>
      <c r="AR642" s="262">
        <f>SUMIF(Assumptions!$C$53:$H$53,AR$10,Assumptions!$C$55:$H$55)*($H642=TRUE)*($F642&gt;=4)</f>
        <v>0</v>
      </c>
      <c r="AS642" s="262">
        <f>SUMIF(Assumptions!$C$53:$H$53,AS$10,Assumptions!$C$55:$H$55)*($H642=TRUE)*($F642&gt;=4)</f>
        <v>0</v>
      </c>
      <c r="AT642" s="262">
        <f>SUMIF(Assumptions!$C$53:$H$53,AT$10,Assumptions!$C$55:$H$55)*($H642=TRUE)*($F642&gt;=4)</f>
        <v>0</v>
      </c>
      <c r="AU642" s="262">
        <f>SUMIF(Assumptions!$C$53:$H$53,AU$10,Assumptions!$C$55:$H$55)*($H642=TRUE)*($F642&gt;=4)</f>
        <v>0</v>
      </c>
      <c r="AV642" s="262">
        <f>SUMIF(Assumptions!$C$53:$H$53,AV$10,Assumptions!$C$55:$H$55)*($H642=TRUE)*($F642&gt;=4)</f>
        <v>0</v>
      </c>
      <c r="AW642" s="262">
        <f>SUMIF(Assumptions!$C$53:$H$53,AW$10,Assumptions!$C$55:$H$55)*($H642=TRUE)*($F642&gt;=4)</f>
        <v>0</v>
      </c>
      <c r="AX642" s="262">
        <f>SUMIF(Assumptions!$C$53:$H$53,AX$10,Assumptions!$C$55:$H$55)*($H642=TRUE)*($F642&gt;=4)</f>
        <v>0</v>
      </c>
      <c r="AY642" s="262">
        <f>SUMIF(Assumptions!$C$53:$H$53,AY$10,Assumptions!$C$55:$H$55)*($H642=TRUE)*($F642&gt;=4)</f>
        <v>0</v>
      </c>
      <c r="AZ642" s="262">
        <f>SUMIF(Assumptions!$C$53:$H$53,AZ$10,Assumptions!$C$55:$H$55)*($H642=TRUE)*($F642&gt;=4)</f>
        <v>0</v>
      </c>
      <c r="BA642" s="262">
        <f>SUMIF(Assumptions!$C$53:$H$53,BA$10,Assumptions!$C$55:$H$55)*($H642=TRUE)*($F642&gt;=4)</f>
        <v>0</v>
      </c>
      <c r="BB642" s="262">
        <f>SUMIF(Assumptions!$C$53:$H$53,BB$10,Assumptions!$C$55:$H$55)*($H642=TRUE)*($F642&gt;=4)</f>
        <v>0</v>
      </c>
      <c r="BC642" s="262">
        <f>SUMIF(Assumptions!$C$53:$H$53,BC$10,Assumptions!$C$55:$H$55)*($H642=TRUE)*($F642&gt;=4)</f>
        <v>0</v>
      </c>
      <c r="BD642" s="262">
        <f>SUMIF(Assumptions!$C$53:$H$53,BD$10,Assumptions!$C$55:$H$55)*($H642=TRUE)*($F642&gt;=4)</f>
        <v>0</v>
      </c>
      <c r="BE642" s="262">
        <f>SUMIF(Assumptions!$C$53:$H$53,BE$10,Assumptions!$C$55:$H$55)*($H642=TRUE)*($F642&gt;=4)</f>
        <v>0</v>
      </c>
      <c r="BF642" s="262">
        <f>SUMIF(Assumptions!$C$53:$H$53,BF$10,Assumptions!$C$55:$H$55)*($H642=TRUE)*($F642&gt;=4)</f>
        <v>0</v>
      </c>
      <c r="BG642" s="262">
        <f>SUMIF(Assumptions!$C$53:$H$53,BG$10,Assumptions!$C$55:$H$55)*($H642=TRUE)*($F642&gt;=4)</f>
        <v>0</v>
      </c>
      <c r="BH642" s="262">
        <f>SUMIF(Assumptions!$C$53:$H$53,BH$10,Assumptions!$C$55:$H$55)*($H642=TRUE)*($F642&gt;=4)</f>
        <v>0</v>
      </c>
      <c r="BI642" s="262">
        <f>SUMIF(Assumptions!$C$53:$H$53,BI$10,Assumptions!$C$55:$H$55)*($H642=TRUE)*($F642&gt;=4)</f>
        <v>0</v>
      </c>
      <c r="BJ642" s="262">
        <f>SUMIF(Assumptions!$C$53:$H$53,BJ$10,Assumptions!$C$55:$H$55)*($H642=TRUE)*($F642&gt;=4)</f>
        <v>0</v>
      </c>
      <c r="BK642" s="262">
        <f>SUMIF(Assumptions!$C$53:$H$53,BK$10,Assumptions!$C$55:$H$55)*($H642=TRUE)*($F642&gt;=4)</f>
        <v>0</v>
      </c>
      <c r="BL642" s="262">
        <f>SUMIF(Assumptions!$C$53:$H$53,BL$10,Assumptions!$C$55:$H$55)*($H642=TRUE)*($F642&gt;=4)</f>
        <v>0</v>
      </c>
      <c r="BM642" s="262">
        <f>SUMIF(Assumptions!$C$53:$H$53,BM$10,Assumptions!$C$55:$H$55)*($H642=TRUE)*($F642&gt;=4)</f>
        <v>0</v>
      </c>
    </row>
    <row r="643" spans="3:65" ht="12.75">
      <c r="C643" s="220">
        <f t="shared" si="659"/>
        <v>17</v>
      </c>
      <c r="D643" s="198" t="str">
        <f t="shared" si="660"/>
        <v>…</v>
      </c>
      <c r="E643" s="245" t="str">
        <f t="shared" si="658"/>
        <v>Operating Expense</v>
      </c>
      <c r="F643" s="215">
        <f t="shared" si="658"/>
        <v>2</v>
      </c>
      <c r="G643" s="215"/>
      <c r="H643" s="261" t="b">
        <f>Input!M28</f>
        <v>0</v>
      </c>
      <c r="I643" s="221"/>
      <c r="J643" s="221"/>
      <c r="O643" s="262">
        <f>SUMIF(Assumptions!$C$53:$H$53,O$10,Assumptions!$C$55:$H$55)*($H643=TRUE)*($F643&gt;=4)</f>
        <v>0</v>
      </c>
      <c r="P643" s="262">
        <f>SUMIF(Assumptions!$C$53:$H$53,P$10,Assumptions!$C$55:$H$55)*($H643=TRUE)*($F643&gt;=4)</f>
        <v>0</v>
      </c>
      <c r="Q643" s="262">
        <f>SUMIF(Assumptions!$C$53:$H$53,Q$10,Assumptions!$C$55:$H$55)*($H643=TRUE)*($F643&gt;=4)</f>
        <v>0</v>
      </c>
      <c r="R643" s="262">
        <f>SUMIF(Assumptions!$C$53:$H$53,R$10,Assumptions!$C$55:$H$55)*($H643=TRUE)*($F643&gt;=4)</f>
        <v>0</v>
      </c>
      <c r="S643" s="262">
        <f>SUMIF(Assumptions!$C$53:$H$53,S$10,Assumptions!$C$55:$H$55)*($H643=TRUE)*($F643&gt;=4)</f>
        <v>0</v>
      </c>
      <c r="T643" s="262">
        <f>SUMIF(Assumptions!$C$53:$H$53,T$10,Assumptions!$C$55:$H$55)*($H643=TRUE)*($F643&gt;=4)</f>
        <v>0</v>
      </c>
      <c r="U643" s="262">
        <f>SUMIF(Assumptions!$C$53:$H$53,U$10,Assumptions!$C$55:$H$55)*($H643=TRUE)*($F643&gt;=4)</f>
        <v>0</v>
      </c>
      <c r="V643" s="262">
        <f>SUMIF(Assumptions!$C$53:$H$53,V$10,Assumptions!$C$55:$H$55)*($H643=TRUE)*($F643&gt;=4)</f>
        <v>0</v>
      </c>
      <c r="W643" s="262">
        <f>SUMIF(Assumptions!$C$53:$H$53,W$10,Assumptions!$C$55:$H$55)*($H643=TRUE)*($F643&gt;=4)</f>
        <v>0</v>
      </c>
      <c r="X643" s="262">
        <f>SUMIF(Assumptions!$C$53:$H$53,X$10,Assumptions!$C$55:$H$55)*($H643=TRUE)*($F643&gt;=4)</f>
        <v>0</v>
      </c>
      <c r="Y643" s="262">
        <f>SUMIF(Assumptions!$C$53:$H$53,Y$10,Assumptions!$C$55:$H$55)*($H643=TRUE)*($F643&gt;=4)</f>
        <v>0</v>
      </c>
      <c r="Z643" s="262">
        <f>SUMIF(Assumptions!$C$53:$H$53,Z$10,Assumptions!$C$55:$H$55)*($H643=TRUE)*($F643&gt;=4)</f>
        <v>0</v>
      </c>
      <c r="AA643" s="262">
        <f>SUMIF(Assumptions!$C$53:$H$53,AA$10,Assumptions!$C$55:$H$55)*($H643=TRUE)*($F643&gt;=4)</f>
        <v>0</v>
      </c>
      <c r="AB643" s="262">
        <f>SUMIF(Assumptions!$C$53:$H$53,AB$10,Assumptions!$C$55:$H$55)*($H643=TRUE)*($F643&gt;=4)</f>
        <v>0</v>
      </c>
      <c r="AC643" s="262">
        <f>SUMIF(Assumptions!$C$53:$H$53,AC$10,Assumptions!$C$55:$H$55)*($H643=TRUE)*($F643&gt;=4)</f>
        <v>0</v>
      </c>
      <c r="AD643" s="262">
        <f>SUMIF(Assumptions!$C$53:$H$53,AD$10,Assumptions!$C$55:$H$55)*($H643=TRUE)*($F643&gt;=4)</f>
        <v>0</v>
      </c>
      <c r="AE643" s="262">
        <f>SUMIF(Assumptions!$C$53:$H$53,AE$10,Assumptions!$C$55:$H$55)*($H643=TRUE)*($F643&gt;=4)</f>
        <v>0</v>
      </c>
      <c r="AF643" s="262">
        <f>SUMIF(Assumptions!$C$53:$H$53,AF$10,Assumptions!$C$55:$H$55)*($H643=TRUE)*($F643&gt;=4)</f>
        <v>0</v>
      </c>
      <c r="AG643" s="262">
        <f>SUMIF(Assumptions!$C$53:$H$53,AG$10,Assumptions!$C$55:$H$55)*($H643=TRUE)*($F643&gt;=4)</f>
        <v>0</v>
      </c>
      <c r="AH643" s="262">
        <f>SUMIF(Assumptions!$C$53:$H$53,AH$10,Assumptions!$C$55:$H$55)*($H643=TRUE)*($F643&gt;=4)</f>
        <v>0</v>
      </c>
      <c r="AI643" s="262">
        <f>SUMIF(Assumptions!$C$53:$H$53,AI$10,Assumptions!$C$55:$H$55)*($H643=TRUE)*($F643&gt;=4)</f>
        <v>0</v>
      </c>
      <c r="AJ643" s="262">
        <f>SUMIF(Assumptions!$C$53:$H$53,AJ$10,Assumptions!$C$55:$H$55)*($H643=TRUE)*($F643&gt;=4)</f>
        <v>0</v>
      </c>
      <c r="AK643" s="262">
        <f>SUMIF(Assumptions!$C$53:$H$53,AK$10,Assumptions!$C$55:$H$55)*($H643=TRUE)*($F643&gt;=4)</f>
        <v>0</v>
      </c>
      <c r="AL643" s="262">
        <f>SUMIF(Assumptions!$C$53:$H$53,AL$10,Assumptions!$C$55:$H$55)*($H643=TRUE)*($F643&gt;=4)</f>
        <v>0</v>
      </c>
      <c r="AM643" s="262">
        <f>SUMIF(Assumptions!$C$53:$H$53,AM$10,Assumptions!$C$55:$H$55)*($H643=TRUE)*($F643&gt;=4)</f>
        <v>0</v>
      </c>
      <c r="AN643" s="262">
        <f>SUMIF(Assumptions!$C$53:$H$53,AN$10,Assumptions!$C$55:$H$55)*($H643=TRUE)*($F643&gt;=4)</f>
        <v>0</v>
      </c>
      <c r="AO643" s="262">
        <f>SUMIF(Assumptions!$C$53:$H$53,AO$10,Assumptions!$C$55:$H$55)*($H643=TRUE)*($F643&gt;=4)</f>
        <v>0</v>
      </c>
      <c r="AP643" s="262">
        <f>SUMIF(Assumptions!$C$53:$H$53,AP$10,Assumptions!$C$55:$H$55)*($H643=TRUE)*($F643&gt;=4)</f>
        <v>0</v>
      </c>
      <c r="AQ643" s="262">
        <f>SUMIF(Assumptions!$C$53:$H$53,AQ$10,Assumptions!$C$55:$H$55)*($H643=TRUE)*($F643&gt;=4)</f>
        <v>0</v>
      </c>
      <c r="AR643" s="262">
        <f>SUMIF(Assumptions!$C$53:$H$53,AR$10,Assumptions!$C$55:$H$55)*($H643=TRUE)*($F643&gt;=4)</f>
        <v>0</v>
      </c>
      <c r="AS643" s="262">
        <f>SUMIF(Assumptions!$C$53:$H$53,AS$10,Assumptions!$C$55:$H$55)*($H643=TRUE)*($F643&gt;=4)</f>
        <v>0</v>
      </c>
      <c r="AT643" s="262">
        <f>SUMIF(Assumptions!$C$53:$H$53,AT$10,Assumptions!$C$55:$H$55)*($H643=TRUE)*($F643&gt;=4)</f>
        <v>0</v>
      </c>
      <c r="AU643" s="262">
        <f>SUMIF(Assumptions!$C$53:$H$53,AU$10,Assumptions!$C$55:$H$55)*($H643=TRUE)*($F643&gt;=4)</f>
        <v>0</v>
      </c>
      <c r="AV643" s="262">
        <f>SUMIF(Assumptions!$C$53:$H$53,AV$10,Assumptions!$C$55:$H$55)*($H643=TRUE)*($F643&gt;=4)</f>
        <v>0</v>
      </c>
      <c r="AW643" s="262">
        <f>SUMIF(Assumptions!$C$53:$H$53,AW$10,Assumptions!$C$55:$H$55)*($H643=TRUE)*($F643&gt;=4)</f>
        <v>0</v>
      </c>
      <c r="AX643" s="262">
        <f>SUMIF(Assumptions!$C$53:$H$53,AX$10,Assumptions!$C$55:$H$55)*($H643=TRUE)*($F643&gt;=4)</f>
        <v>0</v>
      </c>
      <c r="AY643" s="262">
        <f>SUMIF(Assumptions!$C$53:$H$53,AY$10,Assumptions!$C$55:$H$55)*($H643=TRUE)*($F643&gt;=4)</f>
        <v>0</v>
      </c>
      <c r="AZ643" s="262">
        <f>SUMIF(Assumptions!$C$53:$H$53,AZ$10,Assumptions!$C$55:$H$55)*($H643=TRUE)*($F643&gt;=4)</f>
        <v>0</v>
      </c>
      <c r="BA643" s="262">
        <f>SUMIF(Assumptions!$C$53:$H$53,BA$10,Assumptions!$C$55:$H$55)*($H643=TRUE)*($F643&gt;=4)</f>
        <v>0</v>
      </c>
      <c r="BB643" s="262">
        <f>SUMIF(Assumptions!$C$53:$H$53,BB$10,Assumptions!$C$55:$H$55)*($H643=TRUE)*($F643&gt;=4)</f>
        <v>0</v>
      </c>
      <c r="BC643" s="262">
        <f>SUMIF(Assumptions!$C$53:$H$53,BC$10,Assumptions!$C$55:$H$55)*($H643=TRUE)*($F643&gt;=4)</f>
        <v>0</v>
      </c>
      <c r="BD643" s="262">
        <f>SUMIF(Assumptions!$C$53:$H$53,BD$10,Assumptions!$C$55:$H$55)*($H643=TRUE)*($F643&gt;=4)</f>
        <v>0</v>
      </c>
      <c r="BE643" s="262">
        <f>SUMIF(Assumptions!$C$53:$H$53,BE$10,Assumptions!$C$55:$H$55)*($H643=TRUE)*($F643&gt;=4)</f>
        <v>0</v>
      </c>
      <c r="BF643" s="262">
        <f>SUMIF(Assumptions!$C$53:$H$53,BF$10,Assumptions!$C$55:$H$55)*($H643=TRUE)*($F643&gt;=4)</f>
        <v>0</v>
      </c>
      <c r="BG643" s="262">
        <f>SUMIF(Assumptions!$C$53:$H$53,BG$10,Assumptions!$C$55:$H$55)*($H643=TRUE)*($F643&gt;=4)</f>
        <v>0</v>
      </c>
      <c r="BH643" s="262">
        <f>SUMIF(Assumptions!$C$53:$H$53,BH$10,Assumptions!$C$55:$H$55)*($H643=TRUE)*($F643&gt;=4)</f>
        <v>0</v>
      </c>
      <c r="BI643" s="262">
        <f>SUMIF(Assumptions!$C$53:$H$53,BI$10,Assumptions!$C$55:$H$55)*($H643=TRUE)*($F643&gt;=4)</f>
        <v>0</v>
      </c>
      <c r="BJ643" s="262">
        <f>SUMIF(Assumptions!$C$53:$H$53,BJ$10,Assumptions!$C$55:$H$55)*($H643=TRUE)*($F643&gt;=4)</f>
        <v>0</v>
      </c>
      <c r="BK643" s="262">
        <f>SUMIF(Assumptions!$C$53:$H$53,BK$10,Assumptions!$C$55:$H$55)*($H643=TRUE)*($F643&gt;=4)</f>
        <v>0</v>
      </c>
      <c r="BL643" s="262">
        <f>SUMIF(Assumptions!$C$53:$H$53,BL$10,Assumptions!$C$55:$H$55)*($H643=TRUE)*($F643&gt;=4)</f>
        <v>0</v>
      </c>
      <c r="BM643" s="262">
        <f>SUMIF(Assumptions!$C$53:$H$53,BM$10,Assumptions!$C$55:$H$55)*($H643=TRUE)*($F643&gt;=4)</f>
        <v>0</v>
      </c>
    </row>
    <row r="644" spans="3:65" ht="12.75">
      <c r="C644" s="220">
        <f t="shared" si="659"/>
        <v>18</v>
      </c>
      <c r="D644" s="198" t="str">
        <f t="shared" si="660"/>
        <v>…</v>
      </c>
      <c r="E644" s="245" t="str">
        <f t="shared" si="658"/>
        <v>Operating Expense</v>
      </c>
      <c r="F644" s="215">
        <f t="shared" si="658"/>
        <v>2</v>
      </c>
      <c r="G644" s="215"/>
      <c r="H644" s="261" t="b">
        <f>Input!M29</f>
        <v>0</v>
      </c>
      <c r="I644" s="221"/>
      <c r="J644" s="221"/>
      <c r="O644" s="262">
        <f>SUMIF(Assumptions!$C$53:$H$53,O$10,Assumptions!$C$55:$H$55)*($H644=TRUE)*($F644&gt;=4)</f>
        <v>0</v>
      </c>
      <c r="P644" s="262">
        <f>SUMIF(Assumptions!$C$53:$H$53,P$10,Assumptions!$C$55:$H$55)*($H644=TRUE)*($F644&gt;=4)</f>
        <v>0</v>
      </c>
      <c r="Q644" s="262">
        <f>SUMIF(Assumptions!$C$53:$H$53,Q$10,Assumptions!$C$55:$H$55)*($H644=TRUE)*($F644&gt;=4)</f>
        <v>0</v>
      </c>
      <c r="R644" s="262">
        <f>SUMIF(Assumptions!$C$53:$H$53,R$10,Assumptions!$C$55:$H$55)*($H644=TRUE)*($F644&gt;=4)</f>
        <v>0</v>
      </c>
      <c r="S644" s="262">
        <f>SUMIF(Assumptions!$C$53:$H$53,S$10,Assumptions!$C$55:$H$55)*($H644=TRUE)*($F644&gt;=4)</f>
        <v>0</v>
      </c>
      <c r="T644" s="262">
        <f>SUMIF(Assumptions!$C$53:$H$53,T$10,Assumptions!$C$55:$H$55)*($H644=TRUE)*($F644&gt;=4)</f>
        <v>0</v>
      </c>
      <c r="U644" s="262">
        <f>SUMIF(Assumptions!$C$53:$H$53,U$10,Assumptions!$C$55:$H$55)*($H644=TRUE)*($F644&gt;=4)</f>
        <v>0</v>
      </c>
      <c r="V644" s="262">
        <f>SUMIF(Assumptions!$C$53:$H$53,V$10,Assumptions!$C$55:$H$55)*($H644=TRUE)*($F644&gt;=4)</f>
        <v>0</v>
      </c>
      <c r="W644" s="262">
        <f>SUMIF(Assumptions!$C$53:$H$53,W$10,Assumptions!$C$55:$H$55)*($H644=TRUE)*($F644&gt;=4)</f>
        <v>0</v>
      </c>
      <c r="X644" s="262">
        <f>SUMIF(Assumptions!$C$53:$H$53,X$10,Assumptions!$C$55:$H$55)*($H644=TRUE)*($F644&gt;=4)</f>
        <v>0</v>
      </c>
      <c r="Y644" s="262">
        <f>SUMIF(Assumptions!$C$53:$H$53,Y$10,Assumptions!$C$55:$H$55)*($H644=TRUE)*($F644&gt;=4)</f>
        <v>0</v>
      </c>
      <c r="Z644" s="262">
        <f>SUMIF(Assumptions!$C$53:$H$53,Z$10,Assumptions!$C$55:$H$55)*($H644=TRUE)*($F644&gt;=4)</f>
        <v>0</v>
      </c>
      <c r="AA644" s="262">
        <f>SUMIF(Assumptions!$C$53:$H$53,AA$10,Assumptions!$C$55:$H$55)*($H644=TRUE)*($F644&gt;=4)</f>
        <v>0</v>
      </c>
      <c r="AB644" s="262">
        <f>SUMIF(Assumptions!$C$53:$H$53,AB$10,Assumptions!$C$55:$H$55)*($H644=TRUE)*($F644&gt;=4)</f>
        <v>0</v>
      </c>
      <c r="AC644" s="262">
        <f>SUMIF(Assumptions!$C$53:$H$53,AC$10,Assumptions!$C$55:$H$55)*($H644=TRUE)*($F644&gt;=4)</f>
        <v>0</v>
      </c>
      <c r="AD644" s="262">
        <f>SUMIF(Assumptions!$C$53:$H$53,AD$10,Assumptions!$C$55:$H$55)*($H644=TRUE)*($F644&gt;=4)</f>
        <v>0</v>
      </c>
      <c r="AE644" s="262">
        <f>SUMIF(Assumptions!$C$53:$H$53,AE$10,Assumptions!$C$55:$H$55)*($H644=TRUE)*($F644&gt;=4)</f>
        <v>0</v>
      </c>
      <c r="AF644" s="262">
        <f>SUMIF(Assumptions!$C$53:$H$53,AF$10,Assumptions!$C$55:$H$55)*($H644=TRUE)*($F644&gt;=4)</f>
        <v>0</v>
      </c>
      <c r="AG644" s="262">
        <f>SUMIF(Assumptions!$C$53:$H$53,AG$10,Assumptions!$C$55:$H$55)*($H644=TRUE)*($F644&gt;=4)</f>
        <v>0</v>
      </c>
      <c r="AH644" s="262">
        <f>SUMIF(Assumptions!$C$53:$H$53,AH$10,Assumptions!$C$55:$H$55)*($H644=TRUE)*($F644&gt;=4)</f>
        <v>0</v>
      </c>
      <c r="AI644" s="262">
        <f>SUMIF(Assumptions!$C$53:$H$53,AI$10,Assumptions!$C$55:$H$55)*($H644=TRUE)*($F644&gt;=4)</f>
        <v>0</v>
      </c>
      <c r="AJ644" s="262">
        <f>SUMIF(Assumptions!$C$53:$H$53,AJ$10,Assumptions!$C$55:$H$55)*($H644=TRUE)*($F644&gt;=4)</f>
        <v>0</v>
      </c>
      <c r="AK644" s="262">
        <f>SUMIF(Assumptions!$C$53:$H$53,AK$10,Assumptions!$C$55:$H$55)*($H644=TRUE)*($F644&gt;=4)</f>
        <v>0</v>
      </c>
      <c r="AL644" s="262">
        <f>SUMIF(Assumptions!$C$53:$H$53,AL$10,Assumptions!$C$55:$H$55)*($H644=TRUE)*($F644&gt;=4)</f>
        <v>0</v>
      </c>
      <c r="AM644" s="262">
        <f>SUMIF(Assumptions!$C$53:$H$53,AM$10,Assumptions!$C$55:$H$55)*($H644=TRUE)*($F644&gt;=4)</f>
        <v>0</v>
      </c>
      <c r="AN644" s="262">
        <f>SUMIF(Assumptions!$C$53:$H$53,AN$10,Assumptions!$C$55:$H$55)*($H644=TRUE)*($F644&gt;=4)</f>
        <v>0</v>
      </c>
      <c r="AO644" s="262">
        <f>SUMIF(Assumptions!$C$53:$H$53,AO$10,Assumptions!$C$55:$H$55)*($H644=TRUE)*($F644&gt;=4)</f>
        <v>0</v>
      </c>
      <c r="AP644" s="262">
        <f>SUMIF(Assumptions!$C$53:$H$53,AP$10,Assumptions!$C$55:$H$55)*($H644=TRUE)*($F644&gt;=4)</f>
        <v>0</v>
      </c>
      <c r="AQ644" s="262">
        <f>SUMIF(Assumptions!$C$53:$H$53,AQ$10,Assumptions!$C$55:$H$55)*($H644=TRUE)*($F644&gt;=4)</f>
        <v>0</v>
      </c>
      <c r="AR644" s="262">
        <f>SUMIF(Assumptions!$C$53:$H$53,AR$10,Assumptions!$C$55:$H$55)*($H644=TRUE)*($F644&gt;=4)</f>
        <v>0</v>
      </c>
      <c r="AS644" s="262">
        <f>SUMIF(Assumptions!$C$53:$H$53,AS$10,Assumptions!$C$55:$H$55)*($H644=TRUE)*($F644&gt;=4)</f>
        <v>0</v>
      </c>
      <c r="AT644" s="262">
        <f>SUMIF(Assumptions!$C$53:$H$53,AT$10,Assumptions!$C$55:$H$55)*($H644=TRUE)*($F644&gt;=4)</f>
        <v>0</v>
      </c>
      <c r="AU644" s="262">
        <f>SUMIF(Assumptions!$C$53:$H$53,AU$10,Assumptions!$C$55:$H$55)*($H644=TRUE)*($F644&gt;=4)</f>
        <v>0</v>
      </c>
      <c r="AV644" s="262">
        <f>SUMIF(Assumptions!$C$53:$H$53,AV$10,Assumptions!$C$55:$H$55)*($H644=TRUE)*($F644&gt;=4)</f>
        <v>0</v>
      </c>
      <c r="AW644" s="262">
        <f>SUMIF(Assumptions!$C$53:$H$53,AW$10,Assumptions!$C$55:$H$55)*($H644=TRUE)*($F644&gt;=4)</f>
        <v>0</v>
      </c>
      <c r="AX644" s="262">
        <f>SUMIF(Assumptions!$C$53:$H$53,AX$10,Assumptions!$C$55:$H$55)*($H644=TRUE)*($F644&gt;=4)</f>
        <v>0</v>
      </c>
      <c r="AY644" s="262">
        <f>SUMIF(Assumptions!$C$53:$H$53,AY$10,Assumptions!$C$55:$H$55)*($H644=TRUE)*($F644&gt;=4)</f>
        <v>0</v>
      </c>
      <c r="AZ644" s="262">
        <f>SUMIF(Assumptions!$C$53:$H$53,AZ$10,Assumptions!$C$55:$H$55)*($H644=TRUE)*($F644&gt;=4)</f>
        <v>0</v>
      </c>
      <c r="BA644" s="262">
        <f>SUMIF(Assumptions!$C$53:$H$53,BA$10,Assumptions!$C$55:$H$55)*($H644=TRUE)*($F644&gt;=4)</f>
        <v>0</v>
      </c>
      <c r="BB644" s="262">
        <f>SUMIF(Assumptions!$C$53:$H$53,BB$10,Assumptions!$C$55:$H$55)*($H644=TRUE)*($F644&gt;=4)</f>
        <v>0</v>
      </c>
      <c r="BC644" s="262">
        <f>SUMIF(Assumptions!$C$53:$H$53,BC$10,Assumptions!$C$55:$H$55)*($H644=TRUE)*($F644&gt;=4)</f>
        <v>0</v>
      </c>
      <c r="BD644" s="262">
        <f>SUMIF(Assumptions!$C$53:$H$53,BD$10,Assumptions!$C$55:$H$55)*($H644=TRUE)*($F644&gt;=4)</f>
        <v>0</v>
      </c>
      <c r="BE644" s="262">
        <f>SUMIF(Assumptions!$C$53:$H$53,BE$10,Assumptions!$C$55:$H$55)*($H644=TRUE)*($F644&gt;=4)</f>
        <v>0</v>
      </c>
      <c r="BF644" s="262">
        <f>SUMIF(Assumptions!$C$53:$H$53,BF$10,Assumptions!$C$55:$H$55)*($H644=TRUE)*($F644&gt;=4)</f>
        <v>0</v>
      </c>
      <c r="BG644" s="262">
        <f>SUMIF(Assumptions!$C$53:$H$53,BG$10,Assumptions!$C$55:$H$55)*($H644=TRUE)*($F644&gt;=4)</f>
        <v>0</v>
      </c>
      <c r="BH644" s="262">
        <f>SUMIF(Assumptions!$C$53:$H$53,BH$10,Assumptions!$C$55:$H$55)*($H644=TRUE)*($F644&gt;=4)</f>
        <v>0</v>
      </c>
      <c r="BI644" s="262">
        <f>SUMIF(Assumptions!$C$53:$H$53,BI$10,Assumptions!$C$55:$H$55)*($H644=TRUE)*($F644&gt;=4)</f>
        <v>0</v>
      </c>
      <c r="BJ644" s="262">
        <f>SUMIF(Assumptions!$C$53:$H$53,BJ$10,Assumptions!$C$55:$H$55)*($H644=TRUE)*($F644&gt;=4)</f>
        <v>0</v>
      </c>
      <c r="BK644" s="262">
        <f>SUMIF(Assumptions!$C$53:$H$53,BK$10,Assumptions!$C$55:$H$55)*($H644=TRUE)*($F644&gt;=4)</f>
        <v>0</v>
      </c>
      <c r="BL644" s="262">
        <f>SUMIF(Assumptions!$C$53:$H$53,BL$10,Assumptions!$C$55:$H$55)*($H644=TRUE)*($F644&gt;=4)</f>
        <v>0</v>
      </c>
      <c r="BM644" s="262">
        <f>SUMIF(Assumptions!$C$53:$H$53,BM$10,Assumptions!$C$55:$H$55)*($H644=TRUE)*($F644&gt;=4)</f>
        <v>0</v>
      </c>
    </row>
    <row r="645" spans="3:65" ht="12.75">
      <c r="C645" s="220">
        <f t="shared" si="659"/>
        <v>19</v>
      </c>
      <c r="D645" s="198" t="str">
        <f t="shared" si="660"/>
        <v>…</v>
      </c>
      <c r="E645" s="245" t="str">
        <f t="shared" si="658"/>
        <v>Operating Expense</v>
      </c>
      <c r="F645" s="215">
        <f t="shared" si="658"/>
        <v>2</v>
      </c>
      <c r="G645" s="215"/>
      <c r="H645" s="261" t="b">
        <f>Input!M30</f>
        <v>0</v>
      </c>
      <c r="I645" s="221"/>
      <c r="J645" s="221"/>
      <c r="O645" s="262">
        <f>SUMIF(Assumptions!$C$53:$H$53,O$10,Assumptions!$C$55:$H$55)*($H645=TRUE)*($F645&gt;=4)</f>
        <v>0</v>
      </c>
      <c r="P645" s="262">
        <f>SUMIF(Assumptions!$C$53:$H$53,P$10,Assumptions!$C$55:$H$55)*($H645=TRUE)*($F645&gt;=4)</f>
        <v>0</v>
      </c>
      <c r="Q645" s="262">
        <f>SUMIF(Assumptions!$C$53:$H$53,Q$10,Assumptions!$C$55:$H$55)*($H645=TRUE)*($F645&gt;=4)</f>
        <v>0</v>
      </c>
      <c r="R645" s="262">
        <f>SUMIF(Assumptions!$C$53:$H$53,R$10,Assumptions!$C$55:$H$55)*($H645=TRUE)*($F645&gt;=4)</f>
        <v>0</v>
      </c>
      <c r="S645" s="262">
        <f>SUMIF(Assumptions!$C$53:$H$53,S$10,Assumptions!$C$55:$H$55)*($H645=TRUE)*($F645&gt;=4)</f>
        <v>0</v>
      </c>
      <c r="T645" s="262">
        <f>SUMIF(Assumptions!$C$53:$H$53,T$10,Assumptions!$C$55:$H$55)*($H645=TRUE)*($F645&gt;=4)</f>
        <v>0</v>
      </c>
      <c r="U645" s="262">
        <f>SUMIF(Assumptions!$C$53:$H$53,U$10,Assumptions!$C$55:$H$55)*($H645=TRUE)*($F645&gt;=4)</f>
        <v>0</v>
      </c>
      <c r="V645" s="262">
        <f>SUMIF(Assumptions!$C$53:$H$53,V$10,Assumptions!$C$55:$H$55)*($H645=TRUE)*($F645&gt;=4)</f>
        <v>0</v>
      </c>
      <c r="W645" s="262">
        <f>SUMIF(Assumptions!$C$53:$H$53,W$10,Assumptions!$C$55:$H$55)*($H645=TRUE)*($F645&gt;=4)</f>
        <v>0</v>
      </c>
      <c r="X645" s="262">
        <f>SUMIF(Assumptions!$C$53:$H$53,X$10,Assumptions!$C$55:$H$55)*($H645=TRUE)*($F645&gt;=4)</f>
        <v>0</v>
      </c>
      <c r="Y645" s="262">
        <f>SUMIF(Assumptions!$C$53:$H$53,Y$10,Assumptions!$C$55:$H$55)*($H645=TRUE)*($F645&gt;=4)</f>
        <v>0</v>
      </c>
      <c r="Z645" s="262">
        <f>SUMIF(Assumptions!$C$53:$H$53,Z$10,Assumptions!$C$55:$H$55)*($H645=TRUE)*($F645&gt;=4)</f>
        <v>0</v>
      </c>
      <c r="AA645" s="262">
        <f>SUMIF(Assumptions!$C$53:$H$53,AA$10,Assumptions!$C$55:$H$55)*($H645=TRUE)*($F645&gt;=4)</f>
        <v>0</v>
      </c>
      <c r="AB645" s="262">
        <f>SUMIF(Assumptions!$C$53:$H$53,AB$10,Assumptions!$C$55:$H$55)*($H645=TRUE)*($F645&gt;=4)</f>
        <v>0</v>
      </c>
      <c r="AC645" s="262">
        <f>SUMIF(Assumptions!$C$53:$H$53,AC$10,Assumptions!$C$55:$H$55)*($H645=TRUE)*($F645&gt;=4)</f>
        <v>0</v>
      </c>
      <c r="AD645" s="262">
        <f>SUMIF(Assumptions!$C$53:$H$53,AD$10,Assumptions!$C$55:$H$55)*($H645=TRUE)*($F645&gt;=4)</f>
        <v>0</v>
      </c>
      <c r="AE645" s="262">
        <f>SUMIF(Assumptions!$C$53:$H$53,AE$10,Assumptions!$C$55:$H$55)*($H645=TRUE)*($F645&gt;=4)</f>
        <v>0</v>
      </c>
      <c r="AF645" s="262">
        <f>SUMIF(Assumptions!$C$53:$H$53,AF$10,Assumptions!$C$55:$H$55)*($H645=TRUE)*($F645&gt;=4)</f>
        <v>0</v>
      </c>
      <c r="AG645" s="262">
        <f>SUMIF(Assumptions!$C$53:$H$53,AG$10,Assumptions!$C$55:$H$55)*($H645=TRUE)*($F645&gt;=4)</f>
        <v>0</v>
      </c>
      <c r="AH645" s="262">
        <f>SUMIF(Assumptions!$C$53:$H$53,AH$10,Assumptions!$C$55:$H$55)*($H645=TRUE)*($F645&gt;=4)</f>
        <v>0</v>
      </c>
      <c r="AI645" s="262">
        <f>SUMIF(Assumptions!$C$53:$H$53,AI$10,Assumptions!$C$55:$H$55)*($H645=TRUE)*($F645&gt;=4)</f>
        <v>0</v>
      </c>
      <c r="AJ645" s="262">
        <f>SUMIF(Assumptions!$C$53:$H$53,AJ$10,Assumptions!$C$55:$H$55)*($H645=TRUE)*($F645&gt;=4)</f>
        <v>0</v>
      </c>
      <c r="AK645" s="262">
        <f>SUMIF(Assumptions!$C$53:$H$53,AK$10,Assumptions!$C$55:$H$55)*($H645=TRUE)*($F645&gt;=4)</f>
        <v>0</v>
      </c>
      <c r="AL645" s="262">
        <f>SUMIF(Assumptions!$C$53:$H$53,AL$10,Assumptions!$C$55:$H$55)*($H645=TRUE)*($F645&gt;=4)</f>
        <v>0</v>
      </c>
      <c r="AM645" s="262">
        <f>SUMIF(Assumptions!$C$53:$H$53,AM$10,Assumptions!$C$55:$H$55)*($H645=TRUE)*($F645&gt;=4)</f>
        <v>0</v>
      </c>
      <c r="AN645" s="262">
        <f>SUMIF(Assumptions!$C$53:$H$53,AN$10,Assumptions!$C$55:$H$55)*($H645=TRUE)*($F645&gt;=4)</f>
        <v>0</v>
      </c>
      <c r="AO645" s="262">
        <f>SUMIF(Assumptions!$C$53:$H$53,AO$10,Assumptions!$C$55:$H$55)*($H645=TRUE)*($F645&gt;=4)</f>
        <v>0</v>
      </c>
      <c r="AP645" s="262">
        <f>SUMIF(Assumptions!$C$53:$H$53,AP$10,Assumptions!$C$55:$H$55)*($H645=TRUE)*($F645&gt;=4)</f>
        <v>0</v>
      </c>
      <c r="AQ645" s="262">
        <f>SUMIF(Assumptions!$C$53:$H$53,AQ$10,Assumptions!$C$55:$H$55)*($H645=TRUE)*($F645&gt;=4)</f>
        <v>0</v>
      </c>
      <c r="AR645" s="262">
        <f>SUMIF(Assumptions!$C$53:$H$53,AR$10,Assumptions!$C$55:$H$55)*($H645=TRUE)*($F645&gt;=4)</f>
        <v>0</v>
      </c>
      <c r="AS645" s="262">
        <f>SUMIF(Assumptions!$C$53:$H$53,AS$10,Assumptions!$C$55:$H$55)*($H645=TRUE)*($F645&gt;=4)</f>
        <v>0</v>
      </c>
      <c r="AT645" s="262">
        <f>SUMIF(Assumptions!$C$53:$H$53,AT$10,Assumptions!$C$55:$H$55)*($H645=TRUE)*($F645&gt;=4)</f>
        <v>0</v>
      </c>
      <c r="AU645" s="262">
        <f>SUMIF(Assumptions!$C$53:$H$53,AU$10,Assumptions!$C$55:$H$55)*($H645=TRUE)*($F645&gt;=4)</f>
        <v>0</v>
      </c>
      <c r="AV645" s="262">
        <f>SUMIF(Assumptions!$C$53:$H$53,AV$10,Assumptions!$C$55:$H$55)*($H645=TRUE)*($F645&gt;=4)</f>
        <v>0</v>
      </c>
      <c r="AW645" s="262">
        <f>SUMIF(Assumptions!$C$53:$H$53,AW$10,Assumptions!$C$55:$H$55)*($H645=TRUE)*($F645&gt;=4)</f>
        <v>0</v>
      </c>
      <c r="AX645" s="262">
        <f>SUMIF(Assumptions!$C$53:$H$53,AX$10,Assumptions!$C$55:$H$55)*($H645=TRUE)*($F645&gt;=4)</f>
        <v>0</v>
      </c>
      <c r="AY645" s="262">
        <f>SUMIF(Assumptions!$C$53:$H$53,AY$10,Assumptions!$C$55:$H$55)*($H645=TRUE)*($F645&gt;=4)</f>
        <v>0</v>
      </c>
      <c r="AZ645" s="262">
        <f>SUMIF(Assumptions!$C$53:$H$53,AZ$10,Assumptions!$C$55:$H$55)*($H645=TRUE)*($F645&gt;=4)</f>
        <v>0</v>
      </c>
      <c r="BA645" s="262">
        <f>SUMIF(Assumptions!$C$53:$H$53,BA$10,Assumptions!$C$55:$H$55)*($H645=TRUE)*($F645&gt;=4)</f>
        <v>0</v>
      </c>
      <c r="BB645" s="262">
        <f>SUMIF(Assumptions!$C$53:$H$53,BB$10,Assumptions!$C$55:$H$55)*($H645=TRUE)*($F645&gt;=4)</f>
        <v>0</v>
      </c>
      <c r="BC645" s="262">
        <f>SUMIF(Assumptions!$C$53:$H$53,BC$10,Assumptions!$C$55:$H$55)*($H645=TRUE)*($F645&gt;=4)</f>
        <v>0</v>
      </c>
      <c r="BD645" s="262">
        <f>SUMIF(Assumptions!$C$53:$H$53,BD$10,Assumptions!$C$55:$H$55)*($H645=TRUE)*($F645&gt;=4)</f>
        <v>0</v>
      </c>
      <c r="BE645" s="262">
        <f>SUMIF(Assumptions!$C$53:$H$53,BE$10,Assumptions!$C$55:$H$55)*($H645=TRUE)*($F645&gt;=4)</f>
        <v>0</v>
      </c>
      <c r="BF645" s="262">
        <f>SUMIF(Assumptions!$C$53:$H$53,BF$10,Assumptions!$C$55:$H$55)*($H645=TRUE)*($F645&gt;=4)</f>
        <v>0</v>
      </c>
      <c r="BG645" s="262">
        <f>SUMIF(Assumptions!$C$53:$H$53,BG$10,Assumptions!$C$55:$H$55)*($H645=TRUE)*($F645&gt;=4)</f>
        <v>0</v>
      </c>
      <c r="BH645" s="262">
        <f>SUMIF(Assumptions!$C$53:$H$53,BH$10,Assumptions!$C$55:$H$55)*($H645=TRUE)*($F645&gt;=4)</f>
        <v>0</v>
      </c>
      <c r="BI645" s="262">
        <f>SUMIF(Assumptions!$C$53:$H$53,BI$10,Assumptions!$C$55:$H$55)*($H645=TRUE)*($F645&gt;=4)</f>
        <v>0</v>
      </c>
      <c r="BJ645" s="262">
        <f>SUMIF(Assumptions!$C$53:$H$53,BJ$10,Assumptions!$C$55:$H$55)*($H645=TRUE)*($F645&gt;=4)</f>
        <v>0</v>
      </c>
      <c r="BK645" s="262">
        <f>SUMIF(Assumptions!$C$53:$H$53,BK$10,Assumptions!$C$55:$H$55)*($H645=TRUE)*($F645&gt;=4)</f>
        <v>0</v>
      </c>
      <c r="BL645" s="262">
        <f>SUMIF(Assumptions!$C$53:$H$53,BL$10,Assumptions!$C$55:$H$55)*($H645=TRUE)*($F645&gt;=4)</f>
        <v>0</v>
      </c>
      <c r="BM645" s="262">
        <f>SUMIF(Assumptions!$C$53:$H$53,BM$10,Assumptions!$C$55:$H$55)*($H645=TRUE)*($F645&gt;=4)</f>
        <v>0</v>
      </c>
    </row>
    <row r="646" spans="3:65" ht="12.75">
      <c r="C646" s="220">
        <f t="shared" si="659"/>
        <v>20</v>
      </c>
      <c r="D646" s="198" t="str">
        <f t="shared" si="660"/>
        <v>…</v>
      </c>
      <c r="E646" s="245" t="str">
        <f t="shared" si="658"/>
        <v>Operating Expense</v>
      </c>
      <c r="F646" s="215">
        <f t="shared" si="658"/>
        <v>2</v>
      </c>
      <c r="G646" s="215"/>
      <c r="H646" s="261" t="b">
        <f>Input!M31</f>
        <v>0</v>
      </c>
      <c r="I646" s="221"/>
      <c r="J646" s="221"/>
      <c r="O646" s="262">
        <f>SUMIF(Assumptions!$C$53:$H$53,O$10,Assumptions!$C$55:$H$55)*($H646=TRUE)*($F646&gt;=4)</f>
        <v>0</v>
      </c>
      <c r="P646" s="262">
        <f>SUMIF(Assumptions!$C$53:$H$53,P$10,Assumptions!$C$55:$H$55)*($H646=TRUE)*($F646&gt;=4)</f>
        <v>0</v>
      </c>
      <c r="Q646" s="262">
        <f>SUMIF(Assumptions!$C$53:$H$53,Q$10,Assumptions!$C$55:$H$55)*($H646=TRUE)*($F646&gt;=4)</f>
        <v>0</v>
      </c>
      <c r="R646" s="262">
        <f>SUMIF(Assumptions!$C$53:$H$53,R$10,Assumptions!$C$55:$H$55)*($H646=TRUE)*($F646&gt;=4)</f>
        <v>0</v>
      </c>
      <c r="S646" s="262">
        <f>SUMIF(Assumptions!$C$53:$H$53,S$10,Assumptions!$C$55:$H$55)*($H646=TRUE)*($F646&gt;=4)</f>
        <v>0</v>
      </c>
      <c r="T646" s="262">
        <f>SUMIF(Assumptions!$C$53:$H$53,T$10,Assumptions!$C$55:$H$55)*($H646=TRUE)*($F646&gt;=4)</f>
        <v>0</v>
      </c>
      <c r="U646" s="262">
        <f>SUMIF(Assumptions!$C$53:$H$53,U$10,Assumptions!$C$55:$H$55)*($H646=TRUE)*($F646&gt;=4)</f>
        <v>0</v>
      </c>
      <c r="V646" s="262">
        <f>SUMIF(Assumptions!$C$53:$H$53,V$10,Assumptions!$C$55:$H$55)*($H646=TRUE)*($F646&gt;=4)</f>
        <v>0</v>
      </c>
      <c r="W646" s="262">
        <f>SUMIF(Assumptions!$C$53:$H$53,W$10,Assumptions!$C$55:$H$55)*($H646=TRUE)*($F646&gt;=4)</f>
        <v>0</v>
      </c>
      <c r="X646" s="262">
        <f>SUMIF(Assumptions!$C$53:$H$53,X$10,Assumptions!$C$55:$H$55)*($H646=TRUE)*($F646&gt;=4)</f>
        <v>0</v>
      </c>
      <c r="Y646" s="262">
        <f>SUMIF(Assumptions!$C$53:$H$53,Y$10,Assumptions!$C$55:$H$55)*($H646=TRUE)*($F646&gt;=4)</f>
        <v>0</v>
      </c>
      <c r="Z646" s="262">
        <f>SUMIF(Assumptions!$C$53:$H$53,Z$10,Assumptions!$C$55:$H$55)*($H646=TRUE)*($F646&gt;=4)</f>
        <v>0</v>
      </c>
      <c r="AA646" s="262">
        <f>SUMIF(Assumptions!$C$53:$H$53,AA$10,Assumptions!$C$55:$H$55)*($H646=TRUE)*($F646&gt;=4)</f>
        <v>0</v>
      </c>
      <c r="AB646" s="262">
        <f>SUMIF(Assumptions!$C$53:$H$53,AB$10,Assumptions!$C$55:$H$55)*($H646=TRUE)*($F646&gt;=4)</f>
        <v>0</v>
      </c>
      <c r="AC646" s="262">
        <f>SUMIF(Assumptions!$C$53:$H$53,AC$10,Assumptions!$C$55:$H$55)*($H646=TRUE)*($F646&gt;=4)</f>
        <v>0</v>
      </c>
      <c r="AD646" s="262">
        <f>SUMIF(Assumptions!$C$53:$H$53,AD$10,Assumptions!$C$55:$H$55)*($H646=TRUE)*($F646&gt;=4)</f>
        <v>0</v>
      </c>
      <c r="AE646" s="262">
        <f>SUMIF(Assumptions!$C$53:$H$53,AE$10,Assumptions!$C$55:$H$55)*($H646=TRUE)*($F646&gt;=4)</f>
        <v>0</v>
      </c>
      <c r="AF646" s="262">
        <f>SUMIF(Assumptions!$C$53:$H$53,AF$10,Assumptions!$C$55:$H$55)*($H646=TRUE)*($F646&gt;=4)</f>
        <v>0</v>
      </c>
      <c r="AG646" s="262">
        <f>SUMIF(Assumptions!$C$53:$H$53,AG$10,Assumptions!$C$55:$H$55)*($H646=TRUE)*($F646&gt;=4)</f>
        <v>0</v>
      </c>
      <c r="AH646" s="262">
        <f>SUMIF(Assumptions!$C$53:$H$53,AH$10,Assumptions!$C$55:$H$55)*($H646=TRUE)*($F646&gt;=4)</f>
        <v>0</v>
      </c>
      <c r="AI646" s="262">
        <f>SUMIF(Assumptions!$C$53:$H$53,AI$10,Assumptions!$C$55:$H$55)*($H646=TRUE)*($F646&gt;=4)</f>
        <v>0</v>
      </c>
      <c r="AJ646" s="262">
        <f>SUMIF(Assumptions!$C$53:$H$53,AJ$10,Assumptions!$C$55:$H$55)*($H646=TRUE)*($F646&gt;=4)</f>
        <v>0</v>
      </c>
      <c r="AK646" s="262">
        <f>SUMIF(Assumptions!$C$53:$H$53,AK$10,Assumptions!$C$55:$H$55)*($H646=TRUE)*($F646&gt;=4)</f>
        <v>0</v>
      </c>
      <c r="AL646" s="262">
        <f>SUMIF(Assumptions!$C$53:$H$53,AL$10,Assumptions!$C$55:$H$55)*($H646=TRUE)*($F646&gt;=4)</f>
        <v>0</v>
      </c>
      <c r="AM646" s="262">
        <f>SUMIF(Assumptions!$C$53:$H$53,AM$10,Assumptions!$C$55:$H$55)*($H646=TRUE)*($F646&gt;=4)</f>
        <v>0</v>
      </c>
      <c r="AN646" s="262">
        <f>SUMIF(Assumptions!$C$53:$H$53,AN$10,Assumptions!$C$55:$H$55)*($H646=TRUE)*($F646&gt;=4)</f>
        <v>0</v>
      </c>
      <c r="AO646" s="262">
        <f>SUMIF(Assumptions!$C$53:$H$53,AO$10,Assumptions!$C$55:$H$55)*($H646=TRUE)*($F646&gt;=4)</f>
        <v>0</v>
      </c>
      <c r="AP646" s="262">
        <f>SUMIF(Assumptions!$C$53:$H$53,AP$10,Assumptions!$C$55:$H$55)*($H646=TRUE)*($F646&gt;=4)</f>
        <v>0</v>
      </c>
      <c r="AQ646" s="262">
        <f>SUMIF(Assumptions!$C$53:$H$53,AQ$10,Assumptions!$C$55:$H$55)*($H646=TRUE)*($F646&gt;=4)</f>
        <v>0</v>
      </c>
      <c r="AR646" s="262">
        <f>SUMIF(Assumptions!$C$53:$H$53,AR$10,Assumptions!$C$55:$H$55)*($H646=TRUE)*($F646&gt;=4)</f>
        <v>0</v>
      </c>
      <c r="AS646" s="262">
        <f>SUMIF(Assumptions!$C$53:$H$53,AS$10,Assumptions!$C$55:$H$55)*($H646=TRUE)*($F646&gt;=4)</f>
        <v>0</v>
      </c>
      <c r="AT646" s="262">
        <f>SUMIF(Assumptions!$C$53:$H$53,AT$10,Assumptions!$C$55:$H$55)*($H646=TRUE)*($F646&gt;=4)</f>
        <v>0</v>
      </c>
      <c r="AU646" s="262">
        <f>SUMIF(Assumptions!$C$53:$H$53,AU$10,Assumptions!$C$55:$H$55)*($H646=TRUE)*($F646&gt;=4)</f>
        <v>0</v>
      </c>
      <c r="AV646" s="262">
        <f>SUMIF(Assumptions!$C$53:$H$53,AV$10,Assumptions!$C$55:$H$55)*($H646=TRUE)*($F646&gt;=4)</f>
        <v>0</v>
      </c>
      <c r="AW646" s="262">
        <f>SUMIF(Assumptions!$C$53:$H$53,AW$10,Assumptions!$C$55:$H$55)*($H646=TRUE)*($F646&gt;=4)</f>
        <v>0</v>
      </c>
      <c r="AX646" s="262">
        <f>SUMIF(Assumptions!$C$53:$H$53,AX$10,Assumptions!$C$55:$H$55)*($H646=TRUE)*($F646&gt;=4)</f>
        <v>0</v>
      </c>
      <c r="AY646" s="262">
        <f>SUMIF(Assumptions!$C$53:$H$53,AY$10,Assumptions!$C$55:$H$55)*($H646=TRUE)*($F646&gt;=4)</f>
        <v>0</v>
      </c>
      <c r="AZ646" s="262">
        <f>SUMIF(Assumptions!$C$53:$H$53,AZ$10,Assumptions!$C$55:$H$55)*($H646=TRUE)*($F646&gt;=4)</f>
        <v>0</v>
      </c>
      <c r="BA646" s="262">
        <f>SUMIF(Assumptions!$C$53:$H$53,BA$10,Assumptions!$C$55:$H$55)*($H646=TRUE)*($F646&gt;=4)</f>
        <v>0</v>
      </c>
      <c r="BB646" s="262">
        <f>SUMIF(Assumptions!$C$53:$H$53,BB$10,Assumptions!$C$55:$H$55)*($H646=TRUE)*($F646&gt;=4)</f>
        <v>0</v>
      </c>
      <c r="BC646" s="262">
        <f>SUMIF(Assumptions!$C$53:$H$53,BC$10,Assumptions!$C$55:$H$55)*($H646=TRUE)*($F646&gt;=4)</f>
        <v>0</v>
      </c>
      <c r="BD646" s="262">
        <f>SUMIF(Assumptions!$C$53:$H$53,BD$10,Assumptions!$C$55:$H$55)*($H646=TRUE)*($F646&gt;=4)</f>
        <v>0</v>
      </c>
      <c r="BE646" s="262">
        <f>SUMIF(Assumptions!$C$53:$H$53,BE$10,Assumptions!$C$55:$H$55)*($H646=TRUE)*($F646&gt;=4)</f>
        <v>0</v>
      </c>
      <c r="BF646" s="262">
        <f>SUMIF(Assumptions!$C$53:$H$53,BF$10,Assumptions!$C$55:$H$55)*($H646=TRUE)*($F646&gt;=4)</f>
        <v>0</v>
      </c>
      <c r="BG646" s="262">
        <f>SUMIF(Assumptions!$C$53:$H$53,BG$10,Assumptions!$C$55:$H$55)*($H646=TRUE)*($F646&gt;=4)</f>
        <v>0</v>
      </c>
      <c r="BH646" s="262">
        <f>SUMIF(Assumptions!$C$53:$H$53,BH$10,Assumptions!$C$55:$H$55)*($H646=TRUE)*($F646&gt;=4)</f>
        <v>0</v>
      </c>
      <c r="BI646" s="262">
        <f>SUMIF(Assumptions!$C$53:$H$53,BI$10,Assumptions!$C$55:$H$55)*($H646=TRUE)*($F646&gt;=4)</f>
        <v>0</v>
      </c>
      <c r="BJ646" s="262">
        <f>SUMIF(Assumptions!$C$53:$H$53,BJ$10,Assumptions!$C$55:$H$55)*($H646=TRUE)*($F646&gt;=4)</f>
        <v>0</v>
      </c>
      <c r="BK646" s="262">
        <f>SUMIF(Assumptions!$C$53:$H$53,BK$10,Assumptions!$C$55:$H$55)*($H646=TRUE)*($F646&gt;=4)</f>
        <v>0</v>
      </c>
      <c r="BL646" s="262">
        <f>SUMIF(Assumptions!$C$53:$H$53,BL$10,Assumptions!$C$55:$H$55)*($H646=TRUE)*($F646&gt;=4)</f>
        <v>0</v>
      </c>
      <c r="BM646" s="262">
        <f>SUMIF(Assumptions!$C$53:$H$53,BM$10,Assumptions!$C$55:$H$55)*($H646=TRUE)*($F646&gt;=4)</f>
        <v>0</v>
      </c>
    </row>
    <row r="647" spans="3:65" ht="12.75">
      <c r="C647" s="220">
        <f t="shared" si="659"/>
        <v>21</v>
      </c>
      <c r="D647" s="198" t="str">
        <f t="shared" si="660"/>
        <v>…</v>
      </c>
      <c r="E647" s="245" t="str">
        <f t="shared" si="658"/>
        <v>Operating Expense</v>
      </c>
      <c r="F647" s="215">
        <f t="shared" si="658"/>
        <v>2</v>
      </c>
      <c r="G647" s="215"/>
      <c r="H647" s="261" t="b">
        <f>Input!M32</f>
        <v>0</v>
      </c>
      <c r="I647" s="221"/>
      <c r="J647" s="221"/>
      <c r="O647" s="262">
        <f>SUMIF(Assumptions!$C$53:$H$53,O$10,Assumptions!$C$55:$H$55)*($H647=TRUE)*($F647&gt;=4)</f>
        <v>0</v>
      </c>
      <c r="P647" s="262">
        <f>SUMIF(Assumptions!$C$53:$H$53,P$10,Assumptions!$C$55:$H$55)*($H647=TRUE)*($F647&gt;=4)</f>
        <v>0</v>
      </c>
      <c r="Q647" s="262">
        <f>SUMIF(Assumptions!$C$53:$H$53,Q$10,Assumptions!$C$55:$H$55)*($H647=TRUE)*($F647&gt;=4)</f>
        <v>0</v>
      </c>
      <c r="R647" s="262">
        <f>SUMIF(Assumptions!$C$53:$H$53,R$10,Assumptions!$C$55:$H$55)*($H647=TRUE)*($F647&gt;=4)</f>
        <v>0</v>
      </c>
      <c r="S647" s="262">
        <f>SUMIF(Assumptions!$C$53:$H$53,S$10,Assumptions!$C$55:$H$55)*($H647=TRUE)*($F647&gt;=4)</f>
        <v>0</v>
      </c>
      <c r="T647" s="262">
        <f>SUMIF(Assumptions!$C$53:$H$53,T$10,Assumptions!$C$55:$H$55)*($H647=TRUE)*($F647&gt;=4)</f>
        <v>0</v>
      </c>
      <c r="U647" s="262">
        <f>SUMIF(Assumptions!$C$53:$H$53,U$10,Assumptions!$C$55:$H$55)*($H647=TRUE)*($F647&gt;=4)</f>
        <v>0</v>
      </c>
      <c r="V647" s="262">
        <f>SUMIF(Assumptions!$C$53:$H$53,V$10,Assumptions!$C$55:$H$55)*($H647=TRUE)*($F647&gt;=4)</f>
        <v>0</v>
      </c>
      <c r="W647" s="262">
        <f>SUMIF(Assumptions!$C$53:$H$53,W$10,Assumptions!$C$55:$H$55)*($H647=TRUE)*($F647&gt;=4)</f>
        <v>0</v>
      </c>
      <c r="X647" s="262">
        <f>SUMIF(Assumptions!$C$53:$H$53,X$10,Assumptions!$C$55:$H$55)*($H647=TRUE)*($F647&gt;=4)</f>
        <v>0</v>
      </c>
      <c r="Y647" s="262">
        <f>SUMIF(Assumptions!$C$53:$H$53,Y$10,Assumptions!$C$55:$H$55)*($H647=TRUE)*($F647&gt;=4)</f>
        <v>0</v>
      </c>
      <c r="Z647" s="262">
        <f>SUMIF(Assumptions!$C$53:$H$53,Z$10,Assumptions!$C$55:$H$55)*($H647=TRUE)*($F647&gt;=4)</f>
        <v>0</v>
      </c>
      <c r="AA647" s="262">
        <f>SUMIF(Assumptions!$C$53:$H$53,AA$10,Assumptions!$C$55:$H$55)*($H647=TRUE)*($F647&gt;=4)</f>
        <v>0</v>
      </c>
      <c r="AB647" s="262">
        <f>SUMIF(Assumptions!$C$53:$H$53,AB$10,Assumptions!$C$55:$H$55)*($H647=TRUE)*($F647&gt;=4)</f>
        <v>0</v>
      </c>
      <c r="AC647" s="262">
        <f>SUMIF(Assumptions!$C$53:$H$53,AC$10,Assumptions!$C$55:$H$55)*($H647=TRUE)*($F647&gt;=4)</f>
        <v>0</v>
      </c>
      <c r="AD647" s="262">
        <f>SUMIF(Assumptions!$C$53:$H$53,AD$10,Assumptions!$C$55:$H$55)*($H647=TRUE)*($F647&gt;=4)</f>
        <v>0</v>
      </c>
      <c r="AE647" s="262">
        <f>SUMIF(Assumptions!$C$53:$H$53,AE$10,Assumptions!$C$55:$H$55)*($H647=TRUE)*($F647&gt;=4)</f>
        <v>0</v>
      </c>
      <c r="AF647" s="262">
        <f>SUMIF(Assumptions!$C$53:$H$53,AF$10,Assumptions!$C$55:$H$55)*($H647=TRUE)*($F647&gt;=4)</f>
        <v>0</v>
      </c>
      <c r="AG647" s="262">
        <f>SUMIF(Assumptions!$C$53:$H$53,AG$10,Assumptions!$C$55:$H$55)*($H647=TRUE)*($F647&gt;=4)</f>
        <v>0</v>
      </c>
      <c r="AH647" s="262">
        <f>SUMIF(Assumptions!$C$53:$H$53,AH$10,Assumptions!$C$55:$H$55)*($H647=TRUE)*($F647&gt;=4)</f>
        <v>0</v>
      </c>
      <c r="AI647" s="262">
        <f>SUMIF(Assumptions!$C$53:$H$53,AI$10,Assumptions!$C$55:$H$55)*($H647=TRUE)*($F647&gt;=4)</f>
        <v>0</v>
      </c>
      <c r="AJ647" s="262">
        <f>SUMIF(Assumptions!$C$53:$H$53,AJ$10,Assumptions!$C$55:$H$55)*($H647=TRUE)*($F647&gt;=4)</f>
        <v>0</v>
      </c>
      <c r="AK647" s="262">
        <f>SUMIF(Assumptions!$C$53:$H$53,AK$10,Assumptions!$C$55:$H$55)*($H647=TRUE)*($F647&gt;=4)</f>
        <v>0</v>
      </c>
      <c r="AL647" s="262">
        <f>SUMIF(Assumptions!$C$53:$H$53,AL$10,Assumptions!$C$55:$H$55)*($H647=TRUE)*($F647&gt;=4)</f>
        <v>0</v>
      </c>
      <c r="AM647" s="262">
        <f>SUMIF(Assumptions!$C$53:$H$53,AM$10,Assumptions!$C$55:$H$55)*($H647=TRUE)*($F647&gt;=4)</f>
        <v>0</v>
      </c>
      <c r="AN647" s="262">
        <f>SUMIF(Assumptions!$C$53:$H$53,AN$10,Assumptions!$C$55:$H$55)*($H647=TRUE)*($F647&gt;=4)</f>
        <v>0</v>
      </c>
      <c r="AO647" s="262">
        <f>SUMIF(Assumptions!$C$53:$H$53,AO$10,Assumptions!$C$55:$H$55)*($H647=TRUE)*($F647&gt;=4)</f>
        <v>0</v>
      </c>
      <c r="AP647" s="262">
        <f>SUMIF(Assumptions!$C$53:$H$53,AP$10,Assumptions!$C$55:$H$55)*($H647=TRUE)*($F647&gt;=4)</f>
        <v>0</v>
      </c>
      <c r="AQ647" s="262">
        <f>SUMIF(Assumptions!$C$53:$H$53,AQ$10,Assumptions!$C$55:$H$55)*($H647=TRUE)*($F647&gt;=4)</f>
        <v>0</v>
      </c>
      <c r="AR647" s="262">
        <f>SUMIF(Assumptions!$C$53:$H$53,AR$10,Assumptions!$C$55:$H$55)*($H647=TRUE)*($F647&gt;=4)</f>
        <v>0</v>
      </c>
      <c r="AS647" s="262">
        <f>SUMIF(Assumptions!$C$53:$H$53,AS$10,Assumptions!$C$55:$H$55)*($H647=TRUE)*($F647&gt;=4)</f>
        <v>0</v>
      </c>
      <c r="AT647" s="262">
        <f>SUMIF(Assumptions!$C$53:$H$53,AT$10,Assumptions!$C$55:$H$55)*($H647=TRUE)*($F647&gt;=4)</f>
        <v>0</v>
      </c>
      <c r="AU647" s="262">
        <f>SUMIF(Assumptions!$C$53:$H$53,AU$10,Assumptions!$C$55:$H$55)*($H647=TRUE)*($F647&gt;=4)</f>
        <v>0</v>
      </c>
      <c r="AV647" s="262">
        <f>SUMIF(Assumptions!$C$53:$H$53,AV$10,Assumptions!$C$55:$H$55)*($H647=TRUE)*($F647&gt;=4)</f>
        <v>0</v>
      </c>
      <c r="AW647" s="262">
        <f>SUMIF(Assumptions!$C$53:$H$53,AW$10,Assumptions!$C$55:$H$55)*($H647=TRUE)*($F647&gt;=4)</f>
        <v>0</v>
      </c>
      <c r="AX647" s="262">
        <f>SUMIF(Assumptions!$C$53:$H$53,AX$10,Assumptions!$C$55:$H$55)*($H647=TRUE)*($F647&gt;=4)</f>
        <v>0</v>
      </c>
      <c r="AY647" s="262">
        <f>SUMIF(Assumptions!$C$53:$H$53,AY$10,Assumptions!$C$55:$H$55)*($H647=TRUE)*($F647&gt;=4)</f>
        <v>0</v>
      </c>
      <c r="AZ647" s="262">
        <f>SUMIF(Assumptions!$C$53:$H$53,AZ$10,Assumptions!$C$55:$H$55)*($H647=TRUE)*($F647&gt;=4)</f>
        <v>0</v>
      </c>
      <c r="BA647" s="262">
        <f>SUMIF(Assumptions!$C$53:$H$53,BA$10,Assumptions!$C$55:$H$55)*($H647=TRUE)*($F647&gt;=4)</f>
        <v>0</v>
      </c>
      <c r="BB647" s="262">
        <f>SUMIF(Assumptions!$C$53:$H$53,BB$10,Assumptions!$C$55:$H$55)*($H647=TRUE)*($F647&gt;=4)</f>
        <v>0</v>
      </c>
      <c r="BC647" s="262">
        <f>SUMIF(Assumptions!$C$53:$H$53,BC$10,Assumptions!$C$55:$H$55)*($H647=TRUE)*($F647&gt;=4)</f>
        <v>0</v>
      </c>
      <c r="BD647" s="262">
        <f>SUMIF(Assumptions!$C$53:$H$53,BD$10,Assumptions!$C$55:$H$55)*($H647=TRUE)*($F647&gt;=4)</f>
        <v>0</v>
      </c>
      <c r="BE647" s="262">
        <f>SUMIF(Assumptions!$C$53:$H$53,BE$10,Assumptions!$C$55:$H$55)*($H647=TRUE)*($F647&gt;=4)</f>
        <v>0</v>
      </c>
      <c r="BF647" s="262">
        <f>SUMIF(Assumptions!$C$53:$H$53,BF$10,Assumptions!$C$55:$H$55)*($H647=TRUE)*($F647&gt;=4)</f>
        <v>0</v>
      </c>
      <c r="BG647" s="262">
        <f>SUMIF(Assumptions!$C$53:$H$53,BG$10,Assumptions!$C$55:$H$55)*($H647=TRUE)*($F647&gt;=4)</f>
        <v>0</v>
      </c>
      <c r="BH647" s="262">
        <f>SUMIF(Assumptions!$C$53:$H$53,BH$10,Assumptions!$C$55:$H$55)*($H647=TRUE)*($F647&gt;=4)</f>
        <v>0</v>
      </c>
      <c r="BI647" s="262">
        <f>SUMIF(Assumptions!$C$53:$H$53,BI$10,Assumptions!$C$55:$H$55)*($H647=TRUE)*($F647&gt;=4)</f>
        <v>0</v>
      </c>
      <c r="BJ647" s="262">
        <f>SUMIF(Assumptions!$C$53:$H$53,BJ$10,Assumptions!$C$55:$H$55)*($H647=TRUE)*($F647&gt;=4)</f>
        <v>0</v>
      </c>
      <c r="BK647" s="262">
        <f>SUMIF(Assumptions!$C$53:$H$53,BK$10,Assumptions!$C$55:$H$55)*($H647=TRUE)*($F647&gt;=4)</f>
        <v>0</v>
      </c>
      <c r="BL647" s="262">
        <f>SUMIF(Assumptions!$C$53:$H$53,BL$10,Assumptions!$C$55:$H$55)*($H647=TRUE)*($F647&gt;=4)</f>
        <v>0</v>
      </c>
      <c r="BM647" s="262">
        <f>SUMIF(Assumptions!$C$53:$H$53,BM$10,Assumptions!$C$55:$H$55)*($H647=TRUE)*($F647&gt;=4)</f>
        <v>0</v>
      </c>
    </row>
    <row r="648" spans="3:65" ht="12.75">
      <c r="C648" s="220">
        <f t="shared" si="659"/>
        <v>22</v>
      </c>
      <c r="D648" s="198" t="str">
        <f t="shared" si="660"/>
        <v>…</v>
      </c>
      <c r="E648" s="245" t="str">
        <f t="shared" si="658"/>
        <v>Operating Expense</v>
      </c>
      <c r="F648" s="215">
        <f t="shared" si="658"/>
        <v>2</v>
      </c>
      <c r="G648" s="215"/>
      <c r="H648" s="261" t="b">
        <f>Input!M33</f>
        <v>0</v>
      </c>
      <c r="I648" s="221"/>
      <c r="J648" s="221"/>
      <c r="O648" s="262">
        <f>SUMIF(Assumptions!$C$53:$H$53,O$10,Assumptions!$C$55:$H$55)*($H648=TRUE)*($F648&gt;=4)</f>
        <v>0</v>
      </c>
      <c r="P648" s="262">
        <f>SUMIF(Assumptions!$C$53:$H$53,P$10,Assumptions!$C$55:$H$55)*($H648=TRUE)*($F648&gt;=4)</f>
        <v>0</v>
      </c>
      <c r="Q648" s="262">
        <f>SUMIF(Assumptions!$C$53:$H$53,Q$10,Assumptions!$C$55:$H$55)*($H648=TRUE)*($F648&gt;=4)</f>
        <v>0</v>
      </c>
      <c r="R648" s="262">
        <f>SUMIF(Assumptions!$C$53:$H$53,R$10,Assumptions!$C$55:$H$55)*($H648=TRUE)*($F648&gt;=4)</f>
        <v>0</v>
      </c>
      <c r="S648" s="262">
        <f>SUMIF(Assumptions!$C$53:$H$53,S$10,Assumptions!$C$55:$H$55)*($H648=TRUE)*($F648&gt;=4)</f>
        <v>0</v>
      </c>
      <c r="T648" s="262">
        <f>SUMIF(Assumptions!$C$53:$H$53,T$10,Assumptions!$C$55:$H$55)*($H648=TRUE)*($F648&gt;=4)</f>
        <v>0</v>
      </c>
      <c r="U648" s="262">
        <f>SUMIF(Assumptions!$C$53:$H$53,U$10,Assumptions!$C$55:$H$55)*($H648=TRUE)*($F648&gt;=4)</f>
        <v>0</v>
      </c>
      <c r="V648" s="262">
        <f>SUMIF(Assumptions!$C$53:$H$53,V$10,Assumptions!$C$55:$H$55)*($H648=TRUE)*($F648&gt;=4)</f>
        <v>0</v>
      </c>
      <c r="W648" s="262">
        <f>SUMIF(Assumptions!$C$53:$H$53,W$10,Assumptions!$C$55:$H$55)*($H648=TRUE)*($F648&gt;=4)</f>
        <v>0</v>
      </c>
      <c r="X648" s="262">
        <f>SUMIF(Assumptions!$C$53:$H$53,X$10,Assumptions!$C$55:$H$55)*($H648=TRUE)*($F648&gt;=4)</f>
        <v>0</v>
      </c>
      <c r="Y648" s="262">
        <f>SUMIF(Assumptions!$C$53:$H$53,Y$10,Assumptions!$C$55:$H$55)*($H648=TRUE)*($F648&gt;=4)</f>
        <v>0</v>
      </c>
      <c r="Z648" s="262">
        <f>SUMIF(Assumptions!$C$53:$H$53,Z$10,Assumptions!$C$55:$H$55)*($H648=TRUE)*($F648&gt;=4)</f>
        <v>0</v>
      </c>
      <c r="AA648" s="262">
        <f>SUMIF(Assumptions!$C$53:$H$53,AA$10,Assumptions!$C$55:$H$55)*($H648=TRUE)*($F648&gt;=4)</f>
        <v>0</v>
      </c>
      <c r="AB648" s="262">
        <f>SUMIF(Assumptions!$C$53:$H$53,AB$10,Assumptions!$C$55:$H$55)*($H648=TRUE)*($F648&gt;=4)</f>
        <v>0</v>
      </c>
      <c r="AC648" s="262">
        <f>SUMIF(Assumptions!$C$53:$H$53,AC$10,Assumptions!$C$55:$H$55)*($H648=TRUE)*($F648&gt;=4)</f>
        <v>0</v>
      </c>
      <c r="AD648" s="262">
        <f>SUMIF(Assumptions!$C$53:$H$53,AD$10,Assumptions!$C$55:$H$55)*($H648=TRUE)*($F648&gt;=4)</f>
        <v>0</v>
      </c>
      <c r="AE648" s="262">
        <f>SUMIF(Assumptions!$C$53:$H$53,AE$10,Assumptions!$C$55:$H$55)*($H648=TRUE)*($F648&gt;=4)</f>
        <v>0</v>
      </c>
      <c r="AF648" s="262">
        <f>SUMIF(Assumptions!$C$53:$H$53,AF$10,Assumptions!$C$55:$H$55)*($H648=TRUE)*($F648&gt;=4)</f>
        <v>0</v>
      </c>
      <c r="AG648" s="262">
        <f>SUMIF(Assumptions!$C$53:$H$53,AG$10,Assumptions!$C$55:$H$55)*($H648=TRUE)*($F648&gt;=4)</f>
        <v>0</v>
      </c>
      <c r="AH648" s="262">
        <f>SUMIF(Assumptions!$C$53:$H$53,AH$10,Assumptions!$C$55:$H$55)*($H648=TRUE)*($F648&gt;=4)</f>
        <v>0</v>
      </c>
      <c r="AI648" s="262">
        <f>SUMIF(Assumptions!$C$53:$H$53,AI$10,Assumptions!$C$55:$H$55)*($H648=TRUE)*($F648&gt;=4)</f>
        <v>0</v>
      </c>
      <c r="AJ648" s="262">
        <f>SUMIF(Assumptions!$C$53:$H$53,AJ$10,Assumptions!$C$55:$H$55)*($H648=TRUE)*($F648&gt;=4)</f>
        <v>0</v>
      </c>
      <c r="AK648" s="262">
        <f>SUMIF(Assumptions!$C$53:$H$53,AK$10,Assumptions!$C$55:$H$55)*($H648=TRUE)*($F648&gt;=4)</f>
        <v>0</v>
      </c>
      <c r="AL648" s="262">
        <f>SUMIF(Assumptions!$C$53:$H$53,AL$10,Assumptions!$C$55:$H$55)*($H648=TRUE)*($F648&gt;=4)</f>
        <v>0</v>
      </c>
      <c r="AM648" s="262">
        <f>SUMIF(Assumptions!$C$53:$H$53,AM$10,Assumptions!$C$55:$H$55)*($H648=TRUE)*($F648&gt;=4)</f>
        <v>0</v>
      </c>
      <c r="AN648" s="262">
        <f>SUMIF(Assumptions!$C$53:$H$53,AN$10,Assumptions!$C$55:$H$55)*($H648=TRUE)*($F648&gt;=4)</f>
        <v>0</v>
      </c>
      <c r="AO648" s="262">
        <f>SUMIF(Assumptions!$C$53:$H$53,AO$10,Assumptions!$C$55:$H$55)*($H648=TRUE)*($F648&gt;=4)</f>
        <v>0</v>
      </c>
      <c r="AP648" s="262">
        <f>SUMIF(Assumptions!$C$53:$H$53,AP$10,Assumptions!$C$55:$H$55)*($H648=TRUE)*($F648&gt;=4)</f>
        <v>0</v>
      </c>
      <c r="AQ648" s="262">
        <f>SUMIF(Assumptions!$C$53:$H$53,AQ$10,Assumptions!$C$55:$H$55)*($H648=TRUE)*($F648&gt;=4)</f>
        <v>0</v>
      </c>
      <c r="AR648" s="262">
        <f>SUMIF(Assumptions!$C$53:$H$53,AR$10,Assumptions!$C$55:$H$55)*($H648=TRUE)*($F648&gt;=4)</f>
        <v>0</v>
      </c>
      <c r="AS648" s="262">
        <f>SUMIF(Assumptions!$C$53:$H$53,AS$10,Assumptions!$C$55:$H$55)*($H648=TRUE)*($F648&gt;=4)</f>
        <v>0</v>
      </c>
      <c r="AT648" s="262">
        <f>SUMIF(Assumptions!$C$53:$H$53,AT$10,Assumptions!$C$55:$H$55)*($H648=TRUE)*($F648&gt;=4)</f>
        <v>0</v>
      </c>
      <c r="AU648" s="262">
        <f>SUMIF(Assumptions!$C$53:$H$53,AU$10,Assumptions!$C$55:$H$55)*($H648=TRUE)*($F648&gt;=4)</f>
        <v>0</v>
      </c>
      <c r="AV648" s="262">
        <f>SUMIF(Assumptions!$C$53:$H$53,AV$10,Assumptions!$C$55:$H$55)*($H648=TRUE)*($F648&gt;=4)</f>
        <v>0</v>
      </c>
      <c r="AW648" s="262">
        <f>SUMIF(Assumptions!$C$53:$H$53,AW$10,Assumptions!$C$55:$H$55)*($H648=TRUE)*($F648&gt;=4)</f>
        <v>0</v>
      </c>
      <c r="AX648" s="262">
        <f>SUMIF(Assumptions!$C$53:$H$53,AX$10,Assumptions!$C$55:$H$55)*($H648=TRUE)*($F648&gt;=4)</f>
        <v>0</v>
      </c>
      <c r="AY648" s="262">
        <f>SUMIF(Assumptions!$C$53:$H$53,AY$10,Assumptions!$C$55:$H$55)*($H648=TRUE)*($F648&gt;=4)</f>
        <v>0</v>
      </c>
      <c r="AZ648" s="262">
        <f>SUMIF(Assumptions!$C$53:$H$53,AZ$10,Assumptions!$C$55:$H$55)*($H648=TRUE)*($F648&gt;=4)</f>
        <v>0</v>
      </c>
      <c r="BA648" s="262">
        <f>SUMIF(Assumptions!$C$53:$H$53,BA$10,Assumptions!$C$55:$H$55)*($H648=TRUE)*($F648&gt;=4)</f>
        <v>0</v>
      </c>
      <c r="BB648" s="262">
        <f>SUMIF(Assumptions!$C$53:$H$53,BB$10,Assumptions!$C$55:$H$55)*($H648=TRUE)*($F648&gt;=4)</f>
        <v>0</v>
      </c>
      <c r="BC648" s="262">
        <f>SUMIF(Assumptions!$C$53:$H$53,BC$10,Assumptions!$C$55:$H$55)*($H648=TRUE)*($F648&gt;=4)</f>
        <v>0</v>
      </c>
      <c r="BD648" s="262">
        <f>SUMIF(Assumptions!$C$53:$H$53,BD$10,Assumptions!$C$55:$H$55)*($H648=TRUE)*($F648&gt;=4)</f>
        <v>0</v>
      </c>
      <c r="BE648" s="262">
        <f>SUMIF(Assumptions!$C$53:$H$53,BE$10,Assumptions!$C$55:$H$55)*($H648=TRUE)*($F648&gt;=4)</f>
        <v>0</v>
      </c>
      <c r="BF648" s="262">
        <f>SUMIF(Assumptions!$C$53:$H$53,BF$10,Assumptions!$C$55:$H$55)*($H648=TRUE)*($F648&gt;=4)</f>
        <v>0</v>
      </c>
      <c r="BG648" s="262">
        <f>SUMIF(Assumptions!$C$53:$H$53,BG$10,Assumptions!$C$55:$H$55)*($H648=TRUE)*($F648&gt;=4)</f>
        <v>0</v>
      </c>
      <c r="BH648" s="262">
        <f>SUMIF(Assumptions!$C$53:$H$53,BH$10,Assumptions!$C$55:$H$55)*($H648=TRUE)*($F648&gt;=4)</f>
        <v>0</v>
      </c>
      <c r="BI648" s="262">
        <f>SUMIF(Assumptions!$C$53:$H$53,BI$10,Assumptions!$C$55:$H$55)*($H648=TRUE)*($F648&gt;=4)</f>
        <v>0</v>
      </c>
      <c r="BJ648" s="262">
        <f>SUMIF(Assumptions!$C$53:$H$53,BJ$10,Assumptions!$C$55:$H$55)*($H648=TRUE)*($F648&gt;=4)</f>
        <v>0</v>
      </c>
      <c r="BK648" s="262">
        <f>SUMIF(Assumptions!$C$53:$H$53,BK$10,Assumptions!$C$55:$H$55)*($H648=TRUE)*($F648&gt;=4)</f>
        <v>0</v>
      </c>
      <c r="BL648" s="262">
        <f>SUMIF(Assumptions!$C$53:$H$53,BL$10,Assumptions!$C$55:$H$55)*($H648=TRUE)*($F648&gt;=4)</f>
        <v>0</v>
      </c>
      <c r="BM648" s="262">
        <f>SUMIF(Assumptions!$C$53:$H$53,BM$10,Assumptions!$C$55:$H$55)*($H648=TRUE)*($F648&gt;=4)</f>
        <v>0</v>
      </c>
    </row>
    <row r="649" spans="3:65" ht="12.75">
      <c r="C649" s="220">
        <f t="shared" si="659"/>
        <v>23</v>
      </c>
      <c r="D649" s="198" t="str">
        <f t="shared" si="660"/>
        <v>…</v>
      </c>
      <c r="E649" s="245" t="str">
        <f t="shared" si="658"/>
        <v>Operating Expense</v>
      </c>
      <c r="F649" s="215">
        <f t="shared" si="658"/>
        <v>2</v>
      </c>
      <c r="G649" s="215"/>
      <c r="H649" s="261" t="b">
        <f>Input!M34</f>
        <v>0</v>
      </c>
      <c r="I649" s="221"/>
      <c r="J649" s="221"/>
      <c r="O649" s="262">
        <f>SUMIF(Assumptions!$C$53:$H$53,O$10,Assumptions!$C$55:$H$55)*($H649=TRUE)*($F649&gt;=4)</f>
        <v>0</v>
      </c>
      <c r="P649" s="262">
        <f>SUMIF(Assumptions!$C$53:$H$53,P$10,Assumptions!$C$55:$H$55)*($H649=TRUE)*($F649&gt;=4)</f>
        <v>0</v>
      </c>
      <c r="Q649" s="262">
        <f>SUMIF(Assumptions!$C$53:$H$53,Q$10,Assumptions!$C$55:$H$55)*($H649=TRUE)*($F649&gt;=4)</f>
        <v>0</v>
      </c>
      <c r="R649" s="262">
        <f>SUMIF(Assumptions!$C$53:$H$53,R$10,Assumptions!$C$55:$H$55)*($H649=TRUE)*($F649&gt;=4)</f>
        <v>0</v>
      </c>
      <c r="S649" s="262">
        <f>SUMIF(Assumptions!$C$53:$H$53,S$10,Assumptions!$C$55:$H$55)*($H649=TRUE)*($F649&gt;=4)</f>
        <v>0</v>
      </c>
      <c r="T649" s="262">
        <f>SUMIF(Assumptions!$C$53:$H$53,T$10,Assumptions!$C$55:$H$55)*($H649=TRUE)*($F649&gt;=4)</f>
        <v>0</v>
      </c>
      <c r="U649" s="262">
        <f>SUMIF(Assumptions!$C$53:$H$53,U$10,Assumptions!$C$55:$H$55)*($H649=TRUE)*($F649&gt;=4)</f>
        <v>0</v>
      </c>
      <c r="V649" s="262">
        <f>SUMIF(Assumptions!$C$53:$H$53,V$10,Assumptions!$C$55:$H$55)*($H649=TRUE)*($F649&gt;=4)</f>
        <v>0</v>
      </c>
      <c r="W649" s="262">
        <f>SUMIF(Assumptions!$C$53:$H$53,W$10,Assumptions!$C$55:$H$55)*($H649=TRUE)*($F649&gt;=4)</f>
        <v>0</v>
      </c>
      <c r="X649" s="262">
        <f>SUMIF(Assumptions!$C$53:$H$53,X$10,Assumptions!$C$55:$H$55)*($H649=TRUE)*($F649&gt;=4)</f>
        <v>0</v>
      </c>
      <c r="Y649" s="262">
        <f>SUMIF(Assumptions!$C$53:$H$53,Y$10,Assumptions!$C$55:$H$55)*($H649=TRUE)*($F649&gt;=4)</f>
        <v>0</v>
      </c>
      <c r="Z649" s="262">
        <f>SUMIF(Assumptions!$C$53:$H$53,Z$10,Assumptions!$C$55:$H$55)*($H649=TRUE)*($F649&gt;=4)</f>
        <v>0</v>
      </c>
      <c r="AA649" s="262">
        <f>SUMIF(Assumptions!$C$53:$H$53,AA$10,Assumptions!$C$55:$H$55)*($H649=TRUE)*($F649&gt;=4)</f>
        <v>0</v>
      </c>
      <c r="AB649" s="262">
        <f>SUMIF(Assumptions!$C$53:$H$53,AB$10,Assumptions!$C$55:$H$55)*($H649=TRUE)*($F649&gt;=4)</f>
        <v>0</v>
      </c>
      <c r="AC649" s="262">
        <f>SUMIF(Assumptions!$C$53:$H$53,AC$10,Assumptions!$C$55:$H$55)*($H649=TRUE)*($F649&gt;=4)</f>
        <v>0</v>
      </c>
      <c r="AD649" s="262">
        <f>SUMIF(Assumptions!$C$53:$H$53,AD$10,Assumptions!$C$55:$H$55)*($H649=TRUE)*($F649&gt;=4)</f>
        <v>0</v>
      </c>
      <c r="AE649" s="262">
        <f>SUMIF(Assumptions!$C$53:$H$53,AE$10,Assumptions!$C$55:$H$55)*($H649=TRUE)*($F649&gt;=4)</f>
        <v>0</v>
      </c>
      <c r="AF649" s="262">
        <f>SUMIF(Assumptions!$C$53:$H$53,AF$10,Assumptions!$C$55:$H$55)*($H649=TRUE)*($F649&gt;=4)</f>
        <v>0</v>
      </c>
      <c r="AG649" s="262">
        <f>SUMIF(Assumptions!$C$53:$H$53,AG$10,Assumptions!$C$55:$H$55)*($H649=TRUE)*($F649&gt;=4)</f>
        <v>0</v>
      </c>
      <c r="AH649" s="262">
        <f>SUMIF(Assumptions!$C$53:$H$53,AH$10,Assumptions!$C$55:$H$55)*($H649=TRUE)*($F649&gt;=4)</f>
        <v>0</v>
      </c>
      <c r="AI649" s="262">
        <f>SUMIF(Assumptions!$C$53:$H$53,AI$10,Assumptions!$C$55:$H$55)*($H649=TRUE)*($F649&gt;=4)</f>
        <v>0</v>
      </c>
      <c r="AJ649" s="262">
        <f>SUMIF(Assumptions!$C$53:$H$53,AJ$10,Assumptions!$C$55:$H$55)*($H649=TRUE)*($F649&gt;=4)</f>
        <v>0</v>
      </c>
      <c r="AK649" s="262">
        <f>SUMIF(Assumptions!$C$53:$H$53,AK$10,Assumptions!$C$55:$H$55)*($H649=TRUE)*($F649&gt;=4)</f>
        <v>0</v>
      </c>
      <c r="AL649" s="262">
        <f>SUMIF(Assumptions!$C$53:$H$53,AL$10,Assumptions!$C$55:$H$55)*($H649=TRUE)*($F649&gt;=4)</f>
        <v>0</v>
      </c>
      <c r="AM649" s="262">
        <f>SUMIF(Assumptions!$C$53:$H$53,AM$10,Assumptions!$C$55:$H$55)*($H649=TRUE)*($F649&gt;=4)</f>
        <v>0</v>
      </c>
      <c r="AN649" s="262">
        <f>SUMIF(Assumptions!$C$53:$H$53,AN$10,Assumptions!$C$55:$H$55)*($H649=TRUE)*($F649&gt;=4)</f>
        <v>0</v>
      </c>
      <c r="AO649" s="262">
        <f>SUMIF(Assumptions!$C$53:$H$53,AO$10,Assumptions!$C$55:$H$55)*($H649=TRUE)*($F649&gt;=4)</f>
        <v>0</v>
      </c>
      <c r="AP649" s="262">
        <f>SUMIF(Assumptions!$C$53:$H$53,AP$10,Assumptions!$C$55:$H$55)*($H649=TRUE)*($F649&gt;=4)</f>
        <v>0</v>
      </c>
      <c r="AQ649" s="262">
        <f>SUMIF(Assumptions!$C$53:$H$53,AQ$10,Assumptions!$C$55:$H$55)*($H649=TRUE)*($F649&gt;=4)</f>
        <v>0</v>
      </c>
      <c r="AR649" s="262">
        <f>SUMIF(Assumptions!$C$53:$H$53,AR$10,Assumptions!$C$55:$H$55)*($H649=TRUE)*($F649&gt;=4)</f>
        <v>0</v>
      </c>
      <c r="AS649" s="262">
        <f>SUMIF(Assumptions!$C$53:$H$53,AS$10,Assumptions!$C$55:$H$55)*($H649=TRUE)*($F649&gt;=4)</f>
        <v>0</v>
      </c>
      <c r="AT649" s="262">
        <f>SUMIF(Assumptions!$C$53:$H$53,AT$10,Assumptions!$C$55:$H$55)*($H649=TRUE)*($F649&gt;=4)</f>
        <v>0</v>
      </c>
      <c r="AU649" s="262">
        <f>SUMIF(Assumptions!$C$53:$H$53,AU$10,Assumptions!$C$55:$H$55)*($H649=TRUE)*($F649&gt;=4)</f>
        <v>0</v>
      </c>
      <c r="AV649" s="262">
        <f>SUMIF(Assumptions!$C$53:$H$53,AV$10,Assumptions!$C$55:$H$55)*($H649=TRUE)*($F649&gt;=4)</f>
        <v>0</v>
      </c>
      <c r="AW649" s="262">
        <f>SUMIF(Assumptions!$C$53:$H$53,AW$10,Assumptions!$C$55:$H$55)*($H649=TRUE)*($F649&gt;=4)</f>
        <v>0</v>
      </c>
      <c r="AX649" s="262">
        <f>SUMIF(Assumptions!$C$53:$H$53,AX$10,Assumptions!$C$55:$H$55)*($H649=TRUE)*($F649&gt;=4)</f>
        <v>0</v>
      </c>
      <c r="AY649" s="262">
        <f>SUMIF(Assumptions!$C$53:$H$53,AY$10,Assumptions!$C$55:$H$55)*($H649=TRUE)*($F649&gt;=4)</f>
        <v>0</v>
      </c>
      <c r="AZ649" s="262">
        <f>SUMIF(Assumptions!$C$53:$H$53,AZ$10,Assumptions!$C$55:$H$55)*($H649=TRUE)*($F649&gt;=4)</f>
        <v>0</v>
      </c>
      <c r="BA649" s="262">
        <f>SUMIF(Assumptions!$C$53:$H$53,BA$10,Assumptions!$C$55:$H$55)*($H649=TRUE)*($F649&gt;=4)</f>
        <v>0</v>
      </c>
      <c r="BB649" s="262">
        <f>SUMIF(Assumptions!$C$53:$H$53,BB$10,Assumptions!$C$55:$H$55)*($H649=TRUE)*($F649&gt;=4)</f>
        <v>0</v>
      </c>
      <c r="BC649" s="262">
        <f>SUMIF(Assumptions!$C$53:$H$53,BC$10,Assumptions!$C$55:$H$55)*($H649=TRUE)*($F649&gt;=4)</f>
        <v>0</v>
      </c>
      <c r="BD649" s="262">
        <f>SUMIF(Assumptions!$C$53:$H$53,BD$10,Assumptions!$C$55:$H$55)*($H649=TRUE)*($F649&gt;=4)</f>
        <v>0</v>
      </c>
      <c r="BE649" s="262">
        <f>SUMIF(Assumptions!$C$53:$H$53,BE$10,Assumptions!$C$55:$H$55)*($H649=TRUE)*($F649&gt;=4)</f>
        <v>0</v>
      </c>
      <c r="BF649" s="262">
        <f>SUMIF(Assumptions!$C$53:$H$53,BF$10,Assumptions!$C$55:$H$55)*($H649=TRUE)*($F649&gt;=4)</f>
        <v>0</v>
      </c>
      <c r="BG649" s="262">
        <f>SUMIF(Assumptions!$C$53:$H$53,BG$10,Assumptions!$C$55:$H$55)*($H649=TRUE)*($F649&gt;=4)</f>
        <v>0</v>
      </c>
      <c r="BH649" s="262">
        <f>SUMIF(Assumptions!$C$53:$H$53,BH$10,Assumptions!$C$55:$H$55)*($H649=TRUE)*($F649&gt;=4)</f>
        <v>0</v>
      </c>
      <c r="BI649" s="262">
        <f>SUMIF(Assumptions!$C$53:$H$53,BI$10,Assumptions!$C$55:$H$55)*($H649=TRUE)*($F649&gt;=4)</f>
        <v>0</v>
      </c>
      <c r="BJ649" s="262">
        <f>SUMIF(Assumptions!$C$53:$H$53,BJ$10,Assumptions!$C$55:$H$55)*($H649=TRUE)*($F649&gt;=4)</f>
        <v>0</v>
      </c>
      <c r="BK649" s="262">
        <f>SUMIF(Assumptions!$C$53:$H$53,BK$10,Assumptions!$C$55:$H$55)*($H649=TRUE)*($F649&gt;=4)</f>
        <v>0</v>
      </c>
      <c r="BL649" s="262">
        <f>SUMIF(Assumptions!$C$53:$H$53,BL$10,Assumptions!$C$55:$H$55)*($H649=TRUE)*($F649&gt;=4)</f>
        <v>0</v>
      </c>
      <c r="BM649" s="262">
        <f>SUMIF(Assumptions!$C$53:$H$53,BM$10,Assumptions!$C$55:$H$55)*($H649=TRUE)*($F649&gt;=4)</f>
        <v>0</v>
      </c>
    </row>
    <row r="650" spans="3:65" ht="12.75">
      <c r="C650" s="220">
        <f t="shared" si="659"/>
        <v>24</v>
      </c>
      <c r="D650" s="198" t="str">
        <f t="shared" si="660"/>
        <v>…</v>
      </c>
      <c r="E650" s="245" t="str">
        <f t="shared" si="658"/>
        <v>Operating Expense</v>
      </c>
      <c r="F650" s="215">
        <f t="shared" si="658"/>
        <v>2</v>
      </c>
      <c r="G650" s="215"/>
      <c r="H650" s="261" t="b">
        <f>Input!M35</f>
        <v>0</v>
      </c>
      <c r="I650" s="221"/>
      <c r="J650" s="221"/>
      <c r="O650" s="262">
        <f>SUMIF(Assumptions!$C$53:$H$53,O$10,Assumptions!$C$55:$H$55)*($H650=TRUE)*($F650&gt;=4)</f>
        <v>0</v>
      </c>
      <c r="P650" s="262">
        <f>SUMIF(Assumptions!$C$53:$H$53,P$10,Assumptions!$C$55:$H$55)*($H650=TRUE)*($F650&gt;=4)</f>
        <v>0</v>
      </c>
      <c r="Q650" s="262">
        <f>SUMIF(Assumptions!$C$53:$H$53,Q$10,Assumptions!$C$55:$H$55)*($H650=TRUE)*($F650&gt;=4)</f>
        <v>0</v>
      </c>
      <c r="R650" s="262">
        <f>SUMIF(Assumptions!$C$53:$H$53,R$10,Assumptions!$C$55:$H$55)*($H650=TRUE)*($F650&gt;=4)</f>
        <v>0</v>
      </c>
      <c r="S650" s="262">
        <f>SUMIF(Assumptions!$C$53:$H$53,S$10,Assumptions!$C$55:$H$55)*($H650=TRUE)*($F650&gt;=4)</f>
        <v>0</v>
      </c>
      <c r="T650" s="262">
        <f>SUMIF(Assumptions!$C$53:$H$53,T$10,Assumptions!$C$55:$H$55)*($H650=TRUE)*($F650&gt;=4)</f>
        <v>0</v>
      </c>
      <c r="U650" s="262">
        <f>SUMIF(Assumptions!$C$53:$H$53,U$10,Assumptions!$C$55:$H$55)*($H650=TRUE)*($F650&gt;=4)</f>
        <v>0</v>
      </c>
      <c r="V650" s="262">
        <f>SUMIF(Assumptions!$C$53:$H$53,V$10,Assumptions!$C$55:$H$55)*($H650=TRUE)*($F650&gt;=4)</f>
        <v>0</v>
      </c>
      <c r="W650" s="262">
        <f>SUMIF(Assumptions!$C$53:$H$53,W$10,Assumptions!$C$55:$H$55)*($H650=TRUE)*($F650&gt;=4)</f>
        <v>0</v>
      </c>
      <c r="X650" s="262">
        <f>SUMIF(Assumptions!$C$53:$H$53,X$10,Assumptions!$C$55:$H$55)*($H650=TRUE)*($F650&gt;=4)</f>
        <v>0</v>
      </c>
      <c r="Y650" s="262">
        <f>SUMIF(Assumptions!$C$53:$H$53,Y$10,Assumptions!$C$55:$H$55)*($H650=TRUE)*($F650&gt;=4)</f>
        <v>0</v>
      </c>
      <c r="Z650" s="262">
        <f>SUMIF(Assumptions!$C$53:$H$53,Z$10,Assumptions!$C$55:$H$55)*($H650=TRUE)*($F650&gt;=4)</f>
        <v>0</v>
      </c>
      <c r="AA650" s="262">
        <f>SUMIF(Assumptions!$C$53:$H$53,AA$10,Assumptions!$C$55:$H$55)*($H650=TRUE)*($F650&gt;=4)</f>
        <v>0</v>
      </c>
      <c r="AB650" s="262">
        <f>SUMIF(Assumptions!$C$53:$H$53,AB$10,Assumptions!$C$55:$H$55)*($H650=TRUE)*($F650&gt;=4)</f>
        <v>0</v>
      </c>
      <c r="AC650" s="262">
        <f>SUMIF(Assumptions!$C$53:$H$53,AC$10,Assumptions!$C$55:$H$55)*($H650=TRUE)*($F650&gt;=4)</f>
        <v>0</v>
      </c>
      <c r="AD650" s="262">
        <f>SUMIF(Assumptions!$C$53:$H$53,AD$10,Assumptions!$C$55:$H$55)*($H650=TRUE)*($F650&gt;=4)</f>
        <v>0</v>
      </c>
      <c r="AE650" s="262">
        <f>SUMIF(Assumptions!$C$53:$H$53,AE$10,Assumptions!$C$55:$H$55)*($H650=TRUE)*($F650&gt;=4)</f>
        <v>0</v>
      </c>
      <c r="AF650" s="262">
        <f>SUMIF(Assumptions!$C$53:$H$53,AF$10,Assumptions!$C$55:$H$55)*($H650=TRUE)*($F650&gt;=4)</f>
        <v>0</v>
      </c>
      <c r="AG650" s="262">
        <f>SUMIF(Assumptions!$C$53:$H$53,AG$10,Assumptions!$C$55:$H$55)*($H650=TRUE)*($F650&gt;=4)</f>
        <v>0</v>
      </c>
      <c r="AH650" s="262">
        <f>SUMIF(Assumptions!$C$53:$H$53,AH$10,Assumptions!$C$55:$H$55)*($H650=TRUE)*($F650&gt;=4)</f>
        <v>0</v>
      </c>
      <c r="AI650" s="262">
        <f>SUMIF(Assumptions!$C$53:$H$53,AI$10,Assumptions!$C$55:$H$55)*($H650=TRUE)*($F650&gt;=4)</f>
        <v>0</v>
      </c>
      <c r="AJ650" s="262">
        <f>SUMIF(Assumptions!$C$53:$H$53,AJ$10,Assumptions!$C$55:$H$55)*($H650=TRUE)*($F650&gt;=4)</f>
        <v>0</v>
      </c>
      <c r="AK650" s="262">
        <f>SUMIF(Assumptions!$C$53:$H$53,AK$10,Assumptions!$C$55:$H$55)*($H650=TRUE)*($F650&gt;=4)</f>
        <v>0</v>
      </c>
      <c r="AL650" s="262">
        <f>SUMIF(Assumptions!$C$53:$H$53,AL$10,Assumptions!$C$55:$H$55)*($H650=TRUE)*($F650&gt;=4)</f>
        <v>0</v>
      </c>
      <c r="AM650" s="262">
        <f>SUMIF(Assumptions!$C$53:$H$53,AM$10,Assumptions!$C$55:$H$55)*($H650=TRUE)*($F650&gt;=4)</f>
        <v>0</v>
      </c>
      <c r="AN650" s="262">
        <f>SUMIF(Assumptions!$C$53:$H$53,AN$10,Assumptions!$C$55:$H$55)*($H650=TRUE)*($F650&gt;=4)</f>
        <v>0</v>
      </c>
      <c r="AO650" s="262">
        <f>SUMIF(Assumptions!$C$53:$H$53,AO$10,Assumptions!$C$55:$H$55)*($H650=TRUE)*($F650&gt;=4)</f>
        <v>0</v>
      </c>
      <c r="AP650" s="262">
        <f>SUMIF(Assumptions!$C$53:$H$53,AP$10,Assumptions!$C$55:$H$55)*($H650=TRUE)*($F650&gt;=4)</f>
        <v>0</v>
      </c>
      <c r="AQ650" s="262">
        <f>SUMIF(Assumptions!$C$53:$H$53,AQ$10,Assumptions!$C$55:$H$55)*($H650=TRUE)*($F650&gt;=4)</f>
        <v>0</v>
      </c>
      <c r="AR650" s="262">
        <f>SUMIF(Assumptions!$C$53:$H$53,AR$10,Assumptions!$C$55:$H$55)*($H650=TRUE)*($F650&gt;=4)</f>
        <v>0</v>
      </c>
      <c r="AS650" s="262">
        <f>SUMIF(Assumptions!$C$53:$H$53,AS$10,Assumptions!$C$55:$H$55)*($H650=TRUE)*($F650&gt;=4)</f>
        <v>0</v>
      </c>
      <c r="AT650" s="262">
        <f>SUMIF(Assumptions!$C$53:$H$53,AT$10,Assumptions!$C$55:$H$55)*($H650=TRUE)*($F650&gt;=4)</f>
        <v>0</v>
      </c>
      <c r="AU650" s="262">
        <f>SUMIF(Assumptions!$C$53:$H$53,AU$10,Assumptions!$C$55:$H$55)*($H650=TRUE)*($F650&gt;=4)</f>
        <v>0</v>
      </c>
      <c r="AV650" s="262">
        <f>SUMIF(Assumptions!$C$53:$H$53,AV$10,Assumptions!$C$55:$H$55)*($H650=TRUE)*($F650&gt;=4)</f>
        <v>0</v>
      </c>
      <c r="AW650" s="262">
        <f>SUMIF(Assumptions!$C$53:$H$53,AW$10,Assumptions!$C$55:$H$55)*($H650=TRUE)*($F650&gt;=4)</f>
        <v>0</v>
      </c>
      <c r="AX650" s="262">
        <f>SUMIF(Assumptions!$C$53:$H$53,AX$10,Assumptions!$C$55:$H$55)*($H650=TRUE)*($F650&gt;=4)</f>
        <v>0</v>
      </c>
      <c r="AY650" s="262">
        <f>SUMIF(Assumptions!$C$53:$H$53,AY$10,Assumptions!$C$55:$H$55)*($H650=TRUE)*($F650&gt;=4)</f>
        <v>0</v>
      </c>
      <c r="AZ650" s="262">
        <f>SUMIF(Assumptions!$C$53:$H$53,AZ$10,Assumptions!$C$55:$H$55)*($H650=TRUE)*($F650&gt;=4)</f>
        <v>0</v>
      </c>
      <c r="BA650" s="262">
        <f>SUMIF(Assumptions!$C$53:$H$53,BA$10,Assumptions!$C$55:$H$55)*($H650=TRUE)*($F650&gt;=4)</f>
        <v>0</v>
      </c>
      <c r="BB650" s="262">
        <f>SUMIF(Assumptions!$C$53:$H$53,BB$10,Assumptions!$C$55:$H$55)*($H650=TRUE)*($F650&gt;=4)</f>
        <v>0</v>
      </c>
      <c r="BC650" s="262">
        <f>SUMIF(Assumptions!$C$53:$H$53,BC$10,Assumptions!$C$55:$H$55)*($H650=TRUE)*($F650&gt;=4)</f>
        <v>0</v>
      </c>
      <c r="BD650" s="262">
        <f>SUMIF(Assumptions!$C$53:$H$53,BD$10,Assumptions!$C$55:$H$55)*($H650=TRUE)*($F650&gt;=4)</f>
        <v>0</v>
      </c>
      <c r="BE650" s="262">
        <f>SUMIF(Assumptions!$C$53:$H$53,BE$10,Assumptions!$C$55:$H$55)*($H650=TRUE)*($F650&gt;=4)</f>
        <v>0</v>
      </c>
      <c r="BF650" s="262">
        <f>SUMIF(Assumptions!$C$53:$H$53,BF$10,Assumptions!$C$55:$H$55)*($H650=TRUE)*($F650&gt;=4)</f>
        <v>0</v>
      </c>
      <c r="BG650" s="262">
        <f>SUMIF(Assumptions!$C$53:$H$53,BG$10,Assumptions!$C$55:$H$55)*($H650=TRUE)*($F650&gt;=4)</f>
        <v>0</v>
      </c>
      <c r="BH650" s="262">
        <f>SUMIF(Assumptions!$C$53:$H$53,BH$10,Assumptions!$C$55:$H$55)*($H650=TRUE)*($F650&gt;=4)</f>
        <v>0</v>
      </c>
      <c r="BI650" s="262">
        <f>SUMIF(Assumptions!$C$53:$H$53,BI$10,Assumptions!$C$55:$H$55)*($H650=TRUE)*($F650&gt;=4)</f>
        <v>0</v>
      </c>
      <c r="BJ650" s="262">
        <f>SUMIF(Assumptions!$C$53:$H$53,BJ$10,Assumptions!$C$55:$H$55)*($H650=TRUE)*($F650&gt;=4)</f>
        <v>0</v>
      </c>
      <c r="BK650" s="262">
        <f>SUMIF(Assumptions!$C$53:$H$53,BK$10,Assumptions!$C$55:$H$55)*($H650=TRUE)*($F650&gt;=4)</f>
        <v>0</v>
      </c>
      <c r="BL650" s="262">
        <f>SUMIF(Assumptions!$C$53:$H$53,BL$10,Assumptions!$C$55:$H$55)*($H650=TRUE)*($F650&gt;=4)</f>
        <v>0</v>
      </c>
      <c r="BM650" s="262">
        <f>SUMIF(Assumptions!$C$53:$H$53,BM$10,Assumptions!$C$55:$H$55)*($H650=TRUE)*($F650&gt;=4)</f>
        <v>0</v>
      </c>
    </row>
    <row r="651" spans="3:65" ht="12.75">
      <c r="C651" s="220">
        <f t="shared" si="659"/>
        <v>25</v>
      </c>
      <c r="D651" s="198" t="str">
        <f t="shared" si="660"/>
        <v>…</v>
      </c>
      <c r="E651" s="245" t="str">
        <f t="shared" si="658"/>
        <v>Operating Expense</v>
      </c>
      <c r="F651" s="215">
        <f t="shared" si="658"/>
        <v>2</v>
      </c>
      <c r="G651" s="215"/>
      <c r="H651" s="261" t="b">
        <f>Input!M36</f>
        <v>0</v>
      </c>
      <c r="I651" s="221"/>
      <c r="J651" s="221"/>
      <c r="O651" s="262">
        <f>SUMIF(Assumptions!$C$53:$H$53,O$10,Assumptions!$C$55:$H$55)*($H651=TRUE)*($F651&gt;=4)</f>
        <v>0</v>
      </c>
      <c r="P651" s="262">
        <f>SUMIF(Assumptions!$C$53:$H$53,P$10,Assumptions!$C$55:$H$55)*($H651=TRUE)*($F651&gt;=4)</f>
        <v>0</v>
      </c>
      <c r="Q651" s="262">
        <f>SUMIF(Assumptions!$C$53:$H$53,Q$10,Assumptions!$C$55:$H$55)*($H651=TRUE)*($F651&gt;=4)</f>
        <v>0</v>
      </c>
      <c r="R651" s="262">
        <f>SUMIF(Assumptions!$C$53:$H$53,R$10,Assumptions!$C$55:$H$55)*($H651=TRUE)*($F651&gt;=4)</f>
        <v>0</v>
      </c>
      <c r="S651" s="262">
        <f>SUMIF(Assumptions!$C$53:$H$53,S$10,Assumptions!$C$55:$H$55)*($H651=TRUE)*($F651&gt;=4)</f>
        <v>0</v>
      </c>
      <c r="T651" s="262">
        <f>SUMIF(Assumptions!$C$53:$H$53,T$10,Assumptions!$C$55:$H$55)*($H651=TRUE)*($F651&gt;=4)</f>
        <v>0</v>
      </c>
      <c r="U651" s="262">
        <f>SUMIF(Assumptions!$C$53:$H$53,U$10,Assumptions!$C$55:$H$55)*($H651=TRUE)*($F651&gt;=4)</f>
        <v>0</v>
      </c>
      <c r="V651" s="262">
        <f>SUMIF(Assumptions!$C$53:$H$53,V$10,Assumptions!$C$55:$H$55)*($H651=TRUE)*($F651&gt;=4)</f>
        <v>0</v>
      </c>
      <c r="W651" s="262">
        <f>SUMIF(Assumptions!$C$53:$H$53,W$10,Assumptions!$C$55:$H$55)*($H651=TRUE)*($F651&gt;=4)</f>
        <v>0</v>
      </c>
      <c r="X651" s="262">
        <f>SUMIF(Assumptions!$C$53:$H$53,X$10,Assumptions!$C$55:$H$55)*($H651=TRUE)*($F651&gt;=4)</f>
        <v>0</v>
      </c>
      <c r="Y651" s="262">
        <f>SUMIF(Assumptions!$C$53:$H$53,Y$10,Assumptions!$C$55:$H$55)*($H651=TRUE)*($F651&gt;=4)</f>
        <v>0</v>
      </c>
      <c r="Z651" s="262">
        <f>SUMIF(Assumptions!$C$53:$H$53,Z$10,Assumptions!$C$55:$H$55)*($H651=TRUE)*($F651&gt;=4)</f>
        <v>0</v>
      </c>
      <c r="AA651" s="262">
        <f>SUMIF(Assumptions!$C$53:$H$53,AA$10,Assumptions!$C$55:$H$55)*($H651=TRUE)*($F651&gt;=4)</f>
        <v>0</v>
      </c>
      <c r="AB651" s="262">
        <f>SUMIF(Assumptions!$C$53:$H$53,AB$10,Assumptions!$C$55:$H$55)*($H651=TRUE)*($F651&gt;=4)</f>
        <v>0</v>
      </c>
      <c r="AC651" s="262">
        <f>SUMIF(Assumptions!$C$53:$H$53,AC$10,Assumptions!$C$55:$H$55)*($H651=TRUE)*($F651&gt;=4)</f>
        <v>0</v>
      </c>
      <c r="AD651" s="262">
        <f>SUMIF(Assumptions!$C$53:$H$53,AD$10,Assumptions!$C$55:$H$55)*($H651=TRUE)*($F651&gt;=4)</f>
        <v>0</v>
      </c>
      <c r="AE651" s="262">
        <f>SUMIF(Assumptions!$C$53:$H$53,AE$10,Assumptions!$C$55:$H$55)*($H651=TRUE)*($F651&gt;=4)</f>
        <v>0</v>
      </c>
      <c r="AF651" s="262">
        <f>SUMIF(Assumptions!$C$53:$H$53,AF$10,Assumptions!$C$55:$H$55)*($H651=TRUE)*($F651&gt;=4)</f>
        <v>0</v>
      </c>
      <c r="AG651" s="262">
        <f>SUMIF(Assumptions!$C$53:$H$53,AG$10,Assumptions!$C$55:$H$55)*($H651=TRUE)*($F651&gt;=4)</f>
        <v>0</v>
      </c>
      <c r="AH651" s="262">
        <f>SUMIF(Assumptions!$C$53:$H$53,AH$10,Assumptions!$C$55:$H$55)*($H651=TRUE)*($F651&gt;=4)</f>
        <v>0</v>
      </c>
      <c r="AI651" s="262">
        <f>SUMIF(Assumptions!$C$53:$H$53,AI$10,Assumptions!$C$55:$H$55)*($H651=TRUE)*($F651&gt;=4)</f>
        <v>0</v>
      </c>
      <c r="AJ651" s="262">
        <f>SUMIF(Assumptions!$C$53:$H$53,AJ$10,Assumptions!$C$55:$H$55)*($H651=TRUE)*($F651&gt;=4)</f>
        <v>0</v>
      </c>
      <c r="AK651" s="262">
        <f>SUMIF(Assumptions!$C$53:$H$53,AK$10,Assumptions!$C$55:$H$55)*($H651=TRUE)*($F651&gt;=4)</f>
        <v>0</v>
      </c>
      <c r="AL651" s="262">
        <f>SUMIF(Assumptions!$C$53:$H$53,AL$10,Assumptions!$C$55:$H$55)*($H651=TRUE)*($F651&gt;=4)</f>
        <v>0</v>
      </c>
      <c r="AM651" s="262">
        <f>SUMIF(Assumptions!$C$53:$H$53,AM$10,Assumptions!$C$55:$H$55)*($H651=TRUE)*($F651&gt;=4)</f>
        <v>0</v>
      </c>
      <c r="AN651" s="262">
        <f>SUMIF(Assumptions!$C$53:$H$53,AN$10,Assumptions!$C$55:$H$55)*($H651=TRUE)*($F651&gt;=4)</f>
        <v>0</v>
      </c>
      <c r="AO651" s="262">
        <f>SUMIF(Assumptions!$C$53:$H$53,AO$10,Assumptions!$C$55:$H$55)*($H651=TRUE)*($F651&gt;=4)</f>
        <v>0</v>
      </c>
      <c r="AP651" s="262">
        <f>SUMIF(Assumptions!$C$53:$H$53,AP$10,Assumptions!$C$55:$H$55)*($H651=TRUE)*($F651&gt;=4)</f>
        <v>0</v>
      </c>
      <c r="AQ651" s="262">
        <f>SUMIF(Assumptions!$C$53:$H$53,AQ$10,Assumptions!$C$55:$H$55)*($H651=TRUE)*($F651&gt;=4)</f>
        <v>0</v>
      </c>
      <c r="AR651" s="262">
        <f>SUMIF(Assumptions!$C$53:$H$53,AR$10,Assumptions!$C$55:$H$55)*($H651=TRUE)*($F651&gt;=4)</f>
        <v>0</v>
      </c>
      <c r="AS651" s="262">
        <f>SUMIF(Assumptions!$C$53:$H$53,AS$10,Assumptions!$C$55:$H$55)*($H651=TRUE)*($F651&gt;=4)</f>
        <v>0</v>
      </c>
      <c r="AT651" s="262">
        <f>SUMIF(Assumptions!$C$53:$H$53,AT$10,Assumptions!$C$55:$H$55)*($H651=TRUE)*($F651&gt;=4)</f>
        <v>0</v>
      </c>
      <c r="AU651" s="262">
        <f>SUMIF(Assumptions!$C$53:$H$53,AU$10,Assumptions!$C$55:$H$55)*($H651=TRUE)*($F651&gt;=4)</f>
        <v>0</v>
      </c>
      <c r="AV651" s="262">
        <f>SUMIF(Assumptions!$C$53:$H$53,AV$10,Assumptions!$C$55:$H$55)*($H651=TRUE)*($F651&gt;=4)</f>
        <v>0</v>
      </c>
      <c r="AW651" s="262">
        <f>SUMIF(Assumptions!$C$53:$H$53,AW$10,Assumptions!$C$55:$H$55)*($H651=TRUE)*($F651&gt;=4)</f>
        <v>0</v>
      </c>
      <c r="AX651" s="262">
        <f>SUMIF(Assumptions!$C$53:$H$53,AX$10,Assumptions!$C$55:$H$55)*($H651=TRUE)*($F651&gt;=4)</f>
        <v>0</v>
      </c>
      <c r="AY651" s="262">
        <f>SUMIF(Assumptions!$C$53:$H$53,AY$10,Assumptions!$C$55:$H$55)*($H651=TRUE)*($F651&gt;=4)</f>
        <v>0</v>
      </c>
      <c r="AZ651" s="262">
        <f>SUMIF(Assumptions!$C$53:$H$53,AZ$10,Assumptions!$C$55:$H$55)*($H651=TRUE)*($F651&gt;=4)</f>
        <v>0</v>
      </c>
      <c r="BA651" s="262">
        <f>SUMIF(Assumptions!$C$53:$H$53,BA$10,Assumptions!$C$55:$H$55)*($H651=TRUE)*($F651&gt;=4)</f>
        <v>0</v>
      </c>
      <c r="BB651" s="262">
        <f>SUMIF(Assumptions!$C$53:$H$53,BB$10,Assumptions!$C$55:$H$55)*($H651=TRUE)*($F651&gt;=4)</f>
        <v>0</v>
      </c>
      <c r="BC651" s="262">
        <f>SUMIF(Assumptions!$C$53:$H$53,BC$10,Assumptions!$C$55:$H$55)*($H651=TRUE)*($F651&gt;=4)</f>
        <v>0</v>
      </c>
      <c r="BD651" s="262">
        <f>SUMIF(Assumptions!$C$53:$H$53,BD$10,Assumptions!$C$55:$H$55)*($H651=TRUE)*($F651&gt;=4)</f>
        <v>0</v>
      </c>
      <c r="BE651" s="262">
        <f>SUMIF(Assumptions!$C$53:$H$53,BE$10,Assumptions!$C$55:$H$55)*($H651=TRUE)*($F651&gt;=4)</f>
        <v>0</v>
      </c>
      <c r="BF651" s="262">
        <f>SUMIF(Assumptions!$C$53:$H$53,BF$10,Assumptions!$C$55:$H$55)*($H651=TRUE)*($F651&gt;=4)</f>
        <v>0</v>
      </c>
      <c r="BG651" s="262">
        <f>SUMIF(Assumptions!$C$53:$H$53,BG$10,Assumptions!$C$55:$H$55)*($H651=TRUE)*($F651&gt;=4)</f>
        <v>0</v>
      </c>
      <c r="BH651" s="262">
        <f>SUMIF(Assumptions!$C$53:$H$53,BH$10,Assumptions!$C$55:$H$55)*($H651=TRUE)*($F651&gt;=4)</f>
        <v>0</v>
      </c>
      <c r="BI651" s="262">
        <f>SUMIF(Assumptions!$C$53:$H$53,BI$10,Assumptions!$C$55:$H$55)*($H651=TRUE)*($F651&gt;=4)</f>
        <v>0</v>
      </c>
      <c r="BJ651" s="262">
        <f>SUMIF(Assumptions!$C$53:$H$53,BJ$10,Assumptions!$C$55:$H$55)*($H651=TRUE)*($F651&gt;=4)</f>
        <v>0</v>
      </c>
      <c r="BK651" s="262">
        <f>SUMIF(Assumptions!$C$53:$H$53,BK$10,Assumptions!$C$55:$H$55)*($H651=TRUE)*($F651&gt;=4)</f>
        <v>0</v>
      </c>
      <c r="BL651" s="262">
        <f>SUMIF(Assumptions!$C$53:$H$53,BL$10,Assumptions!$C$55:$H$55)*($H651=TRUE)*($F651&gt;=4)</f>
        <v>0</v>
      </c>
      <c r="BM651" s="262">
        <f>SUMIF(Assumptions!$C$53:$H$53,BM$10,Assumptions!$C$55:$H$55)*($H651=TRUE)*($F651&gt;=4)</f>
        <v>0</v>
      </c>
    </row>
    <row r="652" spans="4:65" ht="12.75">
      <c r="D652" s="226" t="str">
        <f>D626</f>
        <v>Bonus Depreciation Rates</v>
      </c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  <c r="AJ652" s="243"/>
      <c r="AK652" s="243"/>
      <c r="AL652" s="243"/>
      <c r="AM652" s="243"/>
      <c r="AN652" s="243"/>
      <c r="AO652" s="243"/>
      <c r="AP652" s="243"/>
      <c r="AQ652" s="243"/>
      <c r="AR652" s="243"/>
      <c r="AS652" s="243"/>
      <c r="AT652" s="243"/>
      <c r="AU652" s="243"/>
      <c r="AV652" s="243"/>
      <c r="AW652" s="243"/>
      <c r="AX652" s="243"/>
      <c r="AY652" s="243"/>
      <c r="AZ652" s="243"/>
      <c r="BA652" s="243"/>
      <c r="BB652" s="243"/>
      <c r="BC652" s="243"/>
      <c r="BD652" s="243"/>
      <c r="BE652" s="243"/>
      <c r="BF652" s="243"/>
      <c r="BG652" s="243"/>
      <c r="BH652" s="243"/>
      <c r="BI652" s="243"/>
      <c r="BJ652" s="243"/>
      <c r="BK652" s="243"/>
      <c r="BL652" s="243"/>
      <c r="BM652" s="243"/>
    </row>
    <row r="653" spans="4:7" s="221" customFormat="1" ht="12.75">
      <c r="D653" s="229"/>
      <c r="F653" s="230"/>
      <c r="G653" s="230"/>
    </row>
    <row r="654" spans="4:7" s="221" customFormat="1" ht="12.75">
      <c r="D654" s="229"/>
      <c r="F654" s="230"/>
      <c r="G654" s="230"/>
    </row>
    <row r="655" spans="4:65" ht="12.75">
      <c r="D655" s="218" t="s">
        <v>26</v>
      </c>
      <c r="E655" s="213"/>
      <c r="F655" s="186"/>
      <c r="G655" s="186"/>
      <c r="H655" s="244" t="s">
        <v>63</v>
      </c>
      <c r="I655" s="251"/>
      <c r="K655" s="216"/>
      <c r="L655" s="216"/>
      <c r="M655" s="216"/>
      <c r="O655" s="216"/>
      <c r="P655" s="216"/>
      <c r="Q655" s="216"/>
      <c r="R655" s="216"/>
      <c r="S655" s="216"/>
      <c r="T655" s="216"/>
      <c r="U655" s="216"/>
      <c r="V655" s="216"/>
      <c r="W655" s="216"/>
      <c r="X655" s="216"/>
      <c r="Y655" s="216"/>
      <c r="Z655" s="216"/>
      <c r="AA655" s="216"/>
      <c r="AB655" s="216"/>
      <c r="AC655" s="216"/>
      <c r="AD655" s="216"/>
      <c r="AE655" s="216"/>
      <c r="AF655" s="216"/>
      <c r="AG655" s="216"/>
      <c r="AH655" s="216"/>
      <c r="AI655" s="216"/>
      <c r="AJ655" s="216"/>
      <c r="AK655" s="216"/>
      <c r="AL655" s="216"/>
      <c r="AM655" s="216"/>
      <c r="AN655" s="216"/>
      <c r="AO655" s="216"/>
      <c r="AP655" s="216"/>
      <c r="AQ655" s="216"/>
      <c r="AR655" s="216"/>
      <c r="AS655" s="216"/>
      <c r="AT655" s="216"/>
      <c r="AU655" s="216"/>
      <c r="AV655" s="216"/>
      <c r="AW655" s="216"/>
      <c r="AX655" s="216"/>
      <c r="AY655" s="216"/>
      <c r="AZ655" s="216"/>
      <c r="BA655" s="216"/>
      <c r="BB655" s="216"/>
      <c r="BC655" s="216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</row>
    <row r="656" spans="3:65" ht="12.75">
      <c r="C656" s="220">
        <f>C655+1</f>
        <v>1</v>
      </c>
      <c r="D656" s="198" t="str">
        <f>INDEX(D$64:D$88,$C656,1)</f>
        <v>Capital Costs</v>
      </c>
      <c r="E656" s="245" t="str">
        <f t="shared" si="661" ref="E656:F680">INDEX(E$64:E$88,$C656,1)</f>
        <v>Capital</v>
      </c>
      <c r="F656" s="215">
        <f t="shared" si="661"/>
        <v>4</v>
      </c>
      <c r="G656" s="215"/>
      <c r="H656" s="250">
        <f>Input!K12</f>
        <v>5</v>
      </c>
      <c r="I656" s="204"/>
      <c r="J656" s="252"/>
      <c r="K656" s="263">
        <f>SUMPRODUCT(O656:BM656,$O$12:$BM$12)</f>
        <v>0.82384225446356585</v>
      </c>
      <c r="L656" s="264">
        <f>SUM(O656:BM656)</f>
        <v>1</v>
      </c>
      <c r="O656" s="265">
        <f>INDEX(lookups!F$54:F$71,MATCH($H656,lookups!$C$54:$C$71,0),1)*($F212&gt;=4)</f>
        <v>0.20</v>
      </c>
      <c r="P656" s="265">
        <f>INDEX(lookups!G$54:G$71,MATCH($H656,lookups!$C$54:$C$71,0),1)*($F212&gt;=4)</f>
        <v>0.32</v>
      </c>
      <c r="Q656" s="265">
        <f>INDEX(lookups!H$54:H$71,MATCH($H656,lookups!$C$54:$C$71,0),1)*($F212&gt;=4)</f>
        <v>0.192</v>
      </c>
      <c r="R656" s="265">
        <f>INDEX(lookups!I$54:I$71,MATCH($H656,lookups!$C$54:$C$71,0),1)*($F212&gt;=4)</f>
        <v>0.1152</v>
      </c>
      <c r="S656" s="265">
        <f>INDEX(lookups!J$54:J$71,MATCH($H656,lookups!$C$54:$C$71,0),1)*($F212&gt;=4)</f>
        <v>0.1152</v>
      </c>
      <c r="T656" s="265">
        <f>INDEX(lookups!K$54:K$71,MATCH($H656,lookups!$C$54:$C$71,0),1)*($F212&gt;=4)</f>
        <v>0.057600000000000096</v>
      </c>
      <c r="U656" s="265">
        <f>INDEX(lookups!L$54:L$71,MATCH($H656,lookups!$C$54:$C$71,0),1)*($F212&gt;=4)</f>
        <v>0</v>
      </c>
      <c r="V656" s="265">
        <f>INDEX(lookups!M$54:M$71,MATCH($H656,lookups!$C$54:$C$71,0),1)*($F212&gt;=4)</f>
        <v>0</v>
      </c>
      <c r="W656" s="265">
        <f>INDEX(lookups!N$54:N$71,MATCH($H656,lookups!$C$54:$C$71,0),1)*($F212&gt;=4)</f>
        <v>0</v>
      </c>
      <c r="X656" s="265">
        <f>INDEX(lookups!O$54:O$71,MATCH($H656,lookups!$C$54:$C$71,0),1)*($F212&gt;=4)</f>
        <v>0</v>
      </c>
      <c r="Y656" s="265">
        <f>INDEX(lookups!P$54:P$71,MATCH($H656,lookups!$C$54:$C$71,0),1)*($F212&gt;=4)</f>
        <v>0</v>
      </c>
      <c r="Z656" s="265">
        <f>INDEX(lookups!Q$54:Q$71,MATCH($H656,lookups!$C$54:$C$71,0),1)*($F212&gt;=4)</f>
        <v>0</v>
      </c>
      <c r="AA656" s="265">
        <f>INDEX(lookups!R$54:R$71,MATCH($H656,lookups!$C$54:$C$71,0),1)*($F212&gt;=4)</f>
        <v>0</v>
      </c>
      <c r="AB656" s="265">
        <f>INDEX(lookups!S$54:S$71,MATCH($H656,lookups!$C$54:$C$71,0),1)*($F212&gt;=4)</f>
        <v>0</v>
      </c>
      <c r="AC656" s="265">
        <f>INDEX(lookups!T$54:T$71,MATCH($H656,lookups!$C$54:$C$71,0),1)*($F212&gt;=4)</f>
        <v>0</v>
      </c>
      <c r="AD656" s="265">
        <f>INDEX(lookups!U$54:U$71,MATCH($H656,lookups!$C$54:$C$71,0),1)*($F212&gt;=4)</f>
        <v>0</v>
      </c>
      <c r="AE656" s="265">
        <f>INDEX(lookups!V$54:V$71,MATCH($H656,lookups!$C$54:$C$71,0),1)*($F212&gt;=4)</f>
        <v>0</v>
      </c>
      <c r="AF656" s="265">
        <f>INDEX(lookups!W$54:W$71,MATCH($H656,lookups!$C$54:$C$71,0),1)*($F212&gt;=4)</f>
        <v>0</v>
      </c>
      <c r="AG656" s="265">
        <f>INDEX(lookups!X$54:X$71,MATCH($H656,lookups!$C$54:$C$71,0),1)*($F212&gt;=4)</f>
        <v>0</v>
      </c>
      <c r="AH656" s="265">
        <f>INDEX(lookups!Y$54:Y$71,MATCH($H656,lookups!$C$54:$C$71,0),1)*($F212&gt;=4)</f>
        <v>0</v>
      </c>
      <c r="AI656" s="265">
        <f>INDEX(lookups!Z$54:Z$71,MATCH($H656,lookups!$C$54:$C$71,0),1)*($F212&gt;=4)</f>
        <v>0</v>
      </c>
      <c r="AJ656" s="265">
        <f>INDEX(lookups!AA$54:AA$71,MATCH($H656,lookups!$C$54:$C$71,0),1)*($F212&gt;=4)</f>
        <v>0</v>
      </c>
      <c r="AK656" s="265">
        <f>INDEX(lookups!AB$54:AB$71,MATCH($H656,lookups!$C$54:$C$71,0),1)*($F212&gt;=4)</f>
        <v>0</v>
      </c>
      <c r="AL656" s="265">
        <f>INDEX(lookups!AC$54:AC$71,MATCH($H656,lookups!$C$54:$C$71,0),1)*($F212&gt;=4)</f>
        <v>0</v>
      </c>
      <c r="AM656" s="265">
        <f>INDEX(lookups!AD$54:AD$71,MATCH($H656,lookups!$C$54:$C$71,0),1)*($F212&gt;=4)</f>
        <v>0</v>
      </c>
      <c r="AN656" s="265">
        <f>INDEX(lookups!AE$54:AE$71,MATCH($H656,lookups!$C$54:$C$71,0),1)*($F212&gt;=4)</f>
        <v>0</v>
      </c>
      <c r="AO656" s="265">
        <f>INDEX(lookups!AF$54:AF$71,MATCH($H656,lookups!$C$54:$C$71,0),1)*($F212&gt;=4)</f>
        <v>0</v>
      </c>
      <c r="AP656" s="265">
        <f>INDEX(lookups!AG$54:AG$71,MATCH($H656,lookups!$C$54:$C$71,0),1)*($F212&gt;=4)</f>
        <v>0</v>
      </c>
      <c r="AQ656" s="265">
        <f>INDEX(lookups!AH$54:AH$71,MATCH($H656,lookups!$C$54:$C$71,0),1)*($F212&gt;=4)</f>
        <v>0</v>
      </c>
      <c r="AR656" s="265">
        <f>INDEX(lookups!AI$54:AI$71,MATCH($H656,lookups!$C$54:$C$71,0),1)*($F212&gt;=4)</f>
        <v>0</v>
      </c>
      <c r="AS656" s="265">
        <f>INDEX(lookups!AJ$54:AJ$71,MATCH($H656,lookups!$C$54:$C$71,0),1)*($F212&gt;=4)</f>
        <v>0</v>
      </c>
      <c r="AT656" s="265">
        <f>INDEX(lookups!AK$54:AK$71,MATCH($H656,lookups!$C$54:$C$71,0),1)*($F212&gt;=4)</f>
        <v>0</v>
      </c>
      <c r="AU656" s="265">
        <f>INDEX(lookups!AL$54:AL$71,MATCH($H656,lookups!$C$54:$C$71,0),1)*($F212&gt;=4)</f>
        <v>0</v>
      </c>
      <c r="AV656" s="265">
        <f>INDEX(lookups!AM$54:AM$71,MATCH($H656,lookups!$C$54:$C$71,0),1)*($F212&gt;=4)</f>
        <v>0</v>
      </c>
      <c r="AW656" s="265">
        <f>INDEX(lookups!AN$54:AN$71,MATCH($H656,lookups!$C$54:$C$71,0),1)*($F212&gt;=4)</f>
        <v>0</v>
      </c>
      <c r="AX656" s="265">
        <f>INDEX(lookups!AO$54:AO$71,MATCH($H656,lookups!$C$54:$C$71,0),1)*($F212&gt;=4)</f>
        <v>0</v>
      </c>
      <c r="AY656" s="265">
        <f>INDEX(lookups!AP$54:AP$71,MATCH($H656,lookups!$C$54:$C$71,0),1)*($F212&gt;=4)</f>
        <v>0</v>
      </c>
      <c r="AZ656" s="265">
        <f>INDEX(lookups!AQ$54:AQ$71,MATCH($H656,lookups!$C$54:$C$71,0),1)*($F212&gt;=4)</f>
        <v>0</v>
      </c>
      <c r="BA656" s="265">
        <f>INDEX(lookups!AR$54:AR$71,MATCH($H656,lookups!$C$54:$C$71,0),1)*($F212&gt;=4)</f>
        <v>0</v>
      </c>
      <c r="BB656" s="265">
        <f>INDEX(lookups!AS$54:AS$71,MATCH($H656,lookups!$C$54:$C$71,0),1)*($F212&gt;=4)</f>
        <v>0</v>
      </c>
      <c r="BC656" s="265">
        <f>INDEX(lookups!AT$54:AT$71,MATCH($H656,lookups!$C$54:$C$71,0),1)*($F212&gt;=4)</f>
        <v>0</v>
      </c>
      <c r="BD656" s="265">
        <f>INDEX(lookups!AU$54:AU$71,MATCH($H656,lookups!$C$54:$C$71,0),1)*($F212&gt;=4)</f>
        <v>0</v>
      </c>
      <c r="BE656" s="265">
        <f>INDEX(lookups!AV$54:AV$71,MATCH($H656,lookups!$C$54:$C$71,0),1)*($F212&gt;=4)</f>
        <v>0</v>
      </c>
      <c r="BF656" s="265">
        <f>INDEX(lookups!AW$54:AW$71,MATCH($H656,lookups!$C$54:$C$71,0),1)*($F212&gt;=4)</f>
        <v>0</v>
      </c>
      <c r="BG656" s="265">
        <f>INDEX(lookups!AX$54:AX$71,MATCH($H656,lookups!$C$54:$C$71,0),1)*($F212&gt;=4)</f>
        <v>0</v>
      </c>
      <c r="BH656" s="265">
        <f>INDEX(lookups!AY$54:AY$71,MATCH($H656,lookups!$C$54:$C$71,0),1)*($F212&gt;=4)</f>
        <v>0</v>
      </c>
      <c r="BI656" s="265">
        <f>INDEX(lookups!AZ$54:AZ$71,MATCH($H656,lookups!$C$54:$C$71,0),1)*($F212&gt;=4)</f>
        <v>0</v>
      </c>
      <c r="BJ656" s="265">
        <f>INDEX(lookups!BA$54:BA$71,MATCH($H656,lookups!$C$54:$C$71,0),1)*($F212&gt;=4)</f>
        <v>0</v>
      </c>
      <c r="BK656" s="265">
        <f>INDEX(lookups!BB$54:BB$71,MATCH($H656,lookups!$C$54:$C$71,0),1)*($F212&gt;=4)</f>
        <v>0</v>
      </c>
      <c r="BL656" s="265">
        <f>INDEX(lookups!BC$54:BC$71,MATCH($H656,lookups!$C$54:$C$71,0),1)*($F212&gt;=4)</f>
        <v>0</v>
      </c>
      <c r="BM656" s="265">
        <f>INDEX(lookups!BD$54:BD$71,MATCH($H656,lookups!$C$54:$C$71,0),1)*($F212&gt;=4)</f>
        <v>0</v>
      </c>
    </row>
    <row r="657" spans="3:65" ht="12.75">
      <c r="C657" s="220">
        <f t="shared" si="662" ref="C657:C680">C656+1</f>
        <v>2</v>
      </c>
      <c r="D657" s="198" t="str">
        <f t="shared" si="663" ref="D657:D680">INDEX(D$64:D$88,$C657,1)</f>
        <v>O&amp;M</v>
      </c>
      <c r="E657" s="245" t="str">
        <f t="shared" si="661"/>
        <v>Operating Expense</v>
      </c>
      <c r="F657" s="215">
        <f t="shared" si="661"/>
        <v>2</v>
      </c>
      <c r="G657" s="215"/>
      <c r="H657" s="250">
        <f>Input!K13</f>
        <v>5</v>
      </c>
      <c r="I657" s="204"/>
      <c r="J657" s="252"/>
      <c r="K657" s="263">
        <f t="shared" si="664" ref="K657:K680">SUMPRODUCT(O657:BM657,$O$12:$BM$12)</f>
        <v>0</v>
      </c>
      <c r="L657" s="264">
        <f t="shared" si="665" ref="L657:L680">SUM(O657:BM657)</f>
        <v>0</v>
      </c>
      <c r="O657" s="265">
        <f>INDEX(lookups!F$54:F$71,MATCH($H657,lookups!$C$54:$C$71,0),1)*($F213&gt;=4)</f>
        <v>0</v>
      </c>
      <c r="P657" s="265">
        <f>INDEX(lookups!G$54:G$71,MATCH($H657,lookups!$C$54:$C$71,0),1)*($F213&gt;=4)</f>
        <v>0</v>
      </c>
      <c r="Q657" s="265">
        <f>INDEX(lookups!H$54:H$71,MATCH($H657,lookups!$C$54:$C$71,0),1)*($F213&gt;=4)</f>
        <v>0</v>
      </c>
      <c r="R657" s="265">
        <f>INDEX(lookups!I$54:I$71,MATCH($H657,lookups!$C$54:$C$71,0),1)*($F213&gt;=4)</f>
        <v>0</v>
      </c>
      <c r="S657" s="265">
        <f>INDEX(lookups!J$54:J$71,MATCH($H657,lookups!$C$54:$C$71,0),1)*($F213&gt;=4)</f>
        <v>0</v>
      </c>
      <c r="T657" s="265">
        <f>INDEX(lookups!K$54:K$71,MATCH($H657,lookups!$C$54:$C$71,0),1)*($F213&gt;=4)</f>
        <v>0</v>
      </c>
      <c r="U657" s="265">
        <f>INDEX(lookups!L$54:L$71,MATCH($H657,lookups!$C$54:$C$71,0),1)*($F213&gt;=4)</f>
        <v>0</v>
      </c>
      <c r="V657" s="265">
        <f>INDEX(lookups!M$54:M$71,MATCH($H657,lookups!$C$54:$C$71,0),1)*($F213&gt;=4)</f>
        <v>0</v>
      </c>
      <c r="W657" s="265">
        <f>INDEX(lookups!N$54:N$71,MATCH($H657,lookups!$C$54:$C$71,0),1)*($F213&gt;=4)</f>
        <v>0</v>
      </c>
      <c r="X657" s="265">
        <f>INDEX(lookups!O$54:O$71,MATCH($H657,lookups!$C$54:$C$71,0),1)*($F213&gt;=4)</f>
        <v>0</v>
      </c>
      <c r="Y657" s="265">
        <f>INDEX(lookups!P$54:P$71,MATCH($H657,lookups!$C$54:$C$71,0),1)*($F213&gt;=4)</f>
        <v>0</v>
      </c>
      <c r="Z657" s="265">
        <f>INDEX(lookups!Q$54:Q$71,MATCH($H657,lookups!$C$54:$C$71,0),1)*($F213&gt;=4)</f>
        <v>0</v>
      </c>
      <c r="AA657" s="265">
        <f>INDEX(lookups!R$54:R$71,MATCH($H657,lookups!$C$54:$C$71,0),1)*($F213&gt;=4)</f>
        <v>0</v>
      </c>
      <c r="AB657" s="265">
        <f>INDEX(lookups!S$54:S$71,MATCH($H657,lookups!$C$54:$C$71,0),1)*($F213&gt;=4)</f>
        <v>0</v>
      </c>
      <c r="AC657" s="265">
        <f>INDEX(lookups!T$54:T$71,MATCH($H657,lookups!$C$54:$C$71,0),1)*($F213&gt;=4)</f>
        <v>0</v>
      </c>
      <c r="AD657" s="265">
        <f>INDEX(lookups!U$54:U$71,MATCH($H657,lookups!$C$54:$C$71,0),1)*($F213&gt;=4)</f>
        <v>0</v>
      </c>
      <c r="AE657" s="265">
        <f>INDEX(lookups!V$54:V$71,MATCH($H657,lookups!$C$54:$C$71,0),1)*($F213&gt;=4)</f>
        <v>0</v>
      </c>
      <c r="AF657" s="265">
        <f>INDEX(lookups!W$54:W$71,MATCH($H657,lookups!$C$54:$C$71,0),1)*($F213&gt;=4)</f>
        <v>0</v>
      </c>
      <c r="AG657" s="265">
        <f>INDEX(lookups!X$54:X$71,MATCH($H657,lookups!$C$54:$C$71,0),1)*($F213&gt;=4)</f>
        <v>0</v>
      </c>
      <c r="AH657" s="265">
        <f>INDEX(lookups!Y$54:Y$71,MATCH($H657,lookups!$C$54:$C$71,0),1)*($F213&gt;=4)</f>
        <v>0</v>
      </c>
      <c r="AI657" s="265">
        <f>INDEX(lookups!Z$54:Z$71,MATCH($H657,lookups!$C$54:$C$71,0),1)*($F213&gt;=4)</f>
        <v>0</v>
      </c>
      <c r="AJ657" s="265">
        <f>INDEX(lookups!AA$54:AA$71,MATCH($H657,lookups!$C$54:$C$71,0),1)*($F213&gt;=4)</f>
        <v>0</v>
      </c>
      <c r="AK657" s="265">
        <f>INDEX(lookups!AB$54:AB$71,MATCH($H657,lookups!$C$54:$C$71,0),1)*($F213&gt;=4)</f>
        <v>0</v>
      </c>
      <c r="AL657" s="265">
        <f>INDEX(lookups!AC$54:AC$71,MATCH($H657,lookups!$C$54:$C$71,0),1)*($F213&gt;=4)</f>
        <v>0</v>
      </c>
      <c r="AM657" s="265">
        <f>INDEX(lookups!AD$54:AD$71,MATCH($H657,lookups!$C$54:$C$71,0),1)*($F213&gt;=4)</f>
        <v>0</v>
      </c>
      <c r="AN657" s="265">
        <f>INDEX(lookups!AE$54:AE$71,MATCH($H657,lookups!$C$54:$C$71,0),1)*($F213&gt;=4)</f>
        <v>0</v>
      </c>
      <c r="AO657" s="265">
        <f>INDEX(lookups!AF$54:AF$71,MATCH($H657,lookups!$C$54:$C$71,0),1)*($F213&gt;=4)</f>
        <v>0</v>
      </c>
      <c r="AP657" s="265">
        <f>INDEX(lookups!AG$54:AG$71,MATCH($H657,lookups!$C$54:$C$71,0),1)*($F213&gt;=4)</f>
        <v>0</v>
      </c>
      <c r="AQ657" s="265">
        <f>INDEX(lookups!AH$54:AH$71,MATCH($H657,lookups!$C$54:$C$71,0),1)*($F213&gt;=4)</f>
        <v>0</v>
      </c>
      <c r="AR657" s="265">
        <f>INDEX(lookups!AI$54:AI$71,MATCH($H657,lookups!$C$54:$C$71,0),1)*($F213&gt;=4)</f>
        <v>0</v>
      </c>
      <c r="AS657" s="265">
        <f>INDEX(lookups!AJ$54:AJ$71,MATCH($H657,lookups!$C$54:$C$71,0),1)*($F213&gt;=4)</f>
        <v>0</v>
      </c>
      <c r="AT657" s="265">
        <f>INDEX(lookups!AK$54:AK$71,MATCH($H657,lookups!$C$54:$C$71,0),1)*($F213&gt;=4)</f>
        <v>0</v>
      </c>
      <c r="AU657" s="265">
        <f>INDEX(lookups!AL$54:AL$71,MATCH($H657,lookups!$C$54:$C$71,0),1)*($F213&gt;=4)</f>
        <v>0</v>
      </c>
      <c r="AV657" s="265">
        <f>INDEX(lookups!AM$54:AM$71,MATCH($H657,lookups!$C$54:$C$71,0),1)*($F213&gt;=4)</f>
        <v>0</v>
      </c>
      <c r="AW657" s="265">
        <f>INDEX(lookups!AN$54:AN$71,MATCH($H657,lookups!$C$54:$C$71,0),1)*($F213&gt;=4)</f>
        <v>0</v>
      </c>
      <c r="AX657" s="265">
        <f>INDEX(lookups!AO$54:AO$71,MATCH($H657,lookups!$C$54:$C$71,0),1)*($F213&gt;=4)</f>
        <v>0</v>
      </c>
      <c r="AY657" s="265">
        <f>INDEX(lookups!AP$54:AP$71,MATCH($H657,lookups!$C$54:$C$71,0),1)*($F213&gt;=4)</f>
        <v>0</v>
      </c>
      <c r="AZ657" s="265">
        <f>INDEX(lookups!AQ$54:AQ$71,MATCH($H657,lookups!$C$54:$C$71,0),1)*($F213&gt;=4)</f>
        <v>0</v>
      </c>
      <c r="BA657" s="265">
        <f>INDEX(lookups!AR$54:AR$71,MATCH($H657,lookups!$C$54:$C$71,0),1)*($F213&gt;=4)</f>
        <v>0</v>
      </c>
      <c r="BB657" s="265">
        <f>INDEX(lookups!AS$54:AS$71,MATCH($H657,lookups!$C$54:$C$71,0),1)*($F213&gt;=4)</f>
        <v>0</v>
      </c>
      <c r="BC657" s="265">
        <f>INDEX(lookups!AT$54:AT$71,MATCH($H657,lookups!$C$54:$C$71,0),1)*($F213&gt;=4)</f>
        <v>0</v>
      </c>
      <c r="BD657" s="265">
        <f>INDEX(lookups!AU$54:AU$71,MATCH($H657,lookups!$C$54:$C$71,0),1)*($F213&gt;=4)</f>
        <v>0</v>
      </c>
      <c r="BE657" s="265">
        <f>INDEX(lookups!AV$54:AV$71,MATCH($H657,lookups!$C$54:$C$71,0),1)*($F213&gt;=4)</f>
        <v>0</v>
      </c>
      <c r="BF657" s="265">
        <f>INDEX(lookups!AW$54:AW$71,MATCH($H657,lookups!$C$54:$C$71,0),1)*($F213&gt;=4)</f>
        <v>0</v>
      </c>
      <c r="BG657" s="265">
        <f>INDEX(lookups!AX$54:AX$71,MATCH($H657,lookups!$C$54:$C$71,0),1)*($F213&gt;=4)</f>
        <v>0</v>
      </c>
      <c r="BH657" s="265">
        <f>INDEX(lookups!AY$54:AY$71,MATCH($H657,lookups!$C$54:$C$71,0),1)*($F213&gt;=4)</f>
        <v>0</v>
      </c>
      <c r="BI657" s="265">
        <f>INDEX(lookups!AZ$54:AZ$71,MATCH($H657,lookups!$C$54:$C$71,0),1)*($F213&gt;=4)</f>
        <v>0</v>
      </c>
      <c r="BJ657" s="265">
        <f>INDEX(lookups!BA$54:BA$71,MATCH($H657,lookups!$C$54:$C$71,0),1)*($F213&gt;=4)</f>
        <v>0</v>
      </c>
      <c r="BK657" s="265">
        <f>INDEX(lookups!BB$54:BB$71,MATCH($H657,lookups!$C$54:$C$71,0),1)*($F213&gt;=4)</f>
        <v>0</v>
      </c>
      <c r="BL657" s="265">
        <f>INDEX(lookups!BC$54:BC$71,MATCH($H657,lookups!$C$54:$C$71,0),1)*($F213&gt;=4)</f>
        <v>0</v>
      </c>
      <c r="BM657" s="265">
        <f>INDEX(lookups!BD$54:BD$71,MATCH($H657,lookups!$C$54:$C$71,0),1)*($F213&gt;=4)</f>
        <v>0</v>
      </c>
    </row>
    <row r="658" spans="3:65" ht="12.75">
      <c r="C658" s="220">
        <f t="shared" si="662"/>
        <v>3</v>
      </c>
      <c r="D658" s="198" t="str">
        <f t="shared" si="663"/>
        <v>…</v>
      </c>
      <c r="E658" s="245" t="str">
        <f t="shared" si="661"/>
        <v>Operating Expense</v>
      </c>
      <c r="F658" s="215">
        <f t="shared" si="661"/>
        <v>2</v>
      </c>
      <c r="G658" s="215"/>
      <c r="H658" s="250">
        <f>Input!K14</f>
        <v>5</v>
      </c>
      <c r="I658" s="204"/>
      <c r="J658" s="252"/>
      <c r="K658" s="263">
        <f t="shared" si="664"/>
        <v>0</v>
      </c>
      <c r="L658" s="264">
        <f t="shared" si="665"/>
        <v>0</v>
      </c>
      <c r="O658" s="265">
        <f>INDEX(lookups!F$54:F$71,MATCH($H658,lookups!$C$54:$C$71,0),1)*($F214&gt;=4)</f>
        <v>0</v>
      </c>
      <c r="P658" s="265">
        <f>INDEX(lookups!G$54:G$71,MATCH($H658,lookups!$C$54:$C$71,0),1)*($F214&gt;=4)</f>
        <v>0</v>
      </c>
      <c r="Q658" s="265">
        <f>INDEX(lookups!H$54:H$71,MATCH($H658,lookups!$C$54:$C$71,0),1)*($F214&gt;=4)</f>
        <v>0</v>
      </c>
      <c r="R658" s="265">
        <f>INDEX(lookups!I$54:I$71,MATCH($H658,lookups!$C$54:$C$71,0),1)*($F214&gt;=4)</f>
        <v>0</v>
      </c>
      <c r="S658" s="265">
        <f>INDEX(lookups!J$54:J$71,MATCH($H658,lookups!$C$54:$C$71,0),1)*($F214&gt;=4)</f>
        <v>0</v>
      </c>
      <c r="T658" s="265">
        <f>INDEX(lookups!K$54:K$71,MATCH($H658,lookups!$C$54:$C$71,0),1)*($F214&gt;=4)</f>
        <v>0</v>
      </c>
      <c r="U658" s="265">
        <f>INDEX(lookups!L$54:L$71,MATCH($H658,lookups!$C$54:$C$71,0),1)*($F214&gt;=4)</f>
        <v>0</v>
      </c>
      <c r="V658" s="265">
        <f>INDEX(lookups!M$54:M$71,MATCH($H658,lookups!$C$54:$C$71,0),1)*($F214&gt;=4)</f>
        <v>0</v>
      </c>
      <c r="W658" s="265">
        <f>INDEX(lookups!N$54:N$71,MATCH($H658,lookups!$C$54:$C$71,0),1)*($F214&gt;=4)</f>
        <v>0</v>
      </c>
      <c r="X658" s="265">
        <f>INDEX(lookups!O$54:O$71,MATCH($H658,lookups!$C$54:$C$71,0),1)*($F214&gt;=4)</f>
        <v>0</v>
      </c>
      <c r="Y658" s="265">
        <f>INDEX(lookups!P$54:P$71,MATCH($H658,lookups!$C$54:$C$71,0),1)*($F214&gt;=4)</f>
        <v>0</v>
      </c>
      <c r="Z658" s="265">
        <f>INDEX(lookups!Q$54:Q$71,MATCH($H658,lookups!$C$54:$C$71,0),1)*($F214&gt;=4)</f>
        <v>0</v>
      </c>
      <c r="AA658" s="265">
        <f>INDEX(lookups!R$54:R$71,MATCH($H658,lookups!$C$54:$C$71,0),1)*($F214&gt;=4)</f>
        <v>0</v>
      </c>
      <c r="AB658" s="265">
        <f>INDEX(lookups!S$54:S$71,MATCH($H658,lookups!$C$54:$C$71,0),1)*($F214&gt;=4)</f>
        <v>0</v>
      </c>
      <c r="AC658" s="265">
        <f>INDEX(lookups!T$54:T$71,MATCH($H658,lookups!$C$54:$C$71,0),1)*($F214&gt;=4)</f>
        <v>0</v>
      </c>
      <c r="AD658" s="265">
        <f>INDEX(lookups!U$54:U$71,MATCH($H658,lookups!$C$54:$C$71,0),1)*($F214&gt;=4)</f>
        <v>0</v>
      </c>
      <c r="AE658" s="265">
        <f>INDEX(lookups!V$54:V$71,MATCH($H658,lookups!$C$54:$C$71,0),1)*($F214&gt;=4)</f>
        <v>0</v>
      </c>
      <c r="AF658" s="265">
        <f>INDEX(lookups!W$54:W$71,MATCH($H658,lookups!$C$54:$C$71,0),1)*($F214&gt;=4)</f>
        <v>0</v>
      </c>
      <c r="AG658" s="265">
        <f>INDEX(lookups!X$54:X$71,MATCH($H658,lookups!$C$54:$C$71,0),1)*($F214&gt;=4)</f>
        <v>0</v>
      </c>
      <c r="AH658" s="265">
        <f>INDEX(lookups!Y$54:Y$71,MATCH($H658,lookups!$C$54:$C$71,0),1)*($F214&gt;=4)</f>
        <v>0</v>
      </c>
      <c r="AI658" s="265">
        <f>INDEX(lookups!Z$54:Z$71,MATCH($H658,lookups!$C$54:$C$71,0),1)*($F214&gt;=4)</f>
        <v>0</v>
      </c>
      <c r="AJ658" s="265">
        <f>INDEX(lookups!AA$54:AA$71,MATCH($H658,lookups!$C$54:$C$71,0),1)*($F214&gt;=4)</f>
        <v>0</v>
      </c>
      <c r="AK658" s="265">
        <f>INDEX(lookups!AB$54:AB$71,MATCH($H658,lookups!$C$54:$C$71,0),1)*($F214&gt;=4)</f>
        <v>0</v>
      </c>
      <c r="AL658" s="265">
        <f>INDEX(lookups!AC$54:AC$71,MATCH($H658,lookups!$C$54:$C$71,0),1)*($F214&gt;=4)</f>
        <v>0</v>
      </c>
      <c r="AM658" s="265">
        <f>INDEX(lookups!AD$54:AD$71,MATCH($H658,lookups!$C$54:$C$71,0),1)*($F214&gt;=4)</f>
        <v>0</v>
      </c>
      <c r="AN658" s="265">
        <f>INDEX(lookups!AE$54:AE$71,MATCH($H658,lookups!$C$54:$C$71,0),1)*($F214&gt;=4)</f>
        <v>0</v>
      </c>
      <c r="AO658" s="265">
        <f>INDEX(lookups!AF$54:AF$71,MATCH($H658,lookups!$C$54:$C$71,0),1)*($F214&gt;=4)</f>
        <v>0</v>
      </c>
      <c r="AP658" s="265">
        <f>INDEX(lookups!AG$54:AG$71,MATCH($H658,lookups!$C$54:$C$71,0),1)*($F214&gt;=4)</f>
        <v>0</v>
      </c>
      <c r="AQ658" s="265">
        <f>INDEX(lookups!AH$54:AH$71,MATCH($H658,lookups!$C$54:$C$71,0),1)*($F214&gt;=4)</f>
        <v>0</v>
      </c>
      <c r="AR658" s="265">
        <f>INDEX(lookups!AI$54:AI$71,MATCH($H658,lookups!$C$54:$C$71,0),1)*($F214&gt;=4)</f>
        <v>0</v>
      </c>
      <c r="AS658" s="265">
        <f>INDEX(lookups!AJ$54:AJ$71,MATCH($H658,lookups!$C$54:$C$71,0),1)*($F214&gt;=4)</f>
        <v>0</v>
      </c>
      <c r="AT658" s="265">
        <f>INDEX(lookups!AK$54:AK$71,MATCH($H658,lookups!$C$54:$C$71,0),1)*($F214&gt;=4)</f>
        <v>0</v>
      </c>
      <c r="AU658" s="265">
        <f>INDEX(lookups!AL$54:AL$71,MATCH($H658,lookups!$C$54:$C$71,0),1)*($F214&gt;=4)</f>
        <v>0</v>
      </c>
      <c r="AV658" s="265">
        <f>INDEX(lookups!AM$54:AM$71,MATCH($H658,lookups!$C$54:$C$71,0),1)*($F214&gt;=4)</f>
        <v>0</v>
      </c>
      <c r="AW658" s="265">
        <f>INDEX(lookups!AN$54:AN$71,MATCH($H658,lookups!$C$54:$C$71,0),1)*($F214&gt;=4)</f>
        <v>0</v>
      </c>
      <c r="AX658" s="265">
        <f>INDEX(lookups!AO$54:AO$71,MATCH($H658,lookups!$C$54:$C$71,0),1)*($F214&gt;=4)</f>
        <v>0</v>
      </c>
      <c r="AY658" s="265">
        <f>INDEX(lookups!AP$54:AP$71,MATCH($H658,lookups!$C$54:$C$71,0),1)*($F214&gt;=4)</f>
        <v>0</v>
      </c>
      <c r="AZ658" s="265">
        <f>INDEX(lookups!AQ$54:AQ$71,MATCH($H658,lookups!$C$54:$C$71,0),1)*($F214&gt;=4)</f>
        <v>0</v>
      </c>
      <c r="BA658" s="265">
        <f>INDEX(lookups!AR$54:AR$71,MATCH($H658,lookups!$C$54:$C$71,0),1)*($F214&gt;=4)</f>
        <v>0</v>
      </c>
      <c r="BB658" s="265">
        <f>INDEX(lookups!AS$54:AS$71,MATCH($H658,lookups!$C$54:$C$71,0),1)*($F214&gt;=4)</f>
        <v>0</v>
      </c>
      <c r="BC658" s="265">
        <f>INDEX(lookups!AT$54:AT$71,MATCH($H658,lookups!$C$54:$C$71,0),1)*($F214&gt;=4)</f>
        <v>0</v>
      </c>
      <c r="BD658" s="265">
        <f>INDEX(lookups!AU$54:AU$71,MATCH($H658,lookups!$C$54:$C$71,0),1)*($F214&gt;=4)</f>
        <v>0</v>
      </c>
      <c r="BE658" s="265">
        <f>INDEX(lookups!AV$54:AV$71,MATCH($H658,lookups!$C$54:$C$71,0),1)*($F214&gt;=4)</f>
        <v>0</v>
      </c>
      <c r="BF658" s="265">
        <f>INDEX(lookups!AW$54:AW$71,MATCH($H658,lookups!$C$54:$C$71,0),1)*($F214&gt;=4)</f>
        <v>0</v>
      </c>
      <c r="BG658" s="265">
        <f>INDEX(lookups!AX$54:AX$71,MATCH($H658,lookups!$C$54:$C$71,0),1)*($F214&gt;=4)</f>
        <v>0</v>
      </c>
      <c r="BH658" s="265">
        <f>INDEX(lookups!AY$54:AY$71,MATCH($H658,lookups!$C$54:$C$71,0),1)*($F214&gt;=4)</f>
        <v>0</v>
      </c>
      <c r="BI658" s="265">
        <f>INDEX(lookups!AZ$54:AZ$71,MATCH($H658,lookups!$C$54:$C$71,0),1)*($F214&gt;=4)</f>
        <v>0</v>
      </c>
      <c r="BJ658" s="265">
        <f>INDEX(lookups!BA$54:BA$71,MATCH($H658,lookups!$C$54:$C$71,0),1)*($F214&gt;=4)</f>
        <v>0</v>
      </c>
      <c r="BK658" s="265">
        <f>INDEX(lookups!BB$54:BB$71,MATCH($H658,lookups!$C$54:$C$71,0),1)*($F214&gt;=4)</f>
        <v>0</v>
      </c>
      <c r="BL658" s="265">
        <f>INDEX(lookups!BC$54:BC$71,MATCH($H658,lookups!$C$54:$C$71,0),1)*($F214&gt;=4)</f>
        <v>0</v>
      </c>
      <c r="BM658" s="265">
        <f>INDEX(lookups!BD$54:BD$71,MATCH($H658,lookups!$C$54:$C$71,0),1)*($F214&gt;=4)</f>
        <v>0</v>
      </c>
    </row>
    <row r="659" spans="3:65" ht="12.75">
      <c r="C659" s="220">
        <f t="shared" si="662"/>
        <v>4</v>
      </c>
      <c r="D659" s="198" t="str">
        <f t="shared" si="663"/>
        <v>…</v>
      </c>
      <c r="E659" s="245" t="str">
        <f t="shared" si="661"/>
        <v>Operating Savings</v>
      </c>
      <c r="F659" s="215">
        <f t="shared" si="661"/>
        <v>1</v>
      </c>
      <c r="G659" s="215"/>
      <c r="H659" s="250">
        <f>Input!K15</f>
        <v>5</v>
      </c>
      <c r="I659" s="204"/>
      <c r="J659" s="252"/>
      <c r="K659" s="263">
        <f t="shared" si="664"/>
        <v>0</v>
      </c>
      <c r="L659" s="264">
        <f t="shared" si="665"/>
        <v>0</v>
      </c>
      <c r="O659" s="265">
        <f>INDEX(lookups!F$54:F$71,MATCH($H659,lookups!$C$54:$C$71,0),1)*($F215&gt;=4)</f>
        <v>0</v>
      </c>
      <c r="P659" s="265">
        <f>INDEX(lookups!G$54:G$71,MATCH($H659,lookups!$C$54:$C$71,0),1)*($F215&gt;=4)</f>
        <v>0</v>
      </c>
      <c r="Q659" s="265">
        <f>INDEX(lookups!H$54:H$71,MATCH($H659,lookups!$C$54:$C$71,0),1)*($F215&gt;=4)</f>
        <v>0</v>
      </c>
      <c r="R659" s="265">
        <f>INDEX(lookups!I$54:I$71,MATCH($H659,lookups!$C$54:$C$71,0),1)*($F215&gt;=4)</f>
        <v>0</v>
      </c>
      <c r="S659" s="265">
        <f>INDEX(lookups!J$54:J$71,MATCH($H659,lookups!$C$54:$C$71,0),1)*($F215&gt;=4)</f>
        <v>0</v>
      </c>
      <c r="T659" s="265">
        <f>INDEX(lookups!K$54:K$71,MATCH($H659,lookups!$C$54:$C$71,0),1)*($F215&gt;=4)</f>
        <v>0</v>
      </c>
      <c r="U659" s="265">
        <f>INDEX(lookups!L$54:L$71,MATCH($H659,lookups!$C$54:$C$71,0),1)*($F215&gt;=4)</f>
        <v>0</v>
      </c>
      <c r="V659" s="265">
        <f>INDEX(lookups!M$54:M$71,MATCH($H659,lookups!$C$54:$C$71,0),1)*($F215&gt;=4)</f>
        <v>0</v>
      </c>
      <c r="W659" s="265">
        <f>INDEX(lookups!N$54:N$71,MATCH($H659,lookups!$C$54:$C$71,0),1)*($F215&gt;=4)</f>
        <v>0</v>
      </c>
      <c r="X659" s="265">
        <f>INDEX(lookups!O$54:O$71,MATCH($H659,lookups!$C$54:$C$71,0),1)*($F215&gt;=4)</f>
        <v>0</v>
      </c>
      <c r="Y659" s="265">
        <f>INDEX(lookups!P$54:P$71,MATCH($H659,lookups!$C$54:$C$71,0),1)*($F215&gt;=4)</f>
        <v>0</v>
      </c>
      <c r="Z659" s="265">
        <f>INDEX(lookups!Q$54:Q$71,MATCH($H659,lookups!$C$54:$C$71,0),1)*($F215&gt;=4)</f>
        <v>0</v>
      </c>
      <c r="AA659" s="265">
        <f>INDEX(lookups!R$54:R$71,MATCH($H659,lookups!$C$54:$C$71,0),1)*($F215&gt;=4)</f>
        <v>0</v>
      </c>
      <c r="AB659" s="265">
        <f>INDEX(lookups!S$54:S$71,MATCH($H659,lookups!$C$54:$C$71,0),1)*($F215&gt;=4)</f>
        <v>0</v>
      </c>
      <c r="AC659" s="265">
        <f>INDEX(lookups!T$54:T$71,MATCH($H659,lookups!$C$54:$C$71,0),1)*($F215&gt;=4)</f>
        <v>0</v>
      </c>
      <c r="AD659" s="265">
        <f>INDEX(lookups!U$54:U$71,MATCH($H659,lookups!$C$54:$C$71,0),1)*($F215&gt;=4)</f>
        <v>0</v>
      </c>
      <c r="AE659" s="265">
        <f>INDEX(lookups!V$54:V$71,MATCH($H659,lookups!$C$54:$C$71,0),1)*($F215&gt;=4)</f>
        <v>0</v>
      </c>
      <c r="AF659" s="265">
        <f>INDEX(lookups!W$54:W$71,MATCH($H659,lookups!$C$54:$C$71,0),1)*($F215&gt;=4)</f>
        <v>0</v>
      </c>
      <c r="AG659" s="265">
        <f>INDEX(lookups!X$54:X$71,MATCH($H659,lookups!$C$54:$C$71,0),1)*($F215&gt;=4)</f>
        <v>0</v>
      </c>
      <c r="AH659" s="265">
        <f>INDEX(lookups!Y$54:Y$71,MATCH($H659,lookups!$C$54:$C$71,0),1)*($F215&gt;=4)</f>
        <v>0</v>
      </c>
      <c r="AI659" s="265">
        <f>INDEX(lookups!Z$54:Z$71,MATCH($H659,lookups!$C$54:$C$71,0),1)*($F215&gt;=4)</f>
        <v>0</v>
      </c>
      <c r="AJ659" s="265">
        <f>INDEX(lookups!AA$54:AA$71,MATCH($H659,lookups!$C$54:$C$71,0),1)*($F215&gt;=4)</f>
        <v>0</v>
      </c>
      <c r="AK659" s="265">
        <f>INDEX(lookups!AB$54:AB$71,MATCH($H659,lookups!$C$54:$C$71,0),1)*($F215&gt;=4)</f>
        <v>0</v>
      </c>
      <c r="AL659" s="265">
        <f>INDEX(lookups!AC$54:AC$71,MATCH($H659,lookups!$C$54:$C$71,0),1)*($F215&gt;=4)</f>
        <v>0</v>
      </c>
      <c r="AM659" s="265">
        <f>INDEX(lookups!AD$54:AD$71,MATCH($H659,lookups!$C$54:$C$71,0),1)*($F215&gt;=4)</f>
        <v>0</v>
      </c>
      <c r="AN659" s="265">
        <f>INDEX(lookups!AE$54:AE$71,MATCH($H659,lookups!$C$54:$C$71,0),1)*($F215&gt;=4)</f>
        <v>0</v>
      </c>
      <c r="AO659" s="265">
        <f>INDEX(lookups!AF$54:AF$71,MATCH($H659,lookups!$C$54:$C$71,0),1)*($F215&gt;=4)</f>
        <v>0</v>
      </c>
      <c r="AP659" s="265">
        <f>INDEX(lookups!AG$54:AG$71,MATCH($H659,lookups!$C$54:$C$71,0),1)*($F215&gt;=4)</f>
        <v>0</v>
      </c>
      <c r="AQ659" s="265">
        <f>INDEX(lookups!AH$54:AH$71,MATCH($H659,lookups!$C$54:$C$71,0),1)*($F215&gt;=4)</f>
        <v>0</v>
      </c>
      <c r="AR659" s="265">
        <f>INDEX(lookups!AI$54:AI$71,MATCH($H659,lookups!$C$54:$C$71,0),1)*($F215&gt;=4)</f>
        <v>0</v>
      </c>
      <c r="AS659" s="265">
        <f>INDEX(lookups!AJ$54:AJ$71,MATCH($H659,lookups!$C$54:$C$71,0),1)*($F215&gt;=4)</f>
        <v>0</v>
      </c>
      <c r="AT659" s="265">
        <f>INDEX(lookups!AK$54:AK$71,MATCH($H659,lookups!$C$54:$C$71,0),1)*($F215&gt;=4)</f>
        <v>0</v>
      </c>
      <c r="AU659" s="265">
        <f>INDEX(lookups!AL$54:AL$71,MATCH($H659,lookups!$C$54:$C$71,0),1)*($F215&gt;=4)</f>
        <v>0</v>
      </c>
      <c r="AV659" s="265">
        <f>INDEX(lookups!AM$54:AM$71,MATCH($H659,lookups!$C$54:$C$71,0),1)*($F215&gt;=4)</f>
        <v>0</v>
      </c>
      <c r="AW659" s="265">
        <f>INDEX(lookups!AN$54:AN$71,MATCH($H659,lookups!$C$54:$C$71,0),1)*($F215&gt;=4)</f>
        <v>0</v>
      </c>
      <c r="AX659" s="265">
        <f>INDEX(lookups!AO$54:AO$71,MATCH($H659,lookups!$C$54:$C$71,0),1)*($F215&gt;=4)</f>
        <v>0</v>
      </c>
      <c r="AY659" s="265">
        <f>INDEX(lookups!AP$54:AP$71,MATCH($H659,lookups!$C$54:$C$71,0),1)*($F215&gt;=4)</f>
        <v>0</v>
      </c>
      <c r="AZ659" s="265">
        <f>INDEX(lookups!AQ$54:AQ$71,MATCH($H659,lookups!$C$54:$C$71,0),1)*($F215&gt;=4)</f>
        <v>0</v>
      </c>
      <c r="BA659" s="265">
        <f>INDEX(lookups!AR$54:AR$71,MATCH($H659,lookups!$C$54:$C$71,0),1)*($F215&gt;=4)</f>
        <v>0</v>
      </c>
      <c r="BB659" s="265">
        <f>INDEX(lookups!AS$54:AS$71,MATCH($H659,lookups!$C$54:$C$71,0),1)*($F215&gt;=4)</f>
        <v>0</v>
      </c>
      <c r="BC659" s="265">
        <f>INDEX(lookups!AT$54:AT$71,MATCH($H659,lookups!$C$54:$C$71,0),1)*($F215&gt;=4)</f>
        <v>0</v>
      </c>
      <c r="BD659" s="265">
        <f>INDEX(lookups!AU$54:AU$71,MATCH($H659,lookups!$C$54:$C$71,0),1)*($F215&gt;=4)</f>
        <v>0</v>
      </c>
      <c r="BE659" s="265">
        <f>INDEX(lookups!AV$54:AV$71,MATCH($H659,lookups!$C$54:$C$71,0),1)*($F215&gt;=4)</f>
        <v>0</v>
      </c>
      <c r="BF659" s="265">
        <f>INDEX(lookups!AW$54:AW$71,MATCH($H659,lookups!$C$54:$C$71,0),1)*($F215&gt;=4)</f>
        <v>0</v>
      </c>
      <c r="BG659" s="265">
        <f>INDEX(lookups!AX$54:AX$71,MATCH($H659,lookups!$C$54:$C$71,0),1)*($F215&gt;=4)</f>
        <v>0</v>
      </c>
      <c r="BH659" s="265">
        <f>INDEX(lookups!AY$54:AY$71,MATCH($H659,lookups!$C$54:$C$71,0),1)*($F215&gt;=4)</f>
        <v>0</v>
      </c>
      <c r="BI659" s="265">
        <f>INDEX(lookups!AZ$54:AZ$71,MATCH($H659,lookups!$C$54:$C$71,0),1)*($F215&gt;=4)</f>
        <v>0</v>
      </c>
      <c r="BJ659" s="265">
        <f>INDEX(lookups!BA$54:BA$71,MATCH($H659,lookups!$C$54:$C$71,0),1)*($F215&gt;=4)</f>
        <v>0</v>
      </c>
      <c r="BK659" s="265">
        <f>INDEX(lookups!BB$54:BB$71,MATCH($H659,lookups!$C$54:$C$71,0),1)*($F215&gt;=4)</f>
        <v>0</v>
      </c>
      <c r="BL659" s="265">
        <f>INDEX(lookups!BC$54:BC$71,MATCH($H659,lookups!$C$54:$C$71,0),1)*($F215&gt;=4)</f>
        <v>0</v>
      </c>
      <c r="BM659" s="265">
        <f>INDEX(lookups!BD$54:BD$71,MATCH($H659,lookups!$C$54:$C$71,0),1)*($F215&gt;=4)</f>
        <v>0</v>
      </c>
    </row>
    <row r="660" spans="3:65" ht="12.75">
      <c r="C660" s="220">
        <f t="shared" si="662"/>
        <v>5</v>
      </c>
      <c r="D660" s="198" t="str">
        <f t="shared" si="663"/>
        <v>…</v>
      </c>
      <c r="E660" s="245" t="str">
        <f t="shared" si="661"/>
        <v>Operating Expense</v>
      </c>
      <c r="F660" s="215">
        <f t="shared" si="661"/>
        <v>2</v>
      </c>
      <c r="G660" s="215"/>
      <c r="H660" s="250">
        <f>Input!K16</f>
        <v>5</v>
      </c>
      <c r="I660" s="204"/>
      <c r="J660" s="252"/>
      <c r="K660" s="263">
        <f t="shared" si="664"/>
        <v>0</v>
      </c>
      <c r="L660" s="264">
        <f t="shared" si="665"/>
        <v>0</v>
      </c>
      <c r="O660" s="265">
        <f>INDEX(lookups!F$54:F$71,MATCH($H660,lookups!$C$54:$C$71,0),1)*($F216&gt;=4)</f>
        <v>0</v>
      </c>
      <c r="P660" s="265">
        <f>INDEX(lookups!G$54:G$71,MATCH($H660,lookups!$C$54:$C$71,0),1)*($F216&gt;=4)</f>
        <v>0</v>
      </c>
      <c r="Q660" s="265">
        <f>INDEX(lookups!H$54:H$71,MATCH($H660,lookups!$C$54:$C$71,0),1)*($F216&gt;=4)</f>
        <v>0</v>
      </c>
      <c r="R660" s="265">
        <f>INDEX(lookups!I$54:I$71,MATCH($H660,lookups!$C$54:$C$71,0),1)*($F216&gt;=4)</f>
        <v>0</v>
      </c>
      <c r="S660" s="265">
        <f>INDEX(lookups!J$54:J$71,MATCH($H660,lookups!$C$54:$C$71,0),1)*($F216&gt;=4)</f>
        <v>0</v>
      </c>
      <c r="T660" s="265">
        <f>INDEX(lookups!K$54:K$71,MATCH($H660,lookups!$C$54:$C$71,0),1)*($F216&gt;=4)</f>
        <v>0</v>
      </c>
      <c r="U660" s="265">
        <f>INDEX(lookups!L$54:L$71,MATCH($H660,lookups!$C$54:$C$71,0),1)*($F216&gt;=4)</f>
        <v>0</v>
      </c>
      <c r="V660" s="265">
        <f>INDEX(lookups!M$54:M$71,MATCH($H660,lookups!$C$54:$C$71,0),1)*($F216&gt;=4)</f>
        <v>0</v>
      </c>
      <c r="W660" s="265">
        <f>INDEX(lookups!N$54:N$71,MATCH($H660,lookups!$C$54:$C$71,0),1)*($F216&gt;=4)</f>
        <v>0</v>
      </c>
      <c r="X660" s="265">
        <f>INDEX(lookups!O$54:O$71,MATCH($H660,lookups!$C$54:$C$71,0),1)*($F216&gt;=4)</f>
        <v>0</v>
      </c>
      <c r="Y660" s="265">
        <f>INDEX(lookups!P$54:P$71,MATCH($H660,lookups!$C$54:$C$71,0),1)*($F216&gt;=4)</f>
        <v>0</v>
      </c>
      <c r="Z660" s="265">
        <f>INDEX(lookups!Q$54:Q$71,MATCH($H660,lookups!$C$54:$C$71,0),1)*($F216&gt;=4)</f>
        <v>0</v>
      </c>
      <c r="AA660" s="265">
        <f>INDEX(lookups!R$54:R$71,MATCH($H660,lookups!$C$54:$C$71,0),1)*($F216&gt;=4)</f>
        <v>0</v>
      </c>
      <c r="AB660" s="265">
        <f>INDEX(lookups!S$54:S$71,MATCH($H660,lookups!$C$54:$C$71,0),1)*($F216&gt;=4)</f>
        <v>0</v>
      </c>
      <c r="AC660" s="265">
        <f>INDEX(lookups!T$54:T$71,MATCH($H660,lookups!$C$54:$C$71,0),1)*($F216&gt;=4)</f>
        <v>0</v>
      </c>
      <c r="AD660" s="265">
        <f>INDEX(lookups!U$54:U$71,MATCH($H660,lookups!$C$54:$C$71,0),1)*($F216&gt;=4)</f>
        <v>0</v>
      </c>
      <c r="AE660" s="265">
        <f>INDEX(lookups!V$54:V$71,MATCH($H660,lookups!$C$54:$C$71,0),1)*($F216&gt;=4)</f>
        <v>0</v>
      </c>
      <c r="AF660" s="265">
        <f>INDEX(lookups!W$54:W$71,MATCH($H660,lookups!$C$54:$C$71,0),1)*($F216&gt;=4)</f>
        <v>0</v>
      </c>
      <c r="AG660" s="265">
        <f>INDEX(lookups!X$54:X$71,MATCH($H660,lookups!$C$54:$C$71,0),1)*($F216&gt;=4)</f>
        <v>0</v>
      </c>
      <c r="AH660" s="265">
        <f>INDEX(lookups!Y$54:Y$71,MATCH($H660,lookups!$C$54:$C$71,0),1)*($F216&gt;=4)</f>
        <v>0</v>
      </c>
      <c r="AI660" s="265">
        <f>INDEX(lookups!Z$54:Z$71,MATCH($H660,lookups!$C$54:$C$71,0),1)*($F216&gt;=4)</f>
        <v>0</v>
      </c>
      <c r="AJ660" s="265">
        <f>INDEX(lookups!AA$54:AA$71,MATCH($H660,lookups!$C$54:$C$71,0),1)*($F216&gt;=4)</f>
        <v>0</v>
      </c>
      <c r="AK660" s="265">
        <f>INDEX(lookups!AB$54:AB$71,MATCH($H660,lookups!$C$54:$C$71,0),1)*($F216&gt;=4)</f>
        <v>0</v>
      </c>
      <c r="AL660" s="265">
        <f>INDEX(lookups!AC$54:AC$71,MATCH($H660,lookups!$C$54:$C$71,0),1)*($F216&gt;=4)</f>
        <v>0</v>
      </c>
      <c r="AM660" s="265">
        <f>INDEX(lookups!AD$54:AD$71,MATCH($H660,lookups!$C$54:$C$71,0),1)*($F216&gt;=4)</f>
        <v>0</v>
      </c>
      <c r="AN660" s="265">
        <f>INDEX(lookups!AE$54:AE$71,MATCH($H660,lookups!$C$54:$C$71,0),1)*($F216&gt;=4)</f>
        <v>0</v>
      </c>
      <c r="AO660" s="265">
        <f>INDEX(lookups!AF$54:AF$71,MATCH($H660,lookups!$C$54:$C$71,0),1)*($F216&gt;=4)</f>
        <v>0</v>
      </c>
      <c r="AP660" s="265">
        <f>INDEX(lookups!AG$54:AG$71,MATCH($H660,lookups!$C$54:$C$71,0),1)*($F216&gt;=4)</f>
        <v>0</v>
      </c>
      <c r="AQ660" s="265">
        <f>INDEX(lookups!AH$54:AH$71,MATCH($H660,lookups!$C$54:$C$71,0),1)*($F216&gt;=4)</f>
        <v>0</v>
      </c>
      <c r="AR660" s="265">
        <f>INDEX(lookups!AI$54:AI$71,MATCH($H660,lookups!$C$54:$C$71,0),1)*($F216&gt;=4)</f>
        <v>0</v>
      </c>
      <c r="AS660" s="265">
        <f>INDEX(lookups!AJ$54:AJ$71,MATCH($H660,lookups!$C$54:$C$71,0),1)*($F216&gt;=4)</f>
        <v>0</v>
      </c>
      <c r="AT660" s="265">
        <f>INDEX(lookups!AK$54:AK$71,MATCH($H660,lookups!$C$54:$C$71,0),1)*($F216&gt;=4)</f>
        <v>0</v>
      </c>
      <c r="AU660" s="265">
        <f>INDEX(lookups!AL$54:AL$71,MATCH($H660,lookups!$C$54:$C$71,0),1)*($F216&gt;=4)</f>
        <v>0</v>
      </c>
      <c r="AV660" s="265">
        <f>INDEX(lookups!AM$54:AM$71,MATCH($H660,lookups!$C$54:$C$71,0),1)*($F216&gt;=4)</f>
        <v>0</v>
      </c>
      <c r="AW660" s="265">
        <f>INDEX(lookups!AN$54:AN$71,MATCH($H660,lookups!$C$54:$C$71,0),1)*($F216&gt;=4)</f>
        <v>0</v>
      </c>
      <c r="AX660" s="265">
        <f>INDEX(lookups!AO$54:AO$71,MATCH($H660,lookups!$C$54:$C$71,0),1)*($F216&gt;=4)</f>
        <v>0</v>
      </c>
      <c r="AY660" s="265">
        <f>INDEX(lookups!AP$54:AP$71,MATCH($H660,lookups!$C$54:$C$71,0),1)*($F216&gt;=4)</f>
        <v>0</v>
      </c>
      <c r="AZ660" s="265">
        <f>INDEX(lookups!AQ$54:AQ$71,MATCH($H660,lookups!$C$54:$C$71,0),1)*($F216&gt;=4)</f>
        <v>0</v>
      </c>
      <c r="BA660" s="265">
        <f>INDEX(lookups!AR$54:AR$71,MATCH($H660,lookups!$C$54:$C$71,0),1)*($F216&gt;=4)</f>
        <v>0</v>
      </c>
      <c r="BB660" s="265">
        <f>INDEX(lookups!AS$54:AS$71,MATCH($H660,lookups!$C$54:$C$71,0),1)*($F216&gt;=4)</f>
        <v>0</v>
      </c>
      <c r="BC660" s="265">
        <f>INDEX(lookups!AT$54:AT$71,MATCH($H660,lookups!$C$54:$C$71,0),1)*($F216&gt;=4)</f>
        <v>0</v>
      </c>
      <c r="BD660" s="265">
        <f>INDEX(lookups!AU$54:AU$71,MATCH($H660,lookups!$C$54:$C$71,0),1)*($F216&gt;=4)</f>
        <v>0</v>
      </c>
      <c r="BE660" s="265">
        <f>INDEX(lookups!AV$54:AV$71,MATCH($H660,lookups!$C$54:$C$71,0),1)*($F216&gt;=4)</f>
        <v>0</v>
      </c>
      <c r="BF660" s="265">
        <f>INDEX(lookups!AW$54:AW$71,MATCH($H660,lookups!$C$54:$C$71,0),1)*($F216&gt;=4)</f>
        <v>0</v>
      </c>
      <c r="BG660" s="265">
        <f>INDEX(lookups!AX$54:AX$71,MATCH($H660,lookups!$C$54:$C$71,0),1)*($F216&gt;=4)</f>
        <v>0</v>
      </c>
      <c r="BH660" s="265">
        <f>INDEX(lookups!AY$54:AY$71,MATCH($H660,lookups!$C$54:$C$71,0),1)*($F216&gt;=4)</f>
        <v>0</v>
      </c>
      <c r="BI660" s="265">
        <f>INDEX(lookups!AZ$54:AZ$71,MATCH($H660,lookups!$C$54:$C$71,0),1)*($F216&gt;=4)</f>
        <v>0</v>
      </c>
      <c r="BJ660" s="265">
        <f>INDEX(lookups!BA$54:BA$71,MATCH($H660,lookups!$C$54:$C$71,0),1)*($F216&gt;=4)</f>
        <v>0</v>
      </c>
      <c r="BK660" s="265">
        <f>INDEX(lookups!BB$54:BB$71,MATCH($H660,lookups!$C$54:$C$71,0),1)*($F216&gt;=4)</f>
        <v>0</v>
      </c>
      <c r="BL660" s="265">
        <f>INDEX(lookups!BC$54:BC$71,MATCH($H660,lookups!$C$54:$C$71,0),1)*($F216&gt;=4)</f>
        <v>0</v>
      </c>
      <c r="BM660" s="265">
        <f>INDEX(lookups!BD$54:BD$71,MATCH($H660,lookups!$C$54:$C$71,0),1)*($F216&gt;=4)</f>
        <v>0</v>
      </c>
    </row>
    <row r="661" spans="3:65" ht="12.75">
      <c r="C661" s="220">
        <f t="shared" si="662"/>
        <v>6</v>
      </c>
      <c r="D661" s="198" t="str">
        <f t="shared" si="663"/>
        <v>…</v>
      </c>
      <c r="E661" s="245" t="str">
        <f t="shared" si="661"/>
        <v>Operating Expense</v>
      </c>
      <c r="F661" s="215">
        <f t="shared" si="661"/>
        <v>2</v>
      </c>
      <c r="G661" s="215"/>
      <c r="H661" s="250">
        <f>Input!K17</f>
        <v>5</v>
      </c>
      <c r="I661" s="204"/>
      <c r="J661" s="252"/>
      <c r="K661" s="263">
        <f t="shared" si="664"/>
        <v>0</v>
      </c>
      <c r="L661" s="264">
        <f t="shared" si="665"/>
        <v>0</v>
      </c>
      <c r="O661" s="265">
        <f>INDEX(lookups!F$54:F$71,MATCH($H661,lookups!$C$54:$C$71,0),1)*($F217&gt;=4)</f>
        <v>0</v>
      </c>
      <c r="P661" s="265">
        <f>INDEX(lookups!G$54:G$71,MATCH($H661,lookups!$C$54:$C$71,0),1)*($F217&gt;=4)</f>
        <v>0</v>
      </c>
      <c r="Q661" s="265">
        <f>INDEX(lookups!H$54:H$71,MATCH($H661,lookups!$C$54:$C$71,0),1)*($F217&gt;=4)</f>
        <v>0</v>
      </c>
      <c r="R661" s="265">
        <f>INDEX(lookups!I$54:I$71,MATCH($H661,lookups!$C$54:$C$71,0),1)*($F217&gt;=4)</f>
        <v>0</v>
      </c>
      <c r="S661" s="265">
        <f>INDEX(lookups!J$54:J$71,MATCH($H661,lookups!$C$54:$C$71,0),1)*($F217&gt;=4)</f>
        <v>0</v>
      </c>
      <c r="T661" s="265">
        <f>INDEX(lookups!K$54:K$71,MATCH($H661,lookups!$C$54:$C$71,0),1)*($F217&gt;=4)</f>
        <v>0</v>
      </c>
      <c r="U661" s="265">
        <f>INDEX(lookups!L$54:L$71,MATCH($H661,lookups!$C$54:$C$71,0),1)*($F217&gt;=4)</f>
        <v>0</v>
      </c>
      <c r="V661" s="265">
        <f>INDEX(lookups!M$54:M$71,MATCH($H661,lookups!$C$54:$C$71,0),1)*($F217&gt;=4)</f>
        <v>0</v>
      </c>
      <c r="W661" s="265">
        <f>INDEX(lookups!N$54:N$71,MATCH($H661,lookups!$C$54:$C$71,0),1)*($F217&gt;=4)</f>
        <v>0</v>
      </c>
      <c r="X661" s="265">
        <f>INDEX(lookups!O$54:O$71,MATCH($H661,lookups!$C$54:$C$71,0),1)*($F217&gt;=4)</f>
        <v>0</v>
      </c>
      <c r="Y661" s="265">
        <f>INDEX(lookups!P$54:P$71,MATCH($H661,lookups!$C$54:$C$71,0),1)*($F217&gt;=4)</f>
        <v>0</v>
      </c>
      <c r="Z661" s="265">
        <f>INDEX(lookups!Q$54:Q$71,MATCH($H661,lookups!$C$54:$C$71,0),1)*($F217&gt;=4)</f>
        <v>0</v>
      </c>
      <c r="AA661" s="265">
        <f>INDEX(lookups!R$54:R$71,MATCH($H661,lookups!$C$54:$C$71,0),1)*($F217&gt;=4)</f>
        <v>0</v>
      </c>
      <c r="AB661" s="265">
        <f>INDEX(lookups!S$54:S$71,MATCH($H661,lookups!$C$54:$C$71,0),1)*($F217&gt;=4)</f>
        <v>0</v>
      </c>
      <c r="AC661" s="265">
        <f>INDEX(lookups!T$54:T$71,MATCH($H661,lookups!$C$54:$C$71,0),1)*($F217&gt;=4)</f>
        <v>0</v>
      </c>
      <c r="AD661" s="265">
        <f>INDEX(lookups!U$54:U$71,MATCH($H661,lookups!$C$54:$C$71,0),1)*($F217&gt;=4)</f>
        <v>0</v>
      </c>
      <c r="AE661" s="265">
        <f>INDEX(lookups!V$54:V$71,MATCH($H661,lookups!$C$54:$C$71,0),1)*($F217&gt;=4)</f>
        <v>0</v>
      </c>
      <c r="AF661" s="265">
        <f>INDEX(lookups!W$54:W$71,MATCH($H661,lookups!$C$54:$C$71,0),1)*($F217&gt;=4)</f>
        <v>0</v>
      </c>
      <c r="AG661" s="265">
        <f>INDEX(lookups!X$54:X$71,MATCH($H661,lookups!$C$54:$C$71,0),1)*($F217&gt;=4)</f>
        <v>0</v>
      </c>
      <c r="AH661" s="265">
        <f>INDEX(lookups!Y$54:Y$71,MATCH($H661,lookups!$C$54:$C$71,0),1)*($F217&gt;=4)</f>
        <v>0</v>
      </c>
      <c r="AI661" s="265">
        <f>INDEX(lookups!Z$54:Z$71,MATCH($H661,lookups!$C$54:$C$71,0),1)*($F217&gt;=4)</f>
        <v>0</v>
      </c>
      <c r="AJ661" s="265">
        <f>INDEX(lookups!AA$54:AA$71,MATCH($H661,lookups!$C$54:$C$71,0),1)*($F217&gt;=4)</f>
        <v>0</v>
      </c>
      <c r="AK661" s="265">
        <f>INDEX(lookups!AB$54:AB$71,MATCH($H661,lookups!$C$54:$C$71,0),1)*($F217&gt;=4)</f>
        <v>0</v>
      </c>
      <c r="AL661" s="265">
        <f>INDEX(lookups!AC$54:AC$71,MATCH($H661,lookups!$C$54:$C$71,0),1)*($F217&gt;=4)</f>
        <v>0</v>
      </c>
      <c r="AM661" s="265">
        <f>INDEX(lookups!AD$54:AD$71,MATCH($H661,lookups!$C$54:$C$71,0),1)*($F217&gt;=4)</f>
        <v>0</v>
      </c>
      <c r="AN661" s="265">
        <f>INDEX(lookups!AE$54:AE$71,MATCH($H661,lookups!$C$54:$C$71,0),1)*($F217&gt;=4)</f>
        <v>0</v>
      </c>
      <c r="AO661" s="265">
        <f>INDEX(lookups!AF$54:AF$71,MATCH($H661,lookups!$C$54:$C$71,0),1)*($F217&gt;=4)</f>
        <v>0</v>
      </c>
      <c r="AP661" s="265">
        <f>INDEX(lookups!AG$54:AG$71,MATCH($H661,lookups!$C$54:$C$71,0),1)*($F217&gt;=4)</f>
        <v>0</v>
      </c>
      <c r="AQ661" s="265">
        <f>INDEX(lookups!AH$54:AH$71,MATCH($H661,lookups!$C$54:$C$71,0),1)*($F217&gt;=4)</f>
        <v>0</v>
      </c>
      <c r="AR661" s="265">
        <f>INDEX(lookups!AI$54:AI$71,MATCH($H661,lookups!$C$54:$C$71,0),1)*($F217&gt;=4)</f>
        <v>0</v>
      </c>
      <c r="AS661" s="265">
        <f>INDEX(lookups!AJ$54:AJ$71,MATCH($H661,lookups!$C$54:$C$71,0),1)*($F217&gt;=4)</f>
        <v>0</v>
      </c>
      <c r="AT661" s="265">
        <f>INDEX(lookups!AK$54:AK$71,MATCH($H661,lookups!$C$54:$C$71,0),1)*($F217&gt;=4)</f>
        <v>0</v>
      </c>
      <c r="AU661" s="265">
        <f>INDEX(lookups!AL$54:AL$71,MATCH($H661,lookups!$C$54:$C$71,0),1)*($F217&gt;=4)</f>
        <v>0</v>
      </c>
      <c r="AV661" s="265">
        <f>INDEX(lookups!AM$54:AM$71,MATCH($H661,lookups!$C$54:$C$71,0),1)*($F217&gt;=4)</f>
        <v>0</v>
      </c>
      <c r="AW661" s="265">
        <f>INDEX(lookups!AN$54:AN$71,MATCH($H661,lookups!$C$54:$C$71,0),1)*($F217&gt;=4)</f>
        <v>0</v>
      </c>
      <c r="AX661" s="265">
        <f>INDEX(lookups!AO$54:AO$71,MATCH($H661,lookups!$C$54:$C$71,0),1)*($F217&gt;=4)</f>
        <v>0</v>
      </c>
      <c r="AY661" s="265">
        <f>INDEX(lookups!AP$54:AP$71,MATCH($H661,lookups!$C$54:$C$71,0),1)*($F217&gt;=4)</f>
        <v>0</v>
      </c>
      <c r="AZ661" s="265">
        <f>INDEX(lookups!AQ$54:AQ$71,MATCH($H661,lookups!$C$54:$C$71,0),1)*($F217&gt;=4)</f>
        <v>0</v>
      </c>
      <c r="BA661" s="265">
        <f>INDEX(lookups!AR$54:AR$71,MATCH($H661,lookups!$C$54:$C$71,0),1)*($F217&gt;=4)</f>
        <v>0</v>
      </c>
      <c r="BB661" s="265">
        <f>INDEX(lookups!AS$54:AS$71,MATCH($H661,lookups!$C$54:$C$71,0),1)*($F217&gt;=4)</f>
        <v>0</v>
      </c>
      <c r="BC661" s="265">
        <f>INDEX(lookups!AT$54:AT$71,MATCH($H661,lookups!$C$54:$C$71,0),1)*($F217&gt;=4)</f>
        <v>0</v>
      </c>
      <c r="BD661" s="265">
        <f>INDEX(lookups!AU$54:AU$71,MATCH($H661,lookups!$C$54:$C$71,0),1)*($F217&gt;=4)</f>
        <v>0</v>
      </c>
      <c r="BE661" s="265">
        <f>INDEX(lookups!AV$54:AV$71,MATCH($H661,lookups!$C$54:$C$71,0),1)*($F217&gt;=4)</f>
        <v>0</v>
      </c>
      <c r="BF661" s="265">
        <f>INDEX(lookups!AW$54:AW$71,MATCH($H661,lookups!$C$54:$C$71,0),1)*($F217&gt;=4)</f>
        <v>0</v>
      </c>
      <c r="BG661" s="265">
        <f>INDEX(lookups!AX$54:AX$71,MATCH($H661,lookups!$C$54:$C$71,0),1)*($F217&gt;=4)</f>
        <v>0</v>
      </c>
      <c r="BH661" s="265">
        <f>INDEX(lookups!AY$54:AY$71,MATCH($H661,lookups!$C$54:$C$71,0),1)*($F217&gt;=4)</f>
        <v>0</v>
      </c>
      <c r="BI661" s="265">
        <f>INDEX(lookups!AZ$54:AZ$71,MATCH($H661,lookups!$C$54:$C$71,0),1)*($F217&gt;=4)</f>
        <v>0</v>
      </c>
      <c r="BJ661" s="265">
        <f>INDEX(lookups!BA$54:BA$71,MATCH($H661,lookups!$C$54:$C$71,0),1)*($F217&gt;=4)</f>
        <v>0</v>
      </c>
      <c r="BK661" s="265">
        <f>INDEX(lookups!BB$54:BB$71,MATCH($H661,lookups!$C$54:$C$71,0),1)*($F217&gt;=4)</f>
        <v>0</v>
      </c>
      <c r="BL661" s="265">
        <f>INDEX(lookups!BC$54:BC$71,MATCH($H661,lookups!$C$54:$C$71,0),1)*($F217&gt;=4)</f>
        <v>0</v>
      </c>
      <c r="BM661" s="265">
        <f>INDEX(lookups!BD$54:BD$71,MATCH($H661,lookups!$C$54:$C$71,0),1)*($F217&gt;=4)</f>
        <v>0</v>
      </c>
    </row>
    <row r="662" spans="3:65" ht="12.75">
      <c r="C662" s="220">
        <f t="shared" si="662"/>
        <v>7</v>
      </c>
      <c r="D662" s="198" t="str">
        <f t="shared" si="663"/>
        <v>…</v>
      </c>
      <c r="E662" s="245" t="str">
        <f t="shared" si="661"/>
        <v>Operating Expense</v>
      </c>
      <c r="F662" s="215">
        <f t="shared" si="661"/>
        <v>2</v>
      </c>
      <c r="G662" s="215"/>
      <c r="H662" s="250">
        <f>Input!K18</f>
        <v>5</v>
      </c>
      <c r="I662" s="204"/>
      <c r="J662" s="252"/>
      <c r="K662" s="263">
        <f t="shared" si="664"/>
        <v>0</v>
      </c>
      <c r="L662" s="264">
        <f t="shared" si="665"/>
        <v>0</v>
      </c>
      <c r="O662" s="265">
        <f>INDEX(lookups!F$54:F$71,MATCH($H662,lookups!$C$54:$C$71,0),1)*($F218&gt;=4)</f>
        <v>0</v>
      </c>
      <c r="P662" s="265">
        <f>INDEX(lookups!G$54:G$71,MATCH($H662,lookups!$C$54:$C$71,0),1)*($F218&gt;=4)</f>
        <v>0</v>
      </c>
      <c r="Q662" s="265">
        <f>INDEX(lookups!H$54:H$71,MATCH($H662,lookups!$C$54:$C$71,0),1)*($F218&gt;=4)</f>
        <v>0</v>
      </c>
      <c r="R662" s="265">
        <f>INDEX(lookups!I$54:I$71,MATCH($H662,lookups!$C$54:$C$71,0),1)*($F218&gt;=4)</f>
        <v>0</v>
      </c>
      <c r="S662" s="265">
        <f>INDEX(lookups!J$54:J$71,MATCH($H662,lookups!$C$54:$C$71,0),1)*($F218&gt;=4)</f>
        <v>0</v>
      </c>
      <c r="T662" s="265">
        <f>INDEX(lookups!K$54:K$71,MATCH($H662,lookups!$C$54:$C$71,0),1)*($F218&gt;=4)</f>
        <v>0</v>
      </c>
      <c r="U662" s="265">
        <f>INDEX(lookups!L$54:L$71,MATCH($H662,lookups!$C$54:$C$71,0),1)*($F218&gt;=4)</f>
        <v>0</v>
      </c>
      <c r="V662" s="265">
        <f>INDEX(lookups!M$54:M$71,MATCH($H662,lookups!$C$54:$C$71,0),1)*($F218&gt;=4)</f>
        <v>0</v>
      </c>
      <c r="W662" s="265">
        <f>INDEX(lookups!N$54:N$71,MATCH($H662,lookups!$C$54:$C$71,0),1)*($F218&gt;=4)</f>
        <v>0</v>
      </c>
      <c r="X662" s="265">
        <f>INDEX(lookups!O$54:O$71,MATCH($H662,lookups!$C$54:$C$71,0),1)*($F218&gt;=4)</f>
        <v>0</v>
      </c>
      <c r="Y662" s="265">
        <f>INDEX(lookups!P$54:P$71,MATCH($H662,lookups!$C$54:$C$71,0),1)*($F218&gt;=4)</f>
        <v>0</v>
      </c>
      <c r="Z662" s="265">
        <f>INDEX(lookups!Q$54:Q$71,MATCH($H662,lookups!$C$54:$C$71,0),1)*($F218&gt;=4)</f>
        <v>0</v>
      </c>
      <c r="AA662" s="265">
        <f>INDEX(lookups!R$54:R$71,MATCH($H662,lookups!$C$54:$C$71,0),1)*($F218&gt;=4)</f>
        <v>0</v>
      </c>
      <c r="AB662" s="265">
        <f>INDEX(lookups!S$54:S$71,MATCH($H662,lookups!$C$54:$C$71,0),1)*($F218&gt;=4)</f>
        <v>0</v>
      </c>
      <c r="AC662" s="265">
        <f>INDEX(lookups!T$54:T$71,MATCH($H662,lookups!$C$54:$C$71,0),1)*($F218&gt;=4)</f>
        <v>0</v>
      </c>
      <c r="AD662" s="265">
        <f>INDEX(lookups!U$54:U$71,MATCH($H662,lookups!$C$54:$C$71,0),1)*($F218&gt;=4)</f>
        <v>0</v>
      </c>
      <c r="AE662" s="265">
        <f>INDEX(lookups!V$54:V$71,MATCH($H662,lookups!$C$54:$C$71,0),1)*($F218&gt;=4)</f>
        <v>0</v>
      </c>
      <c r="AF662" s="265">
        <f>INDEX(lookups!W$54:W$71,MATCH($H662,lookups!$C$54:$C$71,0),1)*($F218&gt;=4)</f>
        <v>0</v>
      </c>
      <c r="AG662" s="265">
        <f>INDEX(lookups!X$54:X$71,MATCH($H662,lookups!$C$54:$C$71,0),1)*($F218&gt;=4)</f>
        <v>0</v>
      </c>
      <c r="AH662" s="265">
        <f>INDEX(lookups!Y$54:Y$71,MATCH($H662,lookups!$C$54:$C$71,0),1)*($F218&gt;=4)</f>
        <v>0</v>
      </c>
      <c r="AI662" s="265">
        <f>INDEX(lookups!Z$54:Z$71,MATCH($H662,lookups!$C$54:$C$71,0),1)*($F218&gt;=4)</f>
        <v>0</v>
      </c>
      <c r="AJ662" s="265">
        <f>INDEX(lookups!AA$54:AA$71,MATCH($H662,lookups!$C$54:$C$71,0),1)*($F218&gt;=4)</f>
        <v>0</v>
      </c>
      <c r="AK662" s="265">
        <f>INDEX(lookups!AB$54:AB$71,MATCH($H662,lookups!$C$54:$C$71,0),1)*($F218&gt;=4)</f>
        <v>0</v>
      </c>
      <c r="AL662" s="265">
        <f>INDEX(lookups!AC$54:AC$71,MATCH($H662,lookups!$C$54:$C$71,0),1)*($F218&gt;=4)</f>
        <v>0</v>
      </c>
      <c r="AM662" s="265">
        <f>INDEX(lookups!AD$54:AD$71,MATCH($H662,lookups!$C$54:$C$71,0),1)*($F218&gt;=4)</f>
        <v>0</v>
      </c>
      <c r="AN662" s="265">
        <f>INDEX(lookups!AE$54:AE$71,MATCH($H662,lookups!$C$54:$C$71,0),1)*($F218&gt;=4)</f>
        <v>0</v>
      </c>
      <c r="AO662" s="265">
        <f>INDEX(lookups!AF$54:AF$71,MATCH($H662,lookups!$C$54:$C$71,0),1)*($F218&gt;=4)</f>
        <v>0</v>
      </c>
      <c r="AP662" s="265">
        <f>INDEX(lookups!AG$54:AG$71,MATCH($H662,lookups!$C$54:$C$71,0),1)*($F218&gt;=4)</f>
        <v>0</v>
      </c>
      <c r="AQ662" s="265">
        <f>INDEX(lookups!AH$54:AH$71,MATCH($H662,lookups!$C$54:$C$71,0),1)*($F218&gt;=4)</f>
        <v>0</v>
      </c>
      <c r="AR662" s="265">
        <f>INDEX(lookups!AI$54:AI$71,MATCH($H662,lookups!$C$54:$C$71,0),1)*($F218&gt;=4)</f>
        <v>0</v>
      </c>
      <c r="AS662" s="265">
        <f>INDEX(lookups!AJ$54:AJ$71,MATCH($H662,lookups!$C$54:$C$71,0),1)*($F218&gt;=4)</f>
        <v>0</v>
      </c>
      <c r="AT662" s="265">
        <f>INDEX(lookups!AK$54:AK$71,MATCH($H662,lookups!$C$54:$C$71,0),1)*($F218&gt;=4)</f>
        <v>0</v>
      </c>
      <c r="AU662" s="265">
        <f>INDEX(lookups!AL$54:AL$71,MATCH($H662,lookups!$C$54:$C$71,0),1)*($F218&gt;=4)</f>
        <v>0</v>
      </c>
      <c r="AV662" s="265">
        <f>INDEX(lookups!AM$54:AM$71,MATCH($H662,lookups!$C$54:$C$71,0),1)*($F218&gt;=4)</f>
        <v>0</v>
      </c>
      <c r="AW662" s="265">
        <f>INDEX(lookups!AN$54:AN$71,MATCH($H662,lookups!$C$54:$C$71,0),1)*($F218&gt;=4)</f>
        <v>0</v>
      </c>
      <c r="AX662" s="265">
        <f>INDEX(lookups!AO$54:AO$71,MATCH($H662,lookups!$C$54:$C$71,0),1)*($F218&gt;=4)</f>
        <v>0</v>
      </c>
      <c r="AY662" s="265">
        <f>INDEX(lookups!AP$54:AP$71,MATCH($H662,lookups!$C$54:$C$71,0),1)*($F218&gt;=4)</f>
        <v>0</v>
      </c>
      <c r="AZ662" s="265">
        <f>INDEX(lookups!AQ$54:AQ$71,MATCH($H662,lookups!$C$54:$C$71,0),1)*($F218&gt;=4)</f>
        <v>0</v>
      </c>
      <c r="BA662" s="265">
        <f>INDEX(lookups!AR$54:AR$71,MATCH($H662,lookups!$C$54:$C$71,0),1)*($F218&gt;=4)</f>
        <v>0</v>
      </c>
      <c r="BB662" s="265">
        <f>INDEX(lookups!AS$54:AS$71,MATCH($H662,lookups!$C$54:$C$71,0),1)*($F218&gt;=4)</f>
        <v>0</v>
      </c>
      <c r="BC662" s="265">
        <f>INDEX(lookups!AT$54:AT$71,MATCH($H662,lookups!$C$54:$C$71,0),1)*($F218&gt;=4)</f>
        <v>0</v>
      </c>
      <c r="BD662" s="265">
        <f>INDEX(lookups!AU$54:AU$71,MATCH($H662,lookups!$C$54:$C$71,0),1)*($F218&gt;=4)</f>
        <v>0</v>
      </c>
      <c r="BE662" s="265">
        <f>INDEX(lookups!AV$54:AV$71,MATCH($H662,lookups!$C$54:$C$71,0),1)*($F218&gt;=4)</f>
        <v>0</v>
      </c>
      <c r="BF662" s="265">
        <f>INDEX(lookups!AW$54:AW$71,MATCH($H662,lookups!$C$54:$C$71,0),1)*($F218&gt;=4)</f>
        <v>0</v>
      </c>
      <c r="BG662" s="265">
        <f>INDEX(lookups!AX$54:AX$71,MATCH($H662,lookups!$C$54:$C$71,0),1)*($F218&gt;=4)</f>
        <v>0</v>
      </c>
      <c r="BH662" s="265">
        <f>INDEX(lookups!AY$54:AY$71,MATCH($H662,lookups!$C$54:$C$71,0),1)*($F218&gt;=4)</f>
        <v>0</v>
      </c>
      <c r="BI662" s="265">
        <f>INDEX(lookups!AZ$54:AZ$71,MATCH($H662,lookups!$C$54:$C$71,0),1)*($F218&gt;=4)</f>
        <v>0</v>
      </c>
      <c r="BJ662" s="265">
        <f>INDEX(lookups!BA$54:BA$71,MATCH($H662,lookups!$C$54:$C$71,0),1)*($F218&gt;=4)</f>
        <v>0</v>
      </c>
      <c r="BK662" s="265">
        <f>INDEX(lookups!BB$54:BB$71,MATCH($H662,lookups!$C$54:$C$71,0),1)*($F218&gt;=4)</f>
        <v>0</v>
      </c>
      <c r="BL662" s="265">
        <f>INDEX(lookups!BC$54:BC$71,MATCH($H662,lookups!$C$54:$C$71,0),1)*($F218&gt;=4)</f>
        <v>0</v>
      </c>
      <c r="BM662" s="265">
        <f>INDEX(lookups!BD$54:BD$71,MATCH($H662,lookups!$C$54:$C$71,0),1)*($F218&gt;=4)</f>
        <v>0</v>
      </c>
    </row>
    <row r="663" spans="3:65" ht="12.75">
      <c r="C663" s="220">
        <f t="shared" si="662"/>
        <v>8</v>
      </c>
      <c r="D663" s="198" t="str">
        <f t="shared" si="663"/>
        <v>…</v>
      </c>
      <c r="E663" s="245" t="str">
        <f t="shared" si="661"/>
        <v>Operating Expense</v>
      </c>
      <c r="F663" s="215">
        <f t="shared" si="661"/>
        <v>2</v>
      </c>
      <c r="G663" s="215"/>
      <c r="H663" s="250">
        <f>Input!K19</f>
        <v>5</v>
      </c>
      <c r="I663" s="204"/>
      <c r="J663" s="252"/>
      <c r="K663" s="263">
        <f t="shared" si="664"/>
        <v>0</v>
      </c>
      <c r="L663" s="264">
        <f t="shared" si="665"/>
        <v>0</v>
      </c>
      <c r="O663" s="265">
        <f>INDEX(lookups!F$54:F$71,MATCH($H663,lookups!$C$54:$C$71,0),1)*($F219&gt;=4)</f>
        <v>0</v>
      </c>
      <c r="P663" s="265">
        <f>INDEX(lookups!G$54:G$71,MATCH($H663,lookups!$C$54:$C$71,0),1)*($F219&gt;=4)</f>
        <v>0</v>
      </c>
      <c r="Q663" s="265">
        <f>INDEX(lookups!H$54:H$71,MATCH($H663,lookups!$C$54:$C$71,0),1)*($F219&gt;=4)</f>
        <v>0</v>
      </c>
      <c r="R663" s="265">
        <f>INDEX(lookups!I$54:I$71,MATCH($H663,lookups!$C$54:$C$71,0),1)*($F219&gt;=4)</f>
        <v>0</v>
      </c>
      <c r="S663" s="265">
        <f>INDEX(lookups!J$54:J$71,MATCH($H663,lookups!$C$54:$C$71,0),1)*($F219&gt;=4)</f>
        <v>0</v>
      </c>
      <c r="T663" s="265">
        <f>INDEX(lookups!K$54:K$71,MATCH($H663,lookups!$C$54:$C$71,0),1)*($F219&gt;=4)</f>
        <v>0</v>
      </c>
      <c r="U663" s="265">
        <f>INDEX(lookups!L$54:L$71,MATCH($H663,lookups!$C$54:$C$71,0),1)*($F219&gt;=4)</f>
        <v>0</v>
      </c>
      <c r="V663" s="265">
        <f>INDEX(lookups!M$54:M$71,MATCH($H663,lookups!$C$54:$C$71,0),1)*($F219&gt;=4)</f>
        <v>0</v>
      </c>
      <c r="W663" s="265">
        <f>INDEX(lookups!N$54:N$71,MATCH($H663,lookups!$C$54:$C$71,0),1)*($F219&gt;=4)</f>
        <v>0</v>
      </c>
      <c r="X663" s="265">
        <f>INDEX(lookups!O$54:O$71,MATCH($H663,lookups!$C$54:$C$71,0),1)*($F219&gt;=4)</f>
        <v>0</v>
      </c>
      <c r="Y663" s="265">
        <f>INDEX(lookups!P$54:P$71,MATCH($H663,lookups!$C$54:$C$71,0),1)*($F219&gt;=4)</f>
        <v>0</v>
      </c>
      <c r="Z663" s="265">
        <f>INDEX(lookups!Q$54:Q$71,MATCH($H663,lookups!$C$54:$C$71,0),1)*($F219&gt;=4)</f>
        <v>0</v>
      </c>
      <c r="AA663" s="265">
        <f>INDEX(lookups!R$54:R$71,MATCH($H663,lookups!$C$54:$C$71,0),1)*($F219&gt;=4)</f>
        <v>0</v>
      </c>
      <c r="AB663" s="265">
        <f>INDEX(lookups!S$54:S$71,MATCH($H663,lookups!$C$54:$C$71,0),1)*($F219&gt;=4)</f>
        <v>0</v>
      </c>
      <c r="AC663" s="265">
        <f>INDEX(lookups!T$54:T$71,MATCH($H663,lookups!$C$54:$C$71,0),1)*($F219&gt;=4)</f>
        <v>0</v>
      </c>
      <c r="AD663" s="265">
        <f>INDEX(lookups!U$54:U$71,MATCH($H663,lookups!$C$54:$C$71,0),1)*($F219&gt;=4)</f>
        <v>0</v>
      </c>
      <c r="AE663" s="265">
        <f>INDEX(lookups!V$54:V$71,MATCH($H663,lookups!$C$54:$C$71,0),1)*($F219&gt;=4)</f>
        <v>0</v>
      </c>
      <c r="AF663" s="265">
        <f>INDEX(lookups!W$54:W$71,MATCH($H663,lookups!$C$54:$C$71,0),1)*($F219&gt;=4)</f>
        <v>0</v>
      </c>
      <c r="AG663" s="265">
        <f>INDEX(lookups!X$54:X$71,MATCH($H663,lookups!$C$54:$C$71,0),1)*($F219&gt;=4)</f>
        <v>0</v>
      </c>
      <c r="AH663" s="265">
        <f>INDEX(lookups!Y$54:Y$71,MATCH($H663,lookups!$C$54:$C$71,0),1)*($F219&gt;=4)</f>
        <v>0</v>
      </c>
      <c r="AI663" s="265">
        <f>INDEX(lookups!Z$54:Z$71,MATCH($H663,lookups!$C$54:$C$71,0),1)*($F219&gt;=4)</f>
        <v>0</v>
      </c>
      <c r="AJ663" s="265">
        <f>INDEX(lookups!AA$54:AA$71,MATCH($H663,lookups!$C$54:$C$71,0),1)*($F219&gt;=4)</f>
        <v>0</v>
      </c>
      <c r="AK663" s="265">
        <f>INDEX(lookups!AB$54:AB$71,MATCH($H663,lookups!$C$54:$C$71,0),1)*($F219&gt;=4)</f>
        <v>0</v>
      </c>
      <c r="AL663" s="265">
        <f>INDEX(lookups!AC$54:AC$71,MATCH($H663,lookups!$C$54:$C$71,0),1)*($F219&gt;=4)</f>
        <v>0</v>
      </c>
      <c r="AM663" s="265">
        <f>INDEX(lookups!AD$54:AD$71,MATCH($H663,lookups!$C$54:$C$71,0),1)*($F219&gt;=4)</f>
        <v>0</v>
      </c>
      <c r="AN663" s="265">
        <f>INDEX(lookups!AE$54:AE$71,MATCH($H663,lookups!$C$54:$C$71,0),1)*($F219&gt;=4)</f>
        <v>0</v>
      </c>
      <c r="AO663" s="265">
        <f>INDEX(lookups!AF$54:AF$71,MATCH($H663,lookups!$C$54:$C$71,0),1)*($F219&gt;=4)</f>
        <v>0</v>
      </c>
      <c r="AP663" s="265">
        <f>INDEX(lookups!AG$54:AG$71,MATCH($H663,lookups!$C$54:$C$71,0),1)*($F219&gt;=4)</f>
        <v>0</v>
      </c>
      <c r="AQ663" s="265">
        <f>INDEX(lookups!AH$54:AH$71,MATCH($H663,lookups!$C$54:$C$71,0),1)*($F219&gt;=4)</f>
        <v>0</v>
      </c>
      <c r="AR663" s="265">
        <f>INDEX(lookups!AI$54:AI$71,MATCH($H663,lookups!$C$54:$C$71,0),1)*($F219&gt;=4)</f>
        <v>0</v>
      </c>
      <c r="AS663" s="265">
        <f>INDEX(lookups!AJ$54:AJ$71,MATCH($H663,lookups!$C$54:$C$71,0),1)*($F219&gt;=4)</f>
        <v>0</v>
      </c>
      <c r="AT663" s="265">
        <f>INDEX(lookups!AK$54:AK$71,MATCH($H663,lookups!$C$54:$C$71,0),1)*($F219&gt;=4)</f>
        <v>0</v>
      </c>
      <c r="AU663" s="265">
        <f>INDEX(lookups!AL$54:AL$71,MATCH($H663,lookups!$C$54:$C$71,0),1)*($F219&gt;=4)</f>
        <v>0</v>
      </c>
      <c r="AV663" s="265">
        <f>INDEX(lookups!AM$54:AM$71,MATCH($H663,lookups!$C$54:$C$71,0),1)*($F219&gt;=4)</f>
        <v>0</v>
      </c>
      <c r="AW663" s="265">
        <f>INDEX(lookups!AN$54:AN$71,MATCH($H663,lookups!$C$54:$C$71,0),1)*($F219&gt;=4)</f>
        <v>0</v>
      </c>
      <c r="AX663" s="265">
        <f>INDEX(lookups!AO$54:AO$71,MATCH($H663,lookups!$C$54:$C$71,0),1)*($F219&gt;=4)</f>
        <v>0</v>
      </c>
      <c r="AY663" s="265">
        <f>INDEX(lookups!AP$54:AP$71,MATCH($H663,lookups!$C$54:$C$71,0),1)*($F219&gt;=4)</f>
        <v>0</v>
      </c>
      <c r="AZ663" s="265">
        <f>INDEX(lookups!AQ$54:AQ$71,MATCH($H663,lookups!$C$54:$C$71,0),1)*($F219&gt;=4)</f>
        <v>0</v>
      </c>
      <c r="BA663" s="265">
        <f>INDEX(lookups!AR$54:AR$71,MATCH($H663,lookups!$C$54:$C$71,0),1)*($F219&gt;=4)</f>
        <v>0</v>
      </c>
      <c r="BB663" s="265">
        <f>INDEX(lookups!AS$54:AS$71,MATCH($H663,lookups!$C$54:$C$71,0),1)*($F219&gt;=4)</f>
        <v>0</v>
      </c>
      <c r="BC663" s="265">
        <f>INDEX(lookups!AT$54:AT$71,MATCH($H663,lookups!$C$54:$C$71,0),1)*($F219&gt;=4)</f>
        <v>0</v>
      </c>
      <c r="BD663" s="265">
        <f>INDEX(lookups!AU$54:AU$71,MATCH($H663,lookups!$C$54:$C$71,0),1)*($F219&gt;=4)</f>
        <v>0</v>
      </c>
      <c r="BE663" s="265">
        <f>INDEX(lookups!AV$54:AV$71,MATCH($H663,lookups!$C$54:$C$71,0),1)*($F219&gt;=4)</f>
        <v>0</v>
      </c>
      <c r="BF663" s="265">
        <f>INDEX(lookups!AW$54:AW$71,MATCH($H663,lookups!$C$54:$C$71,0),1)*($F219&gt;=4)</f>
        <v>0</v>
      </c>
      <c r="BG663" s="265">
        <f>INDEX(lookups!AX$54:AX$71,MATCH($H663,lookups!$C$54:$C$71,0),1)*($F219&gt;=4)</f>
        <v>0</v>
      </c>
      <c r="BH663" s="265">
        <f>INDEX(lookups!AY$54:AY$71,MATCH($H663,lookups!$C$54:$C$71,0),1)*($F219&gt;=4)</f>
        <v>0</v>
      </c>
      <c r="BI663" s="265">
        <f>INDEX(lookups!AZ$54:AZ$71,MATCH($H663,lookups!$C$54:$C$71,0),1)*($F219&gt;=4)</f>
        <v>0</v>
      </c>
      <c r="BJ663" s="265">
        <f>INDEX(lookups!BA$54:BA$71,MATCH($H663,lookups!$C$54:$C$71,0),1)*($F219&gt;=4)</f>
        <v>0</v>
      </c>
      <c r="BK663" s="265">
        <f>INDEX(lookups!BB$54:BB$71,MATCH($H663,lookups!$C$54:$C$71,0),1)*($F219&gt;=4)</f>
        <v>0</v>
      </c>
      <c r="BL663" s="265">
        <f>INDEX(lookups!BC$54:BC$71,MATCH($H663,lookups!$C$54:$C$71,0),1)*($F219&gt;=4)</f>
        <v>0</v>
      </c>
      <c r="BM663" s="265">
        <f>INDEX(lookups!BD$54:BD$71,MATCH($H663,lookups!$C$54:$C$71,0),1)*($F219&gt;=4)</f>
        <v>0</v>
      </c>
    </row>
    <row r="664" spans="3:65" ht="12.75">
      <c r="C664" s="220">
        <f t="shared" si="662"/>
        <v>9</v>
      </c>
      <c r="D664" s="198" t="str">
        <f t="shared" si="663"/>
        <v>…</v>
      </c>
      <c r="E664" s="245" t="str">
        <f t="shared" si="661"/>
        <v>Operating Expense</v>
      </c>
      <c r="F664" s="215">
        <f t="shared" si="661"/>
        <v>2</v>
      </c>
      <c r="G664" s="215"/>
      <c r="H664" s="250">
        <f>Input!K20</f>
        <v>5</v>
      </c>
      <c r="I664" s="204"/>
      <c r="J664" s="252"/>
      <c r="K664" s="263">
        <f t="shared" si="664"/>
        <v>0</v>
      </c>
      <c r="L664" s="264">
        <f t="shared" si="665"/>
        <v>0</v>
      </c>
      <c r="O664" s="265">
        <f>INDEX(lookups!F$54:F$71,MATCH($H664,lookups!$C$54:$C$71,0),1)*($F220&gt;=4)</f>
        <v>0</v>
      </c>
      <c r="P664" s="265">
        <f>INDEX(lookups!G$54:G$71,MATCH($H664,lookups!$C$54:$C$71,0),1)*($F220&gt;=4)</f>
        <v>0</v>
      </c>
      <c r="Q664" s="265">
        <f>INDEX(lookups!H$54:H$71,MATCH($H664,lookups!$C$54:$C$71,0),1)*($F220&gt;=4)</f>
        <v>0</v>
      </c>
      <c r="R664" s="265">
        <f>INDEX(lookups!I$54:I$71,MATCH($H664,lookups!$C$54:$C$71,0),1)*($F220&gt;=4)</f>
        <v>0</v>
      </c>
      <c r="S664" s="265">
        <f>INDEX(lookups!J$54:J$71,MATCH($H664,lookups!$C$54:$C$71,0),1)*($F220&gt;=4)</f>
        <v>0</v>
      </c>
      <c r="T664" s="265">
        <f>INDEX(lookups!K$54:K$71,MATCH($H664,lookups!$C$54:$C$71,0),1)*($F220&gt;=4)</f>
        <v>0</v>
      </c>
      <c r="U664" s="265">
        <f>INDEX(lookups!L$54:L$71,MATCH($H664,lookups!$C$54:$C$71,0),1)*($F220&gt;=4)</f>
        <v>0</v>
      </c>
      <c r="V664" s="265">
        <f>INDEX(lookups!M$54:M$71,MATCH($H664,lookups!$C$54:$C$71,0),1)*($F220&gt;=4)</f>
        <v>0</v>
      </c>
      <c r="W664" s="265">
        <f>INDEX(lookups!N$54:N$71,MATCH($H664,lookups!$C$54:$C$71,0),1)*($F220&gt;=4)</f>
        <v>0</v>
      </c>
      <c r="X664" s="265">
        <f>INDEX(lookups!O$54:O$71,MATCH($H664,lookups!$C$54:$C$71,0),1)*($F220&gt;=4)</f>
        <v>0</v>
      </c>
      <c r="Y664" s="265">
        <f>INDEX(lookups!P$54:P$71,MATCH($H664,lookups!$C$54:$C$71,0),1)*($F220&gt;=4)</f>
        <v>0</v>
      </c>
      <c r="Z664" s="265">
        <f>INDEX(lookups!Q$54:Q$71,MATCH($H664,lookups!$C$54:$C$71,0),1)*($F220&gt;=4)</f>
        <v>0</v>
      </c>
      <c r="AA664" s="265">
        <f>INDEX(lookups!R$54:R$71,MATCH($H664,lookups!$C$54:$C$71,0),1)*($F220&gt;=4)</f>
        <v>0</v>
      </c>
      <c r="AB664" s="265">
        <f>INDEX(lookups!S$54:S$71,MATCH($H664,lookups!$C$54:$C$71,0),1)*($F220&gt;=4)</f>
        <v>0</v>
      </c>
      <c r="AC664" s="265">
        <f>INDEX(lookups!T$54:T$71,MATCH($H664,lookups!$C$54:$C$71,0),1)*($F220&gt;=4)</f>
        <v>0</v>
      </c>
      <c r="AD664" s="265">
        <f>INDEX(lookups!U$54:U$71,MATCH($H664,lookups!$C$54:$C$71,0),1)*($F220&gt;=4)</f>
        <v>0</v>
      </c>
      <c r="AE664" s="265">
        <f>INDEX(lookups!V$54:V$71,MATCH($H664,lookups!$C$54:$C$71,0),1)*($F220&gt;=4)</f>
        <v>0</v>
      </c>
      <c r="AF664" s="265">
        <f>INDEX(lookups!W$54:W$71,MATCH($H664,lookups!$C$54:$C$71,0),1)*($F220&gt;=4)</f>
        <v>0</v>
      </c>
      <c r="AG664" s="265">
        <f>INDEX(lookups!X$54:X$71,MATCH($H664,lookups!$C$54:$C$71,0),1)*($F220&gt;=4)</f>
        <v>0</v>
      </c>
      <c r="AH664" s="265">
        <f>INDEX(lookups!Y$54:Y$71,MATCH($H664,lookups!$C$54:$C$71,0),1)*($F220&gt;=4)</f>
        <v>0</v>
      </c>
      <c r="AI664" s="265">
        <f>INDEX(lookups!Z$54:Z$71,MATCH($H664,lookups!$C$54:$C$71,0),1)*($F220&gt;=4)</f>
        <v>0</v>
      </c>
      <c r="AJ664" s="265">
        <f>INDEX(lookups!AA$54:AA$71,MATCH($H664,lookups!$C$54:$C$71,0),1)*($F220&gt;=4)</f>
        <v>0</v>
      </c>
      <c r="AK664" s="265">
        <f>INDEX(lookups!AB$54:AB$71,MATCH($H664,lookups!$C$54:$C$71,0),1)*($F220&gt;=4)</f>
        <v>0</v>
      </c>
      <c r="AL664" s="265">
        <f>INDEX(lookups!AC$54:AC$71,MATCH($H664,lookups!$C$54:$C$71,0),1)*($F220&gt;=4)</f>
        <v>0</v>
      </c>
      <c r="AM664" s="265">
        <f>INDEX(lookups!AD$54:AD$71,MATCH($H664,lookups!$C$54:$C$71,0),1)*($F220&gt;=4)</f>
        <v>0</v>
      </c>
      <c r="AN664" s="265">
        <f>INDEX(lookups!AE$54:AE$71,MATCH($H664,lookups!$C$54:$C$71,0),1)*($F220&gt;=4)</f>
        <v>0</v>
      </c>
      <c r="AO664" s="265">
        <f>INDEX(lookups!AF$54:AF$71,MATCH($H664,lookups!$C$54:$C$71,0),1)*($F220&gt;=4)</f>
        <v>0</v>
      </c>
      <c r="AP664" s="265">
        <f>INDEX(lookups!AG$54:AG$71,MATCH($H664,lookups!$C$54:$C$71,0),1)*($F220&gt;=4)</f>
        <v>0</v>
      </c>
      <c r="AQ664" s="265">
        <f>INDEX(lookups!AH$54:AH$71,MATCH($H664,lookups!$C$54:$C$71,0),1)*($F220&gt;=4)</f>
        <v>0</v>
      </c>
      <c r="AR664" s="265">
        <f>INDEX(lookups!AI$54:AI$71,MATCH($H664,lookups!$C$54:$C$71,0),1)*($F220&gt;=4)</f>
        <v>0</v>
      </c>
      <c r="AS664" s="265">
        <f>INDEX(lookups!AJ$54:AJ$71,MATCH($H664,lookups!$C$54:$C$71,0),1)*($F220&gt;=4)</f>
        <v>0</v>
      </c>
      <c r="AT664" s="265">
        <f>INDEX(lookups!AK$54:AK$71,MATCH($H664,lookups!$C$54:$C$71,0),1)*($F220&gt;=4)</f>
        <v>0</v>
      </c>
      <c r="AU664" s="265">
        <f>INDEX(lookups!AL$54:AL$71,MATCH($H664,lookups!$C$54:$C$71,0),1)*($F220&gt;=4)</f>
        <v>0</v>
      </c>
      <c r="AV664" s="265">
        <f>INDEX(lookups!AM$54:AM$71,MATCH($H664,lookups!$C$54:$C$71,0),1)*($F220&gt;=4)</f>
        <v>0</v>
      </c>
      <c r="AW664" s="265">
        <f>INDEX(lookups!AN$54:AN$71,MATCH($H664,lookups!$C$54:$C$71,0),1)*($F220&gt;=4)</f>
        <v>0</v>
      </c>
      <c r="AX664" s="265">
        <f>INDEX(lookups!AO$54:AO$71,MATCH($H664,lookups!$C$54:$C$71,0),1)*($F220&gt;=4)</f>
        <v>0</v>
      </c>
      <c r="AY664" s="265">
        <f>INDEX(lookups!AP$54:AP$71,MATCH($H664,lookups!$C$54:$C$71,0),1)*($F220&gt;=4)</f>
        <v>0</v>
      </c>
      <c r="AZ664" s="265">
        <f>INDEX(lookups!AQ$54:AQ$71,MATCH($H664,lookups!$C$54:$C$71,0),1)*($F220&gt;=4)</f>
        <v>0</v>
      </c>
      <c r="BA664" s="265">
        <f>INDEX(lookups!AR$54:AR$71,MATCH($H664,lookups!$C$54:$C$71,0),1)*($F220&gt;=4)</f>
        <v>0</v>
      </c>
      <c r="BB664" s="265">
        <f>INDEX(lookups!AS$54:AS$71,MATCH($H664,lookups!$C$54:$C$71,0),1)*($F220&gt;=4)</f>
        <v>0</v>
      </c>
      <c r="BC664" s="265">
        <f>INDEX(lookups!AT$54:AT$71,MATCH($H664,lookups!$C$54:$C$71,0),1)*($F220&gt;=4)</f>
        <v>0</v>
      </c>
      <c r="BD664" s="265">
        <f>INDEX(lookups!AU$54:AU$71,MATCH($H664,lookups!$C$54:$C$71,0),1)*($F220&gt;=4)</f>
        <v>0</v>
      </c>
      <c r="BE664" s="265">
        <f>INDEX(lookups!AV$54:AV$71,MATCH($H664,lookups!$C$54:$C$71,0),1)*($F220&gt;=4)</f>
        <v>0</v>
      </c>
      <c r="BF664" s="265">
        <f>INDEX(lookups!AW$54:AW$71,MATCH($H664,lookups!$C$54:$C$71,0),1)*($F220&gt;=4)</f>
        <v>0</v>
      </c>
      <c r="BG664" s="265">
        <f>INDEX(lookups!AX$54:AX$71,MATCH($H664,lookups!$C$54:$C$71,0),1)*($F220&gt;=4)</f>
        <v>0</v>
      </c>
      <c r="BH664" s="265">
        <f>INDEX(lookups!AY$54:AY$71,MATCH($H664,lookups!$C$54:$C$71,0),1)*($F220&gt;=4)</f>
        <v>0</v>
      </c>
      <c r="BI664" s="265">
        <f>INDEX(lookups!AZ$54:AZ$71,MATCH($H664,lookups!$C$54:$C$71,0),1)*($F220&gt;=4)</f>
        <v>0</v>
      </c>
      <c r="BJ664" s="265">
        <f>INDEX(lookups!BA$54:BA$71,MATCH($H664,lookups!$C$54:$C$71,0),1)*($F220&gt;=4)</f>
        <v>0</v>
      </c>
      <c r="BK664" s="265">
        <f>INDEX(lookups!BB$54:BB$71,MATCH($H664,lookups!$C$54:$C$71,0),1)*($F220&gt;=4)</f>
        <v>0</v>
      </c>
      <c r="BL664" s="265">
        <f>INDEX(lookups!BC$54:BC$71,MATCH($H664,lookups!$C$54:$C$71,0),1)*($F220&gt;=4)</f>
        <v>0</v>
      </c>
      <c r="BM664" s="265">
        <f>INDEX(lookups!BD$54:BD$71,MATCH($H664,lookups!$C$54:$C$71,0),1)*($F220&gt;=4)</f>
        <v>0</v>
      </c>
    </row>
    <row r="665" spans="3:65" ht="12.75">
      <c r="C665" s="220">
        <f t="shared" si="662"/>
        <v>10</v>
      </c>
      <c r="D665" s="198" t="str">
        <f t="shared" si="663"/>
        <v>…</v>
      </c>
      <c r="E665" s="245" t="str">
        <f t="shared" si="661"/>
        <v>Operating Expense</v>
      </c>
      <c r="F665" s="215">
        <f t="shared" si="661"/>
        <v>2</v>
      </c>
      <c r="G665" s="215"/>
      <c r="H665" s="250">
        <f>Input!K21</f>
        <v>5</v>
      </c>
      <c r="I665" s="204"/>
      <c r="J665" s="252"/>
      <c r="K665" s="263">
        <f t="shared" si="664"/>
        <v>0</v>
      </c>
      <c r="L665" s="264">
        <f t="shared" si="665"/>
        <v>0</v>
      </c>
      <c r="O665" s="265">
        <f>INDEX(lookups!F$54:F$71,MATCH($H665,lookups!$C$54:$C$71,0),1)*($F221&gt;=4)</f>
        <v>0</v>
      </c>
      <c r="P665" s="265">
        <f>INDEX(lookups!G$54:G$71,MATCH($H665,lookups!$C$54:$C$71,0),1)*($F221&gt;=4)</f>
        <v>0</v>
      </c>
      <c r="Q665" s="265">
        <f>INDEX(lookups!H$54:H$71,MATCH($H665,lookups!$C$54:$C$71,0),1)*($F221&gt;=4)</f>
        <v>0</v>
      </c>
      <c r="R665" s="265">
        <f>INDEX(lookups!I$54:I$71,MATCH($H665,lookups!$C$54:$C$71,0),1)*($F221&gt;=4)</f>
        <v>0</v>
      </c>
      <c r="S665" s="265">
        <f>INDEX(lookups!J$54:J$71,MATCH($H665,lookups!$C$54:$C$71,0),1)*($F221&gt;=4)</f>
        <v>0</v>
      </c>
      <c r="T665" s="265">
        <f>INDEX(lookups!K$54:K$71,MATCH($H665,lookups!$C$54:$C$71,0),1)*($F221&gt;=4)</f>
        <v>0</v>
      </c>
      <c r="U665" s="265">
        <f>INDEX(lookups!L$54:L$71,MATCH($H665,lookups!$C$54:$C$71,0),1)*($F221&gt;=4)</f>
        <v>0</v>
      </c>
      <c r="V665" s="265">
        <f>INDEX(lookups!M$54:M$71,MATCH($H665,lookups!$C$54:$C$71,0),1)*($F221&gt;=4)</f>
        <v>0</v>
      </c>
      <c r="W665" s="265">
        <f>INDEX(lookups!N$54:N$71,MATCH($H665,lookups!$C$54:$C$71,0),1)*($F221&gt;=4)</f>
        <v>0</v>
      </c>
      <c r="X665" s="265">
        <f>INDEX(lookups!O$54:O$71,MATCH($H665,lookups!$C$54:$C$71,0),1)*($F221&gt;=4)</f>
        <v>0</v>
      </c>
      <c r="Y665" s="265">
        <f>INDEX(lookups!P$54:P$71,MATCH($H665,lookups!$C$54:$C$71,0),1)*($F221&gt;=4)</f>
        <v>0</v>
      </c>
      <c r="Z665" s="265">
        <f>INDEX(lookups!Q$54:Q$71,MATCH($H665,lookups!$C$54:$C$71,0),1)*($F221&gt;=4)</f>
        <v>0</v>
      </c>
      <c r="AA665" s="265">
        <f>INDEX(lookups!R$54:R$71,MATCH($H665,lookups!$C$54:$C$71,0),1)*($F221&gt;=4)</f>
        <v>0</v>
      </c>
      <c r="AB665" s="265">
        <f>INDEX(lookups!S$54:S$71,MATCH($H665,lookups!$C$54:$C$71,0),1)*($F221&gt;=4)</f>
        <v>0</v>
      </c>
      <c r="AC665" s="265">
        <f>INDEX(lookups!T$54:T$71,MATCH($H665,lookups!$C$54:$C$71,0),1)*($F221&gt;=4)</f>
        <v>0</v>
      </c>
      <c r="AD665" s="265">
        <f>INDEX(lookups!U$54:U$71,MATCH($H665,lookups!$C$54:$C$71,0),1)*($F221&gt;=4)</f>
        <v>0</v>
      </c>
      <c r="AE665" s="265">
        <f>INDEX(lookups!V$54:V$71,MATCH($H665,lookups!$C$54:$C$71,0),1)*($F221&gt;=4)</f>
        <v>0</v>
      </c>
      <c r="AF665" s="265">
        <f>INDEX(lookups!W$54:W$71,MATCH($H665,lookups!$C$54:$C$71,0),1)*($F221&gt;=4)</f>
        <v>0</v>
      </c>
      <c r="AG665" s="265">
        <f>INDEX(lookups!X$54:X$71,MATCH($H665,lookups!$C$54:$C$71,0),1)*($F221&gt;=4)</f>
        <v>0</v>
      </c>
      <c r="AH665" s="265">
        <f>INDEX(lookups!Y$54:Y$71,MATCH($H665,lookups!$C$54:$C$71,0),1)*($F221&gt;=4)</f>
        <v>0</v>
      </c>
      <c r="AI665" s="265">
        <f>INDEX(lookups!Z$54:Z$71,MATCH($H665,lookups!$C$54:$C$71,0),1)*($F221&gt;=4)</f>
        <v>0</v>
      </c>
      <c r="AJ665" s="265">
        <f>INDEX(lookups!AA$54:AA$71,MATCH($H665,lookups!$C$54:$C$71,0),1)*($F221&gt;=4)</f>
        <v>0</v>
      </c>
      <c r="AK665" s="265">
        <f>INDEX(lookups!AB$54:AB$71,MATCH($H665,lookups!$C$54:$C$71,0),1)*($F221&gt;=4)</f>
        <v>0</v>
      </c>
      <c r="AL665" s="265">
        <f>INDEX(lookups!AC$54:AC$71,MATCH($H665,lookups!$C$54:$C$71,0),1)*($F221&gt;=4)</f>
        <v>0</v>
      </c>
      <c r="AM665" s="265">
        <f>INDEX(lookups!AD$54:AD$71,MATCH($H665,lookups!$C$54:$C$71,0),1)*($F221&gt;=4)</f>
        <v>0</v>
      </c>
      <c r="AN665" s="265">
        <f>INDEX(lookups!AE$54:AE$71,MATCH($H665,lookups!$C$54:$C$71,0),1)*($F221&gt;=4)</f>
        <v>0</v>
      </c>
      <c r="AO665" s="265">
        <f>INDEX(lookups!AF$54:AF$71,MATCH($H665,lookups!$C$54:$C$71,0),1)*($F221&gt;=4)</f>
        <v>0</v>
      </c>
      <c r="AP665" s="265">
        <f>INDEX(lookups!AG$54:AG$71,MATCH($H665,lookups!$C$54:$C$71,0),1)*($F221&gt;=4)</f>
        <v>0</v>
      </c>
      <c r="AQ665" s="265">
        <f>INDEX(lookups!AH$54:AH$71,MATCH($H665,lookups!$C$54:$C$71,0),1)*($F221&gt;=4)</f>
        <v>0</v>
      </c>
      <c r="AR665" s="265">
        <f>INDEX(lookups!AI$54:AI$71,MATCH($H665,lookups!$C$54:$C$71,0),1)*($F221&gt;=4)</f>
        <v>0</v>
      </c>
      <c r="AS665" s="265">
        <f>INDEX(lookups!AJ$54:AJ$71,MATCH($H665,lookups!$C$54:$C$71,0),1)*($F221&gt;=4)</f>
        <v>0</v>
      </c>
      <c r="AT665" s="265">
        <f>INDEX(lookups!AK$54:AK$71,MATCH($H665,lookups!$C$54:$C$71,0),1)*($F221&gt;=4)</f>
        <v>0</v>
      </c>
      <c r="AU665" s="265">
        <f>INDEX(lookups!AL$54:AL$71,MATCH($H665,lookups!$C$54:$C$71,0),1)*($F221&gt;=4)</f>
        <v>0</v>
      </c>
      <c r="AV665" s="265">
        <f>INDEX(lookups!AM$54:AM$71,MATCH($H665,lookups!$C$54:$C$71,0),1)*($F221&gt;=4)</f>
        <v>0</v>
      </c>
      <c r="AW665" s="265">
        <f>INDEX(lookups!AN$54:AN$71,MATCH($H665,lookups!$C$54:$C$71,0),1)*($F221&gt;=4)</f>
        <v>0</v>
      </c>
      <c r="AX665" s="265">
        <f>INDEX(lookups!AO$54:AO$71,MATCH($H665,lookups!$C$54:$C$71,0),1)*($F221&gt;=4)</f>
        <v>0</v>
      </c>
      <c r="AY665" s="265">
        <f>INDEX(lookups!AP$54:AP$71,MATCH($H665,lookups!$C$54:$C$71,0),1)*($F221&gt;=4)</f>
        <v>0</v>
      </c>
      <c r="AZ665" s="265">
        <f>INDEX(lookups!AQ$54:AQ$71,MATCH($H665,lookups!$C$54:$C$71,0),1)*($F221&gt;=4)</f>
        <v>0</v>
      </c>
      <c r="BA665" s="265">
        <f>INDEX(lookups!AR$54:AR$71,MATCH($H665,lookups!$C$54:$C$71,0),1)*($F221&gt;=4)</f>
        <v>0</v>
      </c>
      <c r="BB665" s="265">
        <f>INDEX(lookups!AS$54:AS$71,MATCH($H665,lookups!$C$54:$C$71,0),1)*($F221&gt;=4)</f>
        <v>0</v>
      </c>
      <c r="BC665" s="265">
        <f>INDEX(lookups!AT$54:AT$71,MATCH($H665,lookups!$C$54:$C$71,0),1)*($F221&gt;=4)</f>
        <v>0</v>
      </c>
      <c r="BD665" s="265">
        <f>INDEX(lookups!AU$54:AU$71,MATCH($H665,lookups!$C$54:$C$71,0),1)*($F221&gt;=4)</f>
        <v>0</v>
      </c>
      <c r="BE665" s="265">
        <f>INDEX(lookups!AV$54:AV$71,MATCH($H665,lookups!$C$54:$C$71,0),1)*($F221&gt;=4)</f>
        <v>0</v>
      </c>
      <c r="BF665" s="265">
        <f>INDEX(lookups!AW$54:AW$71,MATCH($H665,lookups!$C$54:$C$71,0),1)*($F221&gt;=4)</f>
        <v>0</v>
      </c>
      <c r="BG665" s="265">
        <f>INDEX(lookups!AX$54:AX$71,MATCH($H665,lookups!$C$54:$C$71,0),1)*($F221&gt;=4)</f>
        <v>0</v>
      </c>
      <c r="BH665" s="265">
        <f>INDEX(lookups!AY$54:AY$71,MATCH($H665,lookups!$C$54:$C$71,0),1)*($F221&gt;=4)</f>
        <v>0</v>
      </c>
      <c r="BI665" s="265">
        <f>INDEX(lookups!AZ$54:AZ$71,MATCH($H665,lookups!$C$54:$C$71,0),1)*($F221&gt;=4)</f>
        <v>0</v>
      </c>
      <c r="BJ665" s="265">
        <f>INDEX(lookups!BA$54:BA$71,MATCH($H665,lookups!$C$54:$C$71,0),1)*($F221&gt;=4)</f>
        <v>0</v>
      </c>
      <c r="BK665" s="265">
        <f>INDEX(lookups!BB$54:BB$71,MATCH($H665,lookups!$C$54:$C$71,0),1)*($F221&gt;=4)</f>
        <v>0</v>
      </c>
      <c r="BL665" s="265">
        <f>INDEX(lookups!BC$54:BC$71,MATCH($H665,lookups!$C$54:$C$71,0),1)*($F221&gt;=4)</f>
        <v>0</v>
      </c>
      <c r="BM665" s="265">
        <f>INDEX(lookups!BD$54:BD$71,MATCH($H665,lookups!$C$54:$C$71,0),1)*($F221&gt;=4)</f>
        <v>0</v>
      </c>
    </row>
    <row r="666" spans="3:65" ht="12.75">
      <c r="C666" s="220">
        <f t="shared" si="662"/>
        <v>11</v>
      </c>
      <c r="D666" s="198" t="str">
        <f t="shared" si="663"/>
        <v>…</v>
      </c>
      <c r="E666" s="245" t="str">
        <f t="shared" si="661"/>
        <v>Operating Expense</v>
      </c>
      <c r="F666" s="215">
        <f t="shared" si="661"/>
        <v>2</v>
      </c>
      <c r="G666" s="215"/>
      <c r="H666" s="250">
        <f>Input!K22</f>
        <v>5</v>
      </c>
      <c r="I666" s="204"/>
      <c r="J666" s="252"/>
      <c r="K666" s="263">
        <f t="shared" si="664"/>
        <v>0</v>
      </c>
      <c r="L666" s="264">
        <f t="shared" si="665"/>
        <v>0</v>
      </c>
      <c r="O666" s="265">
        <f>INDEX(lookups!F$54:F$71,MATCH($H666,lookups!$C$54:$C$71,0),1)*($F222&gt;=4)</f>
        <v>0</v>
      </c>
      <c r="P666" s="265">
        <f>INDEX(lookups!G$54:G$71,MATCH($H666,lookups!$C$54:$C$71,0),1)*($F222&gt;=4)</f>
        <v>0</v>
      </c>
      <c r="Q666" s="265">
        <f>INDEX(lookups!H$54:H$71,MATCH($H666,lookups!$C$54:$C$71,0),1)*($F222&gt;=4)</f>
        <v>0</v>
      </c>
      <c r="R666" s="265">
        <f>INDEX(lookups!I$54:I$71,MATCH($H666,lookups!$C$54:$C$71,0),1)*($F222&gt;=4)</f>
        <v>0</v>
      </c>
      <c r="S666" s="265">
        <f>INDEX(lookups!J$54:J$71,MATCH($H666,lookups!$C$54:$C$71,0),1)*($F222&gt;=4)</f>
        <v>0</v>
      </c>
      <c r="T666" s="265">
        <f>INDEX(lookups!K$54:K$71,MATCH($H666,lookups!$C$54:$C$71,0),1)*($F222&gt;=4)</f>
        <v>0</v>
      </c>
      <c r="U666" s="265">
        <f>INDEX(lookups!L$54:L$71,MATCH($H666,lookups!$C$54:$C$71,0),1)*($F222&gt;=4)</f>
        <v>0</v>
      </c>
      <c r="V666" s="265">
        <f>INDEX(lookups!M$54:M$71,MATCH($H666,lookups!$C$54:$C$71,0),1)*($F222&gt;=4)</f>
        <v>0</v>
      </c>
      <c r="W666" s="265">
        <f>INDEX(lookups!N$54:N$71,MATCH($H666,lookups!$C$54:$C$71,0),1)*($F222&gt;=4)</f>
        <v>0</v>
      </c>
      <c r="X666" s="265">
        <f>INDEX(lookups!O$54:O$71,MATCH($H666,lookups!$C$54:$C$71,0),1)*($F222&gt;=4)</f>
        <v>0</v>
      </c>
      <c r="Y666" s="265">
        <f>INDEX(lookups!P$54:P$71,MATCH($H666,lookups!$C$54:$C$71,0),1)*($F222&gt;=4)</f>
        <v>0</v>
      </c>
      <c r="Z666" s="265">
        <f>INDEX(lookups!Q$54:Q$71,MATCH($H666,lookups!$C$54:$C$71,0),1)*($F222&gt;=4)</f>
        <v>0</v>
      </c>
      <c r="AA666" s="265">
        <f>INDEX(lookups!R$54:R$71,MATCH($H666,lookups!$C$54:$C$71,0),1)*($F222&gt;=4)</f>
        <v>0</v>
      </c>
      <c r="AB666" s="265">
        <f>INDEX(lookups!S$54:S$71,MATCH($H666,lookups!$C$54:$C$71,0),1)*($F222&gt;=4)</f>
        <v>0</v>
      </c>
      <c r="AC666" s="265">
        <f>INDEX(lookups!T$54:T$71,MATCH($H666,lookups!$C$54:$C$71,0),1)*($F222&gt;=4)</f>
        <v>0</v>
      </c>
      <c r="AD666" s="265">
        <f>INDEX(lookups!U$54:U$71,MATCH($H666,lookups!$C$54:$C$71,0),1)*($F222&gt;=4)</f>
        <v>0</v>
      </c>
      <c r="AE666" s="265">
        <f>INDEX(lookups!V$54:V$71,MATCH($H666,lookups!$C$54:$C$71,0),1)*($F222&gt;=4)</f>
        <v>0</v>
      </c>
      <c r="AF666" s="265">
        <f>INDEX(lookups!W$54:W$71,MATCH($H666,lookups!$C$54:$C$71,0),1)*($F222&gt;=4)</f>
        <v>0</v>
      </c>
      <c r="AG666" s="265">
        <f>INDEX(lookups!X$54:X$71,MATCH($H666,lookups!$C$54:$C$71,0),1)*($F222&gt;=4)</f>
        <v>0</v>
      </c>
      <c r="AH666" s="265">
        <f>INDEX(lookups!Y$54:Y$71,MATCH($H666,lookups!$C$54:$C$71,0),1)*($F222&gt;=4)</f>
        <v>0</v>
      </c>
      <c r="AI666" s="265">
        <f>INDEX(lookups!Z$54:Z$71,MATCH($H666,lookups!$C$54:$C$71,0),1)*($F222&gt;=4)</f>
        <v>0</v>
      </c>
      <c r="AJ666" s="265">
        <f>INDEX(lookups!AA$54:AA$71,MATCH($H666,lookups!$C$54:$C$71,0),1)*($F222&gt;=4)</f>
        <v>0</v>
      </c>
      <c r="AK666" s="265">
        <f>INDEX(lookups!AB$54:AB$71,MATCH($H666,lookups!$C$54:$C$71,0),1)*($F222&gt;=4)</f>
        <v>0</v>
      </c>
      <c r="AL666" s="265">
        <f>INDEX(lookups!AC$54:AC$71,MATCH($H666,lookups!$C$54:$C$71,0),1)*($F222&gt;=4)</f>
        <v>0</v>
      </c>
      <c r="AM666" s="265">
        <f>INDEX(lookups!AD$54:AD$71,MATCH($H666,lookups!$C$54:$C$71,0),1)*($F222&gt;=4)</f>
        <v>0</v>
      </c>
      <c r="AN666" s="265">
        <f>INDEX(lookups!AE$54:AE$71,MATCH($H666,lookups!$C$54:$C$71,0),1)*($F222&gt;=4)</f>
        <v>0</v>
      </c>
      <c r="AO666" s="265">
        <f>INDEX(lookups!AF$54:AF$71,MATCH($H666,lookups!$C$54:$C$71,0),1)*($F222&gt;=4)</f>
        <v>0</v>
      </c>
      <c r="AP666" s="265">
        <f>INDEX(lookups!AG$54:AG$71,MATCH($H666,lookups!$C$54:$C$71,0),1)*($F222&gt;=4)</f>
        <v>0</v>
      </c>
      <c r="AQ666" s="265">
        <f>INDEX(lookups!AH$54:AH$71,MATCH($H666,lookups!$C$54:$C$71,0),1)*($F222&gt;=4)</f>
        <v>0</v>
      </c>
      <c r="AR666" s="265">
        <f>INDEX(lookups!AI$54:AI$71,MATCH($H666,lookups!$C$54:$C$71,0),1)*($F222&gt;=4)</f>
        <v>0</v>
      </c>
      <c r="AS666" s="265">
        <f>INDEX(lookups!AJ$54:AJ$71,MATCH($H666,lookups!$C$54:$C$71,0),1)*($F222&gt;=4)</f>
        <v>0</v>
      </c>
      <c r="AT666" s="265">
        <f>INDEX(lookups!AK$54:AK$71,MATCH($H666,lookups!$C$54:$C$71,0),1)*($F222&gt;=4)</f>
        <v>0</v>
      </c>
      <c r="AU666" s="265">
        <f>INDEX(lookups!AL$54:AL$71,MATCH($H666,lookups!$C$54:$C$71,0),1)*($F222&gt;=4)</f>
        <v>0</v>
      </c>
      <c r="AV666" s="265">
        <f>INDEX(lookups!AM$54:AM$71,MATCH($H666,lookups!$C$54:$C$71,0),1)*($F222&gt;=4)</f>
        <v>0</v>
      </c>
      <c r="AW666" s="265">
        <f>INDEX(lookups!AN$54:AN$71,MATCH($H666,lookups!$C$54:$C$71,0),1)*($F222&gt;=4)</f>
        <v>0</v>
      </c>
      <c r="AX666" s="265">
        <f>INDEX(lookups!AO$54:AO$71,MATCH($H666,lookups!$C$54:$C$71,0),1)*($F222&gt;=4)</f>
        <v>0</v>
      </c>
      <c r="AY666" s="265">
        <f>INDEX(lookups!AP$54:AP$71,MATCH($H666,lookups!$C$54:$C$71,0),1)*($F222&gt;=4)</f>
        <v>0</v>
      </c>
      <c r="AZ666" s="265">
        <f>INDEX(lookups!AQ$54:AQ$71,MATCH($H666,lookups!$C$54:$C$71,0),1)*($F222&gt;=4)</f>
        <v>0</v>
      </c>
      <c r="BA666" s="265">
        <f>INDEX(lookups!AR$54:AR$71,MATCH($H666,lookups!$C$54:$C$71,0),1)*($F222&gt;=4)</f>
        <v>0</v>
      </c>
      <c r="BB666" s="265">
        <f>INDEX(lookups!AS$54:AS$71,MATCH($H666,lookups!$C$54:$C$71,0),1)*($F222&gt;=4)</f>
        <v>0</v>
      </c>
      <c r="BC666" s="265">
        <f>INDEX(lookups!AT$54:AT$71,MATCH($H666,lookups!$C$54:$C$71,0),1)*($F222&gt;=4)</f>
        <v>0</v>
      </c>
      <c r="BD666" s="265">
        <f>INDEX(lookups!AU$54:AU$71,MATCH($H666,lookups!$C$54:$C$71,0),1)*($F222&gt;=4)</f>
        <v>0</v>
      </c>
      <c r="BE666" s="265">
        <f>INDEX(lookups!AV$54:AV$71,MATCH($H666,lookups!$C$54:$C$71,0),1)*($F222&gt;=4)</f>
        <v>0</v>
      </c>
      <c r="BF666" s="265">
        <f>INDEX(lookups!AW$54:AW$71,MATCH($H666,lookups!$C$54:$C$71,0),1)*($F222&gt;=4)</f>
        <v>0</v>
      </c>
      <c r="BG666" s="265">
        <f>INDEX(lookups!AX$54:AX$71,MATCH($H666,lookups!$C$54:$C$71,0),1)*($F222&gt;=4)</f>
        <v>0</v>
      </c>
      <c r="BH666" s="265">
        <f>INDEX(lookups!AY$54:AY$71,MATCH($H666,lookups!$C$54:$C$71,0),1)*($F222&gt;=4)</f>
        <v>0</v>
      </c>
      <c r="BI666" s="265">
        <f>INDEX(lookups!AZ$54:AZ$71,MATCH($H666,lookups!$C$54:$C$71,0),1)*($F222&gt;=4)</f>
        <v>0</v>
      </c>
      <c r="BJ666" s="265">
        <f>INDEX(lookups!BA$54:BA$71,MATCH($H666,lookups!$C$54:$C$71,0),1)*($F222&gt;=4)</f>
        <v>0</v>
      </c>
      <c r="BK666" s="265">
        <f>INDEX(lookups!BB$54:BB$71,MATCH($H666,lookups!$C$54:$C$71,0),1)*($F222&gt;=4)</f>
        <v>0</v>
      </c>
      <c r="BL666" s="265">
        <f>INDEX(lookups!BC$54:BC$71,MATCH($H666,lookups!$C$54:$C$71,0),1)*($F222&gt;=4)</f>
        <v>0</v>
      </c>
      <c r="BM666" s="265">
        <f>INDEX(lookups!BD$54:BD$71,MATCH($H666,lookups!$C$54:$C$71,0),1)*($F222&gt;=4)</f>
        <v>0</v>
      </c>
    </row>
    <row r="667" spans="3:65" ht="12.75">
      <c r="C667" s="220">
        <f t="shared" si="662"/>
        <v>12</v>
      </c>
      <c r="D667" s="198" t="str">
        <f t="shared" si="663"/>
        <v>…</v>
      </c>
      <c r="E667" s="245" t="str">
        <f t="shared" si="661"/>
        <v>Operating Expense</v>
      </c>
      <c r="F667" s="215">
        <f t="shared" si="661"/>
        <v>2</v>
      </c>
      <c r="G667" s="215"/>
      <c r="H667" s="250">
        <f>Input!K23</f>
        <v>5</v>
      </c>
      <c r="I667" s="204"/>
      <c r="J667" s="252"/>
      <c r="K667" s="263">
        <f t="shared" si="664"/>
        <v>0</v>
      </c>
      <c r="L667" s="264">
        <f t="shared" si="665"/>
        <v>0</v>
      </c>
      <c r="O667" s="265">
        <f>INDEX(lookups!F$54:F$71,MATCH($H667,lookups!$C$54:$C$71,0),1)*($F223&gt;=4)</f>
        <v>0</v>
      </c>
      <c r="P667" s="265">
        <f>INDEX(lookups!G$54:G$71,MATCH($H667,lookups!$C$54:$C$71,0),1)*($F223&gt;=4)</f>
        <v>0</v>
      </c>
      <c r="Q667" s="265">
        <f>INDEX(lookups!H$54:H$71,MATCH($H667,lookups!$C$54:$C$71,0),1)*($F223&gt;=4)</f>
        <v>0</v>
      </c>
      <c r="R667" s="265">
        <f>INDEX(lookups!I$54:I$71,MATCH($H667,lookups!$C$54:$C$71,0),1)*($F223&gt;=4)</f>
        <v>0</v>
      </c>
      <c r="S667" s="265">
        <f>INDEX(lookups!J$54:J$71,MATCH($H667,lookups!$C$54:$C$71,0),1)*($F223&gt;=4)</f>
        <v>0</v>
      </c>
      <c r="T667" s="265">
        <f>INDEX(lookups!K$54:K$71,MATCH($H667,lookups!$C$54:$C$71,0),1)*($F223&gt;=4)</f>
        <v>0</v>
      </c>
      <c r="U667" s="265">
        <f>INDEX(lookups!L$54:L$71,MATCH($H667,lookups!$C$54:$C$71,0),1)*($F223&gt;=4)</f>
        <v>0</v>
      </c>
      <c r="V667" s="265">
        <f>INDEX(lookups!M$54:M$71,MATCH($H667,lookups!$C$54:$C$71,0),1)*($F223&gt;=4)</f>
        <v>0</v>
      </c>
      <c r="W667" s="265">
        <f>INDEX(lookups!N$54:N$71,MATCH($H667,lookups!$C$54:$C$71,0),1)*($F223&gt;=4)</f>
        <v>0</v>
      </c>
      <c r="X667" s="265">
        <f>INDEX(lookups!O$54:O$71,MATCH($H667,lookups!$C$54:$C$71,0),1)*($F223&gt;=4)</f>
        <v>0</v>
      </c>
      <c r="Y667" s="265">
        <f>INDEX(lookups!P$54:P$71,MATCH($H667,lookups!$C$54:$C$71,0),1)*($F223&gt;=4)</f>
        <v>0</v>
      </c>
      <c r="Z667" s="265">
        <f>INDEX(lookups!Q$54:Q$71,MATCH($H667,lookups!$C$54:$C$71,0),1)*($F223&gt;=4)</f>
        <v>0</v>
      </c>
      <c r="AA667" s="265">
        <f>INDEX(lookups!R$54:R$71,MATCH($H667,lookups!$C$54:$C$71,0),1)*($F223&gt;=4)</f>
        <v>0</v>
      </c>
      <c r="AB667" s="265">
        <f>INDEX(lookups!S$54:S$71,MATCH($H667,lookups!$C$54:$C$71,0),1)*($F223&gt;=4)</f>
        <v>0</v>
      </c>
      <c r="AC667" s="265">
        <f>INDEX(lookups!T$54:T$71,MATCH($H667,lookups!$C$54:$C$71,0),1)*($F223&gt;=4)</f>
        <v>0</v>
      </c>
      <c r="AD667" s="265">
        <f>INDEX(lookups!U$54:U$71,MATCH($H667,lookups!$C$54:$C$71,0),1)*($F223&gt;=4)</f>
        <v>0</v>
      </c>
      <c r="AE667" s="265">
        <f>INDEX(lookups!V$54:V$71,MATCH($H667,lookups!$C$54:$C$71,0),1)*($F223&gt;=4)</f>
        <v>0</v>
      </c>
      <c r="AF667" s="265">
        <f>INDEX(lookups!W$54:W$71,MATCH($H667,lookups!$C$54:$C$71,0),1)*($F223&gt;=4)</f>
        <v>0</v>
      </c>
      <c r="AG667" s="265">
        <f>INDEX(lookups!X$54:X$71,MATCH($H667,lookups!$C$54:$C$71,0),1)*($F223&gt;=4)</f>
        <v>0</v>
      </c>
      <c r="AH667" s="265">
        <f>INDEX(lookups!Y$54:Y$71,MATCH($H667,lookups!$C$54:$C$71,0),1)*($F223&gt;=4)</f>
        <v>0</v>
      </c>
      <c r="AI667" s="265">
        <f>INDEX(lookups!Z$54:Z$71,MATCH($H667,lookups!$C$54:$C$71,0),1)*($F223&gt;=4)</f>
        <v>0</v>
      </c>
      <c r="AJ667" s="265">
        <f>INDEX(lookups!AA$54:AA$71,MATCH($H667,lookups!$C$54:$C$71,0),1)*($F223&gt;=4)</f>
        <v>0</v>
      </c>
      <c r="AK667" s="265">
        <f>INDEX(lookups!AB$54:AB$71,MATCH($H667,lookups!$C$54:$C$71,0),1)*($F223&gt;=4)</f>
        <v>0</v>
      </c>
      <c r="AL667" s="265">
        <f>INDEX(lookups!AC$54:AC$71,MATCH($H667,lookups!$C$54:$C$71,0),1)*($F223&gt;=4)</f>
        <v>0</v>
      </c>
      <c r="AM667" s="265">
        <f>INDEX(lookups!AD$54:AD$71,MATCH($H667,lookups!$C$54:$C$71,0),1)*($F223&gt;=4)</f>
        <v>0</v>
      </c>
      <c r="AN667" s="265">
        <f>INDEX(lookups!AE$54:AE$71,MATCH($H667,lookups!$C$54:$C$71,0),1)*($F223&gt;=4)</f>
        <v>0</v>
      </c>
      <c r="AO667" s="265">
        <f>INDEX(lookups!AF$54:AF$71,MATCH($H667,lookups!$C$54:$C$71,0),1)*($F223&gt;=4)</f>
        <v>0</v>
      </c>
      <c r="AP667" s="265">
        <f>INDEX(lookups!AG$54:AG$71,MATCH($H667,lookups!$C$54:$C$71,0),1)*($F223&gt;=4)</f>
        <v>0</v>
      </c>
      <c r="AQ667" s="265">
        <f>INDEX(lookups!AH$54:AH$71,MATCH($H667,lookups!$C$54:$C$71,0),1)*($F223&gt;=4)</f>
        <v>0</v>
      </c>
      <c r="AR667" s="265">
        <f>INDEX(lookups!AI$54:AI$71,MATCH($H667,lookups!$C$54:$C$71,0),1)*($F223&gt;=4)</f>
        <v>0</v>
      </c>
      <c r="AS667" s="265">
        <f>INDEX(lookups!AJ$54:AJ$71,MATCH($H667,lookups!$C$54:$C$71,0),1)*($F223&gt;=4)</f>
        <v>0</v>
      </c>
      <c r="AT667" s="265">
        <f>INDEX(lookups!AK$54:AK$71,MATCH($H667,lookups!$C$54:$C$71,0),1)*($F223&gt;=4)</f>
        <v>0</v>
      </c>
      <c r="AU667" s="265">
        <f>INDEX(lookups!AL$54:AL$71,MATCH($H667,lookups!$C$54:$C$71,0),1)*($F223&gt;=4)</f>
        <v>0</v>
      </c>
      <c r="AV667" s="265">
        <f>INDEX(lookups!AM$54:AM$71,MATCH($H667,lookups!$C$54:$C$71,0),1)*($F223&gt;=4)</f>
        <v>0</v>
      </c>
      <c r="AW667" s="265">
        <f>INDEX(lookups!AN$54:AN$71,MATCH($H667,lookups!$C$54:$C$71,0),1)*($F223&gt;=4)</f>
        <v>0</v>
      </c>
      <c r="AX667" s="265">
        <f>INDEX(lookups!AO$54:AO$71,MATCH($H667,lookups!$C$54:$C$71,0),1)*($F223&gt;=4)</f>
        <v>0</v>
      </c>
      <c r="AY667" s="265">
        <f>INDEX(lookups!AP$54:AP$71,MATCH($H667,lookups!$C$54:$C$71,0),1)*($F223&gt;=4)</f>
        <v>0</v>
      </c>
      <c r="AZ667" s="265">
        <f>INDEX(lookups!AQ$54:AQ$71,MATCH($H667,lookups!$C$54:$C$71,0),1)*($F223&gt;=4)</f>
        <v>0</v>
      </c>
      <c r="BA667" s="265">
        <f>INDEX(lookups!AR$54:AR$71,MATCH($H667,lookups!$C$54:$C$71,0),1)*($F223&gt;=4)</f>
        <v>0</v>
      </c>
      <c r="BB667" s="265">
        <f>INDEX(lookups!AS$54:AS$71,MATCH($H667,lookups!$C$54:$C$71,0),1)*($F223&gt;=4)</f>
        <v>0</v>
      </c>
      <c r="BC667" s="265">
        <f>INDEX(lookups!AT$54:AT$71,MATCH($H667,lookups!$C$54:$C$71,0),1)*($F223&gt;=4)</f>
        <v>0</v>
      </c>
      <c r="BD667" s="265">
        <f>INDEX(lookups!AU$54:AU$71,MATCH($H667,lookups!$C$54:$C$71,0),1)*($F223&gt;=4)</f>
        <v>0</v>
      </c>
      <c r="BE667" s="265">
        <f>INDEX(lookups!AV$54:AV$71,MATCH($H667,lookups!$C$54:$C$71,0),1)*($F223&gt;=4)</f>
        <v>0</v>
      </c>
      <c r="BF667" s="265">
        <f>INDEX(lookups!AW$54:AW$71,MATCH($H667,lookups!$C$54:$C$71,0),1)*($F223&gt;=4)</f>
        <v>0</v>
      </c>
      <c r="BG667" s="265">
        <f>INDEX(lookups!AX$54:AX$71,MATCH($H667,lookups!$C$54:$C$71,0),1)*($F223&gt;=4)</f>
        <v>0</v>
      </c>
      <c r="BH667" s="265">
        <f>INDEX(lookups!AY$54:AY$71,MATCH($H667,lookups!$C$54:$C$71,0),1)*($F223&gt;=4)</f>
        <v>0</v>
      </c>
      <c r="BI667" s="265">
        <f>INDEX(lookups!AZ$54:AZ$71,MATCH($H667,lookups!$C$54:$C$71,0),1)*($F223&gt;=4)</f>
        <v>0</v>
      </c>
      <c r="BJ667" s="265">
        <f>INDEX(lookups!BA$54:BA$71,MATCH($H667,lookups!$C$54:$C$71,0),1)*($F223&gt;=4)</f>
        <v>0</v>
      </c>
      <c r="BK667" s="265">
        <f>INDEX(lookups!BB$54:BB$71,MATCH($H667,lookups!$C$54:$C$71,0),1)*($F223&gt;=4)</f>
        <v>0</v>
      </c>
      <c r="BL667" s="265">
        <f>INDEX(lookups!BC$54:BC$71,MATCH($H667,lookups!$C$54:$C$71,0),1)*($F223&gt;=4)</f>
        <v>0</v>
      </c>
      <c r="BM667" s="265">
        <f>INDEX(lookups!BD$54:BD$71,MATCH($H667,lookups!$C$54:$C$71,0),1)*($F223&gt;=4)</f>
        <v>0</v>
      </c>
    </row>
    <row r="668" spans="3:65" ht="12.75">
      <c r="C668" s="220">
        <f t="shared" si="662"/>
        <v>13</v>
      </c>
      <c r="D668" s="198" t="str">
        <f t="shared" si="663"/>
        <v>…</v>
      </c>
      <c r="E668" s="245" t="str">
        <f t="shared" si="661"/>
        <v>Operating Expense</v>
      </c>
      <c r="F668" s="215">
        <f t="shared" si="661"/>
        <v>2</v>
      </c>
      <c r="G668" s="215"/>
      <c r="H668" s="250">
        <f>Input!K24</f>
        <v>5</v>
      </c>
      <c r="I668" s="204"/>
      <c r="J668" s="252"/>
      <c r="K668" s="263">
        <f t="shared" si="664"/>
        <v>0</v>
      </c>
      <c r="L668" s="264">
        <f t="shared" si="665"/>
        <v>0</v>
      </c>
      <c r="O668" s="265">
        <f>INDEX(lookups!F$54:F$71,MATCH($H668,lookups!$C$54:$C$71,0),1)*($F224&gt;=4)</f>
        <v>0</v>
      </c>
      <c r="P668" s="265">
        <f>INDEX(lookups!G$54:G$71,MATCH($H668,lookups!$C$54:$C$71,0),1)*($F224&gt;=4)</f>
        <v>0</v>
      </c>
      <c r="Q668" s="265">
        <f>INDEX(lookups!H$54:H$71,MATCH($H668,lookups!$C$54:$C$71,0),1)*($F224&gt;=4)</f>
        <v>0</v>
      </c>
      <c r="R668" s="265">
        <f>INDEX(lookups!I$54:I$71,MATCH($H668,lookups!$C$54:$C$71,0),1)*($F224&gt;=4)</f>
        <v>0</v>
      </c>
      <c r="S668" s="265">
        <f>INDEX(lookups!J$54:J$71,MATCH($H668,lookups!$C$54:$C$71,0),1)*($F224&gt;=4)</f>
        <v>0</v>
      </c>
      <c r="T668" s="265">
        <f>INDEX(lookups!K$54:K$71,MATCH($H668,lookups!$C$54:$C$71,0),1)*($F224&gt;=4)</f>
        <v>0</v>
      </c>
      <c r="U668" s="265">
        <f>INDEX(lookups!L$54:L$71,MATCH($H668,lookups!$C$54:$C$71,0),1)*($F224&gt;=4)</f>
        <v>0</v>
      </c>
      <c r="V668" s="265">
        <f>INDEX(lookups!M$54:M$71,MATCH($H668,lookups!$C$54:$C$71,0),1)*($F224&gt;=4)</f>
        <v>0</v>
      </c>
      <c r="W668" s="265">
        <f>INDEX(lookups!N$54:N$71,MATCH($H668,lookups!$C$54:$C$71,0),1)*($F224&gt;=4)</f>
        <v>0</v>
      </c>
      <c r="X668" s="265">
        <f>INDEX(lookups!O$54:O$71,MATCH($H668,lookups!$C$54:$C$71,0),1)*($F224&gt;=4)</f>
        <v>0</v>
      </c>
      <c r="Y668" s="265">
        <f>INDEX(lookups!P$54:P$71,MATCH($H668,lookups!$C$54:$C$71,0),1)*($F224&gt;=4)</f>
        <v>0</v>
      </c>
      <c r="Z668" s="265">
        <f>INDEX(lookups!Q$54:Q$71,MATCH($H668,lookups!$C$54:$C$71,0),1)*($F224&gt;=4)</f>
        <v>0</v>
      </c>
      <c r="AA668" s="265">
        <f>INDEX(lookups!R$54:R$71,MATCH($H668,lookups!$C$54:$C$71,0),1)*($F224&gt;=4)</f>
        <v>0</v>
      </c>
      <c r="AB668" s="265">
        <f>INDEX(lookups!S$54:S$71,MATCH($H668,lookups!$C$54:$C$71,0),1)*($F224&gt;=4)</f>
        <v>0</v>
      </c>
      <c r="AC668" s="265">
        <f>INDEX(lookups!T$54:T$71,MATCH($H668,lookups!$C$54:$C$71,0),1)*($F224&gt;=4)</f>
        <v>0</v>
      </c>
      <c r="AD668" s="265">
        <f>INDEX(lookups!U$54:U$71,MATCH($H668,lookups!$C$54:$C$71,0),1)*($F224&gt;=4)</f>
        <v>0</v>
      </c>
      <c r="AE668" s="265">
        <f>INDEX(lookups!V$54:V$71,MATCH($H668,lookups!$C$54:$C$71,0),1)*($F224&gt;=4)</f>
        <v>0</v>
      </c>
      <c r="AF668" s="265">
        <f>INDEX(lookups!W$54:W$71,MATCH($H668,lookups!$C$54:$C$71,0),1)*($F224&gt;=4)</f>
        <v>0</v>
      </c>
      <c r="AG668" s="265">
        <f>INDEX(lookups!X$54:X$71,MATCH($H668,lookups!$C$54:$C$71,0),1)*($F224&gt;=4)</f>
        <v>0</v>
      </c>
      <c r="AH668" s="265">
        <f>INDEX(lookups!Y$54:Y$71,MATCH($H668,lookups!$C$54:$C$71,0),1)*($F224&gt;=4)</f>
        <v>0</v>
      </c>
      <c r="AI668" s="265">
        <f>INDEX(lookups!Z$54:Z$71,MATCH($H668,lookups!$C$54:$C$71,0),1)*($F224&gt;=4)</f>
        <v>0</v>
      </c>
      <c r="AJ668" s="265">
        <f>INDEX(lookups!AA$54:AA$71,MATCH($H668,lookups!$C$54:$C$71,0),1)*($F224&gt;=4)</f>
        <v>0</v>
      </c>
      <c r="AK668" s="265">
        <f>INDEX(lookups!AB$54:AB$71,MATCH($H668,lookups!$C$54:$C$71,0),1)*($F224&gt;=4)</f>
        <v>0</v>
      </c>
      <c r="AL668" s="265">
        <f>INDEX(lookups!AC$54:AC$71,MATCH($H668,lookups!$C$54:$C$71,0),1)*($F224&gt;=4)</f>
        <v>0</v>
      </c>
      <c r="AM668" s="265">
        <f>INDEX(lookups!AD$54:AD$71,MATCH($H668,lookups!$C$54:$C$71,0),1)*($F224&gt;=4)</f>
        <v>0</v>
      </c>
      <c r="AN668" s="265">
        <f>INDEX(lookups!AE$54:AE$71,MATCH($H668,lookups!$C$54:$C$71,0),1)*($F224&gt;=4)</f>
        <v>0</v>
      </c>
      <c r="AO668" s="265">
        <f>INDEX(lookups!AF$54:AF$71,MATCH($H668,lookups!$C$54:$C$71,0),1)*($F224&gt;=4)</f>
        <v>0</v>
      </c>
      <c r="AP668" s="265">
        <f>INDEX(lookups!AG$54:AG$71,MATCH($H668,lookups!$C$54:$C$71,0),1)*($F224&gt;=4)</f>
        <v>0</v>
      </c>
      <c r="AQ668" s="265">
        <f>INDEX(lookups!AH$54:AH$71,MATCH($H668,lookups!$C$54:$C$71,0),1)*($F224&gt;=4)</f>
        <v>0</v>
      </c>
      <c r="AR668" s="265">
        <f>INDEX(lookups!AI$54:AI$71,MATCH($H668,lookups!$C$54:$C$71,0),1)*($F224&gt;=4)</f>
        <v>0</v>
      </c>
      <c r="AS668" s="265">
        <f>INDEX(lookups!AJ$54:AJ$71,MATCH($H668,lookups!$C$54:$C$71,0),1)*($F224&gt;=4)</f>
        <v>0</v>
      </c>
      <c r="AT668" s="265">
        <f>INDEX(lookups!AK$54:AK$71,MATCH($H668,lookups!$C$54:$C$71,0),1)*($F224&gt;=4)</f>
        <v>0</v>
      </c>
      <c r="AU668" s="265">
        <f>INDEX(lookups!AL$54:AL$71,MATCH($H668,lookups!$C$54:$C$71,0),1)*($F224&gt;=4)</f>
        <v>0</v>
      </c>
      <c r="AV668" s="265">
        <f>INDEX(lookups!AM$54:AM$71,MATCH($H668,lookups!$C$54:$C$71,0),1)*($F224&gt;=4)</f>
        <v>0</v>
      </c>
      <c r="AW668" s="265">
        <f>INDEX(lookups!AN$54:AN$71,MATCH($H668,lookups!$C$54:$C$71,0),1)*($F224&gt;=4)</f>
        <v>0</v>
      </c>
      <c r="AX668" s="265">
        <f>INDEX(lookups!AO$54:AO$71,MATCH($H668,lookups!$C$54:$C$71,0),1)*($F224&gt;=4)</f>
        <v>0</v>
      </c>
      <c r="AY668" s="265">
        <f>INDEX(lookups!AP$54:AP$71,MATCH($H668,lookups!$C$54:$C$71,0),1)*($F224&gt;=4)</f>
        <v>0</v>
      </c>
      <c r="AZ668" s="265">
        <f>INDEX(lookups!AQ$54:AQ$71,MATCH($H668,lookups!$C$54:$C$71,0),1)*($F224&gt;=4)</f>
        <v>0</v>
      </c>
      <c r="BA668" s="265">
        <f>INDEX(lookups!AR$54:AR$71,MATCH($H668,lookups!$C$54:$C$71,0),1)*($F224&gt;=4)</f>
        <v>0</v>
      </c>
      <c r="BB668" s="265">
        <f>INDEX(lookups!AS$54:AS$71,MATCH($H668,lookups!$C$54:$C$71,0),1)*($F224&gt;=4)</f>
        <v>0</v>
      </c>
      <c r="BC668" s="265">
        <f>INDEX(lookups!AT$54:AT$71,MATCH($H668,lookups!$C$54:$C$71,0),1)*($F224&gt;=4)</f>
        <v>0</v>
      </c>
      <c r="BD668" s="265">
        <f>INDEX(lookups!AU$54:AU$71,MATCH($H668,lookups!$C$54:$C$71,0),1)*($F224&gt;=4)</f>
        <v>0</v>
      </c>
      <c r="BE668" s="265">
        <f>INDEX(lookups!AV$54:AV$71,MATCH($H668,lookups!$C$54:$C$71,0),1)*($F224&gt;=4)</f>
        <v>0</v>
      </c>
      <c r="BF668" s="265">
        <f>INDEX(lookups!AW$54:AW$71,MATCH($H668,lookups!$C$54:$C$71,0),1)*($F224&gt;=4)</f>
        <v>0</v>
      </c>
      <c r="BG668" s="265">
        <f>INDEX(lookups!AX$54:AX$71,MATCH($H668,lookups!$C$54:$C$71,0),1)*($F224&gt;=4)</f>
        <v>0</v>
      </c>
      <c r="BH668" s="265">
        <f>INDEX(lookups!AY$54:AY$71,MATCH($H668,lookups!$C$54:$C$71,0),1)*($F224&gt;=4)</f>
        <v>0</v>
      </c>
      <c r="BI668" s="265">
        <f>INDEX(lookups!AZ$54:AZ$71,MATCH($H668,lookups!$C$54:$C$71,0),1)*($F224&gt;=4)</f>
        <v>0</v>
      </c>
      <c r="BJ668" s="265">
        <f>INDEX(lookups!BA$54:BA$71,MATCH($H668,lookups!$C$54:$C$71,0),1)*($F224&gt;=4)</f>
        <v>0</v>
      </c>
      <c r="BK668" s="265">
        <f>INDEX(lookups!BB$54:BB$71,MATCH($H668,lookups!$C$54:$C$71,0),1)*($F224&gt;=4)</f>
        <v>0</v>
      </c>
      <c r="BL668" s="265">
        <f>INDEX(lookups!BC$54:BC$71,MATCH($H668,lookups!$C$54:$C$71,0),1)*($F224&gt;=4)</f>
        <v>0</v>
      </c>
      <c r="BM668" s="265">
        <f>INDEX(lookups!BD$54:BD$71,MATCH($H668,lookups!$C$54:$C$71,0),1)*($F224&gt;=4)</f>
        <v>0</v>
      </c>
    </row>
    <row r="669" spans="3:65" ht="12.75">
      <c r="C669" s="220">
        <f t="shared" si="662"/>
        <v>14</v>
      </c>
      <c r="D669" s="198" t="str">
        <f t="shared" si="663"/>
        <v>…</v>
      </c>
      <c r="E669" s="245" t="str">
        <f t="shared" si="661"/>
        <v>Operating Expense</v>
      </c>
      <c r="F669" s="215">
        <f t="shared" si="661"/>
        <v>2</v>
      </c>
      <c r="G669" s="215"/>
      <c r="H669" s="250">
        <f>Input!K25</f>
        <v>5</v>
      </c>
      <c r="I669" s="204"/>
      <c r="J669" s="252"/>
      <c r="K669" s="263">
        <f t="shared" si="664"/>
        <v>0</v>
      </c>
      <c r="L669" s="264">
        <f t="shared" si="665"/>
        <v>0</v>
      </c>
      <c r="O669" s="265">
        <f>INDEX(lookups!F$54:F$71,MATCH($H669,lookups!$C$54:$C$71,0),1)*($F225&gt;=4)</f>
        <v>0</v>
      </c>
      <c r="P669" s="265">
        <f>INDEX(lookups!G$54:G$71,MATCH($H669,lookups!$C$54:$C$71,0),1)*($F225&gt;=4)</f>
        <v>0</v>
      </c>
      <c r="Q669" s="265">
        <f>INDEX(lookups!H$54:H$71,MATCH($H669,lookups!$C$54:$C$71,0),1)*($F225&gt;=4)</f>
        <v>0</v>
      </c>
      <c r="R669" s="265">
        <f>INDEX(lookups!I$54:I$71,MATCH($H669,lookups!$C$54:$C$71,0),1)*($F225&gt;=4)</f>
        <v>0</v>
      </c>
      <c r="S669" s="265">
        <f>INDEX(lookups!J$54:J$71,MATCH($H669,lookups!$C$54:$C$71,0),1)*($F225&gt;=4)</f>
        <v>0</v>
      </c>
      <c r="T669" s="265">
        <f>INDEX(lookups!K$54:K$71,MATCH($H669,lookups!$C$54:$C$71,0),1)*($F225&gt;=4)</f>
        <v>0</v>
      </c>
      <c r="U669" s="265">
        <f>INDEX(lookups!L$54:L$71,MATCH($H669,lookups!$C$54:$C$71,0),1)*($F225&gt;=4)</f>
        <v>0</v>
      </c>
      <c r="V669" s="265">
        <f>INDEX(lookups!M$54:M$71,MATCH($H669,lookups!$C$54:$C$71,0),1)*($F225&gt;=4)</f>
        <v>0</v>
      </c>
      <c r="W669" s="265">
        <f>INDEX(lookups!N$54:N$71,MATCH($H669,lookups!$C$54:$C$71,0),1)*($F225&gt;=4)</f>
        <v>0</v>
      </c>
      <c r="X669" s="265">
        <f>INDEX(lookups!O$54:O$71,MATCH($H669,lookups!$C$54:$C$71,0),1)*($F225&gt;=4)</f>
        <v>0</v>
      </c>
      <c r="Y669" s="265">
        <f>INDEX(lookups!P$54:P$71,MATCH($H669,lookups!$C$54:$C$71,0),1)*($F225&gt;=4)</f>
        <v>0</v>
      </c>
      <c r="Z669" s="265">
        <f>INDEX(lookups!Q$54:Q$71,MATCH($H669,lookups!$C$54:$C$71,0),1)*($F225&gt;=4)</f>
        <v>0</v>
      </c>
      <c r="AA669" s="265">
        <f>INDEX(lookups!R$54:R$71,MATCH($H669,lookups!$C$54:$C$71,0),1)*($F225&gt;=4)</f>
        <v>0</v>
      </c>
      <c r="AB669" s="265">
        <f>INDEX(lookups!S$54:S$71,MATCH($H669,lookups!$C$54:$C$71,0),1)*($F225&gt;=4)</f>
        <v>0</v>
      </c>
      <c r="AC669" s="265">
        <f>INDEX(lookups!T$54:T$71,MATCH($H669,lookups!$C$54:$C$71,0),1)*($F225&gt;=4)</f>
        <v>0</v>
      </c>
      <c r="AD669" s="265">
        <f>INDEX(lookups!U$54:U$71,MATCH($H669,lookups!$C$54:$C$71,0),1)*($F225&gt;=4)</f>
        <v>0</v>
      </c>
      <c r="AE669" s="265">
        <f>INDEX(lookups!V$54:V$71,MATCH($H669,lookups!$C$54:$C$71,0),1)*($F225&gt;=4)</f>
        <v>0</v>
      </c>
      <c r="AF669" s="265">
        <f>INDEX(lookups!W$54:W$71,MATCH($H669,lookups!$C$54:$C$71,0),1)*($F225&gt;=4)</f>
        <v>0</v>
      </c>
      <c r="AG669" s="265">
        <f>INDEX(lookups!X$54:X$71,MATCH($H669,lookups!$C$54:$C$71,0),1)*($F225&gt;=4)</f>
        <v>0</v>
      </c>
      <c r="AH669" s="265">
        <f>INDEX(lookups!Y$54:Y$71,MATCH($H669,lookups!$C$54:$C$71,0),1)*($F225&gt;=4)</f>
        <v>0</v>
      </c>
      <c r="AI669" s="265">
        <f>INDEX(lookups!Z$54:Z$71,MATCH($H669,lookups!$C$54:$C$71,0),1)*($F225&gt;=4)</f>
        <v>0</v>
      </c>
      <c r="AJ669" s="265">
        <f>INDEX(lookups!AA$54:AA$71,MATCH($H669,lookups!$C$54:$C$71,0),1)*($F225&gt;=4)</f>
        <v>0</v>
      </c>
      <c r="AK669" s="265">
        <f>INDEX(lookups!AB$54:AB$71,MATCH($H669,lookups!$C$54:$C$71,0),1)*($F225&gt;=4)</f>
        <v>0</v>
      </c>
      <c r="AL669" s="265">
        <f>INDEX(lookups!AC$54:AC$71,MATCH($H669,lookups!$C$54:$C$71,0),1)*($F225&gt;=4)</f>
        <v>0</v>
      </c>
      <c r="AM669" s="265">
        <f>INDEX(lookups!AD$54:AD$71,MATCH($H669,lookups!$C$54:$C$71,0),1)*($F225&gt;=4)</f>
        <v>0</v>
      </c>
      <c r="AN669" s="265">
        <f>INDEX(lookups!AE$54:AE$71,MATCH($H669,lookups!$C$54:$C$71,0),1)*($F225&gt;=4)</f>
        <v>0</v>
      </c>
      <c r="AO669" s="265">
        <f>INDEX(lookups!AF$54:AF$71,MATCH($H669,lookups!$C$54:$C$71,0),1)*($F225&gt;=4)</f>
        <v>0</v>
      </c>
      <c r="AP669" s="265">
        <f>INDEX(lookups!AG$54:AG$71,MATCH($H669,lookups!$C$54:$C$71,0),1)*($F225&gt;=4)</f>
        <v>0</v>
      </c>
      <c r="AQ669" s="265">
        <f>INDEX(lookups!AH$54:AH$71,MATCH($H669,lookups!$C$54:$C$71,0),1)*($F225&gt;=4)</f>
        <v>0</v>
      </c>
      <c r="AR669" s="265">
        <f>INDEX(lookups!AI$54:AI$71,MATCH($H669,lookups!$C$54:$C$71,0),1)*($F225&gt;=4)</f>
        <v>0</v>
      </c>
      <c r="AS669" s="265">
        <f>INDEX(lookups!AJ$54:AJ$71,MATCH($H669,lookups!$C$54:$C$71,0),1)*($F225&gt;=4)</f>
        <v>0</v>
      </c>
      <c r="AT669" s="265">
        <f>INDEX(lookups!AK$54:AK$71,MATCH($H669,lookups!$C$54:$C$71,0),1)*($F225&gt;=4)</f>
        <v>0</v>
      </c>
      <c r="AU669" s="265">
        <f>INDEX(lookups!AL$54:AL$71,MATCH($H669,lookups!$C$54:$C$71,0),1)*($F225&gt;=4)</f>
        <v>0</v>
      </c>
      <c r="AV669" s="265">
        <f>INDEX(lookups!AM$54:AM$71,MATCH($H669,lookups!$C$54:$C$71,0),1)*($F225&gt;=4)</f>
        <v>0</v>
      </c>
      <c r="AW669" s="265">
        <f>INDEX(lookups!AN$54:AN$71,MATCH($H669,lookups!$C$54:$C$71,0),1)*($F225&gt;=4)</f>
        <v>0</v>
      </c>
      <c r="AX669" s="265">
        <f>INDEX(lookups!AO$54:AO$71,MATCH($H669,lookups!$C$54:$C$71,0),1)*($F225&gt;=4)</f>
        <v>0</v>
      </c>
      <c r="AY669" s="265">
        <f>INDEX(lookups!AP$54:AP$71,MATCH($H669,lookups!$C$54:$C$71,0),1)*($F225&gt;=4)</f>
        <v>0</v>
      </c>
      <c r="AZ669" s="265">
        <f>INDEX(lookups!AQ$54:AQ$71,MATCH($H669,lookups!$C$54:$C$71,0),1)*($F225&gt;=4)</f>
        <v>0</v>
      </c>
      <c r="BA669" s="265">
        <f>INDEX(lookups!AR$54:AR$71,MATCH($H669,lookups!$C$54:$C$71,0),1)*($F225&gt;=4)</f>
        <v>0</v>
      </c>
      <c r="BB669" s="265">
        <f>INDEX(lookups!AS$54:AS$71,MATCH($H669,lookups!$C$54:$C$71,0),1)*($F225&gt;=4)</f>
        <v>0</v>
      </c>
      <c r="BC669" s="265">
        <f>INDEX(lookups!AT$54:AT$71,MATCH($H669,lookups!$C$54:$C$71,0),1)*($F225&gt;=4)</f>
        <v>0</v>
      </c>
      <c r="BD669" s="265">
        <f>INDEX(lookups!AU$54:AU$71,MATCH($H669,lookups!$C$54:$C$71,0),1)*($F225&gt;=4)</f>
        <v>0</v>
      </c>
      <c r="BE669" s="265">
        <f>INDEX(lookups!AV$54:AV$71,MATCH($H669,lookups!$C$54:$C$71,0),1)*($F225&gt;=4)</f>
        <v>0</v>
      </c>
      <c r="BF669" s="265">
        <f>INDEX(lookups!AW$54:AW$71,MATCH($H669,lookups!$C$54:$C$71,0),1)*($F225&gt;=4)</f>
        <v>0</v>
      </c>
      <c r="BG669" s="265">
        <f>INDEX(lookups!AX$54:AX$71,MATCH($H669,lookups!$C$54:$C$71,0),1)*($F225&gt;=4)</f>
        <v>0</v>
      </c>
      <c r="BH669" s="265">
        <f>INDEX(lookups!AY$54:AY$71,MATCH($H669,lookups!$C$54:$C$71,0),1)*($F225&gt;=4)</f>
        <v>0</v>
      </c>
      <c r="BI669" s="265">
        <f>INDEX(lookups!AZ$54:AZ$71,MATCH($H669,lookups!$C$54:$C$71,0),1)*($F225&gt;=4)</f>
        <v>0</v>
      </c>
      <c r="BJ669" s="265">
        <f>INDEX(lookups!BA$54:BA$71,MATCH($H669,lookups!$C$54:$C$71,0),1)*($F225&gt;=4)</f>
        <v>0</v>
      </c>
      <c r="BK669" s="265">
        <f>INDEX(lookups!BB$54:BB$71,MATCH($H669,lookups!$C$54:$C$71,0),1)*($F225&gt;=4)</f>
        <v>0</v>
      </c>
      <c r="BL669" s="265">
        <f>INDEX(lookups!BC$54:BC$71,MATCH($H669,lookups!$C$54:$C$71,0),1)*($F225&gt;=4)</f>
        <v>0</v>
      </c>
      <c r="BM669" s="265">
        <f>INDEX(lookups!BD$54:BD$71,MATCH($H669,lookups!$C$54:$C$71,0),1)*($F225&gt;=4)</f>
        <v>0</v>
      </c>
    </row>
    <row r="670" spans="3:65" ht="12.75">
      <c r="C670" s="220">
        <f t="shared" si="662"/>
        <v>15</v>
      </c>
      <c r="D670" s="198" t="str">
        <f t="shared" si="663"/>
        <v>…</v>
      </c>
      <c r="E670" s="245" t="str">
        <f t="shared" si="661"/>
        <v>Operating Expense</v>
      </c>
      <c r="F670" s="215">
        <f t="shared" si="661"/>
        <v>2</v>
      </c>
      <c r="G670" s="215"/>
      <c r="H670" s="250">
        <f>Input!K26</f>
        <v>5</v>
      </c>
      <c r="I670" s="204"/>
      <c r="J670" s="252"/>
      <c r="K670" s="263">
        <f t="shared" si="664"/>
        <v>0</v>
      </c>
      <c r="L670" s="264">
        <f t="shared" si="665"/>
        <v>0</v>
      </c>
      <c r="O670" s="265">
        <f>INDEX(lookups!F$54:F$71,MATCH($H670,lookups!$C$54:$C$71,0),1)*($F226&gt;=4)</f>
        <v>0</v>
      </c>
      <c r="P670" s="265">
        <f>INDEX(lookups!G$54:G$71,MATCH($H670,lookups!$C$54:$C$71,0),1)*($F226&gt;=4)</f>
        <v>0</v>
      </c>
      <c r="Q670" s="265">
        <f>INDEX(lookups!H$54:H$71,MATCH($H670,lookups!$C$54:$C$71,0),1)*($F226&gt;=4)</f>
        <v>0</v>
      </c>
      <c r="R670" s="265">
        <f>INDEX(lookups!I$54:I$71,MATCH($H670,lookups!$C$54:$C$71,0),1)*($F226&gt;=4)</f>
        <v>0</v>
      </c>
      <c r="S670" s="265">
        <f>INDEX(lookups!J$54:J$71,MATCH($H670,lookups!$C$54:$C$71,0),1)*($F226&gt;=4)</f>
        <v>0</v>
      </c>
      <c r="T670" s="265">
        <f>INDEX(lookups!K$54:K$71,MATCH($H670,lookups!$C$54:$C$71,0),1)*($F226&gt;=4)</f>
        <v>0</v>
      </c>
      <c r="U670" s="265">
        <f>INDEX(lookups!L$54:L$71,MATCH($H670,lookups!$C$54:$C$71,0),1)*($F226&gt;=4)</f>
        <v>0</v>
      </c>
      <c r="V670" s="265">
        <f>INDEX(lookups!M$54:M$71,MATCH($H670,lookups!$C$54:$C$71,0),1)*($F226&gt;=4)</f>
        <v>0</v>
      </c>
      <c r="W670" s="265">
        <f>INDEX(lookups!N$54:N$71,MATCH($H670,lookups!$C$54:$C$71,0),1)*($F226&gt;=4)</f>
        <v>0</v>
      </c>
      <c r="X670" s="265">
        <f>INDEX(lookups!O$54:O$71,MATCH($H670,lookups!$C$54:$C$71,0),1)*($F226&gt;=4)</f>
        <v>0</v>
      </c>
      <c r="Y670" s="265">
        <f>INDEX(lookups!P$54:P$71,MATCH($H670,lookups!$C$54:$C$71,0),1)*($F226&gt;=4)</f>
        <v>0</v>
      </c>
      <c r="Z670" s="265">
        <f>INDEX(lookups!Q$54:Q$71,MATCH($H670,lookups!$C$54:$C$71,0),1)*($F226&gt;=4)</f>
        <v>0</v>
      </c>
      <c r="AA670" s="265">
        <f>INDEX(lookups!R$54:R$71,MATCH($H670,lookups!$C$54:$C$71,0),1)*($F226&gt;=4)</f>
        <v>0</v>
      </c>
      <c r="AB670" s="265">
        <f>INDEX(lookups!S$54:S$71,MATCH($H670,lookups!$C$54:$C$71,0),1)*($F226&gt;=4)</f>
        <v>0</v>
      </c>
      <c r="AC670" s="265">
        <f>INDEX(lookups!T$54:T$71,MATCH($H670,lookups!$C$54:$C$71,0),1)*($F226&gt;=4)</f>
        <v>0</v>
      </c>
      <c r="AD670" s="265">
        <f>INDEX(lookups!U$54:U$71,MATCH($H670,lookups!$C$54:$C$71,0),1)*($F226&gt;=4)</f>
        <v>0</v>
      </c>
      <c r="AE670" s="265">
        <f>INDEX(lookups!V$54:V$71,MATCH($H670,lookups!$C$54:$C$71,0),1)*($F226&gt;=4)</f>
        <v>0</v>
      </c>
      <c r="AF670" s="265">
        <f>INDEX(lookups!W$54:W$71,MATCH($H670,lookups!$C$54:$C$71,0),1)*($F226&gt;=4)</f>
        <v>0</v>
      </c>
      <c r="AG670" s="265">
        <f>INDEX(lookups!X$54:X$71,MATCH($H670,lookups!$C$54:$C$71,0),1)*($F226&gt;=4)</f>
        <v>0</v>
      </c>
      <c r="AH670" s="265">
        <f>INDEX(lookups!Y$54:Y$71,MATCH($H670,lookups!$C$54:$C$71,0),1)*($F226&gt;=4)</f>
        <v>0</v>
      </c>
      <c r="AI670" s="265">
        <f>INDEX(lookups!Z$54:Z$71,MATCH($H670,lookups!$C$54:$C$71,0),1)*($F226&gt;=4)</f>
        <v>0</v>
      </c>
      <c r="AJ670" s="265">
        <f>INDEX(lookups!AA$54:AA$71,MATCH($H670,lookups!$C$54:$C$71,0),1)*($F226&gt;=4)</f>
        <v>0</v>
      </c>
      <c r="AK670" s="265">
        <f>INDEX(lookups!AB$54:AB$71,MATCH($H670,lookups!$C$54:$C$71,0),1)*($F226&gt;=4)</f>
        <v>0</v>
      </c>
      <c r="AL670" s="265">
        <f>INDEX(lookups!AC$54:AC$71,MATCH($H670,lookups!$C$54:$C$71,0),1)*($F226&gt;=4)</f>
        <v>0</v>
      </c>
      <c r="AM670" s="265">
        <f>INDEX(lookups!AD$54:AD$71,MATCH($H670,lookups!$C$54:$C$71,0),1)*($F226&gt;=4)</f>
        <v>0</v>
      </c>
      <c r="AN670" s="265">
        <f>INDEX(lookups!AE$54:AE$71,MATCH($H670,lookups!$C$54:$C$71,0),1)*($F226&gt;=4)</f>
        <v>0</v>
      </c>
      <c r="AO670" s="265">
        <f>INDEX(lookups!AF$54:AF$71,MATCH($H670,lookups!$C$54:$C$71,0),1)*($F226&gt;=4)</f>
        <v>0</v>
      </c>
      <c r="AP670" s="265">
        <f>INDEX(lookups!AG$54:AG$71,MATCH($H670,lookups!$C$54:$C$71,0),1)*($F226&gt;=4)</f>
        <v>0</v>
      </c>
      <c r="AQ670" s="265">
        <f>INDEX(lookups!AH$54:AH$71,MATCH($H670,lookups!$C$54:$C$71,0),1)*($F226&gt;=4)</f>
        <v>0</v>
      </c>
      <c r="AR670" s="265">
        <f>INDEX(lookups!AI$54:AI$71,MATCH($H670,lookups!$C$54:$C$71,0),1)*($F226&gt;=4)</f>
        <v>0</v>
      </c>
      <c r="AS670" s="265">
        <f>INDEX(lookups!AJ$54:AJ$71,MATCH($H670,lookups!$C$54:$C$71,0),1)*($F226&gt;=4)</f>
        <v>0</v>
      </c>
      <c r="AT670" s="265">
        <f>INDEX(lookups!AK$54:AK$71,MATCH($H670,lookups!$C$54:$C$71,0),1)*($F226&gt;=4)</f>
        <v>0</v>
      </c>
      <c r="AU670" s="265">
        <f>INDEX(lookups!AL$54:AL$71,MATCH($H670,lookups!$C$54:$C$71,0),1)*($F226&gt;=4)</f>
        <v>0</v>
      </c>
      <c r="AV670" s="265">
        <f>INDEX(lookups!AM$54:AM$71,MATCH($H670,lookups!$C$54:$C$71,0),1)*($F226&gt;=4)</f>
        <v>0</v>
      </c>
      <c r="AW670" s="265">
        <f>INDEX(lookups!AN$54:AN$71,MATCH($H670,lookups!$C$54:$C$71,0),1)*($F226&gt;=4)</f>
        <v>0</v>
      </c>
      <c r="AX670" s="265">
        <f>INDEX(lookups!AO$54:AO$71,MATCH($H670,lookups!$C$54:$C$71,0),1)*($F226&gt;=4)</f>
        <v>0</v>
      </c>
      <c r="AY670" s="265">
        <f>INDEX(lookups!AP$54:AP$71,MATCH($H670,lookups!$C$54:$C$71,0),1)*($F226&gt;=4)</f>
        <v>0</v>
      </c>
      <c r="AZ670" s="265">
        <f>INDEX(lookups!AQ$54:AQ$71,MATCH($H670,lookups!$C$54:$C$71,0),1)*($F226&gt;=4)</f>
        <v>0</v>
      </c>
      <c r="BA670" s="265">
        <f>INDEX(lookups!AR$54:AR$71,MATCH($H670,lookups!$C$54:$C$71,0),1)*($F226&gt;=4)</f>
        <v>0</v>
      </c>
      <c r="BB670" s="265">
        <f>INDEX(lookups!AS$54:AS$71,MATCH($H670,lookups!$C$54:$C$71,0),1)*($F226&gt;=4)</f>
        <v>0</v>
      </c>
      <c r="BC670" s="265">
        <f>INDEX(lookups!AT$54:AT$71,MATCH($H670,lookups!$C$54:$C$71,0),1)*($F226&gt;=4)</f>
        <v>0</v>
      </c>
      <c r="BD670" s="265">
        <f>INDEX(lookups!AU$54:AU$71,MATCH($H670,lookups!$C$54:$C$71,0),1)*($F226&gt;=4)</f>
        <v>0</v>
      </c>
      <c r="BE670" s="265">
        <f>INDEX(lookups!AV$54:AV$71,MATCH($H670,lookups!$C$54:$C$71,0),1)*($F226&gt;=4)</f>
        <v>0</v>
      </c>
      <c r="BF670" s="265">
        <f>INDEX(lookups!AW$54:AW$71,MATCH($H670,lookups!$C$54:$C$71,0),1)*($F226&gt;=4)</f>
        <v>0</v>
      </c>
      <c r="BG670" s="265">
        <f>INDEX(lookups!AX$54:AX$71,MATCH($H670,lookups!$C$54:$C$71,0),1)*($F226&gt;=4)</f>
        <v>0</v>
      </c>
      <c r="BH670" s="265">
        <f>INDEX(lookups!AY$54:AY$71,MATCH($H670,lookups!$C$54:$C$71,0),1)*($F226&gt;=4)</f>
        <v>0</v>
      </c>
      <c r="BI670" s="265">
        <f>INDEX(lookups!AZ$54:AZ$71,MATCH($H670,lookups!$C$54:$C$71,0),1)*($F226&gt;=4)</f>
        <v>0</v>
      </c>
      <c r="BJ670" s="265">
        <f>INDEX(lookups!BA$54:BA$71,MATCH($H670,lookups!$C$54:$C$71,0),1)*($F226&gt;=4)</f>
        <v>0</v>
      </c>
      <c r="BK670" s="265">
        <f>INDEX(lookups!BB$54:BB$71,MATCH($H670,lookups!$C$54:$C$71,0),1)*($F226&gt;=4)</f>
        <v>0</v>
      </c>
      <c r="BL670" s="265">
        <f>INDEX(lookups!BC$54:BC$71,MATCH($H670,lookups!$C$54:$C$71,0),1)*($F226&gt;=4)</f>
        <v>0</v>
      </c>
      <c r="BM670" s="265">
        <f>INDEX(lookups!BD$54:BD$71,MATCH($H670,lookups!$C$54:$C$71,0),1)*($F226&gt;=4)</f>
        <v>0</v>
      </c>
    </row>
    <row r="671" spans="3:65" ht="12.75">
      <c r="C671" s="220">
        <f t="shared" si="662"/>
        <v>16</v>
      </c>
      <c r="D671" s="198" t="str">
        <f t="shared" si="663"/>
        <v>…</v>
      </c>
      <c r="E671" s="245" t="str">
        <f t="shared" si="661"/>
        <v>Operating Expense</v>
      </c>
      <c r="F671" s="215">
        <f t="shared" si="661"/>
        <v>2</v>
      </c>
      <c r="G671" s="215"/>
      <c r="H671" s="250">
        <f>Input!K27</f>
        <v>5</v>
      </c>
      <c r="I671" s="204"/>
      <c r="J671" s="252"/>
      <c r="K671" s="263">
        <f t="shared" si="664"/>
        <v>0</v>
      </c>
      <c r="L671" s="264">
        <f t="shared" si="665"/>
        <v>0</v>
      </c>
      <c r="O671" s="265">
        <f>INDEX(lookups!F$54:F$71,MATCH($H671,lookups!$C$54:$C$71,0),1)*($F227&gt;=4)</f>
        <v>0</v>
      </c>
      <c r="P671" s="265">
        <f>INDEX(lookups!G$54:G$71,MATCH($H671,lookups!$C$54:$C$71,0),1)*($F227&gt;=4)</f>
        <v>0</v>
      </c>
      <c r="Q671" s="265">
        <f>INDEX(lookups!H$54:H$71,MATCH($H671,lookups!$C$54:$C$71,0),1)*($F227&gt;=4)</f>
        <v>0</v>
      </c>
      <c r="R671" s="265">
        <f>INDEX(lookups!I$54:I$71,MATCH($H671,lookups!$C$54:$C$71,0),1)*($F227&gt;=4)</f>
        <v>0</v>
      </c>
      <c r="S671" s="265">
        <f>INDEX(lookups!J$54:J$71,MATCH($H671,lookups!$C$54:$C$71,0),1)*($F227&gt;=4)</f>
        <v>0</v>
      </c>
      <c r="T671" s="265">
        <f>INDEX(lookups!K$54:K$71,MATCH($H671,lookups!$C$54:$C$71,0),1)*($F227&gt;=4)</f>
        <v>0</v>
      </c>
      <c r="U671" s="265">
        <f>INDEX(lookups!L$54:L$71,MATCH($H671,lookups!$C$54:$C$71,0),1)*($F227&gt;=4)</f>
        <v>0</v>
      </c>
      <c r="V671" s="265">
        <f>INDEX(lookups!M$54:M$71,MATCH($H671,lookups!$C$54:$C$71,0),1)*($F227&gt;=4)</f>
        <v>0</v>
      </c>
      <c r="W671" s="265">
        <f>INDEX(lookups!N$54:N$71,MATCH($H671,lookups!$C$54:$C$71,0),1)*($F227&gt;=4)</f>
        <v>0</v>
      </c>
      <c r="X671" s="265">
        <f>INDEX(lookups!O$54:O$71,MATCH($H671,lookups!$C$54:$C$71,0),1)*($F227&gt;=4)</f>
        <v>0</v>
      </c>
      <c r="Y671" s="265">
        <f>INDEX(lookups!P$54:P$71,MATCH($H671,lookups!$C$54:$C$71,0),1)*($F227&gt;=4)</f>
        <v>0</v>
      </c>
      <c r="Z671" s="265">
        <f>INDEX(lookups!Q$54:Q$71,MATCH($H671,lookups!$C$54:$C$71,0),1)*($F227&gt;=4)</f>
        <v>0</v>
      </c>
      <c r="AA671" s="265">
        <f>INDEX(lookups!R$54:R$71,MATCH($H671,lookups!$C$54:$C$71,0),1)*($F227&gt;=4)</f>
        <v>0</v>
      </c>
      <c r="AB671" s="265">
        <f>INDEX(lookups!S$54:S$71,MATCH($H671,lookups!$C$54:$C$71,0),1)*($F227&gt;=4)</f>
        <v>0</v>
      </c>
      <c r="AC671" s="265">
        <f>INDEX(lookups!T$54:T$71,MATCH($H671,lookups!$C$54:$C$71,0),1)*($F227&gt;=4)</f>
        <v>0</v>
      </c>
      <c r="AD671" s="265">
        <f>INDEX(lookups!U$54:U$71,MATCH($H671,lookups!$C$54:$C$71,0),1)*($F227&gt;=4)</f>
        <v>0</v>
      </c>
      <c r="AE671" s="265">
        <f>INDEX(lookups!V$54:V$71,MATCH($H671,lookups!$C$54:$C$71,0),1)*($F227&gt;=4)</f>
        <v>0</v>
      </c>
      <c r="AF671" s="265">
        <f>INDEX(lookups!W$54:W$71,MATCH($H671,lookups!$C$54:$C$71,0),1)*($F227&gt;=4)</f>
        <v>0</v>
      </c>
      <c r="AG671" s="265">
        <f>INDEX(lookups!X$54:X$71,MATCH($H671,lookups!$C$54:$C$71,0),1)*($F227&gt;=4)</f>
        <v>0</v>
      </c>
      <c r="AH671" s="265">
        <f>INDEX(lookups!Y$54:Y$71,MATCH($H671,lookups!$C$54:$C$71,0),1)*($F227&gt;=4)</f>
        <v>0</v>
      </c>
      <c r="AI671" s="265">
        <f>INDEX(lookups!Z$54:Z$71,MATCH($H671,lookups!$C$54:$C$71,0),1)*($F227&gt;=4)</f>
        <v>0</v>
      </c>
      <c r="AJ671" s="265">
        <f>INDEX(lookups!AA$54:AA$71,MATCH($H671,lookups!$C$54:$C$71,0),1)*($F227&gt;=4)</f>
        <v>0</v>
      </c>
      <c r="AK671" s="265">
        <f>INDEX(lookups!AB$54:AB$71,MATCH($H671,lookups!$C$54:$C$71,0),1)*($F227&gt;=4)</f>
        <v>0</v>
      </c>
      <c r="AL671" s="265">
        <f>INDEX(lookups!AC$54:AC$71,MATCH($H671,lookups!$C$54:$C$71,0),1)*($F227&gt;=4)</f>
        <v>0</v>
      </c>
      <c r="AM671" s="265">
        <f>INDEX(lookups!AD$54:AD$71,MATCH($H671,lookups!$C$54:$C$71,0),1)*($F227&gt;=4)</f>
        <v>0</v>
      </c>
      <c r="AN671" s="265">
        <f>INDEX(lookups!AE$54:AE$71,MATCH($H671,lookups!$C$54:$C$71,0),1)*($F227&gt;=4)</f>
        <v>0</v>
      </c>
      <c r="AO671" s="265">
        <f>INDEX(lookups!AF$54:AF$71,MATCH($H671,lookups!$C$54:$C$71,0),1)*($F227&gt;=4)</f>
        <v>0</v>
      </c>
      <c r="AP671" s="265">
        <f>INDEX(lookups!AG$54:AG$71,MATCH($H671,lookups!$C$54:$C$71,0),1)*($F227&gt;=4)</f>
        <v>0</v>
      </c>
      <c r="AQ671" s="265">
        <f>INDEX(lookups!AH$54:AH$71,MATCH($H671,lookups!$C$54:$C$71,0),1)*($F227&gt;=4)</f>
        <v>0</v>
      </c>
      <c r="AR671" s="265">
        <f>INDEX(lookups!AI$54:AI$71,MATCH($H671,lookups!$C$54:$C$71,0),1)*($F227&gt;=4)</f>
        <v>0</v>
      </c>
      <c r="AS671" s="265">
        <f>INDEX(lookups!AJ$54:AJ$71,MATCH($H671,lookups!$C$54:$C$71,0),1)*($F227&gt;=4)</f>
        <v>0</v>
      </c>
      <c r="AT671" s="265">
        <f>INDEX(lookups!AK$54:AK$71,MATCH($H671,lookups!$C$54:$C$71,0),1)*($F227&gt;=4)</f>
        <v>0</v>
      </c>
      <c r="AU671" s="265">
        <f>INDEX(lookups!AL$54:AL$71,MATCH($H671,lookups!$C$54:$C$71,0),1)*($F227&gt;=4)</f>
        <v>0</v>
      </c>
      <c r="AV671" s="265">
        <f>INDEX(lookups!AM$54:AM$71,MATCH($H671,lookups!$C$54:$C$71,0),1)*($F227&gt;=4)</f>
        <v>0</v>
      </c>
      <c r="AW671" s="265">
        <f>INDEX(lookups!AN$54:AN$71,MATCH($H671,lookups!$C$54:$C$71,0),1)*($F227&gt;=4)</f>
        <v>0</v>
      </c>
      <c r="AX671" s="265">
        <f>INDEX(lookups!AO$54:AO$71,MATCH($H671,lookups!$C$54:$C$71,0),1)*($F227&gt;=4)</f>
        <v>0</v>
      </c>
      <c r="AY671" s="265">
        <f>INDEX(lookups!AP$54:AP$71,MATCH($H671,lookups!$C$54:$C$71,0),1)*($F227&gt;=4)</f>
        <v>0</v>
      </c>
      <c r="AZ671" s="265">
        <f>INDEX(lookups!AQ$54:AQ$71,MATCH($H671,lookups!$C$54:$C$71,0),1)*($F227&gt;=4)</f>
        <v>0</v>
      </c>
      <c r="BA671" s="265">
        <f>INDEX(lookups!AR$54:AR$71,MATCH($H671,lookups!$C$54:$C$71,0),1)*($F227&gt;=4)</f>
        <v>0</v>
      </c>
      <c r="BB671" s="265">
        <f>INDEX(lookups!AS$54:AS$71,MATCH($H671,lookups!$C$54:$C$71,0),1)*($F227&gt;=4)</f>
        <v>0</v>
      </c>
      <c r="BC671" s="265">
        <f>INDEX(lookups!AT$54:AT$71,MATCH($H671,lookups!$C$54:$C$71,0),1)*($F227&gt;=4)</f>
        <v>0</v>
      </c>
      <c r="BD671" s="265">
        <f>INDEX(lookups!AU$54:AU$71,MATCH($H671,lookups!$C$54:$C$71,0),1)*($F227&gt;=4)</f>
        <v>0</v>
      </c>
      <c r="BE671" s="265">
        <f>INDEX(lookups!AV$54:AV$71,MATCH($H671,lookups!$C$54:$C$71,0),1)*($F227&gt;=4)</f>
        <v>0</v>
      </c>
      <c r="BF671" s="265">
        <f>INDEX(lookups!AW$54:AW$71,MATCH($H671,lookups!$C$54:$C$71,0),1)*($F227&gt;=4)</f>
        <v>0</v>
      </c>
      <c r="BG671" s="265">
        <f>INDEX(lookups!AX$54:AX$71,MATCH($H671,lookups!$C$54:$C$71,0),1)*($F227&gt;=4)</f>
        <v>0</v>
      </c>
      <c r="BH671" s="265">
        <f>INDEX(lookups!AY$54:AY$71,MATCH($H671,lookups!$C$54:$C$71,0),1)*($F227&gt;=4)</f>
        <v>0</v>
      </c>
      <c r="BI671" s="265">
        <f>INDEX(lookups!AZ$54:AZ$71,MATCH($H671,lookups!$C$54:$C$71,0),1)*($F227&gt;=4)</f>
        <v>0</v>
      </c>
      <c r="BJ671" s="265">
        <f>INDEX(lookups!BA$54:BA$71,MATCH($H671,lookups!$C$54:$C$71,0),1)*($F227&gt;=4)</f>
        <v>0</v>
      </c>
      <c r="BK671" s="265">
        <f>INDEX(lookups!BB$54:BB$71,MATCH($H671,lookups!$C$54:$C$71,0),1)*($F227&gt;=4)</f>
        <v>0</v>
      </c>
      <c r="BL671" s="265">
        <f>INDEX(lookups!BC$54:BC$71,MATCH($H671,lookups!$C$54:$C$71,0),1)*($F227&gt;=4)</f>
        <v>0</v>
      </c>
      <c r="BM671" s="265">
        <f>INDEX(lookups!BD$54:BD$71,MATCH($H671,lookups!$C$54:$C$71,0),1)*($F227&gt;=4)</f>
        <v>0</v>
      </c>
    </row>
    <row r="672" spans="3:65" ht="12.75">
      <c r="C672" s="220">
        <f t="shared" si="662"/>
        <v>17</v>
      </c>
      <c r="D672" s="198" t="str">
        <f t="shared" si="663"/>
        <v>…</v>
      </c>
      <c r="E672" s="245" t="str">
        <f t="shared" si="661"/>
        <v>Operating Expense</v>
      </c>
      <c r="F672" s="215">
        <f t="shared" si="661"/>
        <v>2</v>
      </c>
      <c r="G672" s="215"/>
      <c r="H672" s="250">
        <f>Input!K28</f>
        <v>5</v>
      </c>
      <c r="I672" s="204"/>
      <c r="J672" s="252"/>
      <c r="K672" s="263">
        <f t="shared" si="664"/>
        <v>0</v>
      </c>
      <c r="L672" s="264">
        <f t="shared" si="665"/>
        <v>0</v>
      </c>
      <c r="O672" s="265">
        <f>INDEX(lookups!F$54:F$71,MATCH($H672,lookups!$C$54:$C$71,0),1)*($F228&gt;=4)</f>
        <v>0</v>
      </c>
      <c r="P672" s="265">
        <f>INDEX(lookups!G$54:G$71,MATCH($H672,lookups!$C$54:$C$71,0),1)*($F228&gt;=4)</f>
        <v>0</v>
      </c>
      <c r="Q672" s="265">
        <f>INDEX(lookups!H$54:H$71,MATCH($H672,lookups!$C$54:$C$71,0),1)*($F228&gt;=4)</f>
        <v>0</v>
      </c>
      <c r="R672" s="265">
        <f>INDEX(lookups!I$54:I$71,MATCH($H672,lookups!$C$54:$C$71,0),1)*($F228&gt;=4)</f>
        <v>0</v>
      </c>
      <c r="S672" s="265">
        <f>INDEX(lookups!J$54:J$71,MATCH($H672,lookups!$C$54:$C$71,0),1)*($F228&gt;=4)</f>
        <v>0</v>
      </c>
      <c r="T672" s="265">
        <f>INDEX(lookups!K$54:K$71,MATCH($H672,lookups!$C$54:$C$71,0),1)*($F228&gt;=4)</f>
        <v>0</v>
      </c>
      <c r="U672" s="265">
        <f>INDEX(lookups!L$54:L$71,MATCH($H672,lookups!$C$54:$C$71,0),1)*($F228&gt;=4)</f>
        <v>0</v>
      </c>
      <c r="V672" s="265">
        <f>INDEX(lookups!M$54:M$71,MATCH($H672,lookups!$C$54:$C$71,0),1)*($F228&gt;=4)</f>
        <v>0</v>
      </c>
      <c r="W672" s="265">
        <f>INDEX(lookups!N$54:N$71,MATCH($H672,lookups!$C$54:$C$71,0),1)*($F228&gt;=4)</f>
        <v>0</v>
      </c>
      <c r="X672" s="265">
        <f>INDEX(lookups!O$54:O$71,MATCH($H672,lookups!$C$54:$C$71,0),1)*($F228&gt;=4)</f>
        <v>0</v>
      </c>
      <c r="Y672" s="265">
        <f>INDEX(lookups!P$54:P$71,MATCH($H672,lookups!$C$54:$C$71,0),1)*($F228&gt;=4)</f>
        <v>0</v>
      </c>
      <c r="Z672" s="265">
        <f>INDEX(lookups!Q$54:Q$71,MATCH($H672,lookups!$C$54:$C$71,0),1)*($F228&gt;=4)</f>
        <v>0</v>
      </c>
      <c r="AA672" s="265">
        <f>INDEX(lookups!R$54:R$71,MATCH($H672,lookups!$C$54:$C$71,0),1)*($F228&gt;=4)</f>
        <v>0</v>
      </c>
      <c r="AB672" s="265">
        <f>INDEX(lookups!S$54:S$71,MATCH($H672,lookups!$C$54:$C$71,0),1)*($F228&gt;=4)</f>
        <v>0</v>
      </c>
      <c r="AC672" s="265">
        <f>INDEX(lookups!T$54:T$71,MATCH($H672,lookups!$C$54:$C$71,0),1)*($F228&gt;=4)</f>
        <v>0</v>
      </c>
      <c r="AD672" s="265">
        <f>INDEX(lookups!U$54:U$71,MATCH($H672,lookups!$C$54:$C$71,0),1)*($F228&gt;=4)</f>
        <v>0</v>
      </c>
      <c r="AE672" s="265">
        <f>INDEX(lookups!V$54:V$71,MATCH($H672,lookups!$C$54:$C$71,0),1)*($F228&gt;=4)</f>
        <v>0</v>
      </c>
      <c r="AF672" s="265">
        <f>INDEX(lookups!W$54:W$71,MATCH($H672,lookups!$C$54:$C$71,0),1)*($F228&gt;=4)</f>
        <v>0</v>
      </c>
      <c r="AG672" s="265">
        <f>INDEX(lookups!X$54:X$71,MATCH($H672,lookups!$C$54:$C$71,0),1)*($F228&gt;=4)</f>
        <v>0</v>
      </c>
      <c r="AH672" s="265">
        <f>INDEX(lookups!Y$54:Y$71,MATCH($H672,lookups!$C$54:$C$71,0),1)*($F228&gt;=4)</f>
        <v>0</v>
      </c>
      <c r="AI672" s="265">
        <f>INDEX(lookups!Z$54:Z$71,MATCH($H672,lookups!$C$54:$C$71,0),1)*($F228&gt;=4)</f>
        <v>0</v>
      </c>
      <c r="AJ672" s="265">
        <f>INDEX(lookups!AA$54:AA$71,MATCH($H672,lookups!$C$54:$C$71,0),1)*($F228&gt;=4)</f>
        <v>0</v>
      </c>
      <c r="AK672" s="265">
        <f>INDEX(lookups!AB$54:AB$71,MATCH($H672,lookups!$C$54:$C$71,0),1)*($F228&gt;=4)</f>
        <v>0</v>
      </c>
      <c r="AL672" s="265">
        <f>INDEX(lookups!AC$54:AC$71,MATCH($H672,lookups!$C$54:$C$71,0),1)*($F228&gt;=4)</f>
        <v>0</v>
      </c>
      <c r="AM672" s="265">
        <f>INDEX(lookups!AD$54:AD$71,MATCH($H672,lookups!$C$54:$C$71,0),1)*($F228&gt;=4)</f>
        <v>0</v>
      </c>
      <c r="AN672" s="265">
        <f>INDEX(lookups!AE$54:AE$71,MATCH($H672,lookups!$C$54:$C$71,0),1)*($F228&gt;=4)</f>
        <v>0</v>
      </c>
      <c r="AO672" s="265">
        <f>INDEX(lookups!AF$54:AF$71,MATCH($H672,lookups!$C$54:$C$71,0),1)*($F228&gt;=4)</f>
        <v>0</v>
      </c>
      <c r="AP672" s="265">
        <f>INDEX(lookups!AG$54:AG$71,MATCH($H672,lookups!$C$54:$C$71,0),1)*($F228&gt;=4)</f>
        <v>0</v>
      </c>
      <c r="AQ672" s="265">
        <f>INDEX(lookups!AH$54:AH$71,MATCH($H672,lookups!$C$54:$C$71,0),1)*($F228&gt;=4)</f>
        <v>0</v>
      </c>
      <c r="AR672" s="265">
        <f>INDEX(lookups!AI$54:AI$71,MATCH($H672,lookups!$C$54:$C$71,0),1)*($F228&gt;=4)</f>
        <v>0</v>
      </c>
      <c r="AS672" s="265">
        <f>INDEX(lookups!AJ$54:AJ$71,MATCH($H672,lookups!$C$54:$C$71,0),1)*($F228&gt;=4)</f>
        <v>0</v>
      </c>
      <c r="AT672" s="265">
        <f>INDEX(lookups!AK$54:AK$71,MATCH($H672,lookups!$C$54:$C$71,0),1)*($F228&gt;=4)</f>
        <v>0</v>
      </c>
      <c r="AU672" s="265">
        <f>INDEX(lookups!AL$54:AL$71,MATCH($H672,lookups!$C$54:$C$71,0),1)*($F228&gt;=4)</f>
        <v>0</v>
      </c>
      <c r="AV672" s="265">
        <f>INDEX(lookups!AM$54:AM$71,MATCH($H672,lookups!$C$54:$C$71,0),1)*($F228&gt;=4)</f>
        <v>0</v>
      </c>
      <c r="AW672" s="265">
        <f>INDEX(lookups!AN$54:AN$71,MATCH($H672,lookups!$C$54:$C$71,0),1)*($F228&gt;=4)</f>
        <v>0</v>
      </c>
      <c r="AX672" s="265">
        <f>INDEX(lookups!AO$54:AO$71,MATCH($H672,lookups!$C$54:$C$71,0),1)*($F228&gt;=4)</f>
        <v>0</v>
      </c>
      <c r="AY672" s="265">
        <f>INDEX(lookups!AP$54:AP$71,MATCH($H672,lookups!$C$54:$C$71,0),1)*($F228&gt;=4)</f>
        <v>0</v>
      </c>
      <c r="AZ672" s="265">
        <f>INDEX(lookups!AQ$54:AQ$71,MATCH($H672,lookups!$C$54:$C$71,0),1)*($F228&gt;=4)</f>
        <v>0</v>
      </c>
      <c r="BA672" s="265">
        <f>INDEX(lookups!AR$54:AR$71,MATCH($H672,lookups!$C$54:$C$71,0),1)*($F228&gt;=4)</f>
        <v>0</v>
      </c>
      <c r="BB672" s="265">
        <f>INDEX(lookups!AS$54:AS$71,MATCH($H672,lookups!$C$54:$C$71,0),1)*($F228&gt;=4)</f>
        <v>0</v>
      </c>
      <c r="BC672" s="265">
        <f>INDEX(lookups!AT$54:AT$71,MATCH($H672,lookups!$C$54:$C$71,0),1)*($F228&gt;=4)</f>
        <v>0</v>
      </c>
      <c r="BD672" s="265">
        <f>INDEX(lookups!AU$54:AU$71,MATCH($H672,lookups!$C$54:$C$71,0),1)*($F228&gt;=4)</f>
        <v>0</v>
      </c>
      <c r="BE672" s="265">
        <f>INDEX(lookups!AV$54:AV$71,MATCH($H672,lookups!$C$54:$C$71,0),1)*($F228&gt;=4)</f>
        <v>0</v>
      </c>
      <c r="BF672" s="265">
        <f>INDEX(lookups!AW$54:AW$71,MATCH($H672,lookups!$C$54:$C$71,0),1)*($F228&gt;=4)</f>
        <v>0</v>
      </c>
      <c r="BG672" s="265">
        <f>INDEX(lookups!AX$54:AX$71,MATCH($H672,lookups!$C$54:$C$71,0),1)*($F228&gt;=4)</f>
        <v>0</v>
      </c>
      <c r="BH672" s="265">
        <f>INDEX(lookups!AY$54:AY$71,MATCH($H672,lookups!$C$54:$C$71,0),1)*($F228&gt;=4)</f>
        <v>0</v>
      </c>
      <c r="BI672" s="265">
        <f>INDEX(lookups!AZ$54:AZ$71,MATCH($H672,lookups!$C$54:$C$71,0),1)*($F228&gt;=4)</f>
        <v>0</v>
      </c>
      <c r="BJ672" s="265">
        <f>INDEX(lookups!BA$54:BA$71,MATCH($H672,lookups!$C$54:$C$71,0),1)*($F228&gt;=4)</f>
        <v>0</v>
      </c>
      <c r="BK672" s="265">
        <f>INDEX(lookups!BB$54:BB$71,MATCH($H672,lookups!$C$54:$C$71,0),1)*($F228&gt;=4)</f>
        <v>0</v>
      </c>
      <c r="BL672" s="265">
        <f>INDEX(lookups!BC$54:BC$71,MATCH($H672,lookups!$C$54:$C$71,0),1)*($F228&gt;=4)</f>
        <v>0</v>
      </c>
      <c r="BM672" s="265">
        <f>INDEX(lookups!BD$54:BD$71,MATCH($H672,lookups!$C$54:$C$71,0),1)*($F228&gt;=4)</f>
        <v>0</v>
      </c>
    </row>
    <row r="673" spans="3:65" ht="12.75">
      <c r="C673" s="220">
        <f t="shared" si="662"/>
        <v>18</v>
      </c>
      <c r="D673" s="198" t="str">
        <f t="shared" si="663"/>
        <v>…</v>
      </c>
      <c r="E673" s="245" t="str">
        <f t="shared" si="661"/>
        <v>Operating Expense</v>
      </c>
      <c r="F673" s="215">
        <f t="shared" si="661"/>
        <v>2</v>
      </c>
      <c r="G673" s="215"/>
      <c r="H673" s="250">
        <f>Input!K29</f>
        <v>5</v>
      </c>
      <c r="I673" s="204"/>
      <c r="J673" s="252"/>
      <c r="K673" s="263">
        <f t="shared" si="664"/>
        <v>0</v>
      </c>
      <c r="L673" s="264">
        <f t="shared" si="665"/>
        <v>0</v>
      </c>
      <c r="O673" s="265">
        <f>INDEX(lookups!F$54:F$71,MATCH($H673,lookups!$C$54:$C$71,0),1)*($F229&gt;=4)</f>
        <v>0</v>
      </c>
      <c r="P673" s="265">
        <f>INDEX(lookups!G$54:G$71,MATCH($H673,lookups!$C$54:$C$71,0),1)*($F229&gt;=4)</f>
        <v>0</v>
      </c>
      <c r="Q673" s="265">
        <f>INDEX(lookups!H$54:H$71,MATCH($H673,lookups!$C$54:$C$71,0),1)*($F229&gt;=4)</f>
        <v>0</v>
      </c>
      <c r="R673" s="265">
        <f>INDEX(lookups!I$54:I$71,MATCH($H673,lookups!$C$54:$C$71,0),1)*($F229&gt;=4)</f>
        <v>0</v>
      </c>
      <c r="S673" s="265">
        <f>INDEX(lookups!J$54:J$71,MATCH($H673,lookups!$C$54:$C$71,0),1)*($F229&gt;=4)</f>
        <v>0</v>
      </c>
      <c r="T673" s="265">
        <f>INDEX(lookups!K$54:K$71,MATCH($H673,lookups!$C$54:$C$71,0),1)*($F229&gt;=4)</f>
        <v>0</v>
      </c>
      <c r="U673" s="265">
        <f>INDEX(lookups!L$54:L$71,MATCH($H673,lookups!$C$54:$C$71,0),1)*($F229&gt;=4)</f>
        <v>0</v>
      </c>
      <c r="V673" s="265">
        <f>INDEX(lookups!M$54:M$71,MATCH($H673,lookups!$C$54:$C$71,0),1)*($F229&gt;=4)</f>
        <v>0</v>
      </c>
      <c r="W673" s="265">
        <f>INDEX(lookups!N$54:N$71,MATCH($H673,lookups!$C$54:$C$71,0),1)*($F229&gt;=4)</f>
        <v>0</v>
      </c>
      <c r="X673" s="265">
        <f>INDEX(lookups!O$54:O$71,MATCH($H673,lookups!$C$54:$C$71,0),1)*($F229&gt;=4)</f>
        <v>0</v>
      </c>
      <c r="Y673" s="265">
        <f>INDEX(lookups!P$54:P$71,MATCH($H673,lookups!$C$54:$C$71,0),1)*($F229&gt;=4)</f>
        <v>0</v>
      </c>
      <c r="Z673" s="265">
        <f>INDEX(lookups!Q$54:Q$71,MATCH($H673,lookups!$C$54:$C$71,0),1)*($F229&gt;=4)</f>
        <v>0</v>
      </c>
      <c r="AA673" s="265">
        <f>INDEX(lookups!R$54:R$71,MATCH($H673,lookups!$C$54:$C$71,0),1)*($F229&gt;=4)</f>
        <v>0</v>
      </c>
      <c r="AB673" s="265">
        <f>INDEX(lookups!S$54:S$71,MATCH($H673,lookups!$C$54:$C$71,0),1)*($F229&gt;=4)</f>
        <v>0</v>
      </c>
      <c r="AC673" s="265">
        <f>INDEX(lookups!T$54:T$71,MATCH($H673,lookups!$C$54:$C$71,0),1)*($F229&gt;=4)</f>
        <v>0</v>
      </c>
      <c r="AD673" s="265">
        <f>INDEX(lookups!U$54:U$71,MATCH($H673,lookups!$C$54:$C$71,0),1)*($F229&gt;=4)</f>
        <v>0</v>
      </c>
      <c r="AE673" s="265">
        <f>INDEX(lookups!V$54:V$71,MATCH($H673,lookups!$C$54:$C$71,0),1)*($F229&gt;=4)</f>
        <v>0</v>
      </c>
      <c r="AF673" s="265">
        <f>INDEX(lookups!W$54:W$71,MATCH($H673,lookups!$C$54:$C$71,0),1)*($F229&gt;=4)</f>
        <v>0</v>
      </c>
      <c r="AG673" s="265">
        <f>INDEX(lookups!X$54:X$71,MATCH($H673,lookups!$C$54:$C$71,0),1)*($F229&gt;=4)</f>
        <v>0</v>
      </c>
      <c r="AH673" s="265">
        <f>INDEX(lookups!Y$54:Y$71,MATCH($H673,lookups!$C$54:$C$71,0),1)*($F229&gt;=4)</f>
        <v>0</v>
      </c>
      <c r="AI673" s="265">
        <f>INDEX(lookups!Z$54:Z$71,MATCH($H673,lookups!$C$54:$C$71,0),1)*($F229&gt;=4)</f>
        <v>0</v>
      </c>
      <c r="AJ673" s="265">
        <f>INDEX(lookups!AA$54:AA$71,MATCH($H673,lookups!$C$54:$C$71,0),1)*($F229&gt;=4)</f>
        <v>0</v>
      </c>
      <c r="AK673" s="265">
        <f>INDEX(lookups!AB$54:AB$71,MATCH($H673,lookups!$C$54:$C$71,0),1)*($F229&gt;=4)</f>
        <v>0</v>
      </c>
      <c r="AL673" s="265">
        <f>INDEX(lookups!AC$54:AC$71,MATCH($H673,lookups!$C$54:$C$71,0),1)*($F229&gt;=4)</f>
        <v>0</v>
      </c>
      <c r="AM673" s="265">
        <f>INDEX(lookups!AD$54:AD$71,MATCH($H673,lookups!$C$54:$C$71,0),1)*($F229&gt;=4)</f>
        <v>0</v>
      </c>
      <c r="AN673" s="265">
        <f>INDEX(lookups!AE$54:AE$71,MATCH($H673,lookups!$C$54:$C$71,0),1)*($F229&gt;=4)</f>
        <v>0</v>
      </c>
      <c r="AO673" s="265">
        <f>INDEX(lookups!AF$54:AF$71,MATCH($H673,lookups!$C$54:$C$71,0),1)*($F229&gt;=4)</f>
        <v>0</v>
      </c>
      <c r="AP673" s="265">
        <f>INDEX(lookups!AG$54:AG$71,MATCH($H673,lookups!$C$54:$C$71,0),1)*($F229&gt;=4)</f>
        <v>0</v>
      </c>
      <c r="AQ673" s="265">
        <f>INDEX(lookups!AH$54:AH$71,MATCH($H673,lookups!$C$54:$C$71,0),1)*($F229&gt;=4)</f>
        <v>0</v>
      </c>
      <c r="AR673" s="265">
        <f>INDEX(lookups!AI$54:AI$71,MATCH($H673,lookups!$C$54:$C$71,0),1)*($F229&gt;=4)</f>
        <v>0</v>
      </c>
      <c r="AS673" s="265">
        <f>INDEX(lookups!AJ$54:AJ$71,MATCH($H673,lookups!$C$54:$C$71,0),1)*($F229&gt;=4)</f>
        <v>0</v>
      </c>
      <c r="AT673" s="265">
        <f>INDEX(lookups!AK$54:AK$71,MATCH($H673,lookups!$C$54:$C$71,0),1)*($F229&gt;=4)</f>
        <v>0</v>
      </c>
      <c r="AU673" s="265">
        <f>INDEX(lookups!AL$54:AL$71,MATCH($H673,lookups!$C$54:$C$71,0),1)*($F229&gt;=4)</f>
        <v>0</v>
      </c>
      <c r="AV673" s="265">
        <f>INDEX(lookups!AM$54:AM$71,MATCH($H673,lookups!$C$54:$C$71,0),1)*($F229&gt;=4)</f>
        <v>0</v>
      </c>
      <c r="AW673" s="265">
        <f>INDEX(lookups!AN$54:AN$71,MATCH($H673,lookups!$C$54:$C$71,0),1)*($F229&gt;=4)</f>
        <v>0</v>
      </c>
      <c r="AX673" s="265">
        <f>INDEX(lookups!AO$54:AO$71,MATCH($H673,lookups!$C$54:$C$71,0),1)*($F229&gt;=4)</f>
        <v>0</v>
      </c>
      <c r="AY673" s="265">
        <f>INDEX(lookups!AP$54:AP$71,MATCH($H673,lookups!$C$54:$C$71,0),1)*($F229&gt;=4)</f>
        <v>0</v>
      </c>
      <c r="AZ673" s="265">
        <f>INDEX(lookups!AQ$54:AQ$71,MATCH($H673,lookups!$C$54:$C$71,0),1)*($F229&gt;=4)</f>
        <v>0</v>
      </c>
      <c r="BA673" s="265">
        <f>INDEX(lookups!AR$54:AR$71,MATCH($H673,lookups!$C$54:$C$71,0),1)*($F229&gt;=4)</f>
        <v>0</v>
      </c>
      <c r="BB673" s="265">
        <f>INDEX(lookups!AS$54:AS$71,MATCH($H673,lookups!$C$54:$C$71,0),1)*($F229&gt;=4)</f>
        <v>0</v>
      </c>
      <c r="BC673" s="265">
        <f>INDEX(lookups!AT$54:AT$71,MATCH($H673,lookups!$C$54:$C$71,0),1)*($F229&gt;=4)</f>
        <v>0</v>
      </c>
      <c r="BD673" s="265">
        <f>INDEX(lookups!AU$54:AU$71,MATCH($H673,lookups!$C$54:$C$71,0),1)*($F229&gt;=4)</f>
        <v>0</v>
      </c>
      <c r="BE673" s="265">
        <f>INDEX(lookups!AV$54:AV$71,MATCH($H673,lookups!$C$54:$C$71,0),1)*($F229&gt;=4)</f>
        <v>0</v>
      </c>
      <c r="BF673" s="265">
        <f>INDEX(lookups!AW$54:AW$71,MATCH($H673,lookups!$C$54:$C$71,0),1)*($F229&gt;=4)</f>
        <v>0</v>
      </c>
      <c r="BG673" s="265">
        <f>INDEX(lookups!AX$54:AX$71,MATCH($H673,lookups!$C$54:$C$71,0),1)*($F229&gt;=4)</f>
        <v>0</v>
      </c>
      <c r="BH673" s="265">
        <f>INDEX(lookups!AY$54:AY$71,MATCH($H673,lookups!$C$54:$C$71,0),1)*($F229&gt;=4)</f>
        <v>0</v>
      </c>
      <c r="BI673" s="265">
        <f>INDEX(lookups!AZ$54:AZ$71,MATCH($H673,lookups!$C$54:$C$71,0),1)*($F229&gt;=4)</f>
        <v>0</v>
      </c>
      <c r="BJ673" s="265">
        <f>INDEX(lookups!BA$54:BA$71,MATCH($H673,lookups!$C$54:$C$71,0),1)*($F229&gt;=4)</f>
        <v>0</v>
      </c>
      <c r="BK673" s="265">
        <f>INDEX(lookups!BB$54:BB$71,MATCH($H673,lookups!$C$54:$C$71,0),1)*($F229&gt;=4)</f>
        <v>0</v>
      </c>
      <c r="BL673" s="265">
        <f>INDEX(lookups!BC$54:BC$71,MATCH($H673,lookups!$C$54:$C$71,0),1)*($F229&gt;=4)</f>
        <v>0</v>
      </c>
      <c r="BM673" s="265">
        <f>INDEX(lookups!BD$54:BD$71,MATCH($H673,lookups!$C$54:$C$71,0),1)*($F229&gt;=4)</f>
        <v>0</v>
      </c>
    </row>
    <row r="674" spans="3:65" ht="12.75">
      <c r="C674" s="220">
        <f t="shared" si="662"/>
        <v>19</v>
      </c>
      <c r="D674" s="198" t="str">
        <f t="shared" si="663"/>
        <v>…</v>
      </c>
      <c r="E674" s="245" t="str">
        <f t="shared" si="661"/>
        <v>Operating Expense</v>
      </c>
      <c r="F674" s="215">
        <f t="shared" si="661"/>
        <v>2</v>
      </c>
      <c r="G674" s="215"/>
      <c r="H674" s="250">
        <f>Input!K30</f>
        <v>5</v>
      </c>
      <c r="I674" s="204"/>
      <c r="J674" s="252"/>
      <c r="K674" s="263">
        <f t="shared" si="664"/>
        <v>0</v>
      </c>
      <c r="L674" s="264">
        <f t="shared" si="665"/>
        <v>0</v>
      </c>
      <c r="O674" s="265">
        <f>INDEX(lookups!F$54:F$71,MATCH($H674,lookups!$C$54:$C$71,0),1)*($F230&gt;=4)</f>
        <v>0</v>
      </c>
      <c r="P674" s="265">
        <f>INDEX(lookups!G$54:G$71,MATCH($H674,lookups!$C$54:$C$71,0),1)*($F230&gt;=4)</f>
        <v>0</v>
      </c>
      <c r="Q674" s="265">
        <f>INDEX(lookups!H$54:H$71,MATCH($H674,lookups!$C$54:$C$71,0),1)*($F230&gt;=4)</f>
        <v>0</v>
      </c>
      <c r="R674" s="265">
        <f>INDEX(lookups!I$54:I$71,MATCH($H674,lookups!$C$54:$C$71,0),1)*($F230&gt;=4)</f>
        <v>0</v>
      </c>
      <c r="S674" s="265">
        <f>INDEX(lookups!J$54:J$71,MATCH($H674,lookups!$C$54:$C$71,0),1)*($F230&gt;=4)</f>
        <v>0</v>
      </c>
      <c r="T674" s="265">
        <f>INDEX(lookups!K$54:K$71,MATCH($H674,lookups!$C$54:$C$71,0),1)*($F230&gt;=4)</f>
        <v>0</v>
      </c>
      <c r="U674" s="265">
        <f>INDEX(lookups!L$54:L$71,MATCH($H674,lookups!$C$54:$C$71,0),1)*($F230&gt;=4)</f>
        <v>0</v>
      </c>
      <c r="V674" s="265">
        <f>INDEX(lookups!M$54:M$71,MATCH($H674,lookups!$C$54:$C$71,0),1)*($F230&gt;=4)</f>
        <v>0</v>
      </c>
      <c r="W674" s="265">
        <f>INDEX(lookups!N$54:N$71,MATCH($H674,lookups!$C$54:$C$71,0),1)*($F230&gt;=4)</f>
        <v>0</v>
      </c>
      <c r="X674" s="265">
        <f>INDEX(lookups!O$54:O$71,MATCH($H674,lookups!$C$54:$C$71,0),1)*($F230&gt;=4)</f>
        <v>0</v>
      </c>
      <c r="Y674" s="265">
        <f>INDEX(lookups!P$54:P$71,MATCH($H674,lookups!$C$54:$C$71,0),1)*($F230&gt;=4)</f>
        <v>0</v>
      </c>
      <c r="Z674" s="265">
        <f>INDEX(lookups!Q$54:Q$71,MATCH($H674,lookups!$C$54:$C$71,0),1)*($F230&gt;=4)</f>
        <v>0</v>
      </c>
      <c r="AA674" s="265">
        <f>INDEX(lookups!R$54:R$71,MATCH($H674,lookups!$C$54:$C$71,0),1)*($F230&gt;=4)</f>
        <v>0</v>
      </c>
      <c r="AB674" s="265">
        <f>INDEX(lookups!S$54:S$71,MATCH($H674,lookups!$C$54:$C$71,0),1)*($F230&gt;=4)</f>
        <v>0</v>
      </c>
      <c r="AC674" s="265">
        <f>INDEX(lookups!T$54:T$71,MATCH($H674,lookups!$C$54:$C$71,0),1)*($F230&gt;=4)</f>
        <v>0</v>
      </c>
      <c r="AD674" s="265">
        <f>INDEX(lookups!U$54:U$71,MATCH($H674,lookups!$C$54:$C$71,0),1)*($F230&gt;=4)</f>
        <v>0</v>
      </c>
      <c r="AE674" s="265">
        <f>INDEX(lookups!V$54:V$71,MATCH($H674,lookups!$C$54:$C$71,0),1)*($F230&gt;=4)</f>
        <v>0</v>
      </c>
      <c r="AF674" s="265">
        <f>INDEX(lookups!W$54:W$71,MATCH($H674,lookups!$C$54:$C$71,0),1)*($F230&gt;=4)</f>
        <v>0</v>
      </c>
      <c r="AG674" s="265">
        <f>INDEX(lookups!X$54:X$71,MATCH($H674,lookups!$C$54:$C$71,0),1)*($F230&gt;=4)</f>
        <v>0</v>
      </c>
      <c r="AH674" s="265">
        <f>INDEX(lookups!Y$54:Y$71,MATCH($H674,lookups!$C$54:$C$71,0),1)*($F230&gt;=4)</f>
        <v>0</v>
      </c>
      <c r="AI674" s="265">
        <f>INDEX(lookups!Z$54:Z$71,MATCH($H674,lookups!$C$54:$C$71,0),1)*($F230&gt;=4)</f>
        <v>0</v>
      </c>
      <c r="AJ674" s="265">
        <f>INDEX(lookups!AA$54:AA$71,MATCH($H674,lookups!$C$54:$C$71,0),1)*($F230&gt;=4)</f>
        <v>0</v>
      </c>
      <c r="AK674" s="265">
        <f>INDEX(lookups!AB$54:AB$71,MATCH($H674,lookups!$C$54:$C$71,0),1)*($F230&gt;=4)</f>
        <v>0</v>
      </c>
      <c r="AL674" s="265">
        <f>INDEX(lookups!AC$54:AC$71,MATCH($H674,lookups!$C$54:$C$71,0),1)*($F230&gt;=4)</f>
        <v>0</v>
      </c>
      <c r="AM674" s="265">
        <f>INDEX(lookups!AD$54:AD$71,MATCH($H674,lookups!$C$54:$C$71,0),1)*($F230&gt;=4)</f>
        <v>0</v>
      </c>
      <c r="AN674" s="265">
        <f>INDEX(lookups!AE$54:AE$71,MATCH($H674,lookups!$C$54:$C$71,0),1)*($F230&gt;=4)</f>
        <v>0</v>
      </c>
      <c r="AO674" s="265">
        <f>INDEX(lookups!AF$54:AF$71,MATCH($H674,lookups!$C$54:$C$71,0),1)*($F230&gt;=4)</f>
        <v>0</v>
      </c>
      <c r="AP674" s="265">
        <f>INDEX(lookups!AG$54:AG$71,MATCH($H674,lookups!$C$54:$C$71,0),1)*($F230&gt;=4)</f>
        <v>0</v>
      </c>
      <c r="AQ674" s="265">
        <f>INDEX(lookups!AH$54:AH$71,MATCH($H674,lookups!$C$54:$C$71,0),1)*($F230&gt;=4)</f>
        <v>0</v>
      </c>
      <c r="AR674" s="265">
        <f>INDEX(lookups!AI$54:AI$71,MATCH($H674,lookups!$C$54:$C$71,0),1)*($F230&gt;=4)</f>
        <v>0</v>
      </c>
      <c r="AS674" s="265">
        <f>INDEX(lookups!AJ$54:AJ$71,MATCH($H674,lookups!$C$54:$C$71,0),1)*($F230&gt;=4)</f>
        <v>0</v>
      </c>
      <c r="AT674" s="265">
        <f>INDEX(lookups!AK$54:AK$71,MATCH($H674,lookups!$C$54:$C$71,0),1)*($F230&gt;=4)</f>
        <v>0</v>
      </c>
      <c r="AU674" s="265">
        <f>INDEX(lookups!AL$54:AL$71,MATCH($H674,lookups!$C$54:$C$71,0),1)*($F230&gt;=4)</f>
        <v>0</v>
      </c>
      <c r="AV674" s="265">
        <f>INDEX(lookups!AM$54:AM$71,MATCH($H674,lookups!$C$54:$C$71,0),1)*($F230&gt;=4)</f>
        <v>0</v>
      </c>
      <c r="AW674" s="265">
        <f>INDEX(lookups!AN$54:AN$71,MATCH($H674,lookups!$C$54:$C$71,0),1)*($F230&gt;=4)</f>
        <v>0</v>
      </c>
      <c r="AX674" s="265">
        <f>INDEX(lookups!AO$54:AO$71,MATCH($H674,lookups!$C$54:$C$71,0),1)*($F230&gt;=4)</f>
        <v>0</v>
      </c>
      <c r="AY674" s="265">
        <f>INDEX(lookups!AP$54:AP$71,MATCH($H674,lookups!$C$54:$C$71,0),1)*($F230&gt;=4)</f>
        <v>0</v>
      </c>
      <c r="AZ674" s="265">
        <f>INDEX(lookups!AQ$54:AQ$71,MATCH($H674,lookups!$C$54:$C$71,0),1)*($F230&gt;=4)</f>
        <v>0</v>
      </c>
      <c r="BA674" s="265">
        <f>INDEX(lookups!AR$54:AR$71,MATCH($H674,lookups!$C$54:$C$71,0),1)*($F230&gt;=4)</f>
        <v>0</v>
      </c>
      <c r="BB674" s="265">
        <f>INDEX(lookups!AS$54:AS$71,MATCH($H674,lookups!$C$54:$C$71,0),1)*($F230&gt;=4)</f>
        <v>0</v>
      </c>
      <c r="BC674" s="265">
        <f>INDEX(lookups!AT$54:AT$71,MATCH($H674,lookups!$C$54:$C$71,0),1)*($F230&gt;=4)</f>
        <v>0</v>
      </c>
      <c r="BD674" s="265">
        <f>INDEX(lookups!AU$54:AU$71,MATCH($H674,lookups!$C$54:$C$71,0),1)*($F230&gt;=4)</f>
        <v>0</v>
      </c>
      <c r="BE674" s="265">
        <f>INDEX(lookups!AV$54:AV$71,MATCH($H674,lookups!$C$54:$C$71,0),1)*($F230&gt;=4)</f>
        <v>0</v>
      </c>
      <c r="BF674" s="265">
        <f>INDEX(lookups!AW$54:AW$71,MATCH($H674,lookups!$C$54:$C$71,0),1)*($F230&gt;=4)</f>
        <v>0</v>
      </c>
      <c r="BG674" s="265">
        <f>INDEX(lookups!AX$54:AX$71,MATCH($H674,lookups!$C$54:$C$71,0),1)*($F230&gt;=4)</f>
        <v>0</v>
      </c>
      <c r="BH674" s="265">
        <f>INDEX(lookups!AY$54:AY$71,MATCH($H674,lookups!$C$54:$C$71,0),1)*($F230&gt;=4)</f>
        <v>0</v>
      </c>
      <c r="BI674" s="265">
        <f>INDEX(lookups!AZ$54:AZ$71,MATCH($H674,lookups!$C$54:$C$71,0),1)*($F230&gt;=4)</f>
        <v>0</v>
      </c>
      <c r="BJ674" s="265">
        <f>INDEX(lookups!BA$54:BA$71,MATCH($H674,lookups!$C$54:$C$71,0),1)*($F230&gt;=4)</f>
        <v>0</v>
      </c>
      <c r="BK674" s="265">
        <f>INDEX(lookups!BB$54:BB$71,MATCH($H674,lookups!$C$54:$C$71,0),1)*($F230&gt;=4)</f>
        <v>0</v>
      </c>
      <c r="BL674" s="265">
        <f>INDEX(lookups!BC$54:BC$71,MATCH($H674,lookups!$C$54:$C$71,0),1)*($F230&gt;=4)</f>
        <v>0</v>
      </c>
      <c r="BM674" s="265">
        <f>INDEX(lookups!BD$54:BD$71,MATCH($H674,lookups!$C$54:$C$71,0),1)*($F230&gt;=4)</f>
        <v>0</v>
      </c>
    </row>
    <row r="675" spans="3:65" ht="12.75">
      <c r="C675" s="220">
        <f t="shared" si="662"/>
        <v>20</v>
      </c>
      <c r="D675" s="198" t="str">
        <f t="shared" si="663"/>
        <v>…</v>
      </c>
      <c r="E675" s="245" t="str">
        <f t="shared" si="661"/>
        <v>Operating Expense</v>
      </c>
      <c r="F675" s="215">
        <f t="shared" si="661"/>
        <v>2</v>
      </c>
      <c r="G675" s="215"/>
      <c r="H675" s="250">
        <f>Input!K31</f>
        <v>5</v>
      </c>
      <c r="I675" s="204"/>
      <c r="J675" s="252"/>
      <c r="K675" s="263">
        <f t="shared" si="664"/>
        <v>0</v>
      </c>
      <c r="L675" s="264">
        <f t="shared" si="665"/>
        <v>0</v>
      </c>
      <c r="O675" s="265">
        <f>INDEX(lookups!F$54:F$71,MATCH($H675,lookups!$C$54:$C$71,0),1)*($F231&gt;=4)</f>
        <v>0</v>
      </c>
      <c r="P675" s="265">
        <f>INDEX(lookups!G$54:G$71,MATCH($H675,lookups!$C$54:$C$71,0),1)*($F231&gt;=4)</f>
        <v>0</v>
      </c>
      <c r="Q675" s="265">
        <f>INDEX(lookups!H$54:H$71,MATCH($H675,lookups!$C$54:$C$71,0),1)*($F231&gt;=4)</f>
        <v>0</v>
      </c>
      <c r="R675" s="265">
        <f>INDEX(lookups!I$54:I$71,MATCH($H675,lookups!$C$54:$C$71,0),1)*($F231&gt;=4)</f>
        <v>0</v>
      </c>
      <c r="S675" s="265">
        <f>INDEX(lookups!J$54:J$71,MATCH($H675,lookups!$C$54:$C$71,0),1)*($F231&gt;=4)</f>
        <v>0</v>
      </c>
      <c r="T675" s="265">
        <f>INDEX(lookups!K$54:K$71,MATCH($H675,lookups!$C$54:$C$71,0),1)*($F231&gt;=4)</f>
        <v>0</v>
      </c>
      <c r="U675" s="265">
        <f>INDEX(lookups!L$54:L$71,MATCH($H675,lookups!$C$54:$C$71,0),1)*($F231&gt;=4)</f>
        <v>0</v>
      </c>
      <c r="V675" s="265">
        <f>INDEX(lookups!M$54:M$71,MATCH($H675,lookups!$C$54:$C$71,0),1)*($F231&gt;=4)</f>
        <v>0</v>
      </c>
      <c r="W675" s="265">
        <f>INDEX(lookups!N$54:N$71,MATCH($H675,lookups!$C$54:$C$71,0),1)*($F231&gt;=4)</f>
        <v>0</v>
      </c>
      <c r="X675" s="265">
        <f>INDEX(lookups!O$54:O$71,MATCH($H675,lookups!$C$54:$C$71,0),1)*($F231&gt;=4)</f>
        <v>0</v>
      </c>
      <c r="Y675" s="265">
        <f>INDEX(lookups!P$54:P$71,MATCH($H675,lookups!$C$54:$C$71,0),1)*($F231&gt;=4)</f>
        <v>0</v>
      </c>
      <c r="Z675" s="265">
        <f>INDEX(lookups!Q$54:Q$71,MATCH($H675,lookups!$C$54:$C$71,0),1)*($F231&gt;=4)</f>
        <v>0</v>
      </c>
      <c r="AA675" s="265">
        <f>INDEX(lookups!R$54:R$71,MATCH($H675,lookups!$C$54:$C$71,0),1)*($F231&gt;=4)</f>
        <v>0</v>
      </c>
      <c r="AB675" s="265">
        <f>INDEX(lookups!S$54:S$71,MATCH($H675,lookups!$C$54:$C$71,0),1)*($F231&gt;=4)</f>
        <v>0</v>
      </c>
      <c r="AC675" s="265">
        <f>INDEX(lookups!T$54:T$71,MATCH($H675,lookups!$C$54:$C$71,0),1)*($F231&gt;=4)</f>
        <v>0</v>
      </c>
      <c r="AD675" s="265">
        <f>INDEX(lookups!U$54:U$71,MATCH($H675,lookups!$C$54:$C$71,0),1)*($F231&gt;=4)</f>
        <v>0</v>
      </c>
      <c r="AE675" s="265">
        <f>INDEX(lookups!V$54:V$71,MATCH($H675,lookups!$C$54:$C$71,0),1)*($F231&gt;=4)</f>
        <v>0</v>
      </c>
      <c r="AF675" s="265">
        <f>INDEX(lookups!W$54:W$71,MATCH($H675,lookups!$C$54:$C$71,0),1)*($F231&gt;=4)</f>
        <v>0</v>
      </c>
      <c r="AG675" s="265">
        <f>INDEX(lookups!X$54:X$71,MATCH($H675,lookups!$C$54:$C$71,0),1)*($F231&gt;=4)</f>
        <v>0</v>
      </c>
      <c r="AH675" s="265">
        <f>INDEX(lookups!Y$54:Y$71,MATCH($H675,lookups!$C$54:$C$71,0),1)*($F231&gt;=4)</f>
        <v>0</v>
      </c>
      <c r="AI675" s="265">
        <f>INDEX(lookups!Z$54:Z$71,MATCH($H675,lookups!$C$54:$C$71,0),1)*($F231&gt;=4)</f>
        <v>0</v>
      </c>
      <c r="AJ675" s="265">
        <f>INDEX(lookups!AA$54:AA$71,MATCH($H675,lookups!$C$54:$C$71,0),1)*($F231&gt;=4)</f>
        <v>0</v>
      </c>
      <c r="AK675" s="265">
        <f>INDEX(lookups!AB$54:AB$71,MATCH($H675,lookups!$C$54:$C$71,0),1)*($F231&gt;=4)</f>
        <v>0</v>
      </c>
      <c r="AL675" s="265">
        <f>INDEX(lookups!AC$54:AC$71,MATCH($H675,lookups!$C$54:$C$71,0),1)*($F231&gt;=4)</f>
        <v>0</v>
      </c>
      <c r="AM675" s="265">
        <f>INDEX(lookups!AD$54:AD$71,MATCH($H675,lookups!$C$54:$C$71,0),1)*($F231&gt;=4)</f>
        <v>0</v>
      </c>
      <c r="AN675" s="265">
        <f>INDEX(lookups!AE$54:AE$71,MATCH($H675,lookups!$C$54:$C$71,0),1)*($F231&gt;=4)</f>
        <v>0</v>
      </c>
      <c r="AO675" s="265">
        <f>INDEX(lookups!AF$54:AF$71,MATCH($H675,lookups!$C$54:$C$71,0),1)*($F231&gt;=4)</f>
        <v>0</v>
      </c>
      <c r="AP675" s="265">
        <f>INDEX(lookups!AG$54:AG$71,MATCH($H675,lookups!$C$54:$C$71,0),1)*($F231&gt;=4)</f>
        <v>0</v>
      </c>
      <c r="AQ675" s="265">
        <f>INDEX(lookups!AH$54:AH$71,MATCH($H675,lookups!$C$54:$C$71,0),1)*($F231&gt;=4)</f>
        <v>0</v>
      </c>
      <c r="AR675" s="265">
        <f>INDEX(lookups!AI$54:AI$71,MATCH($H675,lookups!$C$54:$C$71,0),1)*($F231&gt;=4)</f>
        <v>0</v>
      </c>
      <c r="AS675" s="265">
        <f>INDEX(lookups!AJ$54:AJ$71,MATCH($H675,lookups!$C$54:$C$71,0),1)*($F231&gt;=4)</f>
        <v>0</v>
      </c>
      <c r="AT675" s="265">
        <f>INDEX(lookups!AK$54:AK$71,MATCH($H675,lookups!$C$54:$C$71,0),1)*($F231&gt;=4)</f>
        <v>0</v>
      </c>
      <c r="AU675" s="265">
        <f>INDEX(lookups!AL$54:AL$71,MATCH($H675,lookups!$C$54:$C$71,0),1)*($F231&gt;=4)</f>
        <v>0</v>
      </c>
      <c r="AV675" s="265">
        <f>INDEX(lookups!AM$54:AM$71,MATCH($H675,lookups!$C$54:$C$71,0),1)*($F231&gt;=4)</f>
        <v>0</v>
      </c>
      <c r="AW675" s="265">
        <f>INDEX(lookups!AN$54:AN$71,MATCH($H675,lookups!$C$54:$C$71,0),1)*($F231&gt;=4)</f>
        <v>0</v>
      </c>
      <c r="AX675" s="265">
        <f>INDEX(lookups!AO$54:AO$71,MATCH($H675,lookups!$C$54:$C$71,0),1)*($F231&gt;=4)</f>
        <v>0</v>
      </c>
      <c r="AY675" s="265">
        <f>INDEX(lookups!AP$54:AP$71,MATCH($H675,lookups!$C$54:$C$71,0),1)*($F231&gt;=4)</f>
        <v>0</v>
      </c>
      <c r="AZ675" s="265">
        <f>INDEX(lookups!AQ$54:AQ$71,MATCH($H675,lookups!$C$54:$C$71,0),1)*($F231&gt;=4)</f>
        <v>0</v>
      </c>
      <c r="BA675" s="265">
        <f>INDEX(lookups!AR$54:AR$71,MATCH($H675,lookups!$C$54:$C$71,0),1)*($F231&gt;=4)</f>
        <v>0</v>
      </c>
      <c r="BB675" s="265">
        <f>INDEX(lookups!AS$54:AS$71,MATCH($H675,lookups!$C$54:$C$71,0),1)*($F231&gt;=4)</f>
        <v>0</v>
      </c>
      <c r="BC675" s="265">
        <f>INDEX(lookups!AT$54:AT$71,MATCH($H675,lookups!$C$54:$C$71,0),1)*($F231&gt;=4)</f>
        <v>0</v>
      </c>
      <c r="BD675" s="265">
        <f>INDEX(lookups!AU$54:AU$71,MATCH($H675,lookups!$C$54:$C$71,0),1)*($F231&gt;=4)</f>
        <v>0</v>
      </c>
      <c r="BE675" s="265">
        <f>INDEX(lookups!AV$54:AV$71,MATCH($H675,lookups!$C$54:$C$71,0),1)*($F231&gt;=4)</f>
        <v>0</v>
      </c>
      <c r="BF675" s="265">
        <f>INDEX(lookups!AW$54:AW$71,MATCH($H675,lookups!$C$54:$C$71,0),1)*($F231&gt;=4)</f>
        <v>0</v>
      </c>
      <c r="BG675" s="265">
        <f>INDEX(lookups!AX$54:AX$71,MATCH($H675,lookups!$C$54:$C$71,0),1)*($F231&gt;=4)</f>
        <v>0</v>
      </c>
      <c r="BH675" s="265">
        <f>INDEX(lookups!AY$54:AY$71,MATCH($H675,lookups!$C$54:$C$71,0),1)*($F231&gt;=4)</f>
        <v>0</v>
      </c>
      <c r="BI675" s="265">
        <f>INDEX(lookups!AZ$54:AZ$71,MATCH($H675,lookups!$C$54:$C$71,0),1)*($F231&gt;=4)</f>
        <v>0</v>
      </c>
      <c r="BJ675" s="265">
        <f>INDEX(lookups!BA$54:BA$71,MATCH($H675,lookups!$C$54:$C$71,0),1)*($F231&gt;=4)</f>
        <v>0</v>
      </c>
      <c r="BK675" s="265">
        <f>INDEX(lookups!BB$54:BB$71,MATCH($H675,lookups!$C$54:$C$71,0),1)*($F231&gt;=4)</f>
        <v>0</v>
      </c>
      <c r="BL675" s="265">
        <f>INDEX(lookups!BC$54:BC$71,MATCH($H675,lookups!$C$54:$C$71,0),1)*($F231&gt;=4)</f>
        <v>0</v>
      </c>
      <c r="BM675" s="265">
        <f>INDEX(lookups!BD$54:BD$71,MATCH($H675,lookups!$C$54:$C$71,0),1)*($F231&gt;=4)</f>
        <v>0</v>
      </c>
    </row>
    <row r="676" spans="3:65" ht="12.75">
      <c r="C676" s="220">
        <f t="shared" si="662"/>
        <v>21</v>
      </c>
      <c r="D676" s="198" t="str">
        <f t="shared" si="663"/>
        <v>…</v>
      </c>
      <c r="E676" s="245" t="str">
        <f t="shared" si="661"/>
        <v>Operating Expense</v>
      </c>
      <c r="F676" s="215">
        <f t="shared" si="661"/>
        <v>2</v>
      </c>
      <c r="G676" s="215"/>
      <c r="H676" s="250">
        <f>Input!K32</f>
        <v>5</v>
      </c>
      <c r="I676" s="204"/>
      <c r="J676" s="252"/>
      <c r="K676" s="263">
        <f t="shared" si="664"/>
        <v>0</v>
      </c>
      <c r="L676" s="264">
        <f t="shared" si="665"/>
        <v>0</v>
      </c>
      <c r="O676" s="265">
        <f>INDEX(lookups!F$54:F$71,MATCH($H676,lookups!$C$54:$C$71,0),1)*($F232&gt;=4)</f>
        <v>0</v>
      </c>
      <c r="P676" s="265">
        <f>INDEX(lookups!G$54:G$71,MATCH($H676,lookups!$C$54:$C$71,0),1)*($F232&gt;=4)</f>
        <v>0</v>
      </c>
      <c r="Q676" s="265">
        <f>INDEX(lookups!H$54:H$71,MATCH($H676,lookups!$C$54:$C$71,0),1)*($F232&gt;=4)</f>
        <v>0</v>
      </c>
      <c r="R676" s="265">
        <f>INDEX(lookups!I$54:I$71,MATCH($H676,lookups!$C$54:$C$71,0),1)*($F232&gt;=4)</f>
        <v>0</v>
      </c>
      <c r="S676" s="265">
        <f>INDEX(lookups!J$54:J$71,MATCH($H676,lookups!$C$54:$C$71,0),1)*($F232&gt;=4)</f>
        <v>0</v>
      </c>
      <c r="T676" s="265">
        <f>INDEX(lookups!K$54:K$71,MATCH($H676,lookups!$C$54:$C$71,0),1)*($F232&gt;=4)</f>
        <v>0</v>
      </c>
      <c r="U676" s="265">
        <f>INDEX(lookups!L$54:L$71,MATCH($H676,lookups!$C$54:$C$71,0),1)*($F232&gt;=4)</f>
        <v>0</v>
      </c>
      <c r="V676" s="265">
        <f>INDEX(lookups!M$54:M$71,MATCH($H676,lookups!$C$54:$C$71,0),1)*($F232&gt;=4)</f>
        <v>0</v>
      </c>
      <c r="W676" s="265">
        <f>INDEX(lookups!N$54:N$71,MATCH($H676,lookups!$C$54:$C$71,0),1)*($F232&gt;=4)</f>
        <v>0</v>
      </c>
      <c r="X676" s="265">
        <f>INDEX(lookups!O$54:O$71,MATCH($H676,lookups!$C$54:$C$71,0),1)*($F232&gt;=4)</f>
        <v>0</v>
      </c>
      <c r="Y676" s="265">
        <f>INDEX(lookups!P$54:P$71,MATCH($H676,lookups!$C$54:$C$71,0),1)*($F232&gt;=4)</f>
        <v>0</v>
      </c>
      <c r="Z676" s="265">
        <f>INDEX(lookups!Q$54:Q$71,MATCH($H676,lookups!$C$54:$C$71,0),1)*($F232&gt;=4)</f>
        <v>0</v>
      </c>
      <c r="AA676" s="265">
        <f>INDEX(lookups!R$54:R$71,MATCH($H676,lookups!$C$54:$C$71,0),1)*($F232&gt;=4)</f>
        <v>0</v>
      </c>
      <c r="AB676" s="265">
        <f>INDEX(lookups!S$54:S$71,MATCH($H676,lookups!$C$54:$C$71,0),1)*($F232&gt;=4)</f>
        <v>0</v>
      </c>
      <c r="AC676" s="265">
        <f>INDEX(lookups!T$54:T$71,MATCH($H676,lookups!$C$54:$C$71,0),1)*($F232&gt;=4)</f>
        <v>0</v>
      </c>
      <c r="AD676" s="265">
        <f>INDEX(lookups!U$54:U$71,MATCH($H676,lookups!$C$54:$C$71,0),1)*($F232&gt;=4)</f>
        <v>0</v>
      </c>
      <c r="AE676" s="265">
        <f>INDEX(lookups!V$54:V$71,MATCH($H676,lookups!$C$54:$C$71,0),1)*($F232&gt;=4)</f>
        <v>0</v>
      </c>
      <c r="AF676" s="265">
        <f>INDEX(lookups!W$54:W$71,MATCH($H676,lookups!$C$54:$C$71,0),1)*($F232&gt;=4)</f>
        <v>0</v>
      </c>
      <c r="AG676" s="265">
        <f>INDEX(lookups!X$54:X$71,MATCH($H676,lookups!$C$54:$C$71,0),1)*($F232&gt;=4)</f>
        <v>0</v>
      </c>
      <c r="AH676" s="265">
        <f>INDEX(lookups!Y$54:Y$71,MATCH($H676,lookups!$C$54:$C$71,0),1)*($F232&gt;=4)</f>
        <v>0</v>
      </c>
      <c r="AI676" s="265">
        <f>INDEX(lookups!Z$54:Z$71,MATCH($H676,lookups!$C$54:$C$71,0),1)*($F232&gt;=4)</f>
        <v>0</v>
      </c>
      <c r="AJ676" s="265">
        <f>INDEX(lookups!AA$54:AA$71,MATCH($H676,lookups!$C$54:$C$71,0),1)*($F232&gt;=4)</f>
        <v>0</v>
      </c>
      <c r="AK676" s="265">
        <f>INDEX(lookups!AB$54:AB$71,MATCH($H676,lookups!$C$54:$C$71,0),1)*($F232&gt;=4)</f>
        <v>0</v>
      </c>
      <c r="AL676" s="265">
        <f>INDEX(lookups!AC$54:AC$71,MATCH($H676,lookups!$C$54:$C$71,0),1)*($F232&gt;=4)</f>
        <v>0</v>
      </c>
      <c r="AM676" s="265">
        <f>INDEX(lookups!AD$54:AD$71,MATCH($H676,lookups!$C$54:$C$71,0),1)*($F232&gt;=4)</f>
        <v>0</v>
      </c>
      <c r="AN676" s="265">
        <f>INDEX(lookups!AE$54:AE$71,MATCH($H676,lookups!$C$54:$C$71,0),1)*($F232&gt;=4)</f>
        <v>0</v>
      </c>
      <c r="AO676" s="265">
        <f>INDEX(lookups!AF$54:AF$71,MATCH($H676,lookups!$C$54:$C$71,0),1)*($F232&gt;=4)</f>
        <v>0</v>
      </c>
      <c r="AP676" s="265">
        <f>INDEX(lookups!AG$54:AG$71,MATCH($H676,lookups!$C$54:$C$71,0),1)*($F232&gt;=4)</f>
        <v>0</v>
      </c>
      <c r="AQ676" s="265">
        <f>INDEX(lookups!AH$54:AH$71,MATCH($H676,lookups!$C$54:$C$71,0),1)*($F232&gt;=4)</f>
        <v>0</v>
      </c>
      <c r="AR676" s="265">
        <f>INDEX(lookups!AI$54:AI$71,MATCH($H676,lookups!$C$54:$C$71,0),1)*($F232&gt;=4)</f>
        <v>0</v>
      </c>
      <c r="AS676" s="265">
        <f>INDEX(lookups!AJ$54:AJ$71,MATCH($H676,lookups!$C$54:$C$71,0),1)*($F232&gt;=4)</f>
        <v>0</v>
      </c>
      <c r="AT676" s="265">
        <f>INDEX(lookups!AK$54:AK$71,MATCH($H676,lookups!$C$54:$C$71,0),1)*($F232&gt;=4)</f>
        <v>0</v>
      </c>
      <c r="AU676" s="265">
        <f>INDEX(lookups!AL$54:AL$71,MATCH($H676,lookups!$C$54:$C$71,0),1)*($F232&gt;=4)</f>
        <v>0</v>
      </c>
      <c r="AV676" s="265">
        <f>INDEX(lookups!AM$54:AM$71,MATCH($H676,lookups!$C$54:$C$71,0),1)*($F232&gt;=4)</f>
        <v>0</v>
      </c>
      <c r="AW676" s="265">
        <f>INDEX(lookups!AN$54:AN$71,MATCH($H676,lookups!$C$54:$C$71,0),1)*($F232&gt;=4)</f>
        <v>0</v>
      </c>
      <c r="AX676" s="265">
        <f>INDEX(lookups!AO$54:AO$71,MATCH($H676,lookups!$C$54:$C$71,0),1)*($F232&gt;=4)</f>
        <v>0</v>
      </c>
      <c r="AY676" s="265">
        <f>INDEX(lookups!AP$54:AP$71,MATCH($H676,lookups!$C$54:$C$71,0),1)*($F232&gt;=4)</f>
        <v>0</v>
      </c>
      <c r="AZ676" s="265">
        <f>INDEX(lookups!AQ$54:AQ$71,MATCH($H676,lookups!$C$54:$C$71,0),1)*($F232&gt;=4)</f>
        <v>0</v>
      </c>
      <c r="BA676" s="265">
        <f>INDEX(lookups!AR$54:AR$71,MATCH($H676,lookups!$C$54:$C$71,0),1)*($F232&gt;=4)</f>
        <v>0</v>
      </c>
      <c r="BB676" s="265">
        <f>INDEX(lookups!AS$54:AS$71,MATCH($H676,lookups!$C$54:$C$71,0),1)*($F232&gt;=4)</f>
        <v>0</v>
      </c>
      <c r="BC676" s="265">
        <f>INDEX(lookups!AT$54:AT$71,MATCH($H676,lookups!$C$54:$C$71,0),1)*($F232&gt;=4)</f>
        <v>0</v>
      </c>
      <c r="BD676" s="265">
        <f>INDEX(lookups!AU$54:AU$71,MATCH($H676,lookups!$C$54:$C$71,0),1)*($F232&gt;=4)</f>
        <v>0</v>
      </c>
      <c r="BE676" s="265">
        <f>INDEX(lookups!AV$54:AV$71,MATCH($H676,lookups!$C$54:$C$71,0),1)*($F232&gt;=4)</f>
        <v>0</v>
      </c>
      <c r="BF676" s="265">
        <f>INDEX(lookups!AW$54:AW$71,MATCH($H676,lookups!$C$54:$C$71,0),1)*($F232&gt;=4)</f>
        <v>0</v>
      </c>
      <c r="BG676" s="265">
        <f>INDEX(lookups!AX$54:AX$71,MATCH($H676,lookups!$C$54:$C$71,0),1)*($F232&gt;=4)</f>
        <v>0</v>
      </c>
      <c r="BH676" s="265">
        <f>INDEX(lookups!AY$54:AY$71,MATCH($H676,lookups!$C$54:$C$71,0),1)*($F232&gt;=4)</f>
        <v>0</v>
      </c>
      <c r="BI676" s="265">
        <f>INDEX(lookups!AZ$54:AZ$71,MATCH($H676,lookups!$C$54:$C$71,0),1)*($F232&gt;=4)</f>
        <v>0</v>
      </c>
      <c r="BJ676" s="265">
        <f>INDEX(lookups!BA$54:BA$71,MATCH($H676,lookups!$C$54:$C$71,0),1)*($F232&gt;=4)</f>
        <v>0</v>
      </c>
      <c r="BK676" s="265">
        <f>INDEX(lookups!BB$54:BB$71,MATCH($H676,lookups!$C$54:$C$71,0),1)*($F232&gt;=4)</f>
        <v>0</v>
      </c>
      <c r="BL676" s="265">
        <f>INDEX(lookups!BC$54:BC$71,MATCH($H676,lookups!$C$54:$C$71,0),1)*($F232&gt;=4)</f>
        <v>0</v>
      </c>
      <c r="BM676" s="265">
        <f>INDEX(lookups!BD$54:BD$71,MATCH($H676,lookups!$C$54:$C$71,0),1)*($F232&gt;=4)</f>
        <v>0</v>
      </c>
    </row>
    <row r="677" spans="3:65" ht="12.75">
      <c r="C677" s="220">
        <f t="shared" si="662"/>
        <v>22</v>
      </c>
      <c r="D677" s="198" t="str">
        <f t="shared" si="663"/>
        <v>…</v>
      </c>
      <c r="E677" s="245" t="str">
        <f t="shared" si="661"/>
        <v>Operating Expense</v>
      </c>
      <c r="F677" s="215">
        <f t="shared" si="661"/>
        <v>2</v>
      </c>
      <c r="G677" s="215"/>
      <c r="H677" s="250">
        <f>Input!K33</f>
        <v>5</v>
      </c>
      <c r="I677" s="204"/>
      <c r="J677" s="252"/>
      <c r="K677" s="263">
        <f t="shared" si="664"/>
        <v>0</v>
      </c>
      <c r="L677" s="264">
        <f t="shared" si="665"/>
        <v>0</v>
      </c>
      <c r="O677" s="265">
        <f>INDEX(lookups!F$54:F$71,MATCH($H677,lookups!$C$54:$C$71,0),1)*($F233&gt;=4)</f>
        <v>0</v>
      </c>
      <c r="P677" s="265">
        <f>INDEX(lookups!G$54:G$71,MATCH($H677,lookups!$C$54:$C$71,0),1)*($F233&gt;=4)</f>
        <v>0</v>
      </c>
      <c r="Q677" s="265">
        <f>INDEX(lookups!H$54:H$71,MATCH($H677,lookups!$C$54:$C$71,0),1)*($F233&gt;=4)</f>
        <v>0</v>
      </c>
      <c r="R677" s="265">
        <f>INDEX(lookups!I$54:I$71,MATCH($H677,lookups!$C$54:$C$71,0),1)*($F233&gt;=4)</f>
        <v>0</v>
      </c>
      <c r="S677" s="265">
        <f>INDEX(lookups!J$54:J$71,MATCH($H677,lookups!$C$54:$C$71,0),1)*($F233&gt;=4)</f>
        <v>0</v>
      </c>
      <c r="T677" s="265">
        <f>INDEX(lookups!K$54:K$71,MATCH($H677,lookups!$C$54:$C$71,0),1)*($F233&gt;=4)</f>
        <v>0</v>
      </c>
      <c r="U677" s="265">
        <f>INDEX(lookups!L$54:L$71,MATCH($H677,lookups!$C$54:$C$71,0),1)*($F233&gt;=4)</f>
        <v>0</v>
      </c>
      <c r="V677" s="265">
        <f>INDEX(lookups!M$54:M$71,MATCH($H677,lookups!$C$54:$C$71,0),1)*($F233&gt;=4)</f>
        <v>0</v>
      </c>
      <c r="W677" s="265">
        <f>INDEX(lookups!N$54:N$71,MATCH($H677,lookups!$C$54:$C$71,0),1)*($F233&gt;=4)</f>
        <v>0</v>
      </c>
      <c r="X677" s="265">
        <f>INDEX(lookups!O$54:O$71,MATCH($H677,lookups!$C$54:$C$71,0),1)*($F233&gt;=4)</f>
        <v>0</v>
      </c>
      <c r="Y677" s="265">
        <f>INDEX(lookups!P$54:P$71,MATCH($H677,lookups!$C$54:$C$71,0),1)*($F233&gt;=4)</f>
        <v>0</v>
      </c>
      <c r="Z677" s="265">
        <f>INDEX(lookups!Q$54:Q$71,MATCH($H677,lookups!$C$54:$C$71,0),1)*($F233&gt;=4)</f>
        <v>0</v>
      </c>
      <c r="AA677" s="265">
        <f>INDEX(lookups!R$54:R$71,MATCH($H677,lookups!$C$54:$C$71,0),1)*($F233&gt;=4)</f>
        <v>0</v>
      </c>
      <c r="AB677" s="265">
        <f>INDEX(lookups!S$54:S$71,MATCH($H677,lookups!$C$54:$C$71,0),1)*($F233&gt;=4)</f>
        <v>0</v>
      </c>
      <c r="AC677" s="265">
        <f>INDEX(lookups!T$54:T$71,MATCH($H677,lookups!$C$54:$C$71,0),1)*($F233&gt;=4)</f>
        <v>0</v>
      </c>
      <c r="AD677" s="265">
        <f>INDEX(lookups!U$54:U$71,MATCH($H677,lookups!$C$54:$C$71,0),1)*($F233&gt;=4)</f>
        <v>0</v>
      </c>
      <c r="AE677" s="265">
        <f>INDEX(lookups!V$54:V$71,MATCH($H677,lookups!$C$54:$C$71,0),1)*($F233&gt;=4)</f>
        <v>0</v>
      </c>
      <c r="AF677" s="265">
        <f>INDEX(lookups!W$54:W$71,MATCH($H677,lookups!$C$54:$C$71,0),1)*($F233&gt;=4)</f>
        <v>0</v>
      </c>
      <c r="AG677" s="265">
        <f>INDEX(lookups!X$54:X$71,MATCH($H677,lookups!$C$54:$C$71,0),1)*($F233&gt;=4)</f>
        <v>0</v>
      </c>
      <c r="AH677" s="265">
        <f>INDEX(lookups!Y$54:Y$71,MATCH($H677,lookups!$C$54:$C$71,0),1)*($F233&gt;=4)</f>
        <v>0</v>
      </c>
      <c r="AI677" s="265">
        <f>INDEX(lookups!Z$54:Z$71,MATCH($H677,lookups!$C$54:$C$71,0),1)*($F233&gt;=4)</f>
        <v>0</v>
      </c>
      <c r="AJ677" s="265">
        <f>INDEX(lookups!AA$54:AA$71,MATCH($H677,lookups!$C$54:$C$71,0),1)*($F233&gt;=4)</f>
        <v>0</v>
      </c>
      <c r="AK677" s="265">
        <f>INDEX(lookups!AB$54:AB$71,MATCH($H677,lookups!$C$54:$C$71,0),1)*($F233&gt;=4)</f>
        <v>0</v>
      </c>
      <c r="AL677" s="265">
        <f>INDEX(lookups!AC$54:AC$71,MATCH($H677,lookups!$C$54:$C$71,0),1)*($F233&gt;=4)</f>
        <v>0</v>
      </c>
      <c r="AM677" s="265">
        <f>INDEX(lookups!AD$54:AD$71,MATCH($H677,lookups!$C$54:$C$71,0),1)*($F233&gt;=4)</f>
        <v>0</v>
      </c>
      <c r="AN677" s="265">
        <f>INDEX(lookups!AE$54:AE$71,MATCH($H677,lookups!$C$54:$C$71,0),1)*($F233&gt;=4)</f>
        <v>0</v>
      </c>
      <c r="AO677" s="265">
        <f>INDEX(lookups!AF$54:AF$71,MATCH($H677,lookups!$C$54:$C$71,0),1)*($F233&gt;=4)</f>
        <v>0</v>
      </c>
      <c r="AP677" s="265">
        <f>INDEX(lookups!AG$54:AG$71,MATCH($H677,lookups!$C$54:$C$71,0),1)*($F233&gt;=4)</f>
        <v>0</v>
      </c>
      <c r="AQ677" s="265">
        <f>INDEX(lookups!AH$54:AH$71,MATCH($H677,lookups!$C$54:$C$71,0),1)*($F233&gt;=4)</f>
        <v>0</v>
      </c>
      <c r="AR677" s="265">
        <f>INDEX(lookups!AI$54:AI$71,MATCH($H677,lookups!$C$54:$C$71,0),1)*($F233&gt;=4)</f>
        <v>0</v>
      </c>
      <c r="AS677" s="265">
        <f>INDEX(lookups!AJ$54:AJ$71,MATCH($H677,lookups!$C$54:$C$71,0),1)*($F233&gt;=4)</f>
        <v>0</v>
      </c>
      <c r="AT677" s="265">
        <f>INDEX(lookups!AK$54:AK$71,MATCH($H677,lookups!$C$54:$C$71,0),1)*($F233&gt;=4)</f>
        <v>0</v>
      </c>
      <c r="AU677" s="265">
        <f>INDEX(lookups!AL$54:AL$71,MATCH($H677,lookups!$C$54:$C$71,0),1)*($F233&gt;=4)</f>
        <v>0</v>
      </c>
      <c r="AV677" s="265">
        <f>INDEX(lookups!AM$54:AM$71,MATCH($H677,lookups!$C$54:$C$71,0),1)*($F233&gt;=4)</f>
        <v>0</v>
      </c>
      <c r="AW677" s="265">
        <f>INDEX(lookups!AN$54:AN$71,MATCH($H677,lookups!$C$54:$C$71,0),1)*($F233&gt;=4)</f>
        <v>0</v>
      </c>
      <c r="AX677" s="265">
        <f>INDEX(lookups!AO$54:AO$71,MATCH($H677,lookups!$C$54:$C$71,0),1)*($F233&gt;=4)</f>
        <v>0</v>
      </c>
      <c r="AY677" s="265">
        <f>INDEX(lookups!AP$54:AP$71,MATCH($H677,lookups!$C$54:$C$71,0),1)*($F233&gt;=4)</f>
        <v>0</v>
      </c>
      <c r="AZ677" s="265">
        <f>INDEX(lookups!AQ$54:AQ$71,MATCH($H677,lookups!$C$54:$C$71,0),1)*($F233&gt;=4)</f>
        <v>0</v>
      </c>
      <c r="BA677" s="265">
        <f>INDEX(lookups!AR$54:AR$71,MATCH($H677,lookups!$C$54:$C$71,0),1)*($F233&gt;=4)</f>
        <v>0</v>
      </c>
      <c r="BB677" s="265">
        <f>INDEX(lookups!AS$54:AS$71,MATCH($H677,lookups!$C$54:$C$71,0),1)*($F233&gt;=4)</f>
        <v>0</v>
      </c>
      <c r="BC677" s="265">
        <f>INDEX(lookups!AT$54:AT$71,MATCH($H677,lookups!$C$54:$C$71,0),1)*($F233&gt;=4)</f>
        <v>0</v>
      </c>
      <c r="BD677" s="265">
        <f>INDEX(lookups!AU$54:AU$71,MATCH($H677,lookups!$C$54:$C$71,0),1)*($F233&gt;=4)</f>
        <v>0</v>
      </c>
      <c r="BE677" s="265">
        <f>INDEX(lookups!AV$54:AV$71,MATCH($H677,lookups!$C$54:$C$71,0),1)*($F233&gt;=4)</f>
        <v>0</v>
      </c>
      <c r="BF677" s="265">
        <f>INDEX(lookups!AW$54:AW$71,MATCH($H677,lookups!$C$54:$C$71,0),1)*($F233&gt;=4)</f>
        <v>0</v>
      </c>
      <c r="BG677" s="265">
        <f>INDEX(lookups!AX$54:AX$71,MATCH($H677,lookups!$C$54:$C$71,0),1)*($F233&gt;=4)</f>
        <v>0</v>
      </c>
      <c r="BH677" s="265">
        <f>INDEX(lookups!AY$54:AY$71,MATCH($H677,lookups!$C$54:$C$71,0),1)*($F233&gt;=4)</f>
        <v>0</v>
      </c>
      <c r="BI677" s="265">
        <f>INDEX(lookups!AZ$54:AZ$71,MATCH($H677,lookups!$C$54:$C$71,0),1)*($F233&gt;=4)</f>
        <v>0</v>
      </c>
      <c r="BJ677" s="265">
        <f>INDEX(lookups!BA$54:BA$71,MATCH($H677,lookups!$C$54:$C$71,0),1)*($F233&gt;=4)</f>
        <v>0</v>
      </c>
      <c r="BK677" s="265">
        <f>INDEX(lookups!BB$54:BB$71,MATCH($H677,lookups!$C$54:$C$71,0),1)*($F233&gt;=4)</f>
        <v>0</v>
      </c>
      <c r="BL677" s="265">
        <f>INDEX(lookups!BC$54:BC$71,MATCH($H677,lookups!$C$54:$C$71,0),1)*($F233&gt;=4)</f>
        <v>0</v>
      </c>
      <c r="BM677" s="265">
        <f>INDEX(lookups!BD$54:BD$71,MATCH($H677,lookups!$C$54:$C$71,0),1)*($F233&gt;=4)</f>
        <v>0</v>
      </c>
    </row>
    <row r="678" spans="3:65" ht="12.75">
      <c r="C678" s="220">
        <f t="shared" si="662"/>
        <v>23</v>
      </c>
      <c r="D678" s="198" t="str">
        <f t="shared" si="663"/>
        <v>…</v>
      </c>
      <c r="E678" s="245" t="str">
        <f t="shared" si="661"/>
        <v>Operating Expense</v>
      </c>
      <c r="F678" s="215">
        <f t="shared" si="661"/>
        <v>2</v>
      </c>
      <c r="G678" s="215"/>
      <c r="H678" s="250">
        <f>Input!K34</f>
        <v>5</v>
      </c>
      <c r="I678" s="204"/>
      <c r="J678" s="252"/>
      <c r="K678" s="263">
        <f t="shared" si="664"/>
        <v>0</v>
      </c>
      <c r="L678" s="264">
        <f t="shared" si="665"/>
        <v>0</v>
      </c>
      <c r="O678" s="265">
        <f>INDEX(lookups!F$54:F$71,MATCH($H678,lookups!$C$54:$C$71,0),1)*($F234&gt;=4)</f>
        <v>0</v>
      </c>
      <c r="P678" s="265">
        <f>INDEX(lookups!G$54:G$71,MATCH($H678,lookups!$C$54:$C$71,0),1)*($F234&gt;=4)</f>
        <v>0</v>
      </c>
      <c r="Q678" s="265">
        <f>INDEX(lookups!H$54:H$71,MATCH($H678,lookups!$C$54:$C$71,0),1)*($F234&gt;=4)</f>
        <v>0</v>
      </c>
      <c r="R678" s="265">
        <f>INDEX(lookups!I$54:I$71,MATCH($H678,lookups!$C$54:$C$71,0),1)*($F234&gt;=4)</f>
        <v>0</v>
      </c>
      <c r="S678" s="265">
        <f>INDEX(lookups!J$54:J$71,MATCH($H678,lookups!$C$54:$C$71,0),1)*($F234&gt;=4)</f>
        <v>0</v>
      </c>
      <c r="T678" s="265">
        <f>INDEX(lookups!K$54:K$71,MATCH($H678,lookups!$C$54:$C$71,0),1)*($F234&gt;=4)</f>
        <v>0</v>
      </c>
      <c r="U678" s="265">
        <f>INDEX(lookups!L$54:L$71,MATCH($H678,lookups!$C$54:$C$71,0),1)*($F234&gt;=4)</f>
        <v>0</v>
      </c>
      <c r="V678" s="265">
        <f>INDEX(lookups!M$54:M$71,MATCH($H678,lookups!$C$54:$C$71,0),1)*($F234&gt;=4)</f>
        <v>0</v>
      </c>
      <c r="W678" s="265">
        <f>INDEX(lookups!N$54:N$71,MATCH($H678,lookups!$C$54:$C$71,0),1)*($F234&gt;=4)</f>
        <v>0</v>
      </c>
      <c r="X678" s="265">
        <f>INDEX(lookups!O$54:O$71,MATCH($H678,lookups!$C$54:$C$71,0),1)*($F234&gt;=4)</f>
        <v>0</v>
      </c>
      <c r="Y678" s="265">
        <f>INDEX(lookups!P$54:P$71,MATCH($H678,lookups!$C$54:$C$71,0),1)*($F234&gt;=4)</f>
        <v>0</v>
      </c>
      <c r="Z678" s="265">
        <f>INDEX(lookups!Q$54:Q$71,MATCH($H678,lookups!$C$54:$C$71,0),1)*($F234&gt;=4)</f>
        <v>0</v>
      </c>
      <c r="AA678" s="265">
        <f>INDEX(lookups!R$54:R$71,MATCH($H678,lookups!$C$54:$C$71,0),1)*($F234&gt;=4)</f>
        <v>0</v>
      </c>
      <c r="AB678" s="265">
        <f>INDEX(lookups!S$54:S$71,MATCH($H678,lookups!$C$54:$C$71,0),1)*($F234&gt;=4)</f>
        <v>0</v>
      </c>
      <c r="AC678" s="265">
        <f>INDEX(lookups!T$54:T$71,MATCH($H678,lookups!$C$54:$C$71,0),1)*($F234&gt;=4)</f>
        <v>0</v>
      </c>
      <c r="AD678" s="265">
        <f>INDEX(lookups!U$54:U$71,MATCH($H678,lookups!$C$54:$C$71,0),1)*($F234&gt;=4)</f>
        <v>0</v>
      </c>
      <c r="AE678" s="265">
        <f>INDEX(lookups!V$54:V$71,MATCH($H678,lookups!$C$54:$C$71,0),1)*($F234&gt;=4)</f>
        <v>0</v>
      </c>
      <c r="AF678" s="265">
        <f>INDEX(lookups!W$54:W$71,MATCH($H678,lookups!$C$54:$C$71,0),1)*($F234&gt;=4)</f>
        <v>0</v>
      </c>
      <c r="AG678" s="265">
        <f>INDEX(lookups!X$54:X$71,MATCH($H678,lookups!$C$54:$C$71,0),1)*($F234&gt;=4)</f>
        <v>0</v>
      </c>
      <c r="AH678" s="265">
        <f>INDEX(lookups!Y$54:Y$71,MATCH($H678,lookups!$C$54:$C$71,0),1)*($F234&gt;=4)</f>
        <v>0</v>
      </c>
      <c r="AI678" s="265">
        <f>INDEX(lookups!Z$54:Z$71,MATCH($H678,lookups!$C$54:$C$71,0),1)*($F234&gt;=4)</f>
        <v>0</v>
      </c>
      <c r="AJ678" s="265">
        <f>INDEX(lookups!AA$54:AA$71,MATCH($H678,lookups!$C$54:$C$71,0),1)*($F234&gt;=4)</f>
        <v>0</v>
      </c>
      <c r="AK678" s="265">
        <f>INDEX(lookups!AB$54:AB$71,MATCH($H678,lookups!$C$54:$C$71,0),1)*($F234&gt;=4)</f>
        <v>0</v>
      </c>
      <c r="AL678" s="265">
        <f>INDEX(lookups!AC$54:AC$71,MATCH($H678,lookups!$C$54:$C$71,0),1)*($F234&gt;=4)</f>
        <v>0</v>
      </c>
      <c r="AM678" s="265">
        <f>INDEX(lookups!AD$54:AD$71,MATCH($H678,lookups!$C$54:$C$71,0),1)*($F234&gt;=4)</f>
        <v>0</v>
      </c>
      <c r="AN678" s="265">
        <f>INDEX(lookups!AE$54:AE$71,MATCH($H678,lookups!$C$54:$C$71,0),1)*($F234&gt;=4)</f>
        <v>0</v>
      </c>
      <c r="AO678" s="265">
        <f>INDEX(lookups!AF$54:AF$71,MATCH($H678,lookups!$C$54:$C$71,0),1)*($F234&gt;=4)</f>
        <v>0</v>
      </c>
      <c r="AP678" s="265">
        <f>INDEX(lookups!AG$54:AG$71,MATCH($H678,lookups!$C$54:$C$71,0),1)*($F234&gt;=4)</f>
        <v>0</v>
      </c>
      <c r="AQ678" s="265">
        <f>INDEX(lookups!AH$54:AH$71,MATCH($H678,lookups!$C$54:$C$71,0),1)*($F234&gt;=4)</f>
        <v>0</v>
      </c>
      <c r="AR678" s="265">
        <f>INDEX(lookups!AI$54:AI$71,MATCH($H678,lookups!$C$54:$C$71,0),1)*($F234&gt;=4)</f>
        <v>0</v>
      </c>
      <c r="AS678" s="265">
        <f>INDEX(lookups!AJ$54:AJ$71,MATCH($H678,lookups!$C$54:$C$71,0),1)*($F234&gt;=4)</f>
        <v>0</v>
      </c>
      <c r="AT678" s="265">
        <f>INDEX(lookups!AK$54:AK$71,MATCH($H678,lookups!$C$54:$C$71,0),1)*($F234&gt;=4)</f>
        <v>0</v>
      </c>
      <c r="AU678" s="265">
        <f>INDEX(lookups!AL$54:AL$71,MATCH($H678,lookups!$C$54:$C$71,0),1)*($F234&gt;=4)</f>
        <v>0</v>
      </c>
      <c r="AV678" s="265">
        <f>INDEX(lookups!AM$54:AM$71,MATCH($H678,lookups!$C$54:$C$71,0),1)*($F234&gt;=4)</f>
        <v>0</v>
      </c>
      <c r="AW678" s="265">
        <f>INDEX(lookups!AN$54:AN$71,MATCH($H678,lookups!$C$54:$C$71,0),1)*($F234&gt;=4)</f>
        <v>0</v>
      </c>
      <c r="AX678" s="265">
        <f>INDEX(lookups!AO$54:AO$71,MATCH($H678,lookups!$C$54:$C$71,0),1)*($F234&gt;=4)</f>
        <v>0</v>
      </c>
      <c r="AY678" s="265">
        <f>INDEX(lookups!AP$54:AP$71,MATCH($H678,lookups!$C$54:$C$71,0),1)*($F234&gt;=4)</f>
        <v>0</v>
      </c>
      <c r="AZ678" s="265">
        <f>INDEX(lookups!AQ$54:AQ$71,MATCH($H678,lookups!$C$54:$C$71,0),1)*($F234&gt;=4)</f>
        <v>0</v>
      </c>
      <c r="BA678" s="265">
        <f>INDEX(lookups!AR$54:AR$71,MATCH($H678,lookups!$C$54:$C$71,0),1)*($F234&gt;=4)</f>
        <v>0</v>
      </c>
      <c r="BB678" s="265">
        <f>INDEX(lookups!AS$54:AS$71,MATCH($H678,lookups!$C$54:$C$71,0),1)*($F234&gt;=4)</f>
        <v>0</v>
      </c>
      <c r="BC678" s="265">
        <f>INDEX(lookups!AT$54:AT$71,MATCH($H678,lookups!$C$54:$C$71,0),1)*($F234&gt;=4)</f>
        <v>0</v>
      </c>
      <c r="BD678" s="265">
        <f>INDEX(lookups!AU$54:AU$71,MATCH($H678,lookups!$C$54:$C$71,0),1)*($F234&gt;=4)</f>
        <v>0</v>
      </c>
      <c r="BE678" s="265">
        <f>INDEX(lookups!AV$54:AV$71,MATCH($H678,lookups!$C$54:$C$71,0),1)*($F234&gt;=4)</f>
        <v>0</v>
      </c>
      <c r="BF678" s="265">
        <f>INDEX(lookups!AW$54:AW$71,MATCH($H678,lookups!$C$54:$C$71,0),1)*($F234&gt;=4)</f>
        <v>0</v>
      </c>
      <c r="BG678" s="265">
        <f>INDEX(lookups!AX$54:AX$71,MATCH($H678,lookups!$C$54:$C$71,0),1)*($F234&gt;=4)</f>
        <v>0</v>
      </c>
      <c r="BH678" s="265">
        <f>INDEX(lookups!AY$54:AY$71,MATCH($H678,lookups!$C$54:$C$71,0),1)*($F234&gt;=4)</f>
        <v>0</v>
      </c>
      <c r="BI678" s="265">
        <f>INDEX(lookups!AZ$54:AZ$71,MATCH($H678,lookups!$C$54:$C$71,0),1)*($F234&gt;=4)</f>
        <v>0</v>
      </c>
      <c r="BJ678" s="265">
        <f>INDEX(lookups!BA$54:BA$71,MATCH($H678,lookups!$C$54:$C$71,0),1)*($F234&gt;=4)</f>
        <v>0</v>
      </c>
      <c r="BK678" s="265">
        <f>INDEX(lookups!BB$54:BB$71,MATCH($H678,lookups!$C$54:$C$71,0),1)*($F234&gt;=4)</f>
        <v>0</v>
      </c>
      <c r="BL678" s="265">
        <f>INDEX(lookups!BC$54:BC$71,MATCH($H678,lookups!$C$54:$C$71,0),1)*($F234&gt;=4)</f>
        <v>0</v>
      </c>
      <c r="BM678" s="265">
        <f>INDEX(lookups!BD$54:BD$71,MATCH($H678,lookups!$C$54:$C$71,0),1)*($F234&gt;=4)</f>
        <v>0</v>
      </c>
    </row>
    <row r="679" spans="3:65" ht="12.75">
      <c r="C679" s="220">
        <f t="shared" si="662"/>
        <v>24</v>
      </c>
      <c r="D679" s="198" t="str">
        <f t="shared" si="663"/>
        <v>…</v>
      </c>
      <c r="E679" s="245" t="str">
        <f t="shared" si="661"/>
        <v>Operating Expense</v>
      </c>
      <c r="F679" s="215">
        <f t="shared" si="661"/>
        <v>2</v>
      </c>
      <c r="G679" s="215"/>
      <c r="H679" s="250">
        <f>Input!K35</f>
        <v>5</v>
      </c>
      <c r="I679" s="204"/>
      <c r="J679" s="252"/>
      <c r="K679" s="263">
        <f t="shared" si="664"/>
        <v>0</v>
      </c>
      <c r="L679" s="264">
        <f t="shared" si="665"/>
        <v>0</v>
      </c>
      <c r="O679" s="265">
        <f>INDEX(lookups!F$54:F$71,MATCH($H679,lookups!$C$54:$C$71,0),1)*($F235&gt;=4)</f>
        <v>0</v>
      </c>
      <c r="P679" s="265">
        <f>INDEX(lookups!G$54:G$71,MATCH($H679,lookups!$C$54:$C$71,0),1)*($F235&gt;=4)</f>
        <v>0</v>
      </c>
      <c r="Q679" s="265">
        <f>INDEX(lookups!H$54:H$71,MATCH($H679,lookups!$C$54:$C$71,0),1)*($F235&gt;=4)</f>
        <v>0</v>
      </c>
      <c r="R679" s="265">
        <f>INDEX(lookups!I$54:I$71,MATCH($H679,lookups!$C$54:$C$71,0),1)*($F235&gt;=4)</f>
        <v>0</v>
      </c>
      <c r="S679" s="265">
        <f>INDEX(lookups!J$54:J$71,MATCH($H679,lookups!$C$54:$C$71,0),1)*($F235&gt;=4)</f>
        <v>0</v>
      </c>
      <c r="T679" s="265">
        <f>INDEX(lookups!K$54:K$71,MATCH($H679,lookups!$C$54:$C$71,0),1)*($F235&gt;=4)</f>
        <v>0</v>
      </c>
      <c r="U679" s="265">
        <f>INDEX(lookups!L$54:L$71,MATCH($H679,lookups!$C$54:$C$71,0),1)*($F235&gt;=4)</f>
        <v>0</v>
      </c>
      <c r="V679" s="265">
        <f>INDEX(lookups!M$54:M$71,MATCH($H679,lookups!$C$54:$C$71,0),1)*($F235&gt;=4)</f>
        <v>0</v>
      </c>
      <c r="W679" s="265">
        <f>INDEX(lookups!N$54:N$71,MATCH($H679,lookups!$C$54:$C$71,0),1)*($F235&gt;=4)</f>
        <v>0</v>
      </c>
      <c r="X679" s="265">
        <f>INDEX(lookups!O$54:O$71,MATCH($H679,lookups!$C$54:$C$71,0),1)*($F235&gt;=4)</f>
        <v>0</v>
      </c>
      <c r="Y679" s="265">
        <f>INDEX(lookups!P$54:P$71,MATCH($H679,lookups!$C$54:$C$71,0),1)*($F235&gt;=4)</f>
        <v>0</v>
      </c>
      <c r="Z679" s="265">
        <f>INDEX(lookups!Q$54:Q$71,MATCH($H679,lookups!$C$54:$C$71,0),1)*($F235&gt;=4)</f>
        <v>0</v>
      </c>
      <c r="AA679" s="265">
        <f>INDEX(lookups!R$54:R$71,MATCH($H679,lookups!$C$54:$C$71,0),1)*($F235&gt;=4)</f>
        <v>0</v>
      </c>
      <c r="AB679" s="265">
        <f>INDEX(lookups!S$54:S$71,MATCH($H679,lookups!$C$54:$C$71,0),1)*($F235&gt;=4)</f>
        <v>0</v>
      </c>
      <c r="AC679" s="265">
        <f>INDEX(lookups!T$54:T$71,MATCH($H679,lookups!$C$54:$C$71,0),1)*($F235&gt;=4)</f>
        <v>0</v>
      </c>
      <c r="AD679" s="265">
        <f>INDEX(lookups!U$54:U$71,MATCH($H679,lookups!$C$54:$C$71,0),1)*($F235&gt;=4)</f>
        <v>0</v>
      </c>
      <c r="AE679" s="265">
        <f>INDEX(lookups!V$54:V$71,MATCH($H679,lookups!$C$54:$C$71,0),1)*($F235&gt;=4)</f>
        <v>0</v>
      </c>
      <c r="AF679" s="265">
        <f>INDEX(lookups!W$54:W$71,MATCH($H679,lookups!$C$54:$C$71,0),1)*($F235&gt;=4)</f>
        <v>0</v>
      </c>
      <c r="AG679" s="265">
        <f>INDEX(lookups!X$54:X$71,MATCH($H679,lookups!$C$54:$C$71,0),1)*($F235&gt;=4)</f>
        <v>0</v>
      </c>
      <c r="AH679" s="265">
        <f>INDEX(lookups!Y$54:Y$71,MATCH($H679,lookups!$C$54:$C$71,0),1)*($F235&gt;=4)</f>
        <v>0</v>
      </c>
      <c r="AI679" s="265">
        <f>INDEX(lookups!Z$54:Z$71,MATCH($H679,lookups!$C$54:$C$71,0),1)*($F235&gt;=4)</f>
        <v>0</v>
      </c>
      <c r="AJ679" s="265">
        <f>INDEX(lookups!AA$54:AA$71,MATCH($H679,lookups!$C$54:$C$71,0),1)*($F235&gt;=4)</f>
        <v>0</v>
      </c>
      <c r="AK679" s="265">
        <f>INDEX(lookups!AB$54:AB$71,MATCH($H679,lookups!$C$54:$C$71,0),1)*($F235&gt;=4)</f>
        <v>0</v>
      </c>
      <c r="AL679" s="265">
        <f>INDEX(lookups!AC$54:AC$71,MATCH($H679,lookups!$C$54:$C$71,0),1)*($F235&gt;=4)</f>
        <v>0</v>
      </c>
      <c r="AM679" s="265">
        <f>INDEX(lookups!AD$54:AD$71,MATCH($H679,lookups!$C$54:$C$71,0),1)*($F235&gt;=4)</f>
        <v>0</v>
      </c>
      <c r="AN679" s="265">
        <f>INDEX(lookups!AE$54:AE$71,MATCH($H679,lookups!$C$54:$C$71,0),1)*($F235&gt;=4)</f>
        <v>0</v>
      </c>
      <c r="AO679" s="265">
        <f>INDEX(lookups!AF$54:AF$71,MATCH($H679,lookups!$C$54:$C$71,0),1)*($F235&gt;=4)</f>
        <v>0</v>
      </c>
      <c r="AP679" s="265">
        <f>INDEX(lookups!AG$54:AG$71,MATCH($H679,lookups!$C$54:$C$71,0),1)*($F235&gt;=4)</f>
        <v>0</v>
      </c>
      <c r="AQ679" s="265">
        <f>INDEX(lookups!AH$54:AH$71,MATCH($H679,lookups!$C$54:$C$71,0),1)*($F235&gt;=4)</f>
        <v>0</v>
      </c>
      <c r="AR679" s="265">
        <f>INDEX(lookups!AI$54:AI$71,MATCH($H679,lookups!$C$54:$C$71,0),1)*($F235&gt;=4)</f>
        <v>0</v>
      </c>
      <c r="AS679" s="265">
        <f>INDEX(lookups!AJ$54:AJ$71,MATCH($H679,lookups!$C$54:$C$71,0),1)*($F235&gt;=4)</f>
        <v>0</v>
      </c>
      <c r="AT679" s="265">
        <f>INDEX(lookups!AK$54:AK$71,MATCH($H679,lookups!$C$54:$C$71,0),1)*($F235&gt;=4)</f>
        <v>0</v>
      </c>
      <c r="AU679" s="265">
        <f>INDEX(lookups!AL$54:AL$71,MATCH($H679,lookups!$C$54:$C$71,0),1)*($F235&gt;=4)</f>
        <v>0</v>
      </c>
      <c r="AV679" s="265">
        <f>INDEX(lookups!AM$54:AM$71,MATCH($H679,lookups!$C$54:$C$71,0),1)*($F235&gt;=4)</f>
        <v>0</v>
      </c>
      <c r="AW679" s="265">
        <f>INDEX(lookups!AN$54:AN$71,MATCH($H679,lookups!$C$54:$C$71,0),1)*($F235&gt;=4)</f>
        <v>0</v>
      </c>
      <c r="AX679" s="265">
        <f>INDEX(lookups!AO$54:AO$71,MATCH($H679,lookups!$C$54:$C$71,0),1)*($F235&gt;=4)</f>
        <v>0</v>
      </c>
      <c r="AY679" s="265">
        <f>INDEX(lookups!AP$54:AP$71,MATCH($H679,lookups!$C$54:$C$71,0),1)*($F235&gt;=4)</f>
        <v>0</v>
      </c>
      <c r="AZ679" s="265">
        <f>INDEX(lookups!AQ$54:AQ$71,MATCH($H679,lookups!$C$54:$C$71,0),1)*($F235&gt;=4)</f>
        <v>0</v>
      </c>
      <c r="BA679" s="265">
        <f>INDEX(lookups!AR$54:AR$71,MATCH($H679,lookups!$C$54:$C$71,0),1)*($F235&gt;=4)</f>
        <v>0</v>
      </c>
      <c r="BB679" s="265">
        <f>INDEX(lookups!AS$54:AS$71,MATCH($H679,lookups!$C$54:$C$71,0),1)*($F235&gt;=4)</f>
        <v>0</v>
      </c>
      <c r="BC679" s="265">
        <f>INDEX(lookups!AT$54:AT$71,MATCH($H679,lookups!$C$54:$C$71,0),1)*($F235&gt;=4)</f>
        <v>0</v>
      </c>
      <c r="BD679" s="265">
        <f>INDEX(lookups!AU$54:AU$71,MATCH($H679,lookups!$C$54:$C$71,0),1)*($F235&gt;=4)</f>
        <v>0</v>
      </c>
      <c r="BE679" s="265">
        <f>INDEX(lookups!AV$54:AV$71,MATCH($H679,lookups!$C$54:$C$71,0),1)*($F235&gt;=4)</f>
        <v>0</v>
      </c>
      <c r="BF679" s="265">
        <f>INDEX(lookups!AW$54:AW$71,MATCH($H679,lookups!$C$54:$C$71,0),1)*($F235&gt;=4)</f>
        <v>0</v>
      </c>
      <c r="BG679" s="265">
        <f>INDEX(lookups!AX$54:AX$71,MATCH($H679,lookups!$C$54:$C$71,0),1)*($F235&gt;=4)</f>
        <v>0</v>
      </c>
      <c r="BH679" s="265">
        <f>INDEX(lookups!AY$54:AY$71,MATCH($H679,lookups!$C$54:$C$71,0),1)*($F235&gt;=4)</f>
        <v>0</v>
      </c>
      <c r="BI679" s="265">
        <f>INDEX(lookups!AZ$54:AZ$71,MATCH($H679,lookups!$C$54:$C$71,0),1)*($F235&gt;=4)</f>
        <v>0</v>
      </c>
      <c r="BJ679" s="265">
        <f>INDEX(lookups!BA$54:BA$71,MATCH($H679,lookups!$C$54:$C$71,0),1)*($F235&gt;=4)</f>
        <v>0</v>
      </c>
      <c r="BK679" s="265">
        <f>INDEX(lookups!BB$54:BB$71,MATCH($H679,lookups!$C$54:$C$71,0),1)*($F235&gt;=4)</f>
        <v>0</v>
      </c>
      <c r="BL679" s="265">
        <f>INDEX(lookups!BC$54:BC$71,MATCH($H679,lookups!$C$54:$C$71,0),1)*($F235&gt;=4)</f>
        <v>0</v>
      </c>
      <c r="BM679" s="265">
        <f>INDEX(lookups!BD$54:BD$71,MATCH($H679,lookups!$C$54:$C$71,0),1)*($F235&gt;=4)</f>
        <v>0</v>
      </c>
    </row>
    <row r="680" spans="3:65" ht="12.75">
      <c r="C680" s="220">
        <f t="shared" si="662"/>
        <v>25</v>
      </c>
      <c r="D680" s="198" t="str">
        <f t="shared" si="663"/>
        <v>…</v>
      </c>
      <c r="E680" s="245" t="str">
        <f t="shared" si="661"/>
        <v>Operating Expense</v>
      </c>
      <c r="F680" s="215">
        <f t="shared" si="661"/>
        <v>2</v>
      </c>
      <c r="G680" s="215"/>
      <c r="H680" s="250">
        <f>Input!K36</f>
        <v>5</v>
      </c>
      <c r="I680" s="204"/>
      <c r="J680" s="252"/>
      <c r="K680" s="263">
        <f t="shared" si="664"/>
        <v>0</v>
      </c>
      <c r="L680" s="264">
        <f t="shared" si="665"/>
        <v>0</v>
      </c>
      <c r="O680" s="265">
        <f>INDEX(lookups!F$54:F$71,MATCH($H680,lookups!$C$54:$C$71,0),1)*($F236&gt;=4)</f>
        <v>0</v>
      </c>
      <c r="P680" s="265">
        <f>INDEX(lookups!G$54:G$71,MATCH($H680,lookups!$C$54:$C$71,0),1)*($F236&gt;=4)</f>
        <v>0</v>
      </c>
      <c r="Q680" s="265">
        <f>INDEX(lookups!H$54:H$71,MATCH($H680,lookups!$C$54:$C$71,0),1)*($F236&gt;=4)</f>
        <v>0</v>
      </c>
      <c r="R680" s="265">
        <f>INDEX(lookups!I$54:I$71,MATCH($H680,lookups!$C$54:$C$71,0),1)*($F236&gt;=4)</f>
        <v>0</v>
      </c>
      <c r="S680" s="265">
        <f>INDEX(lookups!J$54:J$71,MATCH($H680,lookups!$C$54:$C$71,0),1)*($F236&gt;=4)</f>
        <v>0</v>
      </c>
      <c r="T680" s="265">
        <f>INDEX(lookups!K$54:K$71,MATCH($H680,lookups!$C$54:$C$71,0),1)*($F236&gt;=4)</f>
        <v>0</v>
      </c>
      <c r="U680" s="265">
        <f>INDEX(lookups!L$54:L$71,MATCH($H680,lookups!$C$54:$C$71,0),1)*($F236&gt;=4)</f>
        <v>0</v>
      </c>
      <c r="V680" s="265">
        <f>INDEX(lookups!M$54:M$71,MATCH($H680,lookups!$C$54:$C$71,0),1)*($F236&gt;=4)</f>
        <v>0</v>
      </c>
      <c r="W680" s="265">
        <f>INDEX(lookups!N$54:N$71,MATCH($H680,lookups!$C$54:$C$71,0),1)*($F236&gt;=4)</f>
        <v>0</v>
      </c>
      <c r="X680" s="265">
        <f>INDEX(lookups!O$54:O$71,MATCH($H680,lookups!$C$54:$C$71,0),1)*($F236&gt;=4)</f>
        <v>0</v>
      </c>
      <c r="Y680" s="265">
        <f>INDEX(lookups!P$54:P$71,MATCH($H680,lookups!$C$54:$C$71,0),1)*($F236&gt;=4)</f>
        <v>0</v>
      </c>
      <c r="Z680" s="265">
        <f>INDEX(lookups!Q$54:Q$71,MATCH($H680,lookups!$C$54:$C$71,0),1)*($F236&gt;=4)</f>
        <v>0</v>
      </c>
      <c r="AA680" s="265">
        <f>INDEX(lookups!R$54:R$71,MATCH($H680,lookups!$C$54:$C$71,0),1)*($F236&gt;=4)</f>
        <v>0</v>
      </c>
      <c r="AB680" s="265">
        <f>INDEX(lookups!S$54:S$71,MATCH($H680,lookups!$C$54:$C$71,0),1)*($F236&gt;=4)</f>
        <v>0</v>
      </c>
      <c r="AC680" s="265">
        <f>INDEX(lookups!T$54:T$71,MATCH($H680,lookups!$C$54:$C$71,0),1)*($F236&gt;=4)</f>
        <v>0</v>
      </c>
      <c r="AD680" s="265">
        <f>INDEX(lookups!U$54:U$71,MATCH($H680,lookups!$C$54:$C$71,0),1)*($F236&gt;=4)</f>
        <v>0</v>
      </c>
      <c r="AE680" s="265">
        <f>INDEX(lookups!V$54:V$71,MATCH($H680,lookups!$C$54:$C$71,0),1)*($F236&gt;=4)</f>
        <v>0</v>
      </c>
      <c r="AF680" s="265">
        <f>INDEX(lookups!W$54:W$71,MATCH($H680,lookups!$C$54:$C$71,0),1)*($F236&gt;=4)</f>
        <v>0</v>
      </c>
      <c r="AG680" s="265">
        <f>INDEX(lookups!X$54:X$71,MATCH($H680,lookups!$C$54:$C$71,0),1)*($F236&gt;=4)</f>
        <v>0</v>
      </c>
      <c r="AH680" s="265">
        <f>INDEX(lookups!Y$54:Y$71,MATCH($H680,lookups!$C$54:$C$71,0),1)*($F236&gt;=4)</f>
        <v>0</v>
      </c>
      <c r="AI680" s="265">
        <f>INDEX(lookups!Z$54:Z$71,MATCH($H680,lookups!$C$54:$C$71,0),1)*($F236&gt;=4)</f>
        <v>0</v>
      </c>
      <c r="AJ680" s="265">
        <f>INDEX(lookups!AA$54:AA$71,MATCH($H680,lookups!$C$54:$C$71,0),1)*($F236&gt;=4)</f>
        <v>0</v>
      </c>
      <c r="AK680" s="265">
        <f>INDEX(lookups!AB$54:AB$71,MATCH($H680,lookups!$C$54:$C$71,0),1)*($F236&gt;=4)</f>
        <v>0</v>
      </c>
      <c r="AL680" s="265">
        <f>INDEX(lookups!AC$54:AC$71,MATCH($H680,lookups!$C$54:$C$71,0),1)*($F236&gt;=4)</f>
        <v>0</v>
      </c>
      <c r="AM680" s="265">
        <f>INDEX(lookups!AD$54:AD$71,MATCH($H680,lookups!$C$54:$C$71,0),1)*($F236&gt;=4)</f>
        <v>0</v>
      </c>
      <c r="AN680" s="265">
        <f>INDEX(lookups!AE$54:AE$71,MATCH($H680,lookups!$C$54:$C$71,0),1)*($F236&gt;=4)</f>
        <v>0</v>
      </c>
      <c r="AO680" s="265">
        <f>INDEX(lookups!AF$54:AF$71,MATCH($H680,lookups!$C$54:$C$71,0),1)*($F236&gt;=4)</f>
        <v>0</v>
      </c>
      <c r="AP680" s="265">
        <f>INDEX(lookups!AG$54:AG$71,MATCH($H680,lookups!$C$54:$C$71,0),1)*($F236&gt;=4)</f>
        <v>0</v>
      </c>
      <c r="AQ680" s="265">
        <f>INDEX(lookups!AH$54:AH$71,MATCH($H680,lookups!$C$54:$C$71,0),1)*($F236&gt;=4)</f>
        <v>0</v>
      </c>
      <c r="AR680" s="265">
        <f>INDEX(lookups!AI$54:AI$71,MATCH($H680,lookups!$C$54:$C$71,0),1)*($F236&gt;=4)</f>
        <v>0</v>
      </c>
      <c r="AS680" s="265">
        <f>INDEX(lookups!AJ$54:AJ$71,MATCH($H680,lookups!$C$54:$C$71,0),1)*($F236&gt;=4)</f>
        <v>0</v>
      </c>
      <c r="AT680" s="265">
        <f>INDEX(lookups!AK$54:AK$71,MATCH($H680,lookups!$C$54:$C$71,0),1)*($F236&gt;=4)</f>
        <v>0</v>
      </c>
      <c r="AU680" s="265">
        <f>INDEX(lookups!AL$54:AL$71,MATCH($H680,lookups!$C$54:$C$71,0),1)*($F236&gt;=4)</f>
        <v>0</v>
      </c>
      <c r="AV680" s="265">
        <f>INDEX(lookups!AM$54:AM$71,MATCH($H680,lookups!$C$54:$C$71,0),1)*($F236&gt;=4)</f>
        <v>0</v>
      </c>
      <c r="AW680" s="265">
        <f>INDEX(lookups!AN$54:AN$71,MATCH($H680,lookups!$C$54:$C$71,0),1)*($F236&gt;=4)</f>
        <v>0</v>
      </c>
      <c r="AX680" s="265">
        <f>INDEX(lookups!AO$54:AO$71,MATCH($H680,lookups!$C$54:$C$71,0),1)*($F236&gt;=4)</f>
        <v>0</v>
      </c>
      <c r="AY680" s="265">
        <f>INDEX(lookups!AP$54:AP$71,MATCH($H680,lookups!$C$54:$C$71,0),1)*($F236&gt;=4)</f>
        <v>0</v>
      </c>
      <c r="AZ680" s="265">
        <f>INDEX(lookups!AQ$54:AQ$71,MATCH($H680,lookups!$C$54:$C$71,0),1)*($F236&gt;=4)</f>
        <v>0</v>
      </c>
      <c r="BA680" s="265">
        <f>INDEX(lookups!AR$54:AR$71,MATCH($H680,lookups!$C$54:$C$71,0),1)*($F236&gt;=4)</f>
        <v>0</v>
      </c>
      <c r="BB680" s="265">
        <f>INDEX(lookups!AS$54:AS$71,MATCH($H680,lookups!$C$54:$C$71,0),1)*($F236&gt;=4)</f>
        <v>0</v>
      </c>
      <c r="BC680" s="265">
        <f>INDEX(lookups!AT$54:AT$71,MATCH($H680,lookups!$C$54:$C$71,0),1)*($F236&gt;=4)</f>
        <v>0</v>
      </c>
      <c r="BD680" s="265">
        <f>INDEX(lookups!AU$54:AU$71,MATCH($H680,lookups!$C$54:$C$71,0),1)*($F236&gt;=4)</f>
        <v>0</v>
      </c>
      <c r="BE680" s="265">
        <f>INDEX(lookups!AV$54:AV$71,MATCH($H680,lookups!$C$54:$C$71,0),1)*($F236&gt;=4)</f>
        <v>0</v>
      </c>
      <c r="BF680" s="265">
        <f>INDEX(lookups!AW$54:AW$71,MATCH($H680,lookups!$C$54:$C$71,0),1)*($F236&gt;=4)</f>
        <v>0</v>
      </c>
      <c r="BG680" s="265">
        <f>INDEX(lookups!AX$54:AX$71,MATCH($H680,lookups!$C$54:$C$71,0),1)*($F236&gt;=4)</f>
        <v>0</v>
      </c>
      <c r="BH680" s="265">
        <f>INDEX(lookups!AY$54:AY$71,MATCH($H680,lookups!$C$54:$C$71,0),1)*($F236&gt;=4)</f>
        <v>0</v>
      </c>
      <c r="BI680" s="265">
        <f>INDEX(lookups!AZ$54:AZ$71,MATCH($H680,lookups!$C$54:$C$71,0),1)*($F236&gt;=4)</f>
        <v>0</v>
      </c>
      <c r="BJ680" s="265">
        <f>INDEX(lookups!BA$54:BA$71,MATCH($H680,lookups!$C$54:$C$71,0),1)*($F236&gt;=4)</f>
        <v>0</v>
      </c>
      <c r="BK680" s="265">
        <f>INDEX(lookups!BB$54:BB$71,MATCH($H680,lookups!$C$54:$C$71,0),1)*($F236&gt;=4)</f>
        <v>0</v>
      </c>
      <c r="BL680" s="265">
        <f>INDEX(lookups!BC$54:BC$71,MATCH($H680,lookups!$C$54:$C$71,0),1)*($F236&gt;=4)</f>
        <v>0</v>
      </c>
      <c r="BM680" s="265">
        <f>INDEX(lookups!BD$54:BD$71,MATCH($H680,lookups!$C$54:$C$71,0),1)*($F236&gt;=4)</f>
        <v>0</v>
      </c>
    </row>
    <row r="681" spans="4:65" ht="12.75">
      <c r="D681" s="226" t="str">
        <f>D655</f>
        <v>Tax Depreciation Rates</v>
      </c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  <c r="AJ681" s="243"/>
      <c r="AK681" s="243"/>
      <c r="AL681" s="243"/>
      <c r="AM681" s="243"/>
      <c r="AN681" s="243"/>
      <c r="AO681" s="243"/>
      <c r="AP681" s="243"/>
      <c r="AQ681" s="243"/>
      <c r="AR681" s="243"/>
      <c r="AS681" s="243"/>
      <c r="AT681" s="243"/>
      <c r="AU681" s="243"/>
      <c r="AV681" s="243"/>
      <c r="AW681" s="243"/>
      <c r="AX681" s="243"/>
      <c r="AY681" s="243"/>
      <c r="AZ681" s="243"/>
      <c r="BA681" s="243"/>
      <c r="BB681" s="243"/>
      <c r="BC681" s="243"/>
      <c r="BD681" s="243"/>
      <c r="BE681" s="243"/>
      <c r="BF681" s="243"/>
      <c r="BG681" s="243"/>
      <c r="BH681" s="243"/>
      <c r="BI681" s="243"/>
      <c r="BJ681" s="243"/>
      <c r="BK681" s="243"/>
      <c r="BL681" s="243"/>
      <c r="BM681" s="243"/>
    </row>
    <row r="682" spans="4:7" s="221" customFormat="1" ht="12.75">
      <c r="D682" s="229"/>
      <c r="F682" s="230"/>
      <c r="G682" s="230"/>
    </row>
    <row r="683" spans="4:7" s="221" customFormat="1" ht="12.75">
      <c r="D683" s="229"/>
      <c r="F683" s="230"/>
      <c r="G683" s="230"/>
    </row>
    <row r="684" spans="4:65" ht="12.75">
      <c r="D684" s="218" t="s">
        <v>27</v>
      </c>
      <c r="E684" s="213"/>
      <c r="F684" s="186"/>
      <c r="G684" s="186"/>
      <c r="K684" s="216"/>
      <c r="L684" s="216"/>
      <c r="M684" s="216"/>
      <c r="O684" s="216"/>
      <c r="P684" s="216"/>
      <c r="Q684" s="216"/>
      <c r="R684" s="216"/>
      <c r="S684" s="216"/>
      <c r="T684" s="216"/>
      <c r="U684" s="216"/>
      <c r="V684" s="216"/>
      <c r="W684" s="216"/>
      <c r="X684" s="216"/>
      <c r="Y684" s="216"/>
      <c r="Z684" s="216"/>
      <c r="AA684" s="216"/>
      <c r="AB684" s="216"/>
      <c r="AC684" s="216"/>
      <c r="AD684" s="216"/>
      <c r="AE684" s="216"/>
      <c r="AF684" s="216"/>
      <c r="AG684" s="216"/>
      <c r="AH684" s="216"/>
      <c r="AI684" s="216"/>
      <c r="AJ684" s="216"/>
      <c r="AK684" s="216"/>
      <c r="AL684" s="216"/>
      <c r="AM684" s="216"/>
      <c r="AN684" s="216"/>
      <c r="AO684" s="216"/>
      <c r="AP684" s="216"/>
      <c r="AQ684" s="216"/>
      <c r="AR684" s="216"/>
      <c r="AS684" s="216"/>
      <c r="AT684" s="216"/>
      <c r="AU684" s="216"/>
      <c r="AV684" s="216"/>
      <c r="AW684" s="216"/>
      <c r="AX684" s="216"/>
      <c r="AY684" s="216"/>
      <c r="AZ684" s="216"/>
      <c r="BA684" s="216"/>
      <c r="BB684" s="216"/>
      <c r="BC684" s="216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</row>
    <row r="685" spans="3:65" ht="12.75">
      <c r="C685" s="220">
        <f>C684+1</f>
        <v>1</v>
      </c>
      <c r="D685" s="198" t="str">
        <f>INDEX(D$64:D$88,$C685,1)</f>
        <v>Capital Costs</v>
      </c>
      <c r="E685" s="245" t="str">
        <f t="shared" si="666" ref="E685:F709">INDEX(E$64:E$88,$C685,1)</f>
        <v>Capital</v>
      </c>
      <c r="F685" s="215">
        <f t="shared" si="666"/>
        <v>4</v>
      </c>
      <c r="G685" s="215"/>
      <c r="H685" s="249"/>
      <c r="K685" s="236">
        <f>SUMPRODUCT(O685:BM685,$O$12:$BM$12)</f>
        <v>823842.25446356589</v>
      </c>
      <c r="L685" s="237">
        <f>SUM(O685:BM685)</f>
        <v>1000000.0000000001</v>
      </c>
      <c r="O685" s="256">
        <f ca="1">SUMPRODUCT($O598:O598,N(1-$O627:O627),N(OFFSET($O656:O656,0,MAX(COLUMN($O656:O656))-COLUMN($O656:O656),1,1)))+O627*O598</f>
        <v>200000</v>
      </c>
      <c r="P685" s="256">
        <f ca="1">SUMPRODUCT($O598:P598,N(1-$O627:P627),N(OFFSET($O656:P656,0,MAX(COLUMN($O656:P656))-COLUMN($O656:P656),1,1)))+P627*P598</f>
        <v>320000</v>
      </c>
      <c r="Q685" s="256">
        <f ca="1">SUMPRODUCT($O598:Q598,N(1-$O627:Q627),N(OFFSET($O656:Q656,0,MAX(COLUMN($O656:Q656))-COLUMN($O656:Q656),1,1)))+Q627*Q598</f>
        <v>192000</v>
      </c>
      <c r="R685" s="256">
        <f ca="1">SUMPRODUCT($O598:R598,N(1-$O627:R627),N(OFFSET($O656:R656,0,MAX(COLUMN($O656:R656))-COLUMN($O656:R656),1,1)))+R627*R598</f>
        <v>115200</v>
      </c>
      <c r="S685" s="256">
        <f ca="1">SUMPRODUCT($O598:S598,N(1-$O627:S627),N(OFFSET($O656:S656,0,MAX(COLUMN($O656:S656))-COLUMN($O656:S656),1,1)))+S627*S598</f>
        <v>115200</v>
      </c>
      <c r="T685" s="256">
        <f ca="1">SUMPRODUCT($O598:T598,N(1-$O627:T627),N(OFFSET($O656:T656,0,MAX(COLUMN($O656:T656))-COLUMN($O656:T656),1,1)))+T627*T598</f>
        <v>57600.000000000095</v>
      </c>
      <c r="U685" s="256">
        <f ca="1">SUMPRODUCT($O598:U598,N(1-$O627:U627),N(OFFSET($O656:U656,0,MAX(COLUMN($O656:U656))-COLUMN($O656:U656),1,1)))+U627*U598</f>
        <v>0</v>
      </c>
      <c r="V685" s="256">
        <f ca="1">SUMPRODUCT($O598:V598,N(1-$O627:V627),N(OFFSET($O656:V656,0,MAX(COLUMN($O656:V656))-COLUMN($O656:V656),1,1)))+V627*V598</f>
        <v>0</v>
      </c>
      <c r="W685" s="256">
        <f ca="1">SUMPRODUCT($O598:W598,N(1-$O627:W627),N(OFFSET($O656:W656,0,MAX(COLUMN($O656:W656))-COLUMN($O656:W656),1,1)))+W627*W598</f>
        <v>0</v>
      </c>
      <c r="X685" s="256">
        <f ca="1">SUMPRODUCT($O598:X598,N(1-$O627:X627),N(OFFSET($O656:X656,0,MAX(COLUMN($O656:X656))-COLUMN($O656:X656),1,1)))+X627*X598</f>
        <v>0</v>
      </c>
      <c r="Y685" s="256">
        <f ca="1">SUMPRODUCT($O598:Y598,N(1-$O627:Y627),N(OFFSET($O656:Y656,0,MAX(COLUMN($O656:Y656))-COLUMN($O656:Y656),1,1)))+Y627*Y598</f>
        <v>0</v>
      </c>
      <c r="Z685" s="256">
        <f ca="1">SUMPRODUCT($O598:Z598,N(1-$O627:Z627),N(OFFSET($O656:Z656,0,MAX(COLUMN($O656:Z656))-COLUMN($O656:Z656),1,1)))+Z627*Z598</f>
        <v>0</v>
      </c>
      <c r="AA685" s="256">
        <f ca="1">SUMPRODUCT($O598:AA598,N(1-$O627:AA627),N(OFFSET($O656:AA656,0,MAX(COLUMN($O656:AA656))-COLUMN($O656:AA656),1,1)))+AA627*AA598</f>
        <v>0</v>
      </c>
      <c r="AB685" s="256">
        <f ca="1">SUMPRODUCT($O598:AB598,N(1-$O627:AB627),N(OFFSET($O656:AB656,0,MAX(COLUMN($O656:AB656))-COLUMN($O656:AB656),1,1)))+AB627*AB598</f>
        <v>0</v>
      </c>
      <c r="AC685" s="256">
        <f ca="1">SUMPRODUCT($O598:AC598,N(1-$O627:AC627),N(OFFSET($O656:AC656,0,MAX(COLUMN($O656:AC656))-COLUMN($O656:AC656),1,1)))+AC627*AC598</f>
        <v>0</v>
      </c>
      <c r="AD685" s="256">
        <f ca="1">SUMPRODUCT($O598:AD598,N(1-$O627:AD627),N(OFFSET($O656:AD656,0,MAX(COLUMN($O656:AD656))-COLUMN($O656:AD656),1,1)))+AD627*AD598</f>
        <v>0</v>
      </c>
      <c r="AE685" s="256">
        <f ca="1">SUMPRODUCT($O598:AE598,N(1-$O627:AE627),N(OFFSET($O656:AE656,0,MAX(COLUMN($O656:AE656))-COLUMN($O656:AE656),1,1)))+AE627*AE598</f>
        <v>0</v>
      </c>
      <c r="AF685" s="256">
        <f ca="1">SUMPRODUCT($O598:AF598,N(1-$O627:AF627),N(OFFSET($O656:AF656,0,MAX(COLUMN($O656:AF656))-COLUMN($O656:AF656),1,1)))+AF627*AF598</f>
        <v>0</v>
      </c>
      <c r="AG685" s="256">
        <f ca="1">SUMPRODUCT($O598:AG598,N(1-$O627:AG627),N(OFFSET($O656:AG656,0,MAX(COLUMN($O656:AG656))-COLUMN($O656:AG656),1,1)))+AG627*AG598</f>
        <v>0</v>
      </c>
      <c r="AH685" s="256">
        <f ca="1">SUMPRODUCT($O598:AH598,N(1-$O627:AH627),N(OFFSET($O656:AH656,0,MAX(COLUMN($O656:AH656))-COLUMN($O656:AH656),1,1)))+AH627*AH598</f>
        <v>0</v>
      </c>
      <c r="AI685" s="256">
        <f ca="1">SUMPRODUCT($O598:AI598,N(1-$O627:AI627),N(OFFSET($O656:AI656,0,MAX(COLUMN($O656:AI656))-COLUMN($O656:AI656),1,1)))+AI627*AI598</f>
        <v>0</v>
      </c>
      <c r="AJ685" s="256">
        <f ca="1">SUMPRODUCT($O598:AJ598,N(1-$O627:AJ627),N(OFFSET($O656:AJ656,0,MAX(COLUMN($O656:AJ656))-COLUMN($O656:AJ656),1,1)))+AJ627*AJ598</f>
        <v>0</v>
      </c>
      <c r="AK685" s="256">
        <f ca="1">SUMPRODUCT($O598:AK598,N(1-$O627:AK627),N(OFFSET($O656:AK656,0,MAX(COLUMN($O656:AK656))-COLUMN($O656:AK656),1,1)))+AK627*AK598</f>
        <v>0</v>
      </c>
      <c r="AL685" s="256">
        <f ca="1">SUMPRODUCT($O598:AL598,N(1-$O627:AL627),N(OFFSET($O656:AL656,0,MAX(COLUMN($O656:AL656))-COLUMN($O656:AL656),1,1)))+AL627*AL598</f>
        <v>0</v>
      </c>
      <c r="AM685" s="256">
        <f ca="1">SUMPRODUCT($O598:AM598,N(1-$O627:AM627),N(OFFSET($O656:AM656,0,MAX(COLUMN($O656:AM656))-COLUMN($O656:AM656),1,1)))+AM627*AM598</f>
        <v>0</v>
      </c>
      <c r="AN685" s="256">
        <f ca="1">SUMPRODUCT($O598:AN598,N(1-$O627:AN627),N(OFFSET($O656:AN656,0,MAX(COLUMN($O656:AN656))-COLUMN($O656:AN656),1,1)))+AN627*AN598</f>
        <v>0</v>
      </c>
      <c r="AO685" s="256">
        <f ca="1">SUMPRODUCT($O598:AO598,N(1-$O627:AO627),N(OFFSET($O656:AO656,0,MAX(COLUMN($O656:AO656))-COLUMN($O656:AO656),1,1)))+AO627*AO598</f>
        <v>0</v>
      </c>
      <c r="AP685" s="256">
        <f ca="1">SUMPRODUCT($O598:AP598,N(1-$O627:AP627),N(OFFSET($O656:AP656,0,MAX(COLUMN($O656:AP656))-COLUMN($O656:AP656),1,1)))+AP627*AP598</f>
        <v>0</v>
      </c>
      <c r="AQ685" s="256">
        <f ca="1">SUMPRODUCT($O598:AQ598,N(1-$O627:AQ627),N(OFFSET($O656:AQ656,0,MAX(COLUMN($O656:AQ656))-COLUMN($O656:AQ656),1,1)))+AQ627*AQ598</f>
        <v>0</v>
      </c>
      <c r="AR685" s="256">
        <f ca="1">SUMPRODUCT($O598:AR598,N(1-$O627:AR627),N(OFFSET($O656:AR656,0,MAX(COLUMN($O656:AR656))-COLUMN($O656:AR656),1,1)))+AR627*AR598</f>
        <v>0</v>
      </c>
      <c r="AS685" s="256">
        <f ca="1">SUMPRODUCT($O598:AS598,N(1-$O627:AS627),N(OFFSET($O656:AS656,0,MAX(COLUMN($O656:AS656))-COLUMN($O656:AS656),1,1)))+AS627*AS598</f>
        <v>0</v>
      </c>
      <c r="AT685" s="256">
        <f ca="1">SUMPRODUCT($O598:AT598,N(1-$O627:AT627),N(OFFSET($O656:AT656,0,MAX(COLUMN($O656:AT656))-COLUMN($O656:AT656),1,1)))+AT627*AT598</f>
        <v>0</v>
      </c>
      <c r="AU685" s="256">
        <f ca="1">SUMPRODUCT($O598:AU598,N(1-$O627:AU627),N(OFFSET($O656:AU656,0,MAX(COLUMN($O656:AU656))-COLUMN($O656:AU656),1,1)))+AU627*AU598</f>
        <v>0</v>
      </c>
      <c r="AV685" s="256">
        <f ca="1">SUMPRODUCT($O598:AV598,N(1-$O627:AV627),N(OFFSET($O656:AV656,0,MAX(COLUMN($O656:AV656))-COLUMN($O656:AV656),1,1)))+AV627*AV598</f>
        <v>0</v>
      </c>
      <c r="AW685" s="256">
        <f ca="1">SUMPRODUCT($O598:AW598,N(1-$O627:AW627),N(OFFSET($O656:AW656,0,MAX(COLUMN($O656:AW656))-COLUMN($O656:AW656),1,1)))+AW627*AW598</f>
        <v>0</v>
      </c>
      <c r="AX685" s="256">
        <f ca="1">SUMPRODUCT($O598:AX598,N(1-$O627:AX627),N(OFFSET($O656:AX656,0,MAX(COLUMN($O656:AX656))-COLUMN($O656:AX656),1,1)))+AX627*AX598</f>
        <v>0</v>
      </c>
      <c r="AY685" s="256">
        <f ca="1">SUMPRODUCT($O598:AY598,N(1-$O627:AY627),N(OFFSET($O656:AY656,0,MAX(COLUMN($O656:AY656))-COLUMN($O656:AY656),1,1)))+AY627*AY598</f>
        <v>0</v>
      </c>
      <c r="AZ685" s="256">
        <f ca="1">SUMPRODUCT($O598:AZ598,N(1-$O627:AZ627),N(OFFSET($O656:AZ656,0,MAX(COLUMN($O656:AZ656))-COLUMN($O656:AZ656),1,1)))+AZ627*AZ598</f>
        <v>0</v>
      </c>
      <c r="BA685" s="256">
        <f ca="1">SUMPRODUCT($O598:BA598,N(1-$O627:BA627),N(OFFSET($O656:BA656,0,MAX(COLUMN($O656:BA656))-COLUMN($O656:BA656),1,1)))+BA627*BA598</f>
        <v>0</v>
      </c>
      <c r="BB685" s="256">
        <f ca="1">SUMPRODUCT($O598:BB598,N(1-$O627:BB627),N(OFFSET($O656:BB656,0,MAX(COLUMN($O656:BB656))-COLUMN($O656:BB656),1,1)))+BB627*BB598</f>
        <v>0</v>
      </c>
      <c r="BC685" s="256">
        <f ca="1">SUMPRODUCT($O598:BC598,N(1-$O627:BC627),N(OFFSET($O656:BC656,0,MAX(COLUMN($O656:BC656))-COLUMN($O656:BC656),1,1)))+BC627*BC598</f>
        <v>0</v>
      </c>
      <c r="BD685" s="256">
        <f ca="1">SUMPRODUCT($O598:BD598,N(1-$O627:BD627),N(OFFSET($O656:BD656,0,MAX(COLUMN($O656:BD656))-COLUMN($O656:BD656),1,1)))+BD627*BD598</f>
        <v>0</v>
      </c>
      <c r="BE685" s="256">
        <f ca="1">SUMPRODUCT($O598:BE598,N(1-$O627:BE627),N(OFFSET($O656:BE656,0,MAX(COLUMN($O656:BE656))-COLUMN($O656:BE656),1,1)))+BE627*BE598</f>
        <v>0</v>
      </c>
      <c r="BF685" s="256">
        <f ca="1">SUMPRODUCT($O598:BF598,N(1-$O627:BF627),N(OFFSET($O656:BF656,0,MAX(COLUMN($O656:BF656))-COLUMN($O656:BF656),1,1)))+BF627*BF598</f>
        <v>0</v>
      </c>
      <c r="BG685" s="256">
        <f ca="1">SUMPRODUCT($O598:BG598,N(1-$O627:BG627),N(OFFSET($O656:BG656,0,MAX(COLUMN($O656:BG656))-COLUMN($O656:BG656),1,1)))+BG627*BG598</f>
        <v>0</v>
      </c>
      <c r="BH685" s="256">
        <f ca="1">SUMPRODUCT($O598:BH598,N(1-$O627:BH627),N(OFFSET($O656:BH656,0,MAX(COLUMN($O656:BH656))-COLUMN($O656:BH656),1,1)))+BH627*BH598</f>
        <v>0</v>
      </c>
      <c r="BI685" s="256">
        <f ca="1">SUMPRODUCT($O598:BI598,N(1-$O627:BI627),N(OFFSET($O656:BI656,0,MAX(COLUMN($O656:BI656))-COLUMN($O656:BI656),1,1)))+BI627*BI598</f>
        <v>0</v>
      </c>
      <c r="BJ685" s="256">
        <f ca="1">SUMPRODUCT($O598:BJ598,N(1-$O627:BJ627),N(OFFSET($O656:BJ656,0,MAX(COLUMN($O656:BJ656))-COLUMN($O656:BJ656),1,1)))+BJ627*BJ598</f>
        <v>0</v>
      </c>
      <c r="BK685" s="256">
        <f ca="1">SUMPRODUCT($O598:BK598,N(1-$O627:BK627),N(OFFSET($O656:BK656,0,MAX(COLUMN($O656:BK656))-COLUMN($O656:BK656),1,1)))+BK627*BK598</f>
        <v>0</v>
      </c>
      <c r="BL685" s="256">
        <f ca="1">SUMPRODUCT($O598:BL598,N(1-$O627:BL627),N(OFFSET($O656:BL656,0,MAX(COLUMN($O656:BL656))-COLUMN($O656:BL656),1,1)))+BL627*BL598</f>
        <v>0</v>
      </c>
      <c r="BM685" s="256">
        <f ca="1">SUMPRODUCT($O598:BM598,N(1-$O627:BM627),N(OFFSET($O656:BM656,0,MAX(COLUMN($O656:BM656))-COLUMN($O656:BM656),1,1)))+BM627*BM598</f>
        <v>0</v>
      </c>
    </row>
    <row r="686" spans="3:65" ht="12.75">
      <c r="C686" s="220">
        <f t="shared" si="667" ref="C686:C709">C685+1</f>
        <v>2</v>
      </c>
      <c r="D686" s="198" t="str">
        <f t="shared" si="668" ref="D686:D709">INDEX(D$64:D$88,$C686,1)</f>
        <v>O&amp;M</v>
      </c>
      <c r="E686" s="245" t="str">
        <f t="shared" si="666"/>
        <v>Operating Expense</v>
      </c>
      <c r="F686" s="215">
        <f t="shared" si="666"/>
        <v>2</v>
      </c>
      <c r="G686" s="215"/>
      <c r="H686" s="249"/>
      <c r="K686" s="236">
        <f t="shared" si="669" ref="K686:K710">SUMPRODUCT(O686:BM686,$O$12:$BM$12)</f>
        <v>0</v>
      </c>
      <c r="L686" s="237">
        <f t="shared" si="670" ref="L686:L710">SUM(O686:BM686)</f>
        <v>0</v>
      </c>
      <c r="O686" s="256">
        <f ca="1">SUMPRODUCT($O599:O599,N(1-$O628:O628),N(OFFSET($O657:O657,0,MAX(COLUMN($O657:O657))-COLUMN($O657:O657),1,1)))+O628*O599</f>
        <v>0</v>
      </c>
      <c r="P686" s="256">
        <f ca="1">SUMPRODUCT($O599:P599,N(1-$O628:P628),N(OFFSET($O657:P657,0,MAX(COLUMN($O657:P657))-COLUMN($O657:P657),1,1)))+P628*P599</f>
        <v>0</v>
      </c>
      <c r="Q686" s="256">
        <f ca="1">SUMPRODUCT($O599:Q599,N(1-$O628:Q628),N(OFFSET($O657:Q657,0,MAX(COLUMN($O657:Q657))-COLUMN($O657:Q657),1,1)))+Q628*Q599</f>
        <v>0</v>
      </c>
      <c r="R686" s="256">
        <f ca="1">SUMPRODUCT($O599:R599,N(1-$O628:R628),N(OFFSET($O657:R657,0,MAX(COLUMN($O657:R657))-COLUMN($O657:R657),1,1)))+R628*R599</f>
        <v>0</v>
      </c>
      <c r="S686" s="256">
        <f ca="1">SUMPRODUCT($O599:S599,N(1-$O628:S628),N(OFFSET($O657:S657,0,MAX(COLUMN($O657:S657))-COLUMN($O657:S657),1,1)))+S628*S599</f>
        <v>0</v>
      </c>
      <c r="T686" s="256">
        <f ca="1">SUMPRODUCT($O599:T599,N(1-$O628:T628),N(OFFSET($O657:T657,0,MAX(COLUMN($O657:T657))-COLUMN($O657:T657),1,1)))+T628*T599</f>
        <v>0</v>
      </c>
      <c r="U686" s="256">
        <f ca="1">SUMPRODUCT($O599:U599,N(1-$O628:U628),N(OFFSET($O657:U657,0,MAX(COLUMN($O657:U657))-COLUMN($O657:U657),1,1)))+U628*U599</f>
        <v>0</v>
      </c>
      <c r="V686" s="256">
        <f ca="1">SUMPRODUCT($O599:V599,N(1-$O628:V628),N(OFFSET($O657:V657,0,MAX(COLUMN($O657:V657))-COLUMN($O657:V657),1,1)))+V628*V599</f>
        <v>0</v>
      </c>
      <c r="W686" s="256">
        <f ca="1">SUMPRODUCT($O599:W599,N(1-$O628:W628),N(OFFSET($O657:W657,0,MAX(COLUMN($O657:W657))-COLUMN($O657:W657),1,1)))+W628*W599</f>
        <v>0</v>
      </c>
      <c r="X686" s="256">
        <f ca="1">SUMPRODUCT($O599:X599,N(1-$O628:X628),N(OFFSET($O657:X657,0,MAX(COLUMN($O657:X657))-COLUMN($O657:X657),1,1)))+X628*X599</f>
        <v>0</v>
      </c>
      <c r="Y686" s="256">
        <f ca="1">SUMPRODUCT($O599:Y599,N(1-$O628:Y628),N(OFFSET($O657:Y657,0,MAX(COLUMN($O657:Y657))-COLUMN($O657:Y657),1,1)))+Y628*Y599</f>
        <v>0</v>
      </c>
      <c r="Z686" s="256">
        <f ca="1">SUMPRODUCT($O599:Z599,N(1-$O628:Z628),N(OFFSET($O657:Z657,0,MAX(COLUMN($O657:Z657))-COLUMN($O657:Z657),1,1)))+Z628*Z599</f>
        <v>0</v>
      </c>
      <c r="AA686" s="256">
        <f ca="1">SUMPRODUCT($O599:AA599,N(1-$O628:AA628),N(OFFSET($O657:AA657,0,MAX(COLUMN($O657:AA657))-COLUMN($O657:AA657),1,1)))+AA628*AA599</f>
        <v>0</v>
      </c>
      <c r="AB686" s="256">
        <f ca="1">SUMPRODUCT($O599:AB599,N(1-$O628:AB628),N(OFFSET($O657:AB657,0,MAX(COLUMN($O657:AB657))-COLUMN($O657:AB657),1,1)))+AB628*AB599</f>
        <v>0</v>
      </c>
      <c r="AC686" s="256">
        <f ca="1">SUMPRODUCT($O599:AC599,N(1-$O628:AC628),N(OFFSET($O657:AC657,0,MAX(COLUMN($O657:AC657))-COLUMN($O657:AC657),1,1)))+AC628*AC599</f>
        <v>0</v>
      </c>
      <c r="AD686" s="256">
        <f ca="1">SUMPRODUCT($O599:AD599,N(1-$O628:AD628),N(OFFSET($O657:AD657,0,MAX(COLUMN($O657:AD657))-COLUMN($O657:AD657),1,1)))+AD628*AD599</f>
        <v>0</v>
      </c>
      <c r="AE686" s="256">
        <f ca="1">SUMPRODUCT($O599:AE599,N(1-$O628:AE628),N(OFFSET($O657:AE657,0,MAX(COLUMN($O657:AE657))-COLUMN($O657:AE657),1,1)))+AE628*AE599</f>
        <v>0</v>
      </c>
      <c r="AF686" s="256">
        <f ca="1">SUMPRODUCT($O599:AF599,N(1-$O628:AF628),N(OFFSET($O657:AF657,0,MAX(COLUMN($O657:AF657))-COLUMN($O657:AF657),1,1)))+AF628*AF599</f>
        <v>0</v>
      </c>
      <c r="AG686" s="256">
        <f ca="1">SUMPRODUCT($O599:AG599,N(1-$O628:AG628),N(OFFSET($O657:AG657,0,MAX(COLUMN($O657:AG657))-COLUMN($O657:AG657),1,1)))+AG628*AG599</f>
        <v>0</v>
      </c>
      <c r="AH686" s="256">
        <f ca="1">SUMPRODUCT($O599:AH599,N(1-$O628:AH628),N(OFFSET($O657:AH657,0,MAX(COLUMN($O657:AH657))-COLUMN($O657:AH657),1,1)))+AH628*AH599</f>
        <v>0</v>
      </c>
      <c r="AI686" s="256">
        <f ca="1">SUMPRODUCT($O599:AI599,N(1-$O628:AI628),N(OFFSET($O657:AI657,0,MAX(COLUMN($O657:AI657))-COLUMN($O657:AI657),1,1)))+AI628*AI599</f>
        <v>0</v>
      </c>
      <c r="AJ686" s="256">
        <f ca="1">SUMPRODUCT($O599:AJ599,N(1-$O628:AJ628),N(OFFSET($O657:AJ657,0,MAX(COLUMN($O657:AJ657))-COLUMN($O657:AJ657),1,1)))+AJ628*AJ599</f>
        <v>0</v>
      </c>
      <c r="AK686" s="256">
        <f ca="1">SUMPRODUCT($O599:AK599,N(1-$O628:AK628),N(OFFSET($O657:AK657,0,MAX(COLUMN($O657:AK657))-COLUMN($O657:AK657),1,1)))+AK628*AK599</f>
        <v>0</v>
      </c>
      <c r="AL686" s="256">
        <f ca="1">SUMPRODUCT($O599:AL599,N(1-$O628:AL628),N(OFFSET($O657:AL657,0,MAX(COLUMN($O657:AL657))-COLUMN($O657:AL657),1,1)))+AL628*AL599</f>
        <v>0</v>
      </c>
      <c r="AM686" s="256">
        <f ca="1">SUMPRODUCT($O599:AM599,N(1-$O628:AM628),N(OFFSET($O657:AM657,0,MAX(COLUMN($O657:AM657))-COLUMN($O657:AM657),1,1)))+AM628*AM599</f>
        <v>0</v>
      </c>
      <c r="AN686" s="256">
        <f ca="1">SUMPRODUCT($O599:AN599,N(1-$O628:AN628),N(OFFSET($O657:AN657,0,MAX(COLUMN($O657:AN657))-COLUMN($O657:AN657),1,1)))+AN628*AN599</f>
        <v>0</v>
      </c>
      <c r="AO686" s="256">
        <f ca="1">SUMPRODUCT($O599:AO599,N(1-$O628:AO628),N(OFFSET($O657:AO657,0,MAX(COLUMN($O657:AO657))-COLUMN($O657:AO657),1,1)))+AO628*AO599</f>
        <v>0</v>
      </c>
      <c r="AP686" s="256">
        <f ca="1">SUMPRODUCT($O599:AP599,N(1-$O628:AP628),N(OFFSET($O657:AP657,0,MAX(COLUMN($O657:AP657))-COLUMN($O657:AP657),1,1)))+AP628*AP599</f>
        <v>0</v>
      </c>
      <c r="AQ686" s="256">
        <f ca="1">SUMPRODUCT($O599:AQ599,N(1-$O628:AQ628),N(OFFSET($O657:AQ657,0,MAX(COLUMN($O657:AQ657))-COLUMN($O657:AQ657),1,1)))+AQ628*AQ599</f>
        <v>0</v>
      </c>
      <c r="AR686" s="256">
        <f ca="1">SUMPRODUCT($O599:AR599,N(1-$O628:AR628),N(OFFSET($O657:AR657,0,MAX(COLUMN($O657:AR657))-COLUMN($O657:AR657),1,1)))+AR628*AR599</f>
        <v>0</v>
      </c>
      <c r="AS686" s="256">
        <f ca="1">SUMPRODUCT($O599:AS599,N(1-$O628:AS628),N(OFFSET($O657:AS657,0,MAX(COLUMN($O657:AS657))-COLUMN($O657:AS657),1,1)))+AS628*AS599</f>
        <v>0</v>
      </c>
      <c r="AT686" s="256">
        <f ca="1">SUMPRODUCT($O599:AT599,N(1-$O628:AT628),N(OFFSET($O657:AT657,0,MAX(COLUMN($O657:AT657))-COLUMN($O657:AT657),1,1)))+AT628*AT599</f>
        <v>0</v>
      </c>
      <c r="AU686" s="256">
        <f ca="1">SUMPRODUCT($O599:AU599,N(1-$O628:AU628),N(OFFSET($O657:AU657,0,MAX(COLUMN($O657:AU657))-COLUMN($O657:AU657),1,1)))+AU628*AU599</f>
        <v>0</v>
      </c>
      <c r="AV686" s="256">
        <f ca="1">SUMPRODUCT($O599:AV599,N(1-$O628:AV628),N(OFFSET($O657:AV657,0,MAX(COLUMN($O657:AV657))-COLUMN($O657:AV657),1,1)))+AV628*AV599</f>
        <v>0</v>
      </c>
      <c r="AW686" s="256">
        <f ca="1">SUMPRODUCT($O599:AW599,N(1-$O628:AW628),N(OFFSET($O657:AW657,0,MAX(COLUMN($O657:AW657))-COLUMN($O657:AW657),1,1)))+AW628*AW599</f>
        <v>0</v>
      </c>
      <c r="AX686" s="256">
        <f ca="1">SUMPRODUCT($O599:AX599,N(1-$O628:AX628),N(OFFSET($O657:AX657,0,MAX(COLUMN($O657:AX657))-COLUMN($O657:AX657),1,1)))+AX628*AX599</f>
        <v>0</v>
      </c>
      <c r="AY686" s="256">
        <f ca="1">SUMPRODUCT($O599:AY599,N(1-$O628:AY628),N(OFFSET($O657:AY657,0,MAX(COLUMN($O657:AY657))-COLUMN($O657:AY657),1,1)))+AY628*AY599</f>
        <v>0</v>
      </c>
      <c r="AZ686" s="256">
        <f ca="1">SUMPRODUCT($O599:AZ599,N(1-$O628:AZ628),N(OFFSET($O657:AZ657,0,MAX(COLUMN($O657:AZ657))-COLUMN($O657:AZ657),1,1)))+AZ628*AZ599</f>
        <v>0</v>
      </c>
      <c r="BA686" s="256">
        <f ca="1">SUMPRODUCT($O599:BA599,N(1-$O628:BA628),N(OFFSET($O657:BA657,0,MAX(COLUMN($O657:BA657))-COLUMN($O657:BA657),1,1)))+BA628*BA599</f>
        <v>0</v>
      </c>
      <c r="BB686" s="256">
        <f ca="1">SUMPRODUCT($O599:BB599,N(1-$O628:BB628),N(OFFSET($O657:BB657,0,MAX(COLUMN($O657:BB657))-COLUMN($O657:BB657),1,1)))+BB628*BB599</f>
        <v>0</v>
      </c>
      <c r="BC686" s="256">
        <f ca="1">SUMPRODUCT($O599:BC599,N(1-$O628:BC628),N(OFFSET($O657:BC657,0,MAX(COLUMN($O657:BC657))-COLUMN($O657:BC657),1,1)))+BC628*BC599</f>
        <v>0</v>
      </c>
      <c r="BD686" s="256">
        <f ca="1">SUMPRODUCT($O599:BD599,N(1-$O628:BD628),N(OFFSET($O657:BD657,0,MAX(COLUMN($O657:BD657))-COLUMN($O657:BD657),1,1)))+BD628*BD599</f>
        <v>0</v>
      </c>
      <c r="BE686" s="256">
        <f ca="1">SUMPRODUCT($O599:BE599,N(1-$O628:BE628),N(OFFSET($O657:BE657,0,MAX(COLUMN($O657:BE657))-COLUMN($O657:BE657),1,1)))+BE628*BE599</f>
        <v>0</v>
      </c>
      <c r="BF686" s="256">
        <f ca="1">SUMPRODUCT($O599:BF599,N(1-$O628:BF628),N(OFFSET($O657:BF657,0,MAX(COLUMN($O657:BF657))-COLUMN($O657:BF657),1,1)))+BF628*BF599</f>
        <v>0</v>
      </c>
      <c r="BG686" s="256">
        <f ca="1">SUMPRODUCT($O599:BG599,N(1-$O628:BG628),N(OFFSET($O657:BG657,0,MAX(COLUMN($O657:BG657))-COLUMN($O657:BG657),1,1)))+BG628*BG599</f>
        <v>0</v>
      </c>
      <c r="BH686" s="256">
        <f ca="1">SUMPRODUCT($O599:BH599,N(1-$O628:BH628),N(OFFSET($O657:BH657,0,MAX(COLUMN($O657:BH657))-COLUMN($O657:BH657),1,1)))+BH628*BH599</f>
        <v>0</v>
      </c>
      <c r="BI686" s="256">
        <f ca="1">SUMPRODUCT($O599:BI599,N(1-$O628:BI628),N(OFFSET($O657:BI657,0,MAX(COLUMN($O657:BI657))-COLUMN($O657:BI657),1,1)))+BI628*BI599</f>
        <v>0</v>
      </c>
      <c r="BJ686" s="256">
        <f ca="1">SUMPRODUCT($O599:BJ599,N(1-$O628:BJ628),N(OFFSET($O657:BJ657,0,MAX(COLUMN($O657:BJ657))-COLUMN($O657:BJ657),1,1)))+BJ628*BJ599</f>
        <v>0</v>
      </c>
      <c r="BK686" s="256">
        <f ca="1">SUMPRODUCT($O599:BK599,N(1-$O628:BK628),N(OFFSET($O657:BK657,0,MAX(COLUMN($O657:BK657))-COLUMN($O657:BK657),1,1)))+BK628*BK599</f>
        <v>0</v>
      </c>
      <c r="BL686" s="256">
        <f ca="1">SUMPRODUCT($O599:BL599,N(1-$O628:BL628),N(OFFSET($O657:BL657,0,MAX(COLUMN($O657:BL657))-COLUMN($O657:BL657),1,1)))+BL628*BL599</f>
        <v>0</v>
      </c>
      <c r="BM686" s="256">
        <f ca="1">SUMPRODUCT($O599:BM599,N(1-$O628:BM628),N(OFFSET($O657:BM657,0,MAX(COLUMN($O657:BM657))-COLUMN($O657:BM657),1,1)))+BM628*BM599</f>
        <v>0</v>
      </c>
    </row>
    <row r="687" spans="3:65" ht="12.75">
      <c r="C687" s="220">
        <f t="shared" si="667"/>
        <v>3</v>
      </c>
      <c r="D687" s="198" t="str">
        <f t="shared" si="668"/>
        <v>…</v>
      </c>
      <c r="E687" s="245" t="str">
        <f t="shared" si="666"/>
        <v>Operating Expense</v>
      </c>
      <c r="F687" s="215">
        <f t="shared" si="666"/>
        <v>2</v>
      </c>
      <c r="G687" s="215"/>
      <c r="H687" s="249"/>
      <c r="K687" s="236">
        <f t="shared" si="669"/>
        <v>0</v>
      </c>
      <c r="L687" s="237">
        <f t="shared" si="670"/>
        <v>0</v>
      </c>
      <c r="O687" s="256">
        <f ca="1">SUMPRODUCT($O600:O600,N(1-$O629:O629),N(OFFSET($O658:O658,0,MAX(COLUMN($O658:O658))-COLUMN($O658:O658),1,1)))+O629*O600</f>
        <v>0</v>
      </c>
      <c r="P687" s="256">
        <f ca="1">SUMPRODUCT($O600:P600,N(1-$O629:P629),N(OFFSET($O658:P658,0,MAX(COLUMN($O658:P658))-COLUMN($O658:P658),1,1)))+P629*P600</f>
        <v>0</v>
      </c>
      <c r="Q687" s="256">
        <f ca="1">SUMPRODUCT($O600:Q600,N(1-$O629:Q629),N(OFFSET($O658:Q658,0,MAX(COLUMN($O658:Q658))-COLUMN($O658:Q658),1,1)))+Q629*Q600</f>
        <v>0</v>
      </c>
      <c r="R687" s="256">
        <f ca="1">SUMPRODUCT($O600:R600,N(1-$O629:R629),N(OFFSET($O658:R658,0,MAX(COLUMN($O658:R658))-COLUMN($O658:R658),1,1)))+R629*R600</f>
        <v>0</v>
      </c>
      <c r="S687" s="256">
        <f ca="1">SUMPRODUCT($O600:S600,N(1-$O629:S629),N(OFFSET($O658:S658,0,MAX(COLUMN($O658:S658))-COLUMN($O658:S658),1,1)))+S629*S600</f>
        <v>0</v>
      </c>
      <c r="T687" s="256">
        <f ca="1">SUMPRODUCT($O600:T600,N(1-$O629:T629),N(OFFSET($O658:T658,0,MAX(COLUMN($O658:T658))-COLUMN($O658:T658),1,1)))+T629*T600</f>
        <v>0</v>
      </c>
      <c r="U687" s="256">
        <f ca="1">SUMPRODUCT($O600:U600,N(1-$O629:U629),N(OFFSET($O658:U658,0,MAX(COLUMN($O658:U658))-COLUMN($O658:U658),1,1)))+U629*U600</f>
        <v>0</v>
      </c>
      <c r="V687" s="256">
        <f ca="1">SUMPRODUCT($O600:V600,N(1-$O629:V629),N(OFFSET($O658:V658,0,MAX(COLUMN($O658:V658))-COLUMN($O658:V658),1,1)))+V629*V600</f>
        <v>0</v>
      </c>
      <c r="W687" s="256">
        <f ca="1">SUMPRODUCT($O600:W600,N(1-$O629:W629),N(OFFSET($O658:W658,0,MAX(COLUMN($O658:W658))-COLUMN($O658:W658),1,1)))+W629*W600</f>
        <v>0</v>
      </c>
      <c r="X687" s="256">
        <f ca="1">SUMPRODUCT($O600:X600,N(1-$O629:X629),N(OFFSET($O658:X658,0,MAX(COLUMN($O658:X658))-COLUMN($O658:X658),1,1)))+X629*X600</f>
        <v>0</v>
      </c>
      <c r="Y687" s="256">
        <f ca="1">SUMPRODUCT($O600:Y600,N(1-$O629:Y629),N(OFFSET($O658:Y658,0,MAX(COLUMN($O658:Y658))-COLUMN($O658:Y658),1,1)))+Y629*Y600</f>
        <v>0</v>
      </c>
      <c r="Z687" s="256">
        <f ca="1">SUMPRODUCT($O600:Z600,N(1-$O629:Z629),N(OFFSET($O658:Z658,0,MAX(COLUMN($O658:Z658))-COLUMN($O658:Z658),1,1)))+Z629*Z600</f>
        <v>0</v>
      </c>
      <c r="AA687" s="256">
        <f ca="1">SUMPRODUCT($O600:AA600,N(1-$O629:AA629),N(OFFSET($O658:AA658,0,MAX(COLUMN($O658:AA658))-COLUMN($O658:AA658),1,1)))+AA629*AA600</f>
        <v>0</v>
      </c>
      <c r="AB687" s="256">
        <f ca="1">SUMPRODUCT($O600:AB600,N(1-$O629:AB629),N(OFFSET($O658:AB658,0,MAX(COLUMN($O658:AB658))-COLUMN($O658:AB658),1,1)))+AB629*AB600</f>
        <v>0</v>
      </c>
      <c r="AC687" s="256">
        <f ca="1">SUMPRODUCT($O600:AC600,N(1-$O629:AC629),N(OFFSET($O658:AC658,0,MAX(COLUMN($O658:AC658))-COLUMN($O658:AC658),1,1)))+AC629*AC600</f>
        <v>0</v>
      </c>
      <c r="AD687" s="256">
        <f ca="1">SUMPRODUCT($O600:AD600,N(1-$O629:AD629),N(OFFSET($O658:AD658,0,MAX(COLUMN($O658:AD658))-COLUMN($O658:AD658),1,1)))+AD629*AD600</f>
        <v>0</v>
      </c>
      <c r="AE687" s="256">
        <f ca="1">SUMPRODUCT($O600:AE600,N(1-$O629:AE629),N(OFFSET($O658:AE658,0,MAX(COLUMN($O658:AE658))-COLUMN($O658:AE658),1,1)))+AE629*AE600</f>
        <v>0</v>
      </c>
      <c r="AF687" s="256">
        <f ca="1">SUMPRODUCT($O600:AF600,N(1-$O629:AF629),N(OFFSET($O658:AF658,0,MAX(COLUMN($O658:AF658))-COLUMN($O658:AF658),1,1)))+AF629*AF600</f>
        <v>0</v>
      </c>
      <c r="AG687" s="256">
        <f ca="1">SUMPRODUCT($O600:AG600,N(1-$O629:AG629),N(OFFSET($O658:AG658,0,MAX(COLUMN($O658:AG658))-COLUMN($O658:AG658),1,1)))+AG629*AG600</f>
        <v>0</v>
      </c>
      <c r="AH687" s="256">
        <f ca="1">SUMPRODUCT($O600:AH600,N(1-$O629:AH629),N(OFFSET($O658:AH658,0,MAX(COLUMN($O658:AH658))-COLUMN($O658:AH658),1,1)))+AH629*AH600</f>
        <v>0</v>
      </c>
      <c r="AI687" s="256">
        <f ca="1">SUMPRODUCT($O600:AI600,N(1-$O629:AI629),N(OFFSET($O658:AI658,0,MAX(COLUMN($O658:AI658))-COLUMN($O658:AI658),1,1)))+AI629*AI600</f>
        <v>0</v>
      </c>
      <c r="AJ687" s="256">
        <f ca="1">SUMPRODUCT($O600:AJ600,N(1-$O629:AJ629),N(OFFSET($O658:AJ658,0,MAX(COLUMN($O658:AJ658))-COLUMN($O658:AJ658),1,1)))+AJ629*AJ600</f>
        <v>0</v>
      </c>
      <c r="AK687" s="256">
        <f ca="1">SUMPRODUCT($O600:AK600,N(1-$O629:AK629),N(OFFSET($O658:AK658,0,MAX(COLUMN($O658:AK658))-COLUMN($O658:AK658),1,1)))+AK629*AK600</f>
        <v>0</v>
      </c>
      <c r="AL687" s="256">
        <f ca="1">SUMPRODUCT($O600:AL600,N(1-$O629:AL629),N(OFFSET($O658:AL658,0,MAX(COLUMN($O658:AL658))-COLUMN($O658:AL658),1,1)))+AL629*AL600</f>
        <v>0</v>
      </c>
      <c r="AM687" s="256">
        <f ca="1">SUMPRODUCT($O600:AM600,N(1-$O629:AM629),N(OFFSET($O658:AM658,0,MAX(COLUMN($O658:AM658))-COLUMN($O658:AM658),1,1)))+AM629*AM600</f>
        <v>0</v>
      </c>
      <c r="AN687" s="256">
        <f ca="1">SUMPRODUCT($O600:AN600,N(1-$O629:AN629),N(OFFSET($O658:AN658,0,MAX(COLUMN($O658:AN658))-COLUMN($O658:AN658),1,1)))+AN629*AN600</f>
        <v>0</v>
      </c>
      <c r="AO687" s="256">
        <f ca="1">SUMPRODUCT($O600:AO600,N(1-$O629:AO629),N(OFFSET($O658:AO658,0,MAX(COLUMN($O658:AO658))-COLUMN($O658:AO658),1,1)))+AO629*AO600</f>
        <v>0</v>
      </c>
      <c r="AP687" s="256">
        <f ca="1">SUMPRODUCT($O600:AP600,N(1-$O629:AP629),N(OFFSET($O658:AP658,0,MAX(COLUMN($O658:AP658))-COLUMN($O658:AP658),1,1)))+AP629*AP600</f>
        <v>0</v>
      </c>
      <c r="AQ687" s="256">
        <f ca="1">SUMPRODUCT($O600:AQ600,N(1-$O629:AQ629),N(OFFSET($O658:AQ658,0,MAX(COLUMN($O658:AQ658))-COLUMN($O658:AQ658),1,1)))+AQ629*AQ600</f>
        <v>0</v>
      </c>
      <c r="AR687" s="256">
        <f ca="1">SUMPRODUCT($O600:AR600,N(1-$O629:AR629),N(OFFSET($O658:AR658,0,MAX(COLUMN($O658:AR658))-COLUMN($O658:AR658),1,1)))+AR629*AR600</f>
        <v>0</v>
      </c>
      <c r="AS687" s="256">
        <f ca="1">SUMPRODUCT($O600:AS600,N(1-$O629:AS629),N(OFFSET($O658:AS658,0,MAX(COLUMN($O658:AS658))-COLUMN($O658:AS658),1,1)))+AS629*AS600</f>
        <v>0</v>
      </c>
      <c r="AT687" s="256">
        <f ca="1">SUMPRODUCT($O600:AT600,N(1-$O629:AT629),N(OFFSET($O658:AT658,0,MAX(COLUMN($O658:AT658))-COLUMN($O658:AT658),1,1)))+AT629*AT600</f>
        <v>0</v>
      </c>
      <c r="AU687" s="256">
        <f ca="1">SUMPRODUCT($O600:AU600,N(1-$O629:AU629),N(OFFSET($O658:AU658,0,MAX(COLUMN($O658:AU658))-COLUMN($O658:AU658),1,1)))+AU629*AU600</f>
        <v>0</v>
      </c>
      <c r="AV687" s="256">
        <f ca="1">SUMPRODUCT($O600:AV600,N(1-$O629:AV629),N(OFFSET($O658:AV658,0,MAX(COLUMN($O658:AV658))-COLUMN($O658:AV658),1,1)))+AV629*AV600</f>
        <v>0</v>
      </c>
      <c r="AW687" s="256">
        <f ca="1">SUMPRODUCT($O600:AW600,N(1-$O629:AW629),N(OFFSET($O658:AW658,0,MAX(COLUMN($O658:AW658))-COLUMN($O658:AW658),1,1)))+AW629*AW600</f>
        <v>0</v>
      </c>
      <c r="AX687" s="256">
        <f ca="1">SUMPRODUCT($O600:AX600,N(1-$O629:AX629),N(OFFSET($O658:AX658,0,MAX(COLUMN($O658:AX658))-COLUMN($O658:AX658),1,1)))+AX629*AX600</f>
        <v>0</v>
      </c>
      <c r="AY687" s="256">
        <f ca="1">SUMPRODUCT($O600:AY600,N(1-$O629:AY629),N(OFFSET($O658:AY658,0,MAX(COLUMN($O658:AY658))-COLUMN($O658:AY658),1,1)))+AY629*AY600</f>
        <v>0</v>
      </c>
      <c r="AZ687" s="256">
        <f ca="1">SUMPRODUCT($O600:AZ600,N(1-$O629:AZ629),N(OFFSET($O658:AZ658,0,MAX(COLUMN($O658:AZ658))-COLUMN($O658:AZ658),1,1)))+AZ629*AZ600</f>
        <v>0</v>
      </c>
      <c r="BA687" s="256">
        <f ca="1">SUMPRODUCT($O600:BA600,N(1-$O629:BA629),N(OFFSET($O658:BA658,0,MAX(COLUMN($O658:BA658))-COLUMN($O658:BA658),1,1)))+BA629*BA600</f>
        <v>0</v>
      </c>
      <c r="BB687" s="256">
        <f ca="1">SUMPRODUCT($O600:BB600,N(1-$O629:BB629),N(OFFSET($O658:BB658,0,MAX(COLUMN($O658:BB658))-COLUMN($O658:BB658),1,1)))+BB629*BB600</f>
        <v>0</v>
      </c>
      <c r="BC687" s="256">
        <f ca="1">SUMPRODUCT($O600:BC600,N(1-$O629:BC629),N(OFFSET($O658:BC658,0,MAX(COLUMN($O658:BC658))-COLUMN($O658:BC658),1,1)))+BC629*BC600</f>
        <v>0</v>
      </c>
      <c r="BD687" s="256">
        <f ca="1">SUMPRODUCT($O600:BD600,N(1-$O629:BD629),N(OFFSET($O658:BD658,0,MAX(COLUMN($O658:BD658))-COLUMN($O658:BD658),1,1)))+BD629*BD600</f>
        <v>0</v>
      </c>
      <c r="BE687" s="256">
        <f ca="1">SUMPRODUCT($O600:BE600,N(1-$O629:BE629),N(OFFSET($O658:BE658,0,MAX(COLUMN($O658:BE658))-COLUMN($O658:BE658),1,1)))+BE629*BE600</f>
        <v>0</v>
      </c>
      <c r="BF687" s="256">
        <f ca="1">SUMPRODUCT($O600:BF600,N(1-$O629:BF629),N(OFFSET($O658:BF658,0,MAX(COLUMN($O658:BF658))-COLUMN($O658:BF658),1,1)))+BF629*BF600</f>
        <v>0</v>
      </c>
      <c r="BG687" s="256">
        <f ca="1">SUMPRODUCT($O600:BG600,N(1-$O629:BG629),N(OFFSET($O658:BG658,0,MAX(COLUMN($O658:BG658))-COLUMN($O658:BG658),1,1)))+BG629*BG600</f>
        <v>0</v>
      </c>
      <c r="BH687" s="256">
        <f ca="1">SUMPRODUCT($O600:BH600,N(1-$O629:BH629),N(OFFSET($O658:BH658,0,MAX(COLUMN($O658:BH658))-COLUMN($O658:BH658),1,1)))+BH629*BH600</f>
        <v>0</v>
      </c>
      <c r="BI687" s="256">
        <f ca="1">SUMPRODUCT($O600:BI600,N(1-$O629:BI629),N(OFFSET($O658:BI658,0,MAX(COLUMN($O658:BI658))-COLUMN($O658:BI658),1,1)))+BI629*BI600</f>
        <v>0</v>
      </c>
      <c r="BJ687" s="256">
        <f ca="1">SUMPRODUCT($O600:BJ600,N(1-$O629:BJ629),N(OFFSET($O658:BJ658,0,MAX(COLUMN($O658:BJ658))-COLUMN($O658:BJ658),1,1)))+BJ629*BJ600</f>
        <v>0</v>
      </c>
      <c r="BK687" s="256">
        <f ca="1">SUMPRODUCT($O600:BK600,N(1-$O629:BK629),N(OFFSET($O658:BK658,0,MAX(COLUMN($O658:BK658))-COLUMN($O658:BK658),1,1)))+BK629*BK600</f>
        <v>0</v>
      </c>
      <c r="BL687" s="256">
        <f ca="1">SUMPRODUCT($O600:BL600,N(1-$O629:BL629),N(OFFSET($O658:BL658,0,MAX(COLUMN($O658:BL658))-COLUMN($O658:BL658),1,1)))+BL629*BL600</f>
        <v>0</v>
      </c>
      <c r="BM687" s="256">
        <f ca="1">SUMPRODUCT($O600:BM600,N(1-$O629:BM629),N(OFFSET($O658:BM658,0,MAX(COLUMN($O658:BM658))-COLUMN($O658:BM658),1,1)))+BM629*BM600</f>
        <v>0</v>
      </c>
    </row>
    <row r="688" spans="3:65" ht="12.75">
      <c r="C688" s="220">
        <f t="shared" si="667"/>
        <v>4</v>
      </c>
      <c r="D688" s="198" t="str">
        <f t="shared" si="668"/>
        <v>…</v>
      </c>
      <c r="E688" s="245" t="str">
        <f t="shared" si="666"/>
        <v>Operating Savings</v>
      </c>
      <c r="F688" s="215">
        <f t="shared" si="666"/>
        <v>1</v>
      </c>
      <c r="G688" s="215"/>
      <c r="H688" s="249"/>
      <c r="K688" s="236">
        <f t="shared" si="669"/>
        <v>0</v>
      </c>
      <c r="L688" s="237">
        <f t="shared" si="670"/>
        <v>0</v>
      </c>
      <c r="O688" s="256">
        <f ca="1">SUMPRODUCT($O601:O601,N(1-$O630:O630),N(OFFSET($O659:O659,0,MAX(COLUMN($O659:O659))-COLUMN($O659:O659),1,1)))+O630*O601</f>
        <v>0</v>
      </c>
      <c r="P688" s="256">
        <f ca="1">SUMPRODUCT($O601:P601,N(1-$O630:P630),N(OFFSET($O659:P659,0,MAX(COLUMN($O659:P659))-COLUMN($O659:P659),1,1)))+P630*P601</f>
        <v>0</v>
      </c>
      <c r="Q688" s="256">
        <f ca="1">SUMPRODUCT($O601:Q601,N(1-$O630:Q630),N(OFFSET($O659:Q659,0,MAX(COLUMN($O659:Q659))-COLUMN($O659:Q659),1,1)))+Q630*Q601</f>
        <v>0</v>
      </c>
      <c r="R688" s="256">
        <f ca="1">SUMPRODUCT($O601:R601,N(1-$O630:R630),N(OFFSET($O659:R659,0,MAX(COLUMN($O659:R659))-COLUMN($O659:R659),1,1)))+R630*R601</f>
        <v>0</v>
      </c>
      <c r="S688" s="256">
        <f ca="1">SUMPRODUCT($O601:S601,N(1-$O630:S630),N(OFFSET($O659:S659,0,MAX(COLUMN($O659:S659))-COLUMN($O659:S659),1,1)))+S630*S601</f>
        <v>0</v>
      </c>
      <c r="T688" s="256">
        <f ca="1">SUMPRODUCT($O601:T601,N(1-$O630:T630),N(OFFSET($O659:T659,0,MAX(COLUMN($O659:T659))-COLUMN($O659:T659),1,1)))+T630*T601</f>
        <v>0</v>
      </c>
      <c r="U688" s="256">
        <f ca="1">SUMPRODUCT($O601:U601,N(1-$O630:U630),N(OFFSET($O659:U659,0,MAX(COLUMN($O659:U659))-COLUMN($O659:U659),1,1)))+U630*U601</f>
        <v>0</v>
      </c>
      <c r="V688" s="256">
        <f ca="1">SUMPRODUCT($O601:V601,N(1-$O630:V630),N(OFFSET($O659:V659,0,MAX(COLUMN($O659:V659))-COLUMN($O659:V659),1,1)))+V630*V601</f>
        <v>0</v>
      </c>
      <c r="W688" s="256">
        <f ca="1">SUMPRODUCT($O601:W601,N(1-$O630:W630),N(OFFSET($O659:W659,0,MAX(COLUMN($O659:W659))-COLUMN($O659:W659),1,1)))+W630*W601</f>
        <v>0</v>
      </c>
      <c r="X688" s="256">
        <f ca="1">SUMPRODUCT($O601:X601,N(1-$O630:X630),N(OFFSET($O659:X659,0,MAX(COLUMN($O659:X659))-COLUMN($O659:X659),1,1)))+X630*X601</f>
        <v>0</v>
      </c>
      <c r="Y688" s="256">
        <f ca="1">SUMPRODUCT($O601:Y601,N(1-$O630:Y630),N(OFFSET($O659:Y659,0,MAX(COLUMN($O659:Y659))-COLUMN($O659:Y659),1,1)))+Y630*Y601</f>
        <v>0</v>
      </c>
      <c r="Z688" s="256">
        <f ca="1">SUMPRODUCT($O601:Z601,N(1-$O630:Z630),N(OFFSET($O659:Z659,0,MAX(COLUMN($O659:Z659))-COLUMN($O659:Z659),1,1)))+Z630*Z601</f>
        <v>0</v>
      </c>
      <c r="AA688" s="256">
        <f ca="1">SUMPRODUCT($O601:AA601,N(1-$O630:AA630),N(OFFSET($O659:AA659,0,MAX(COLUMN($O659:AA659))-COLUMN($O659:AA659),1,1)))+AA630*AA601</f>
        <v>0</v>
      </c>
      <c r="AB688" s="256">
        <f ca="1">SUMPRODUCT($O601:AB601,N(1-$O630:AB630),N(OFFSET($O659:AB659,0,MAX(COLUMN($O659:AB659))-COLUMN($O659:AB659),1,1)))+AB630*AB601</f>
        <v>0</v>
      </c>
      <c r="AC688" s="256">
        <f ca="1">SUMPRODUCT($O601:AC601,N(1-$O630:AC630),N(OFFSET($O659:AC659,0,MAX(COLUMN($O659:AC659))-COLUMN($O659:AC659),1,1)))+AC630*AC601</f>
        <v>0</v>
      </c>
      <c r="AD688" s="256">
        <f ca="1">SUMPRODUCT($O601:AD601,N(1-$O630:AD630),N(OFFSET($O659:AD659,0,MAX(COLUMN($O659:AD659))-COLUMN($O659:AD659),1,1)))+AD630*AD601</f>
        <v>0</v>
      </c>
      <c r="AE688" s="256">
        <f ca="1">SUMPRODUCT($O601:AE601,N(1-$O630:AE630),N(OFFSET($O659:AE659,0,MAX(COLUMN($O659:AE659))-COLUMN($O659:AE659),1,1)))+AE630*AE601</f>
        <v>0</v>
      </c>
      <c r="AF688" s="256">
        <f ca="1">SUMPRODUCT($O601:AF601,N(1-$O630:AF630),N(OFFSET($O659:AF659,0,MAX(COLUMN($O659:AF659))-COLUMN($O659:AF659),1,1)))+AF630*AF601</f>
        <v>0</v>
      </c>
      <c r="AG688" s="256">
        <f ca="1">SUMPRODUCT($O601:AG601,N(1-$O630:AG630),N(OFFSET($O659:AG659,0,MAX(COLUMN($O659:AG659))-COLUMN($O659:AG659),1,1)))+AG630*AG601</f>
        <v>0</v>
      </c>
      <c r="AH688" s="256">
        <f ca="1">SUMPRODUCT($O601:AH601,N(1-$O630:AH630),N(OFFSET($O659:AH659,0,MAX(COLUMN($O659:AH659))-COLUMN($O659:AH659),1,1)))+AH630*AH601</f>
        <v>0</v>
      </c>
      <c r="AI688" s="256">
        <f ca="1">SUMPRODUCT($O601:AI601,N(1-$O630:AI630),N(OFFSET($O659:AI659,0,MAX(COLUMN($O659:AI659))-COLUMN($O659:AI659),1,1)))+AI630*AI601</f>
        <v>0</v>
      </c>
      <c r="AJ688" s="256">
        <f ca="1">SUMPRODUCT($O601:AJ601,N(1-$O630:AJ630),N(OFFSET($O659:AJ659,0,MAX(COLUMN($O659:AJ659))-COLUMN($O659:AJ659),1,1)))+AJ630*AJ601</f>
        <v>0</v>
      </c>
      <c r="AK688" s="256">
        <f ca="1">SUMPRODUCT($O601:AK601,N(1-$O630:AK630),N(OFFSET($O659:AK659,0,MAX(COLUMN($O659:AK659))-COLUMN($O659:AK659),1,1)))+AK630*AK601</f>
        <v>0</v>
      </c>
      <c r="AL688" s="256">
        <f ca="1">SUMPRODUCT($O601:AL601,N(1-$O630:AL630),N(OFFSET($O659:AL659,0,MAX(COLUMN($O659:AL659))-COLUMN($O659:AL659),1,1)))+AL630*AL601</f>
        <v>0</v>
      </c>
      <c r="AM688" s="256">
        <f ca="1">SUMPRODUCT($O601:AM601,N(1-$O630:AM630),N(OFFSET($O659:AM659,0,MAX(COLUMN($O659:AM659))-COLUMN($O659:AM659),1,1)))+AM630*AM601</f>
        <v>0</v>
      </c>
      <c r="AN688" s="256">
        <f ca="1">SUMPRODUCT($O601:AN601,N(1-$O630:AN630),N(OFFSET($O659:AN659,0,MAX(COLUMN($O659:AN659))-COLUMN($O659:AN659),1,1)))+AN630*AN601</f>
        <v>0</v>
      </c>
      <c r="AO688" s="256">
        <f ca="1">SUMPRODUCT($O601:AO601,N(1-$O630:AO630),N(OFFSET($O659:AO659,0,MAX(COLUMN($O659:AO659))-COLUMN($O659:AO659),1,1)))+AO630*AO601</f>
        <v>0</v>
      </c>
      <c r="AP688" s="256">
        <f ca="1">SUMPRODUCT($O601:AP601,N(1-$O630:AP630),N(OFFSET($O659:AP659,0,MAX(COLUMN($O659:AP659))-COLUMN($O659:AP659),1,1)))+AP630*AP601</f>
        <v>0</v>
      </c>
      <c r="AQ688" s="256">
        <f ca="1">SUMPRODUCT($O601:AQ601,N(1-$O630:AQ630),N(OFFSET($O659:AQ659,0,MAX(COLUMN($O659:AQ659))-COLUMN($O659:AQ659),1,1)))+AQ630*AQ601</f>
        <v>0</v>
      </c>
      <c r="AR688" s="256">
        <f ca="1">SUMPRODUCT($O601:AR601,N(1-$O630:AR630),N(OFFSET($O659:AR659,0,MAX(COLUMN($O659:AR659))-COLUMN($O659:AR659),1,1)))+AR630*AR601</f>
        <v>0</v>
      </c>
      <c r="AS688" s="256">
        <f ca="1">SUMPRODUCT($O601:AS601,N(1-$O630:AS630),N(OFFSET($O659:AS659,0,MAX(COLUMN($O659:AS659))-COLUMN($O659:AS659),1,1)))+AS630*AS601</f>
        <v>0</v>
      </c>
      <c r="AT688" s="256">
        <f ca="1">SUMPRODUCT($O601:AT601,N(1-$O630:AT630),N(OFFSET($O659:AT659,0,MAX(COLUMN($O659:AT659))-COLUMN($O659:AT659),1,1)))+AT630*AT601</f>
        <v>0</v>
      </c>
      <c r="AU688" s="256">
        <f ca="1">SUMPRODUCT($O601:AU601,N(1-$O630:AU630),N(OFFSET($O659:AU659,0,MAX(COLUMN($O659:AU659))-COLUMN($O659:AU659),1,1)))+AU630*AU601</f>
        <v>0</v>
      </c>
      <c r="AV688" s="256">
        <f ca="1">SUMPRODUCT($O601:AV601,N(1-$O630:AV630),N(OFFSET($O659:AV659,0,MAX(COLUMN($O659:AV659))-COLUMN($O659:AV659),1,1)))+AV630*AV601</f>
        <v>0</v>
      </c>
      <c r="AW688" s="256">
        <f ca="1">SUMPRODUCT($O601:AW601,N(1-$O630:AW630),N(OFFSET($O659:AW659,0,MAX(COLUMN($O659:AW659))-COLUMN($O659:AW659),1,1)))+AW630*AW601</f>
        <v>0</v>
      </c>
      <c r="AX688" s="256">
        <f ca="1">SUMPRODUCT($O601:AX601,N(1-$O630:AX630),N(OFFSET($O659:AX659,0,MAX(COLUMN($O659:AX659))-COLUMN($O659:AX659),1,1)))+AX630*AX601</f>
        <v>0</v>
      </c>
      <c r="AY688" s="256">
        <f ca="1">SUMPRODUCT($O601:AY601,N(1-$O630:AY630),N(OFFSET($O659:AY659,0,MAX(COLUMN($O659:AY659))-COLUMN($O659:AY659),1,1)))+AY630*AY601</f>
        <v>0</v>
      </c>
      <c r="AZ688" s="256">
        <f ca="1">SUMPRODUCT($O601:AZ601,N(1-$O630:AZ630),N(OFFSET($O659:AZ659,0,MAX(COLUMN($O659:AZ659))-COLUMN($O659:AZ659),1,1)))+AZ630*AZ601</f>
        <v>0</v>
      </c>
      <c r="BA688" s="256">
        <f ca="1">SUMPRODUCT($O601:BA601,N(1-$O630:BA630),N(OFFSET($O659:BA659,0,MAX(COLUMN($O659:BA659))-COLUMN($O659:BA659),1,1)))+BA630*BA601</f>
        <v>0</v>
      </c>
      <c r="BB688" s="256">
        <f ca="1">SUMPRODUCT($O601:BB601,N(1-$O630:BB630),N(OFFSET($O659:BB659,0,MAX(COLUMN($O659:BB659))-COLUMN($O659:BB659),1,1)))+BB630*BB601</f>
        <v>0</v>
      </c>
      <c r="BC688" s="256">
        <f ca="1">SUMPRODUCT($O601:BC601,N(1-$O630:BC630),N(OFFSET($O659:BC659,0,MAX(COLUMN($O659:BC659))-COLUMN($O659:BC659),1,1)))+BC630*BC601</f>
        <v>0</v>
      </c>
      <c r="BD688" s="256">
        <f ca="1">SUMPRODUCT($O601:BD601,N(1-$O630:BD630),N(OFFSET($O659:BD659,0,MAX(COLUMN($O659:BD659))-COLUMN($O659:BD659),1,1)))+BD630*BD601</f>
        <v>0</v>
      </c>
      <c r="BE688" s="256">
        <f ca="1">SUMPRODUCT($O601:BE601,N(1-$O630:BE630),N(OFFSET($O659:BE659,0,MAX(COLUMN($O659:BE659))-COLUMN($O659:BE659),1,1)))+BE630*BE601</f>
        <v>0</v>
      </c>
      <c r="BF688" s="256">
        <f ca="1">SUMPRODUCT($O601:BF601,N(1-$O630:BF630),N(OFFSET($O659:BF659,0,MAX(COLUMN($O659:BF659))-COLUMN($O659:BF659),1,1)))+BF630*BF601</f>
        <v>0</v>
      </c>
      <c r="BG688" s="256">
        <f ca="1">SUMPRODUCT($O601:BG601,N(1-$O630:BG630),N(OFFSET($O659:BG659,0,MAX(COLUMN($O659:BG659))-COLUMN($O659:BG659),1,1)))+BG630*BG601</f>
        <v>0</v>
      </c>
      <c r="BH688" s="256">
        <f ca="1">SUMPRODUCT($O601:BH601,N(1-$O630:BH630),N(OFFSET($O659:BH659,0,MAX(COLUMN($O659:BH659))-COLUMN($O659:BH659),1,1)))+BH630*BH601</f>
        <v>0</v>
      </c>
      <c r="BI688" s="256">
        <f ca="1">SUMPRODUCT($O601:BI601,N(1-$O630:BI630),N(OFFSET($O659:BI659,0,MAX(COLUMN($O659:BI659))-COLUMN($O659:BI659),1,1)))+BI630*BI601</f>
        <v>0</v>
      </c>
      <c r="BJ688" s="256">
        <f ca="1">SUMPRODUCT($O601:BJ601,N(1-$O630:BJ630),N(OFFSET($O659:BJ659,0,MAX(COLUMN($O659:BJ659))-COLUMN($O659:BJ659),1,1)))+BJ630*BJ601</f>
        <v>0</v>
      </c>
      <c r="BK688" s="256">
        <f ca="1">SUMPRODUCT($O601:BK601,N(1-$O630:BK630),N(OFFSET($O659:BK659,0,MAX(COLUMN($O659:BK659))-COLUMN($O659:BK659),1,1)))+BK630*BK601</f>
        <v>0</v>
      </c>
      <c r="BL688" s="256">
        <f ca="1">SUMPRODUCT($O601:BL601,N(1-$O630:BL630),N(OFFSET($O659:BL659,0,MAX(COLUMN($O659:BL659))-COLUMN($O659:BL659),1,1)))+BL630*BL601</f>
        <v>0</v>
      </c>
      <c r="BM688" s="256">
        <f ca="1">SUMPRODUCT($O601:BM601,N(1-$O630:BM630),N(OFFSET($O659:BM659,0,MAX(COLUMN($O659:BM659))-COLUMN($O659:BM659),1,1)))+BM630*BM601</f>
        <v>0</v>
      </c>
    </row>
    <row r="689" spans="3:65" ht="12.75">
      <c r="C689" s="220">
        <f t="shared" si="667"/>
        <v>5</v>
      </c>
      <c r="D689" s="198" t="str">
        <f t="shared" si="668"/>
        <v>…</v>
      </c>
      <c r="E689" s="245" t="str">
        <f t="shared" si="666"/>
        <v>Operating Expense</v>
      </c>
      <c r="F689" s="215">
        <f t="shared" si="666"/>
        <v>2</v>
      </c>
      <c r="G689" s="215"/>
      <c r="H689" s="249"/>
      <c r="K689" s="236">
        <f t="shared" si="669"/>
        <v>0</v>
      </c>
      <c r="L689" s="237">
        <f t="shared" si="670"/>
        <v>0</v>
      </c>
      <c r="O689" s="256">
        <f ca="1">SUMPRODUCT($O602:O602,N(1-$O631:O631),N(OFFSET($O660:O660,0,MAX(COLUMN($O660:O660))-COLUMN($O660:O660),1,1)))+O631*O602</f>
        <v>0</v>
      </c>
      <c r="P689" s="256">
        <f ca="1">SUMPRODUCT($O602:P602,N(1-$O631:P631),N(OFFSET($O660:P660,0,MAX(COLUMN($O660:P660))-COLUMN($O660:P660),1,1)))+P631*P602</f>
        <v>0</v>
      </c>
      <c r="Q689" s="256">
        <f ca="1">SUMPRODUCT($O602:Q602,N(1-$O631:Q631),N(OFFSET($O660:Q660,0,MAX(COLUMN($O660:Q660))-COLUMN($O660:Q660),1,1)))+Q631*Q602</f>
        <v>0</v>
      </c>
      <c r="R689" s="256">
        <f ca="1">SUMPRODUCT($O602:R602,N(1-$O631:R631),N(OFFSET($O660:R660,0,MAX(COLUMN($O660:R660))-COLUMN($O660:R660),1,1)))+R631*R602</f>
        <v>0</v>
      </c>
      <c r="S689" s="256">
        <f ca="1">SUMPRODUCT($O602:S602,N(1-$O631:S631),N(OFFSET($O660:S660,0,MAX(COLUMN($O660:S660))-COLUMN($O660:S660),1,1)))+S631*S602</f>
        <v>0</v>
      </c>
      <c r="T689" s="256">
        <f ca="1">SUMPRODUCT($O602:T602,N(1-$O631:T631),N(OFFSET($O660:T660,0,MAX(COLUMN($O660:T660))-COLUMN($O660:T660),1,1)))+T631*T602</f>
        <v>0</v>
      </c>
      <c r="U689" s="256">
        <f ca="1">SUMPRODUCT($O602:U602,N(1-$O631:U631),N(OFFSET($O660:U660,0,MAX(COLUMN($O660:U660))-COLUMN($O660:U660),1,1)))+U631*U602</f>
        <v>0</v>
      </c>
      <c r="V689" s="256">
        <f ca="1">SUMPRODUCT($O602:V602,N(1-$O631:V631),N(OFFSET($O660:V660,0,MAX(COLUMN($O660:V660))-COLUMN($O660:V660),1,1)))+V631*V602</f>
        <v>0</v>
      </c>
      <c r="W689" s="256">
        <f ca="1">SUMPRODUCT($O602:W602,N(1-$O631:W631),N(OFFSET($O660:W660,0,MAX(COLUMN($O660:W660))-COLUMN($O660:W660),1,1)))+W631*W602</f>
        <v>0</v>
      </c>
      <c r="X689" s="256">
        <f ca="1">SUMPRODUCT($O602:X602,N(1-$O631:X631),N(OFFSET($O660:X660,0,MAX(COLUMN($O660:X660))-COLUMN($O660:X660),1,1)))+X631*X602</f>
        <v>0</v>
      </c>
      <c r="Y689" s="256">
        <f ca="1">SUMPRODUCT($O602:Y602,N(1-$O631:Y631),N(OFFSET($O660:Y660,0,MAX(COLUMN($O660:Y660))-COLUMN($O660:Y660),1,1)))+Y631*Y602</f>
        <v>0</v>
      </c>
      <c r="Z689" s="256">
        <f ca="1">SUMPRODUCT($O602:Z602,N(1-$O631:Z631),N(OFFSET($O660:Z660,0,MAX(COLUMN($O660:Z660))-COLUMN($O660:Z660),1,1)))+Z631*Z602</f>
        <v>0</v>
      </c>
      <c r="AA689" s="256">
        <f ca="1">SUMPRODUCT($O602:AA602,N(1-$O631:AA631),N(OFFSET($O660:AA660,0,MAX(COLUMN($O660:AA660))-COLUMN($O660:AA660),1,1)))+AA631*AA602</f>
        <v>0</v>
      </c>
      <c r="AB689" s="256">
        <f ca="1">SUMPRODUCT($O602:AB602,N(1-$O631:AB631),N(OFFSET($O660:AB660,0,MAX(COLUMN($O660:AB660))-COLUMN($O660:AB660),1,1)))+AB631*AB602</f>
        <v>0</v>
      </c>
      <c r="AC689" s="256">
        <f ca="1">SUMPRODUCT($O602:AC602,N(1-$O631:AC631),N(OFFSET($O660:AC660,0,MAX(COLUMN($O660:AC660))-COLUMN($O660:AC660),1,1)))+AC631*AC602</f>
        <v>0</v>
      </c>
      <c r="AD689" s="256">
        <f ca="1">SUMPRODUCT($O602:AD602,N(1-$O631:AD631),N(OFFSET($O660:AD660,0,MAX(COLUMN($O660:AD660))-COLUMN($O660:AD660),1,1)))+AD631*AD602</f>
        <v>0</v>
      </c>
      <c r="AE689" s="256">
        <f ca="1">SUMPRODUCT($O602:AE602,N(1-$O631:AE631),N(OFFSET($O660:AE660,0,MAX(COLUMN($O660:AE660))-COLUMN($O660:AE660),1,1)))+AE631*AE602</f>
        <v>0</v>
      </c>
      <c r="AF689" s="256">
        <f ca="1">SUMPRODUCT($O602:AF602,N(1-$O631:AF631),N(OFFSET($O660:AF660,0,MAX(COLUMN($O660:AF660))-COLUMN($O660:AF660),1,1)))+AF631*AF602</f>
        <v>0</v>
      </c>
      <c r="AG689" s="256">
        <f ca="1">SUMPRODUCT($O602:AG602,N(1-$O631:AG631),N(OFFSET($O660:AG660,0,MAX(COLUMN($O660:AG660))-COLUMN($O660:AG660),1,1)))+AG631*AG602</f>
        <v>0</v>
      </c>
      <c r="AH689" s="256">
        <f ca="1">SUMPRODUCT($O602:AH602,N(1-$O631:AH631),N(OFFSET($O660:AH660,0,MAX(COLUMN($O660:AH660))-COLUMN($O660:AH660),1,1)))+AH631*AH602</f>
        <v>0</v>
      </c>
      <c r="AI689" s="256">
        <f ca="1">SUMPRODUCT($O602:AI602,N(1-$O631:AI631),N(OFFSET($O660:AI660,0,MAX(COLUMN($O660:AI660))-COLUMN($O660:AI660),1,1)))+AI631*AI602</f>
        <v>0</v>
      </c>
      <c r="AJ689" s="256">
        <f ca="1">SUMPRODUCT($O602:AJ602,N(1-$O631:AJ631),N(OFFSET($O660:AJ660,0,MAX(COLUMN($O660:AJ660))-COLUMN($O660:AJ660),1,1)))+AJ631*AJ602</f>
        <v>0</v>
      </c>
      <c r="AK689" s="256">
        <f ca="1">SUMPRODUCT($O602:AK602,N(1-$O631:AK631),N(OFFSET($O660:AK660,0,MAX(COLUMN($O660:AK660))-COLUMN($O660:AK660),1,1)))+AK631*AK602</f>
        <v>0</v>
      </c>
      <c r="AL689" s="256">
        <f ca="1">SUMPRODUCT($O602:AL602,N(1-$O631:AL631),N(OFFSET($O660:AL660,0,MAX(COLUMN($O660:AL660))-COLUMN($O660:AL660),1,1)))+AL631*AL602</f>
        <v>0</v>
      </c>
      <c r="AM689" s="256">
        <f ca="1">SUMPRODUCT($O602:AM602,N(1-$O631:AM631),N(OFFSET($O660:AM660,0,MAX(COLUMN($O660:AM660))-COLUMN($O660:AM660),1,1)))+AM631*AM602</f>
        <v>0</v>
      </c>
      <c r="AN689" s="256">
        <f ca="1">SUMPRODUCT($O602:AN602,N(1-$O631:AN631),N(OFFSET($O660:AN660,0,MAX(COLUMN($O660:AN660))-COLUMN($O660:AN660),1,1)))+AN631*AN602</f>
        <v>0</v>
      </c>
      <c r="AO689" s="256">
        <f ca="1">SUMPRODUCT($O602:AO602,N(1-$O631:AO631),N(OFFSET($O660:AO660,0,MAX(COLUMN($O660:AO660))-COLUMN($O660:AO660),1,1)))+AO631*AO602</f>
        <v>0</v>
      </c>
      <c r="AP689" s="256">
        <f ca="1">SUMPRODUCT($O602:AP602,N(1-$O631:AP631),N(OFFSET($O660:AP660,0,MAX(COLUMN($O660:AP660))-COLUMN($O660:AP660),1,1)))+AP631*AP602</f>
        <v>0</v>
      </c>
      <c r="AQ689" s="256">
        <f ca="1">SUMPRODUCT($O602:AQ602,N(1-$O631:AQ631),N(OFFSET($O660:AQ660,0,MAX(COLUMN($O660:AQ660))-COLUMN($O660:AQ660),1,1)))+AQ631*AQ602</f>
        <v>0</v>
      </c>
      <c r="AR689" s="256">
        <f ca="1">SUMPRODUCT($O602:AR602,N(1-$O631:AR631),N(OFFSET($O660:AR660,0,MAX(COLUMN($O660:AR660))-COLUMN($O660:AR660),1,1)))+AR631*AR602</f>
        <v>0</v>
      </c>
      <c r="AS689" s="256">
        <f ca="1">SUMPRODUCT($O602:AS602,N(1-$O631:AS631),N(OFFSET($O660:AS660,0,MAX(COLUMN($O660:AS660))-COLUMN($O660:AS660),1,1)))+AS631*AS602</f>
        <v>0</v>
      </c>
      <c r="AT689" s="256">
        <f ca="1">SUMPRODUCT($O602:AT602,N(1-$O631:AT631),N(OFFSET($O660:AT660,0,MAX(COLUMN($O660:AT660))-COLUMN($O660:AT660),1,1)))+AT631*AT602</f>
        <v>0</v>
      </c>
      <c r="AU689" s="256">
        <f ca="1">SUMPRODUCT($O602:AU602,N(1-$O631:AU631),N(OFFSET($O660:AU660,0,MAX(COLUMN($O660:AU660))-COLUMN($O660:AU660),1,1)))+AU631*AU602</f>
        <v>0</v>
      </c>
      <c r="AV689" s="256">
        <f ca="1">SUMPRODUCT($O602:AV602,N(1-$O631:AV631),N(OFFSET($O660:AV660,0,MAX(COLUMN($O660:AV660))-COLUMN($O660:AV660),1,1)))+AV631*AV602</f>
        <v>0</v>
      </c>
      <c r="AW689" s="256">
        <f ca="1">SUMPRODUCT($O602:AW602,N(1-$O631:AW631),N(OFFSET($O660:AW660,0,MAX(COLUMN($O660:AW660))-COLUMN($O660:AW660),1,1)))+AW631*AW602</f>
        <v>0</v>
      </c>
      <c r="AX689" s="256">
        <f ca="1">SUMPRODUCT($O602:AX602,N(1-$O631:AX631),N(OFFSET($O660:AX660,0,MAX(COLUMN($O660:AX660))-COLUMN($O660:AX660),1,1)))+AX631*AX602</f>
        <v>0</v>
      </c>
      <c r="AY689" s="256">
        <f ca="1">SUMPRODUCT($O602:AY602,N(1-$O631:AY631),N(OFFSET($O660:AY660,0,MAX(COLUMN($O660:AY660))-COLUMN($O660:AY660),1,1)))+AY631*AY602</f>
        <v>0</v>
      </c>
      <c r="AZ689" s="256">
        <f ca="1">SUMPRODUCT($O602:AZ602,N(1-$O631:AZ631),N(OFFSET($O660:AZ660,0,MAX(COLUMN($O660:AZ660))-COLUMN($O660:AZ660),1,1)))+AZ631*AZ602</f>
        <v>0</v>
      </c>
      <c r="BA689" s="256">
        <f ca="1">SUMPRODUCT($O602:BA602,N(1-$O631:BA631),N(OFFSET($O660:BA660,0,MAX(COLUMN($O660:BA660))-COLUMN($O660:BA660),1,1)))+BA631*BA602</f>
        <v>0</v>
      </c>
      <c r="BB689" s="256">
        <f ca="1">SUMPRODUCT($O602:BB602,N(1-$O631:BB631),N(OFFSET($O660:BB660,0,MAX(COLUMN($O660:BB660))-COLUMN($O660:BB660),1,1)))+BB631*BB602</f>
        <v>0</v>
      </c>
      <c r="BC689" s="256">
        <f ca="1">SUMPRODUCT($O602:BC602,N(1-$O631:BC631),N(OFFSET($O660:BC660,0,MAX(COLUMN($O660:BC660))-COLUMN($O660:BC660),1,1)))+BC631*BC602</f>
        <v>0</v>
      </c>
      <c r="BD689" s="256">
        <f ca="1">SUMPRODUCT($O602:BD602,N(1-$O631:BD631),N(OFFSET($O660:BD660,0,MAX(COLUMN($O660:BD660))-COLUMN($O660:BD660),1,1)))+BD631*BD602</f>
        <v>0</v>
      </c>
      <c r="BE689" s="256">
        <f ca="1">SUMPRODUCT($O602:BE602,N(1-$O631:BE631),N(OFFSET($O660:BE660,0,MAX(COLUMN($O660:BE660))-COLUMN($O660:BE660),1,1)))+BE631*BE602</f>
        <v>0</v>
      </c>
      <c r="BF689" s="256">
        <f ca="1">SUMPRODUCT($O602:BF602,N(1-$O631:BF631),N(OFFSET($O660:BF660,0,MAX(COLUMN($O660:BF660))-COLUMN($O660:BF660),1,1)))+BF631*BF602</f>
        <v>0</v>
      </c>
      <c r="BG689" s="256">
        <f ca="1">SUMPRODUCT($O602:BG602,N(1-$O631:BG631),N(OFFSET($O660:BG660,0,MAX(COLUMN($O660:BG660))-COLUMN($O660:BG660),1,1)))+BG631*BG602</f>
        <v>0</v>
      </c>
      <c r="BH689" s="256">
        <f ca="1">SUMPRODUCT($O602:BH602,N(1-$O631:BH631),N(OFFSET($O660:BH660,0,MAX(COLUMN($O660:BH660))-COLUMN($O660:BH660),1,1)))+BH631*BH602</f>
        <v>0</v>
      </c>
      <c r="BI689" s="256">
        <f ca="1">SUMPRODUCT($O602:BI602,N(1-$O631:BI631),N(OFFSET($O660:BI660,0,MAX(COLUMN($O660:BI660))-COLUMN($O660:BI660),1,1)))+BI631*BI602</f>
        <v>0</v>
      </c>
      <c r="BJ689" s="256">
        <f ca="1">SUMPRODUCT($O602:BJ602,N(1-$O631:BJ631),N(OFFSET($O660:BJ660,0,MAX(COLUMN($O660:BJ660))-COLUMN($O660:BJ660),1,1)))+BJ631*BJ602</f>
        <v>0</v>
      </c>
      <c r="BK689" s="256">
        <f ca="1">SUMPRODUCT($O602:BK602,N(1-$O631:BK631),N(OFFSET($O660:BK660,0,MAX(COLUMN($O660:BK660))-COLUMN($O660:BK660),1,1)))+BK631*BK602</f>
        <v>0</v>
      </c>
      <c r="BL689" s="256">
        <f ca="1">SUMPRODUCT($O602:BL602,N(1-$O631:BL631),N(OFFSET($O660:BL660,0,MAX(COLUMN($O660:BL660))-COLUMN($O660:BL660),1,1)))+BL631*BL602</f>
        <v>0</v>
      </c>
      <c r="BM689" s="256">
        <f ca="1">SUMPRODUCT($O602:BM602,N(1-$O631:BM631),N(OFFSET($O660:BM660,0,MAX(COLUMN($O660:BM660))-COLUMN($O660:BM660),1,1)))+BM631*BM602</f>
        <v>0</v>
      </c>
    </row>
    <row r="690" spans="3:65" ht="12.75">
      <c r="C690" s="220">
        <f t="shared" si="667"/>
        <v>6</v>
      </c>
      <c r="D690" s="198" t="str">
        <f t="shared" si="668"/>
        <v>…</v>
      </c>
      <c r="E690" s="245" t="str">
        <f t="shared" si="666"/>
        <v>Operating Expense</v>
      </c>
      <c r="F690" s="215">
        <f t="shared" si="666"/>
        <v>2</v>
      </c>
      <c r="G690" s="215"/>
      <c r="H690" s="249"/>
      <c r="K690" s="236">
        <f t="shared" si="669"/>
        <v>0</v>
      </c>
      <c r="L690" s="237">
        <f t="shared" si="670"/>
        <v>0</v>
      </c>
      <c r="O690" s="256">
        <f ca="1">SUMPRODUCT($O603:O603,N(1-$O632:O632),N(OFFSET($O661:O661,0,MAX(COLUMN($O661:O661))-COLUMN($O661:O661),1,1)))+O632*O603</f>
        <v>0</v>
      </c>
      <c r="P690" s="256">
        <f ca="1">SUMPRODUCT($O603:P603,N(1-$O632:P632),N(OFFSET($O661:P661,0,MAX(COLUMN($O661:P661))-COLUMN($O661:P661),1,1)))+P632*P603</f>
        <v>0</v>
      </c>
      <c r="Q690" s="256">
        <f ca="1">SUMPRODUCT($O603:Q603,N(1-$O632:Q632),N(OFFSET($O661:Q661,0,MAX(COLUMN($O661:Q661))-COLUMN($O661:Q661),1,1)))+Q632*Q603</f>
        <v>0</v>
      </c>
      <c r="R690" s="256">
        <f ca="1">SUMPRODUCT($O603:R603,N(1-$O632:R632),N(OFFSET($O661:R661,0,MAX(COLUMN($O661:R661))-COLUMN($O661:R661),1,1)))+R632*R603</f>
        <v>0</v>
      </c>
      <c r="S690" s="256">
        <f ca="1">SUMPRODUCT($O603:S603,N(1-$O632:S632),N(OFFSET($O661:S661,0,MAX(COLUMN($O661:S661))-COLUMN($O661:S661),1,1)))+S632*S603</f>
        <v>0</v>
      </c>
      <c r="T690" s="256">
        <f ca="1">SUMPRODUCT($O603:T603,N(1-$O632:T632),N(OFFSET($O661:T661,0,MAX(COLUMN($O661:T661))-COLUMN($O661:T661),1,1)))+T632*T603</f>
        <v>0</v>
      </c>
      <c r="U690" s="256">
        <f ca="1">SUMPRODUCT($O603:U603,N(1-$O632:U632),N(OFFSET($O661:U661,0,MAX(COLUMN($O661:U661))-COLUMN($O661:U661),1,1)))+U632*U603</f>
        <v>0</v>
      </c>
      <c r="V690" s="256">
        <f ca="1">SUMPRODUCT($O603:V603,N(1-$O632:V632),N(OFFSET($O661:V661,0,MAX(COLUMN($O661:V661))-COLUMN($O661:V661),1,1)))+V632*V603</f>
        <v>0</v>
      </c>
      <c r="W690" s="256">
        <f ca="1">SUMPRODUCT($O603:W603,N(1-$O632:W632),N(OFFSET($O661:W661,0,MAX(COLUMN($O661:W661))-COLUMN($O661:W661),1,1)))+W632*W603</f>
        <v>0</v>
      </c>
      <c r="X690" s="256">
        <f ca="1">SUMPRODUCT($O603:X603,N(1-$O632:X632),N(OFFSET($O661:X661,0,MAX(COLUMN($O661:X661))-COLUMN($O661:X661),1,1)))+X632*X603</f>
        <v>0</v>
      </c>
      <c r="Y690" s="256">
        <f ca="1">SUMPRODUCT($O603:Y603,N(1-$O632:Y632),N(OFFSET($O661:Y661,0,MAX(COLUMN($O661:Y661))-COLUMN($O661:Y661),1,1)))+Y632*Y603</f>
        <v>0</v>
      </c>
      <c r="Z690" s="256">
        <f ca="1">SUMPRODUCT($O603:Z603,N(1-$O632:Z632),N(OFFSET($O661:Z661,0,MAX(COLUMN($O661:Z661))-COLUMN($O661:Z661),1,1)))+Z632*Z603</f>
        <v>0</v>
      </c>
      <c r="AA690" s="256">
        <f ca="1">SUMPRODUCT($O603:AA603,N(1-$O632:AA632),N(OFFSET($O661:AA661,0,MAX(COLUMN($O661:AA661))-COLUMN($O661:AA661),1,1)))+AA632*AA603</f>
        <v>0</v>
      </c>
      <c r="AB690" s="256">
        <f ca="1">SUMPRODUCT($O603:AB603,N(1-$O632:AB632),N(OFFSET($O661:AB661,0,MAX(COLUMN($O661:AB661))-COLUMN($O661:AB661),1,1)))+AB632*AB603</f>
        <v>0</v>
      </c>
      <c r="AC690" s="256">
        <f ca="1">SUMPRODUCT($O603:AC603,N(1-$O632:AC632),N(OFFSET($O661:AC661,0,MAX(COLUMN($O661:AC661))-COLUMN($O661:AC661),1,1)))+AC632*AC603</f>
        <v>0</v>
      </c>
      <c r="AD690" s="256">
        <f ca="1">SUMPRODUCT($O603:AD603,N(1-$O632:AD632),N(OFFSET($O661:AD661,0,MAX(COLUMN($O661:AD661))-COLUMN($O661:AD661),1,1)))+AD632*AD603</f>
        <v>0</v>
      </c>
      <c r="AE690" s="256">
        <f ca="1">SUMPRODUCT($O603:AE603,N(1-$O632:AE632),N(OFFSET($O661:AE661,0,MAX(COLUMN($O661:AE661))-COLUMN($O661:AE661),1,1)))+AE632*AE603</f>
        <v>0</v>
      </c>
      <c r="AF690" s="256">
        <f ca="1">SUMPRODUCT($O603:AF603,N(1-$O632:AF632),N(OFFSET($O661:AF661,0,MAX(COLUMN($O661:AF661))-COLUMN($O661:AF661),1,1)))+AF632*AF603</f>
        <v>0</v>
      </c>
      <c r="AG690" s="256">
        <f ca="1">SUMPRODUCT($O603:AG603,N(1-$O632:AG632),N(OFFSET($O661:AG661,0,MAX(COLUMN($O661:AG661))-COLUMN($O661:AG661),1,1)))+AG632*AG603</f>
        <v>0</v>
      </c>
      <c r="AH690" s="256">
        <f ca="1">SUMPRODUCT($O603:AH603,N(1-$O632:AH632),N(OFFSET($O661:AH661,0,MAX(COLUMN($O661:AH661))-COLUMN($O661:AH661),1,1)))+AH632*AH603</f>
        <v>0</v>
      </c>
      <c r="AI690" s="256">
        <f ca="1">SUMPRODUCT($O603:AI603,N(1-$O632:AI632),N(OFFSET($O661:AI661,0,MAX(COLUMN($O661:AI661))-COLUMN($O661:AI661),1,1)))+AI632*AI603</f>
        <v>0</v>
      </c>
      <c r="AJ690" s="256">
        <f ca="1">SUMPRODUCT($O603:AJ603,N(1-$O632:AJ632),N(OFFSET($O661:AJ661,0,MAX(COLUMN($O661:AJ661))-COLUMN($O661:AJ661),1,1)))+AJ632*AJ603</f>
        <v>0</v>
      </c>
      <c r="AK690" s="256">
        <f ca="1">SUMPRODUCT($O603:AK603,N(1-$O632:AK632),N(OFFSET($O661:AK661,0,MAX(COLUMN($O661:AK661))-COLUMN($O661:AK661),1,1)))+AK632*AK603</f>
        <v>0</v>
      </c>
      <c r="AL690" s="256">
        <f ca="1">SUMPRODUCT($O603:AL603,N(1-$O632:AL632),N(OFFSET($O661:AL661,0,MAX(COLUMN($O661:AL661))-COLUMN($O661:AL661),1,1)))+AL632*AL603</f>
        <v>0</v>
      </c>
      <c r="AM690" s="256">
        <f ca="1">SUMPRODUCT($O603:AM603,N(1-$O632:AM632),N(OFFSET($O661:AM661,0,MAX(COLUMN($O661:AM661))-COLUMN($O661:AM661),1,1)))+AM632*AM603</f>
        <v>0</v>
      </c>
      <c r="AN690" s="256">
        <f ca="1">SUMPRODUCT($O603:AN603,N(1-$O632:AN632),N(OFFSET($O661:AN661,0,MAX(COLUMN($O661:AN661))-COLUMN($O661:AN661),1,1)))+AN632*AN603</f>
        <v>0</v>
      </c>
      <c r="AO690" s="256">
        <f ca="1">SUMPRODUCT($O603:AO603,N(1-$O632:AO632),N(OFFSET($O661:AO661,0,MAX(COLUMN($O661:AO661))-COLUMN($O661:AO661),1,1)))+AO632*AO603</f>
        <v>0</v>
      </c>
      <c r="AP690" s="256">
        <f ca="1">SUMPRODUCT($O603:AP603,N(1-$O632:AP632),N(OFFSET($O661:AP661,0,MAX(COLUMN($O661:AP661))-COLUMN($O661:AP661),1,1)))+AP632*AP603</f>
        <v>0</v>
      </c>
      <c r="AQ690" s="256">
        <f ca="1">SUMPRODUCT($O603:AQ603,N(1-$O632:AQ632),N(OFFSET($O661:AQ661,0,MAX(COLUMN($O661:AQ661))-COLUMN($O661:AQ661),1,1)))+AQ632*AQ603</f>
        <v>0</v>
      </c>
      <c r="AR690" s="256">
        <f ca="1">SUMPRODUCT($O603:AR603,N(1-$O632:AR632),N(OFFSET($O661:AR661,0,MAX(COLUMN($O661:AR661))-COLUMN($O661:AR661),1,1)))+AR632*AR603</f>
        <v>0</v>
      </c>
      <c r="AS690" s="256">
        <f ca="1">SUMPRODUCT($O603:AS603,N(1-$O632:AS632),N(OFFSET($O661:AS661,0,MAX(COLUMN($O661:AS661))-COLUMN($O661:AS661),1,1)))+AS632*AS603</f>
        <v>0</v>
      </c>
      <c r="AT690" s="256">
        <f ca="1">SUMPRODUCT($O603:AT603,N(1-$O632:AT632),N(OFFSET($O661:AT661,0,MAX(COLUMN($O661:AT661))-COLUMN($O661:AT661),1,1)))+AT632*AT603</f>
        <v>0</v>
      </c>
      <c r="AU690" s="256">
        <f ca="1">SUMPRODUCT($O603:AU603,N(1-$O632:AU632),N(OFFSET($O661:AU661,0,MAX(COLUMN($O661:AU661))-COLUMN($O661:AU661),1,1)))+AU632*AU603</f>
        <v>0</v>
      </c>
      <c r="AV690" s="256">
        <f ca="1">SUMPRODUCT($O603:AV603,N(1-$O632:AV632),N(OFFSET($O661:AV661,0,MAX(COLUMN($O661:AV661))-COLUMN($O661:AV661),1,1)))+AV632*AV603</f>
        <v>0</v>
      </c>
      <c r="AW690" s="256">
        <f ca="1">SUMPRODUCT($O603:AW603,N(1-$O632:AW632),N(OFFSET($O661:AW661,0,MAX(COLUMN($O661:AW661))-COLUMN($O661:AW661),1,1)))+AW632*AW603</f>
        <v>0</v>
      </c>
      <c r="AX690" s="256">
        <f ca="1">SUMPRODUCT($O603:AX603,N(1-$O632:AX632),N(OFFSET($O661:AX661,0,MAX(COLUMN($O661:AX661))-COLUMN($O661:AX661),1,1)))+AX632*AX603</f>
        <v>0</v>
      </c>
      <c r="AY690" s="256">
        <f ca="1">SUMPRODUCT($O603:AY603,N(1-$O632:AY632),N(OFFSET($O661:AY661,0,MAX(COLUMN($O661:AY661))-COLUMN($O661:AY661),1,1)))+AY632*AY603</f>
        <v>0</v>
      </c>
      <c r="AZ690" s="256">
        <f ca="1">SUMPRODUCT($O603:AZ603,N(1-$O632:AZ632),N(OFFSET($O661:AZ661,0,MAX(COLUMN($O661:AZ661))-COLUMN($O661:AZ661),1,1)))+AZ632*AZ603</f>
        <v>0</v>
      </c>
      <c r="BA690" s="256">
        <f ca="1">SUMPRODUCT($O603:BA603,N(1-$O632:BA632),N(OFFSET($O661:BA661,0,MAX(COLUMN($O661:BA661))-COLUMN($O661:BA661),1,1)))+BA632*BA603</f>
        <v>0</v>
      </c>
      <c r="BB690" s="256">
        <f ca="1">SUMPRODUCT($O603:BB603,N(1-$O632:BB632),N(OFFSET($O661:BB661,0,MAX(COLUMN($O661:BB661))-COLUMN($O661:BB661),1,1)))+BB632*BB603</f>
        <v>0</v>
      </c>
      <c r="BC690" s="256">
        <f ca="1">SUMPRODUCT($O603:BC603,N(1-$O632:BC632),N(OFFSET($O661:BC661,0,MAX(COLUMN($O661:BC661))-COLUMN($O661:BC661),1,1)))+BC632*BC603</f>
        <v>0</v>
      </c>
      <c r="BD690" s="256">
        <f ca="1">SUMPRODUCT($O603:BD603,N(1-$O632:BD632),N(OFFSET($O661:BD661,0,MAX(COLUMN($O661:BD661))-COLUMN($O661:BD661),1,1)))+BD632*BD603</f>
        <v>0</v>
      </c>
      <c r="BE690" s="256">
        <f ca="1">SUMPRODUCT($O603:BE603,N(1-$O632:BE632),N(OFFSET($O661:BE661,0,MAX(COLUMN($O661:BE661))-COLUMN($O661:BE661),1,1)))+BE632*BE603</f>
        <v>0</v>
      </c>
      <c r="BF690" s="256">
        <f ca="1">SUMPRODUCT($O603:BF603,N(1-$O632:BF632),N(OFFSET($O661:BF661,0,MAX(COLUMN($O661:BF661))-COLUMN($O661:BF661),1,1)))+BF632*BF603</f>
        <v>0</v>
      </c>
      <c r="BG690" s="256">
        <f ca="1">SUMPRODUCT($O603:BG603,N(1-$O632:BG632),N(OFFSET($O661:BG661,0,MAX(COLUMN($O661:BG661))-COLUMN($O661:BG661),1,1)))+BG632*BG603</f>
        <v>0</v>
      </c>
      <c r="BH690" s="256">
        <f ca="1">SUMPRODUCT($O603:BH603,N(1-$O632:BH632),N(OFFSET($O661:BH661,0,MAX(COLUMN($O661:BH661))-COLUMN($O661:BH661),1,1)))+BH632*BH603</f>
        <v>0</v>
      </c>
      <c r="BI690" s="256">
        <f ca="1">SUMPRODUCT($O603:BI603,N(1-$O632:BI632),N(OFFSET($O661:BI661,0,MAX(COLUMN($O661:BI661))-COLUMN($O661:BI661),1,1)))+BI632*BI603</f>
        <v>0</v>
      </c>
      <c r="BJ690" s="256">
        <f ca="1">SUMPRODUCT($O603:BJ603,N(1-$O632:BJ632),N(OFFSET($O661:BJ661,0,MAX(COLUMN($O661:BJ661))-COLUMN($O661:BJ661),1,1)))+BJ632*BJ603</f>
        <v>0</v>
      </c>
      <c r="BK690" s="256">
        <f ca="1">SUMPRODUCT($O603:BK603,N(1-$O632:BK632),N(OFFSET($O661:BK661,0,MAX(COLUMN($O661:BK661))-COLUMN($O661:BK661),1,1)))+BK632*BK603</f>
        <v>0</v>
      </c>
      <c r="BL690" s="256">
        <f ca="1">SUMPRODUCT($O603:BL603,N(1-$O632:BL632),N(OFFSET($O661:BL661,0,MAX(COLUMN($O661:BL661))-COLUMN($O661:BL661),1,1)))+BL632*BL603</f>
        <v>0</v>
      </c>
      <c r="BM690" s="256">
        <f ca="1">SUMPRODUCT($O603:BM603,N(1-$O632:BM632),N(OFFSET($O661:BM661,0,MAX(COLUMN($O661:BM661))-COLUMN($O661:BM661),1,1)))+BM632*BM603</f>
        <v>0</v>
      </c>
    </row>
    <row r="691" spans="3:65" ht="12.75">
      <c r="C691" s="220">
        <f t="shared" si="667"/>
        <v>7</v>
      </c>
      <c r="D691" s="198" t="str">
        <f t="shared" si="668"/>
        <v>…</v>
      </c>
      <c r="E691" s="245" t="str">
        <f t="shared" si="666"/>
        <v>Operating Expense</v>
      </c>
      <c r="F691" s="215">
        <f t="shared" si="666"/>
        <v>2</v>
      </c>
      <c r="G691" s="215"/>
      <c r="H691" s="249"/>
      <c r="K691" s="236">
        <f t="shared" si="669"/>
        <v>0</v>
      </c>
      <c r="L691" s="237">
        <f t="shared" si="670"/>
        <v>0</v>
      </c>
      <c r="O691" s="256">
        <f ca="1">SUMPRODUCT($O604:O604,N(1-$O633:O633),N(OFFSET($O662:O662,0,MAX(COLUMN($O662:O662))-COLUMN($O662:O662),1,1)))+O633*O604</f>
        <v>0</v>
      </c>
      <c r="P691" s="256">
        <f ca="1">SUMPRODUCT($O604:P604,N(1-$O633:P633),N(OFFSET($O662:P662,0,MAX(COLUMN($O662:P662))-COLUMN($O662:P662),1,1)))+P633*P604</f>
        <v>0</v>
      </c>
      <c r="Q691" s="256">
        <f ca="1">SUMPRODUCT($O604:Q604,N(1-$O633:Q633),N(OFFSET($O662:Q662,0,MAX(COLUMN($O662:Q662))-COLUMN($O662:Q662),1,1)))+Q633*Q604</f>
        <v>0</v>
      </c>
      <c r="R691" s="256">
        <f ca="1">SUMPRODUCT($O604:R604,N(1-$O633:R633),N(OFFSET($O662:R662,0,MAX(COLUMN($O662:R662))-COLUMN($O662:R662),1,1)))+R633*R604</f>
        <v>0</v>
      </c>
      <c r="S691" s="256">
        <f ca="1">SUMPRODUCT($O604:S604,N(1-$O633:S633),N(OFFSET($O662:S662,0,MAX(COLUMN($O662:S662))-COLUMN($O662:S662),1,1)))+S633*S604</f>
        <v>0</v>
      </c>
      <c r="T691" s="256">
        <f ca="1">SUMPRODUCT($O604:T604,N(1-$O633:T633),N(OFFSET($O662:T662,0,MAX(COLUMN($O662:T662))-COLUMN($O662:T662),1,1)))+T633*T604</f>
        <v>0</v>
      </c>
      <c r="U691" s="256">
        <f ca="1">SUMPRODUCT($O604:U604,N(1-$O633:U633),N(OFFSET($O662:U662,0,MAX(COLUMN($O662:U662))-COLUMN($O662:U662),1,1)))+U633*U604</f>
        <v>0</v>
      </c>
      <c r="V691" s="256">
        <f ca="1">SUMPRODUCT($O604:V604,N(1-$O633:V633),N(OFFSET($O662:V662,0,MAX(COLUMN($O662:V662))-COLUMN($O662:V662),1,1)))+V633*V604</f>
        <v>0</v>
      </c>
      <c r="W691" s="256">
        <f ca="1">SUMPRODUCT($O604:W604,N(1-$O633:W633),N(OFFSET($O662:W662,0,MAX(COLUMN($O662:W662))-COLUMN($O662:W662),1,1)))+W633*W604</f>
        <v>0</v>
      </c>
      <c r="X691" s="256">
        <f ca="1">SUMPRODUCT($O604:X604,N(1-$O633:X633),N(OFFSET($O662:X662,0,MAX(COLUMN($O662:X662))-COLUMN($O662:X662),1,1)))+X633*X604</f>
        <v>0</v>
      </c>
      <c r="Y691" s="256">
        <f ca="1">SUMPRODUCT($O604:Y604,N(1-$O633:Y633),N(OFFSET($O662:Y662,0,MAX(COLUMN($O662:Y662))-COLUMN($O662:Y662),1,1)))+Y633*Y604</f>
        <v>0</v>
      </c>
      <c r="Z691" s="256">
        <f ca="1">SUMPRODUCT($O604:Z604,N(1-$O633:Z633),N(OFFSET($O662:Z662,0,MAX(COLUMN($O662:Z662))-COLUMN($O662:Z662),1,1)))+Z633*Z604</f>
        <v>0</v>
      </c>
      <c r="AA691" s="256">
        <f ca="1">SUMPRODUCT($O604:AA604,N(1-$O633:AA633),N(OFFSET($O662:AA662,0,MAX(COLUMN($O662:AA662))-COLUMN($O662:AA662),1,1)))+AA633*AA604</f>
        <v>0</v>
      </c>
      <c r="AB691" s="256">
        <f ca="1">SUMPRODUCT($O604:AB604,N(1-$O633:AB633),N(OFFSET($O662:AB662,0,MAX(COLUMN($O662:AB662))-COLUMN($O662:AB662),1,1)))+AB633*AB604</f>
        <v>0</v>
      </c>
      <c r="AC691" s="256">
        <f ca="1">SUMPRODUCT($O604:AC604,N(1-$O633:AC633),N(OFFSET($O662:AC662,0,MAX(COLUMN($O662:AC662))-COLUMN($O662:AC662),1,1)))+AC633*AC604</f>
        <v>0</v>
      </c>
      <c r="AD691" s="256">
        <f ca="1">SUMPRODUCT($O604:AD604,N(1-$O633:AD633),N(OFFSET($O662:AD662,0,MAX(COLUMN($O662:AD662))-COLUMN($O662:AD662),1,1)))+AD633*AD604</f>
        <v>0</v>
      </c>
      <c r="AE691" s="256">
        <f ca="1">SUMPRODUCT($O604:AE604,N(1-$O633:AE633),N(OFFSET($O662:AE662,0,MAX(COLUMN($O662:AE662))-COLUMN($O662:AE662),1,1)))+AE633*AE604</f>
        <v>0</v>
      </c>
      <c r="AF691" s="256">
        <f ca="1">SUMPRODUCT($O604:AF604,N(1-$O633:AF633),N(OFFSET($O662:AF662,0,MAX(COLUMN($O662:AF662))-COLUMN($O662:AF662),1,1)))+AF633*AF604</f>
        <v>0</v>
      </c>
      <c r="AG691" s="256">
        <f ca="1">SUMPRODUCT($O604:AG604,N(1-$O633:AG633),N(OFFSET($O662:AG662,0,MAX(COLUMN($O662:AG662))-COLUMN($O662:AG662),1,1)))+AG633*AG604</f>
        <v>0</v>
      </c>
      <c r="AH691" s="256">
        <f ca="1">SUMPRODUCT($O604:AH604,N(1-$O633:AH633),N(OFFSET($O662:AH662,0,MAX(COLUMN($O662:AH662))-COLUMN($O662:AH662),1,1)))+AH633*AH604</f>
        <v>0</v>
      </c>
      <c r="AI691" s="256">
        <f ca="1">SUMPRODUCT($O604:AI604,N(1-$O633:AI633),N(OFFSET($O662:AI662,0,MAX(COLUMN($O662:AI662))-COLUMN($O662:AI662),1,1)))+AI633*AI604</f>
        <v>0</v>
      </c>
      <c r="AJ691" s="256">
        <f ca="1">SUMPRODUCT($O604:AJ604,N(1-$O633:AJ633),N(OFFSET($O662:AJ662,0,MAX(COLUMN($O662:AJ662))-COLUMN($O662:AJ662),1,1)))+AJ633*AJ604</f>
        <v>0</v>
      </c>
      <c r="AK691" s="256">
        <f ca="1">SUMPRODUCT($O604:AK604,N(1-$O633:AK633),N(OFFSET($O662:AK662,0,MAX(COLUMN($O662:AK662))-COLUMN($O662:AK662),1,1)))+AK633*AK604</f>
        <v>0</v>
      </c>
      <c r="AL691" s="256">
        <f ca="1">SUMPRODUCT($O604:AL604,N(1-$O633:AL633),N(OFFSET($O662:AL662,0,MAX(COLUMN($O662:AL662))-COLUMN($O662:AL662),1,1)))+AL633*AL604</f>
        <v>0</v>
      </c>
      <c r="AM691" s="256">
        <f ca="1">SUMPRODUCT($O604:AM604,N(1-$O633:AM633),N(OFFSET($O662:AM662,0,MAX(COLUMN($O662:AM662))-COLUMN($O662:AM662),1,1)))+AM633*AM604</f>
        <v>0</v>
      </c>
      <c r="AN691" s="256">
        <f ca="1">SUMPRODUCT($O604:AN604,N(1-$O633:AN633),N(OFFSET($O662:AN662,0,MAX(COLUMN($O662:AN662))-COLUMN($O662:AN662),1,1)))+AN633*AN604</f>
        <v>0</v>
      </c>
      <c r="AO691" s="256">
        <f ca="1">SUMPRODUCT($O604:AO604,N(1-$O633:AO633),N(OFFSET($O662:AO662,0,MAX(COLUMN($O662:AO662))-COLUMN($O662:AO662),1,1)))+AO633*AO604</f>
        <v>0</v>
      </c>
      <c r="AP691" s="256">
        <f ca="1">SUMPRODUCT($O604:AP604,N(1-$O633:AP633),N(OFFSET($O662:AP662,0,MAX(COLUMN($O662:AP662))-COLUMN($O662:AP662),1,1)))+AP633*AP604</f>
        <v>0</v>
      </c>
      <c r="AQ691" s="256">
        <f ca="1">SUMPRODUCT($O604:AQ604,N(1-$O633:AQ633),N(OFFSET($O662:AQ662,0,MAX(COLUMN($O662:AQ662))-COLUMN($O662:AQ662),1,1)))+AQ633*AQ604</f>
        <v>0</v>
      </c>
      <c r="AR691" s="256">
        <f ca="1">SUMPRODUCT($O604:AR604,N(1-$O633:AR633),N(OFFSET($O662:AR662,0,MAX(COLUMN($O662:AR662))-COLUMN($O662:AR662),1,1)))+AR633*AR604</f>
        <v>0</v>
      </c>
      <c r="AS691" s="256">
        <f ca="1">SUMPRODUCT($O604:AS604,N(1-$O633:AS633),N(OFFSET($O662:AS662,0,MAX(COLUMN($O662:AS662))-COLUMN($O662:AS662),1,1)))+AS633*AS604</f>
        <v>0</v>
      </c>
      <c r="AT691" s="256">
        <f ca="1">SUMPRODUCT($O604:AT604,N(1-$O633:AT633),N(OFFSET($O662:AT662,0,MAX(COLUMN($O662:AT662))-COLUMN($O662:AT662),1,1)))+AT633*AT604</f>
        <v>0</v>
      </c>
      <c r="AU691" s="256">
        <f ca="1">SUMPRODUCT($O604:AU604,N(1-$O633:AU633),N(OFFSET($O662:AU662,0,MAX(COLUMN($O662:AU662))-COLUMN($O662:AU662),1,1)))+AU633*AU604</f>
        <v>0</v>
      </c>
      <c r="AV691" s="256">
        <f ca="1">SUMPRODUCT($O604:AV604,N(1-$O633:AV633),N(OFFSET($O662:AV662,0,MAX(COLUMN($O662:AV662))-COLUMN($O662:AV662),1,1)))+AV633*AV604</f>
        <v>0</v>
      </c>
      <c r="AW691" s="256">
        <f ca="1">SUMPRODUCT($O604:AW604,N(1-$O633:AW633),N(OFFSET($O662:AW662,0,MAX(COLUMN($O662:AW662))-COLUMN($O662:AW662),1,1)))+AW633*AW604</f>
        <v>0</v>
      </c>
      <c r="AX691" s="256">
        <f ca="1">SUMPRODUCT($O604:AX604,N(1-$O633:AX633),N(OFFSET($O662:AX662,0,MAX(COLUMN($O662:AX662))-COLUMN($O662:AX662),1,1)))+AX633*AX604</f>
        <v>0</v>
      </c>
      <c r="AY691" s="256">
        <f ca="1">SUMPRODUCT($O604:AY604,N(1-$O633:AY633),N(OFFSET($O662:AY662,0,MAX(COLUMN($O662:AY662))-COLUMN($O662:AY662),1,1)))+AY633*AY604</f>
        <v>0</v>
      </c>
      <c r="AZ691" s="256">
        <f ca="1">SUMPRODUCT($O604:AZ604,N(1-$O633:AZ633),N(OFFSET($O662:AZ662,0,MAX(COLUMN($O662:AZ662))-COLUMN($O662:AZ662),1,1)))+AZ633*AZ604</f>
        <v>0</v>
      </c>
      <c r="BA691" s="256">
        <f ca="1">SUMPRODUCT($O604:BA604,N(1-$O633:BA633),N(OFFSET($O662:BA662,0,MAX(COLUMN($O662:BA662))-COLUMN($O662:BA662),1,1)))+BA633*BA604</f>
        <v>0</v>
      </c>
      <c r="BB691" s="256">
        <f ca="1">SUMPRODUCT($O604:BB604,N(1-$O633:BB633),N(OFFSET($O662:BB662,0,MAX(COLUMN($O662:BB662))-COLUMN($O662:BB662),1,1)))+BB633*BB604</f>
        <v>0</v>
      </c>
      <c r="BC691" s="256">
        <f ca="1">SUMPRODUCT($O604:BC604,N(1-$O633:BC633),N(OFFSET($O662:BC662,0,MAX(COLUMN($O662:BC662))-COLUMN($O662:BC662),1,1)))+BC633*BC604</f>
        <v>0</v>
      </c>
      <c r="BD691" s="256">
        <f ca="1">SUMPRODUCT($O604:BD604,N(1-$O633:BD633),N(OFFSET($O662:BD662,0,MAX(COLUMN($O662:BD662))-COLUMN($O662:BD662),1,1)))+BD633*BD604</f>
        <v>0</v>
      </c>
      <c r="BE691" s="256">
        <f ca="1">SUMPRODUCT($O604:BE604,N(1-$O633:BE633),N(OFFSET($O662:BE662,0,MAX(COLUMN($O662:BE662))-COLUMN($O662:BE662),1,1)))+BE633*BE604</f>
        <v>0</v>
      </c>
      <c r="BF691" s="256">
        <f ca="1">SUMPRODUCT($O604:BF604,N(1-$O633:BF633),N(OFFSET($O662:BF662,0,MAX(COLUMN($O662:BF662))-COLUMN($O662:BF662),1,1)))+BF633*BF604</f>
        <v>0</v>
      </c>
      <c r="BG691" s="256">
        <f ca="1">SUMPRODUCT($O604:BG604,N(1-$O633:BG633),N(OFFSET($O662:BG662,0,MAX(COLUMN($O662:BG662))-COLUMN($O662:BG662),1,1)))+BG633*BG604</f>
        <v>0</v>
      </c>
      <c r="BH691" s="256">
        <f ca="1">SUMPRODUCT($O604:BH604,N(1-$O633:BH633),N(OFFSET($O662:BH662,0,MAX(COLUMN($O662:BH662))-COLUMN($O662:BH662),1,1)))+BH633*BH604</f>
        <v>0</v>
      </c>
      <c r="BI691" s="256">
        <f ca="1">SUMPRODUCT($O604:BI604,N(1-$O633:BI633),N(OFFSET($O662:BI662,0,MAX(COLUMN($O662:BI662))-COLUMN($O662:BI662),1,1)))+BI633*BI604</f>
        <v>0</v>
      </c>
      <c r="BJ691" s="256">
        <f ca="1">SUMPRODUCT($O604:BJ604,N(1-$O633:BJ633),N(OFFSET($O662:BJ662,0,MAX(COLUMN($O662:BJ662))-COLUMN($O662:BJ662),1,1)))+BJ633*BJ604</f>
        <v>0</v>
      </c>
      <c r="BK691" s="256">
        <f ca="1">SUMPRODUCT($O604:BK604,N(1-$O633:BK633),N(OFFSET($O662:BK662,0,MAX(COLUMN($O662:BK662))-COLUMN($O662:BK662),1,1)))+BK633*BK604</f>
        <v>0</v>
      </c>
      <c r="BL691" s="256">
        <f ca="1">SUMPRODUCT($O604:BL604,N(1-$O633:BL633),N(OFFSET($O662:BL662,0,MAX(COLUMN($O662:BL662))-COLUMN($O662:BL662),1,1)))+BL633*BL604</f>
        <v>0</v>
      </c>
      <c r="BM691" s="256">
        <f ca="1">SUMPRODUCT($O604:BM604,N(1-$O633:BM633),N(OFFSET($O662:BM662,0,MAX(COLUMN($O662:BM662))-COLUMN($O662:BM662),1,1)))+BM633*BM604</f>
        <v>0</v>
      </c>
    </row>
    <row r="692" spans="3:65" ht="12.75">
      <c r="C692" s="220">
        <f t="shared" si="667"/>
        <v>8</v>
      </c>
      <c r="D692" s="198" t="str">
        <f t="shared" si="668"/>
        <v>…</v>
      </c>
      <c r="E692" s="245" t="str">
        <f t="shared" si="666"/>
        <v>Operating Expense</v>
      </c>
      <c r="F692" s="215">
        <f t="shared" si="666"/>
        <v>2</v>
      </c>
      <c r="G692" s="215"/>
      <c r="H692" s="249"/>
      <c r="K692" s="236">
        <f t="shared" si="669"/>
        <v>0</v>
      </c>
      <c r="L692" s="237">
        <f t="shared" si="670"/>
        <v>0</v>
      </c>
      <c r="O692" s="256">
        <f ca="1">SUMPRODUCT($O605:O605,N(1-$O634:O634),N(OFFSET($O663:O663,0,MAX(COLUMN($O663:O663))-COLUMN($O663:O663),1,1)))+O634*O605</f>
        <v>0</v>
      </c>
      <c r="P692" s="256">
        <f ca="1">SUMPRODUCT($O605:P605,N(1-$O634:P634),N(OFFSET($O663:P663,0,MAX(COLUMN($O663:P663))-COLUMN($O663:P663),1,1)))+P634*P605</f>
        <v>0</v>
      </c>
      <c r="Q692" s="256">
        <f ca="1">SUMPRODUCT($O605:Q605,N(1-$O634:Q634),N(OFFSET($O663:Q663,0,MAX(COLUMN($O663:Q663))-COLUMN($O663:Q663),1,1)))+Q634*Q605</f>
        <v>0</v>
      </c>
      <c r="R692" s="256">
        <f ca="1">SUMPRODUCT($O605:R605,N(1-$O634:R634),N(OFFSET($O663:R663,0,MAX(COLUMN($O663:R663))-COLUMN($O663:R663),1,1)))+R634*R605</f>
        <v>0</v>
      </c>
      <c r="S692" s="256">
        <f ca="1">SUMPRODUCT($O605:S605,N(1-$O634:S634),N(OFFSET($O663:S663,0,MAX(COLUMN($O663:S663))-COLUMN($O663:S663),1,1)))+S634*S605</f>
        <v>0</v>
      </c>
      <c r="T692" s="256">
        <f ca="1">SUMPRODUCT($O605:T605,N(1-$O634:T634),N(OFFSET($O663:T663,0,MAX(COLUMN($O663:T663))-COLUMN($O663:T663),1,1)))+T634*T605</f>
        <v>0</v>
      </c>
      <c r="U692" s="256">
        <f ca="1">SUMPRODUCT($O605:U605,N(1-$O634:U634),N(OFFSET($O663:U663,0,MAX(COLUMN($O663:U663))-COLUMN($O663:U663),1,1)))+U634*U605</f>
        <v>0</v>
      </c>
      <c r="V692" s="256">
        <f ca="1">SUMPRODUCT($O605:V605,N(1-$O634:V634),N(OFFSET($O663:V663,0,MAX(COLUMN($O663:V663))-COLUMN($O663:V663),1,1)))+V634*V605</f>
        <v>0</v>
      </c>
      <c r="W692" s="256">
        <f ca="1">SUMPRODUCT($O605:W605,N(1-$O634:W634),N(OFFSET($O663:W663,0,MAX(COLUMN($O663:W663))-COLUMN($O663:W663),1,1)))+W634*W605</f>
        <v>0</v>
      </c>
      <c r="X692" s="256">
        <f ca="1">SUMPRODUCT($O605:X605,N(1-$O634:X634),N(OFFSET($O663:X663,0,MAX(COLUMN($O663:X663))-COLUMN($O663:X663),1,1)))+X634*X605</f>
        <v>0</v>
      </c>
      <c r="Y692" s="256">
        <f ca="1">SUMPRODUCT($O605:Y605,N(1-$O634:Y634),N(OFFSET($O663:Y663,0,MAX(COLUMN($O663:Y663))-COLUMN($O663:Y663),1,1)))+Y634*Y605</f>
        <v>0</v>
      </c>
      <c r="Z692" s="256">
        <f ca="1">SUMPRODUCT($O605:Z605,N(1-$O634:Z634),N(OFFSET($O663:Z663,0,MAX(COLUMN($O663:Z663))-COLUMN($O663:Z663),1,1)))+Z634*Z605</f>
        <v>0</v>
      </c>
      <c r="AA692" s="256">
        <f ca="1">SUMPRODUCT($O605:AA605,N(1-$O634:AA634),N(OFFSET($O663:AA663,0,MAX(COLUMN($O663:AA663))-COLUMN($O663:AA663),1,1)))+AA634*AA605</f>
        <v>0</v>
      </c>
      <c r="AB692" s="256">
        <f ca="1">SUMPRODUCT($O605:AB605,N(1-$O634:AB634),N(OFFSET($O663:AB663,0,MAX(COLUMN($O663:AB663))-COLUMN($O663:AB663),1,1)))+AB634*AB605</f>
        <v>0</v>
      </c>
      <c r="AC692" s="256">
        <f ca="1">SUMPRODUCT($O605:AC605,N(1-$O634:AC634),N(OFFSET($O663:AC663,0,MAX(COLUMN($O663:AC663))-COLUMN($O663:AC663),1,1)))+AC634*AC605</f>
        <v>0</v>
      </c>
      <c r="AD692" s="256">
        <f ca="1">SUMPRODUCT($O605:AD605,N(1-$O634:AD634),N(OFFSET($O663:AD663,0,MAX(COLUMN($O663:AD663))-COLUMN($O663:AD663),1,1)))+AD634*AD605</f>
        <v>0</v>
      </c>
      <c r="AE692" s="256">
        <f ca="1">SUMPRODUCT($O605:AE605,N(1-$O634:AE634),N(OFFSET($O663:AE663,0,MAX(COLUMN($O663:AE663))-COLUMN($O663:AE663),1,1)))+AE634*AE605</f>
        <v>0</v>
      </c>
      <c r="AF692" s="256">
        <f ca="1">SUMPRODUCT($O605:AF605,N(1-$O634:AF634),N(OFFSET($O663:AF663,0,MAX(COLUMN($O663:AF663))-COLUMN($O663:AF663),1,1)))+AF634*AF605</f>
        <v>0</v>
      </c>
      <c r="AG692" s="256">
        <f ca="1">SUMPRODUCT($O605:AG605,N(1-$O634:AG634),N(OFFSET($O663:AG663,0,MAX(COLUMN($O663:AG663))-COLUMN($O663:AG663),1,1)))+AG634*AG605</f>
        <v>0</v>
      </c>
      <c r="AH692" s="256">
        <f ca="1">SUMPRODUCT($O605:AH605,N(1-$O634:AH634),N(OFFSET($O663:AH663,0,MAX(COLUMN($O663:AH663))-COLUMN($O663:AH663),1,1)))+AH634*AH605</f>
        <v>0</v>
      </c>
      <c r="AI692" s="256">
        <f ca="1">SUMPRODUCT($O605:AI605,N(1-$O634:AI634),N(OFFSET($O663:AI663,0,MAX(COLUMN($O663:AI663))-COLUMN($O663:AI663),1,1)))+AI634*AI605</f>
        <v>0</v>
      </c>
      <c r="AJ692" s="256">
        <f ca="1">SUMPRODUCT($O605:AJ605,N(1-$O634:AJ634),N(OFFSET($O663:AJ663,0,MAX(COLUMN($O663:AJ663))-COLUMN($O663:AJ663),1,1)))+AJ634*AJ605</f>
        <v>0</v>
      </c>
      <c r="AK692" s="256">
        <f ca="1">SUMPRODUCT($O605:AK605,N(1-$O634:AK634),N(OFFSET($O663:AK663,0,MAX(COLUMN($O663:AK663))-COLUMN($O663:AK663),1,1)))+AK634*AK605</f>
        <v>0</v>
      </c>
      <c r="AL692" s="256">
        <f ca="1">SUMPRODUCT($O605:AL605,N(1-$O634:AL634),N(OFFSET($O663:AL663,0,MAX(COLUMN($O663:AL663))-COLUMN($O663:AL663),1,1)))+AL634*AL605</f>
        <v>0</v>
      </c>
      <c r="AM692" s="256">
        <f ca="1">SUMPRODUCT($O605:AM605,N(1-$O634:AM634),N(OFFSET($O663:AM663,0,MAX(COLUMN($O663:AM663))-COLUMN($O663:AM663),1,1)))+AM634*AM605</f>
        <v>0</v>
      </c>
      <c r="AN692" s="256">
        <f ca="1">SUMPRODUCT($O605:AN605,N(1-$O634:AN634),N(OFFSET($O663:AN663,0,MAX(COLUMN($O663:AN663))-COLUMN($O663:AN663),1,1)))+AN634*AN605</f>
        <v>0</v>
      </c>
      <c r="AO692" s="256">
        <f ca="1">SUMPRODUCT($O605:AO605,N(1-$O634:AO634),N(OFFSET($O663:AO663,0,MAX(COLUMN($O663:AO663))-COLUMN($O663:AO663),1,1)))+AO634*AO605</f>
        <v>0</v>
      </c>
      <c r="AP692" s="256">
        <f ca="1">SUMPRODUCT($O605:AP605,N(1-$O634:AP634),N(OFFSET($O663:AP663,0,MAX(COLUMN($O663:AP663))-COLUMN($O663:AP663),1,1)))+AP634*AP605</f>
        <v>0</v>
      </c>
      <c r="AQ692" s="256">
        <f ca="1">SUMPRODUCT($O605:AQ605,N(1-$O634:AQ634),N(OFFSET($O663:AQ663,0,MAX(COLUMN($O663:AQ663))-COLUMN($O663:AQ663),1,1)))+AQ634*AQ605</f>
        <v>0</v>
      </c>
      <c r="AR692" s="256">
        <f ca="1">SUMPRODUCT($O605:AR605,N(1-$O634:AR634),N(OFFSET($O663:AR663,0,MAX(COLUMN($O663:AR663))-COLUMN($O663:AR663),1,1)))+AR634*AR605</f>
        <v>0</v>
      </c>
      <c r="AS692" s="256">
        <f ca="1">SUMPRODUCT($O605:AS605,N(1-$O634:AS634),N(OFFSET($O663:AS663,0,MAX(COLUMN($O663:AS663))-COLUMN($O663:AS663),1,1)))+AS634*AS605</f>
        <v>0</v>
      </c>
      <c r="AT692" s="256">
        <f ca="1">SUMPRODUCT($O605:AT605,N(1-$O634:AT634),N(OFFSET($O663:AT663,0,MAX(COLUMN($O663:AT663))-COLUMN($O663:AT663),1,1)))+AT634*AT605</f>
        <v>0</v>
      </c>
      <c r="AU692" s="256">
        <f ca="1">SUMPRODUCT($O605:AU605,N(1-$O634:AU634),N(OFFSET($O663:AU663,0,MAX(COLUMN($O663:AU663))-COLUMN($O663:AU663),1,1)))+AU634*AU605</f>
        <v>0</v>
      </c>
      <c r="AV692" s="256">
        <f ca="1">SUMPRODUCT($O605:AV605,N(1-$O634:AV634),N(OFFSET($O663:AV663,0,MAX(COLUMN($O663:AV663))-COLUMN($O663:AV663),1,1)))+AV634*AV605</f>
        <v>0</v>
      </c>
      <c r="AW692" s="256">
        <f ca="1">SUMPRODUCT($O605:AW605,N(1-$O634:AW634),N(OFFSET($O663:AW663,0,MAX(COLUMN($O663:AW663))-COLUMN($O663:AW663),1,1)))+AW634*AW605</f>
        <v>0</v>
      </c>
      <c r="AX692" s="256">
        <f ca="1">SUMPRODUCT($O605:AX605,N(1-$O634:AX634),N(OFFSET($O663:AX663,0,MAX(COLUMN($O663:AX663))-COLUMN($O663:AX663),1,1)))+AX634*AX605</f>
        <v>0</v>
      </c>
      <c r="AY692" s="256">
        <f ca="1">SUMPRODUCT($O605:AY605,N(1-$O634:AY634),N(OFFSET($O663:AY663,0,MAX(COLUMN($O663:AY663))-COLUMN($O663:AY663),1,1)))+AY634*AY605</f>
        <v>0</v>
      </c>
      <c r="AZ692" s="256">
        <f ca="1">SUMPRODUCT($O605:AZ605,N(1-$O634:AZ634),N(OFFSET($O663:AZ663,0,MAX(COLUMN($O663:AZ663))-COLUMN($O663:AZ663),1,1)))+AZ634*AZ605</f>
        <v>0</v>
      </c>
      <c r="BA692" s="256">
        <f ca="1">SUMPRODUCT($O605:BA605,N(1-$O634:BA634),N(OFFSET($O663:BA663,0,MAX(COLUMN($O663:BA663))-COLUMN($O663:BA663),1,1)))+BA634*BA605</f>
        <v>0</v>
      </c>
      <c r="BB692" s="256">
        <f ca="1">SUMPRODUCT($O605:BB605,N(1-$O634:BB634),N(OFFSET($O663:BB663,0,MAX(COLUMN($O663:BB663))-COLUMN($O663:BB663),1,1)))+BB634*BB605</f>
        <v>0</v>
      </c>
      <c r="BC692" s="256">
        <f ca="1">SUMPRODUCT($O605:BC605,N(1-$O634:BC634),N(OFFSET($O663:BC663,0,MAX(COLUMN($O663:BC663))-COLUMN($O663:BC663),1,1)))+BC634*BC605</f>
        <v>0</v>
      </c>
      <c r="BD692" s="256">
        <f ca="1">SUMPRODUCT($O605:BD605,N(1-$O634:BD634),N(OFFSET($O663:BD663,0,MAX(COLUMN($O663:BD663))-COLUMN($O663:BD663),1,1)))+BD634*BD605</f>
        <v>0</v>
      </c>
      <c r="BE692" s="256">
        <f ca="1">SUMPRODUCT($O605:BE605,N(1-$O634:BE634),N(OFFSET($O663:BE663,0,MAX(COLUMN($O663:BE663))-COLUMN($O663:BE663),1,1)))+BE634*BE605</f>
        <v>0</v>
      </c>
      <c r="BF692" s="256">
        <f ca="1">SUMPRODUCT($O605:BF605,N(1-$O634:BF634),N(OFFSET($O663:BF663,0,MAX(COLUMN($O663:BF663))-COLUMN($O663:BF663),1,1)))+BF634*BF605</f>
        <v>0</v>
      </c>
      <c r="BG692" s="256">
        <f ca="1">SUMPRODUCT($O605:BG605,N(1-$O634:BG634),N(OFFSET($O663:BG663,0,MAX(COLUMN($O663:BG663))-COLUMN($O663:BG663),1,1)))+BG634*BG605</f>
        <v>0</v>
      </c>
      <c r="BH692" s="256">
        <f ca="1">SUMPRODUCT($O605:BH605,N(1-$O634:BH634),N(OFFSET($O663:BH663,0,MAX(COLUMN($O663:BH663))-COLUMN($O663:BH663),1,1)))+BH634*BH605</f>
        <v>0</v>
      </c>
      <c r="BI692" s="256">
        <f ca="1">SUMPRODUCT($O605:BI605,N(1-$O634:BI634),N(OFFSET($O663:BI663,0,MAX(COLUMN($O663:BI663))-COLUMN($O663:BI663),1,1)))+BI634*BI605</f>
        <v>0</v>
      </c>
      <c r="BJ692" s="256">
        <f ca="1">SUMPRODUCT($O605:BJ605,N(1-$O634:BJ634),N(OFFSET($O663:BJ663,0,MAX(COLUMN($O663:BJ663))-COLUMN($O663:BJ663),1,1)))+BJ634*BJ605</f>
        <v>0</v>
      </c>
      <c r="BK692" s="256">
        <f ca="1">SUMPRODUCT($O605:BK605,N(1-$O634:BK634),N(OFFSET($O663:BK663,0,MAX(COLUMN($O663:BK663))-COLUMN($O663:BK663),1,1)))+BK634*BK605</f>
        <v>0</v>
      </c>
      <c r="BL692" s="256">
        <f ca="1">SUMPRODUCT($O605:BL605,N(1-$O634:BL634),N(OFFSET($O663:BL663,0,MAX(COLUMN($O663:BL663))-COLUMN($O663:BL663),1,1)))+BL634*BL605</f>
        <v>0</v>
      </c>
      <c r="BM692" s="256">
        <f ca="1">SUMPRODUCT($O605:BM605,N(1-$O634:BM634),N(OFFSET($O663:BM663,0,MAX(COLUMN($O663:BM663))-COLUMN($O663:BM663),1,1)))+BM634*BM605</f>
        <v>0</v>
      </c>
    </row>
    <row r="693" spans="3:65" ht="12.75">
      <c r="C693" s="220">
        <f t="shared" si="667"/>
        <v>9</v>
      </c>
      <c r="D693" s="198" t="str">
        <f t="shared" si="668"/>
        <v>…</v>
      </c>
      <c r="E693" s="245" t="str">
        <f t="shared" si="666"/>
        <v>Operating Expense</v>
      </c>
      <c r="F693" s="215">
        <f t="shared" si="666"/>
        <v>2</v>
      </c>
      <c r="G693" s="215"/>
      <c r="H693" s="249"/>
      <c r="K693" s="236">
        <f t="shared" si="669"/>
        <v>0</v>
      </c>
      <c r="L693" s="237">
        <f t="shared" si="670"/>
        <v>0</v>
      </c>
      <c r="O693" s="256">
        <f ca="1">SUMPRODUCT($O606:O606,N(1-$O635:O635),N(OFFSET($O664:O664,0,MAX(COLUMN($O664:O664))-COLUMN($O664:O664),1,1)))+O635*O606</f>
        <v>0</v>
      </c>
      <c r="P693" s="256">
        <f ca="1">SUMPRODUCT($O606:P606,N(1-$O635:P635),N(OFFSET($O664:P664,0,MAX(COLUMN($O664:P664))-COLUMN($O664:P664),1,1)))+P635*P606</f>
        <v>0</v>
      </c>
      <c r="Q693" s="256">
        <f ca="1">SUMPRODUCT($O606:Q606,N(1-$O635:Q635),N(OFFSET($O664:Q664,0,MAX(COLUMN($O664:Q664))-COLUMN($O664:Q664),1,1)))+Q635*Q606</f>
        <v>0</v>
      </c>
      <c r="R693" s="256">
        <f ca="1">SUMPRODUCT($O606:R606,N(1-$O635:R635),N(OFFSET($O664:R664,0,MAX(COLUMN($O664:R664))-COLUMN($O664:R664),1,1)))+R635*R606</f>
        <v>0</v>
      </c>
      <c r="S693" s="256">
        <f ca="1">SUMPRODUCT($O606:S606,N(1-$O635:S635),N(OFFSET($O664:S664,0,MAX(COLUMN($O664:S664))-COLUMN($O664:S664),1,1)))+S635*S606</f>
        <v>0</v>
      </c>
      <c r="T693" s="256">
        <f ca="1">SUMPRODUCT($O606:T606,N(1-$O635:T635),N(OFFSET($O664:T664,0,MAX(COLUMN($O664:T664))-COLUMN($O664:T664),1,1)))+T635*T606</f>
        <v>0</v>
      </c>
      <c r="U693" s="256">
        <f ca="1">SUMPRODUCT($O606:U606,N(1-$O635:U635),N(OFFSET($O664:U664,0,MAX(COLUMN($O664:U664))-COLUMN($O664:U664),1,1)))+U635*U606</f>
        <v>0</v>
      </c>
      <c r="V693" s="256">
        <f ca="1">SUMPRODUCT($O606:V606,N(1-$O635:V635),N(OFFSET($O664:V664,0,MAX(COLUMN($O664:V664))-COLUMN($O664:V664),1,1)))+V635*V606</f>
        <v>0</v>
      </c>
      <c r="W693" s="256">
        <f ca="1">SUMPRODUCT($O606:W606,N(1-$O635:W635),N(OFFSET($O664:W664,0,MAX(COLUMN($O664:W664))-COLUMN($O664:W664),1,1)))+W635*W606</f>
        <v>0</v>
      </c>
      <c r="X693" s="256">
        <f ca="1">SUMPRODUCT($O606:X606,N(1-$O635:X635),N(OFFSET($O664:X664,0,MAX(COLUMN($O664:X664))-COLUMN($O664:X664),1,1)))+X635*X606</f>
        <v>0</v>
      </c>
      <c r="Y693" s="256">
        <f ca="1">SUMPRODUCT($O606:Y606,N(1-$O635:Y635),N(OFFSET($O664:Y664,0,MAX(COLUMN($O664:Y664))-COLUMN($O664:Y664),1,1)))+Y635*Y606</f>
        <v>0</v>
      </c>
      <c r="Z693" s="256">
        <f ca="1">SUMPRODUCT($O606:Z606,N(1-$O635:Z635),N(OFFSET($O664:Z664,0,MAX(COLUMN($O664:Z664))-COLUMN($O664:Z664),1,1)))+Z635*Z606</f>
        <v>0</v>
      </c>
      <c r="AA693" s="256">
        <f ca="1">SUMPRODUCT($O606:AA606,N(1-$O635:AA635),N(OFFSET($O664:AA664,0,MAX(COLUMN($O664:AA664))-COLUMN($O664:AA664),1,1)))+AA635*AA606</f>
        <v>0</v>
      </c>
      <c r="AB693" s="256">
        <f ca="1">SUMPRODUCT($O606:AB606,N(1-$O635:AB635),N(OFFSET($O664:AB664,0,MAX(COLUMN($O664:AB664))-COLUMN($O664:AB664),1,1)))+AB635*AB606</f>
        <v>0</v>
      </c>
      <c r="AC693" s="256">
        <f ca="1">SUMPRODUCT($O606:AC606,N(1-$O635:AC635),N(OFFSET($O664:AC664,0,MAX(COLUMN($O664:AC664))-COLUMN($O664:AC664),1,1)))+AC635*AC606</f>
        <v>0</v>
      </c>
      <c r="AD693" s="256">
        <f ca="1">SUMPRODUCT($O606:AD606,N(1-$O635:AD635),N(OFFSET($O664:AD664,0,MAX(COLUMN($O664:AD664))-COLUMN($O664:AD664),1,1)))+AD635*AD606</f>
        <v>0</v>
      </c>
      <c r="AE693" s="256">
        <f ca="1">SUMPRODUCT($O606:AE606,N(1-$O635:AE635),N(OFFSET($O664:AE664,0,MAX(COLUMN($O664:AE664))-COLUMN($O664:AE664),1,1)))+AE635*AE606</f>
        <v>0</v>
      </c>
      <c r="AF693" s="256">
        <f ca="1">SUMPRODUCT($O606:AF606,N(1-$O635:AF635),N(OFFSET($O664:AF664,0,MAX(COLUMN($O664:AF664))-COLUMN($O664:AF664),1,1)))+AF635*AF606</f>
        <v>0</v>
      </c>
      <c r="AG693" s="256">
        <f ca="1">SUMPRODUCT($O606:AG606,N(1-$O635:AG635),N(OFFSET($O664:AG664,0,MAX(COLUMN($O664:AG664))-COLUMN($O664:AG664),1,1)))+AG635*AG606</f>
        <v>0</v>
      </c>
      <c r="AH693" s="256">
        <f ca="1">SUMPRODUCT($O606:AH606,N(1-$O635:AH635),N(OFFSET($O664:AH664,0,MAX(COLUMN($O664:AH664))-COLUMN($O664:AH664),1,1)))+AH635*AH606</f>
        <v>0</v>
      </c>
      <c r="AI693" s="256">
        <f ca="1">SUMPRODUCT($O606:AI606,N(1-$O635:AI635),N(OFFSET($O664:AI664,0,MAX(COLUMN($O664:AI664))-COLUMN($O664:AI664),1,1)))+AI635*AI606</f>
        <v>0</v>
      </c>
      <c r="AJ693" s="256">
        <f ca="1">SUMPRODUCT($O606:AJ606,N(1-$O635:AJ635),N(OFFSET($O664:AJ664,0,MAX(COLUMN($O664:AJ664))-COLUMN($O664:AJ664),1,1)))+AJ635*AJ606</f>
        <v>0</v>
      </c>
      <c r="AK693" s="256">
        <f ca="1">SUMPRODUCT($O606:AK606,N(1-$O635:AK635),N(OFFSET($O664:AK664,0,MAX(COLUMN($O664:AK664))-COLUMN($O664:AK664),1,1)))+AK635*AK606</f>
        <v>0</v>
      </c>
      <c r="AL693" s="256">
        <f ca="1">SUMPRODUCT($O606:AL606,N(1-$O635:AL635),N(OFFSET($O664:AL664,0,MAX(COLUMN($O664:AL664))-COLUMN($O664:AL664),1,1)))+AL635*AL606</f>
        <v>0</v>
      </c>
      <c r="AM693" s="256">
        <f ca="1">SUMPRODUCT($O606:AM606,N(1-$O635:AM635),N(OFFSET($O664:AM664,0,MAX(COLUMN($O664:AM664))-COLUMN($O664:AM664),1,1)))+AM635*AM606</f>
        <v>0</v>
      </c>
      <c r="AN693" s="256">
        <f ca="1">SUMPRODUCT($O606:AN606,N(1-$O635:AN635),N(OFFSET($O664:AN664,0,MAX(COLUMN($O664:AN664))-COLUMN($O664:AN664),1,1)))+AN635*AN606</f>
        <v>0</v>
      </c>
      <c r="AO693" s="256">
        <f ca="1">SUMPRODUCT($O606:AO606,N(1-$O635:AO635),N(OFFSET($O664:AO664,0,MAX(COLUMN($O664:AO664))-COLUMN($O664:AO664),1,1)))+AO635*AO606</f>
        <v>0</v>
      </c>
      <c r="AP693" s="256">
        <f ca="1">SUMPRODUCT($O606:AP606,N(1-$O635:AP635),N(OFFSET($O664:AP664,0,MAX(COLUMN($O664:AP664))-COLUMN($O664:AP664),1,1)))+AP635*AP606</f>
        <v>0</v>
      </c>
      <c r="AQ693" s="256">
        <f ca="1">SUMPRODUCT($O606:AQ606,N(1-$O635:AQ635),N(OFFSET($O664:AQ664,0,MAX(COLUMN($O664:AQ664))-COLUMN($O664:AQ664),1,1)))+AQ635*AQ606</f>
        <v>0</v>
      </c>
      <c r="AR693" s="256">
        <f ca="1">SUMPRODUCT($O606:AR606,N(1-$O635:AR635),N(OFFSET($O664:AR664,0,MAX(COLUMN($O664:AR664))-COLUMN($O664:AR664),1,1)))+AR635*AR606</f>
        <v>0</v>
      </c>
      <c r="AS693" s="256">
        <f ca="1">SUMPRODUCT($O606:AS606,N(1-$O635:AS635),N(OFFSET($O664:AS664,0,MAX(COLUMN($O664:AS664))-COLUMN($O664:AS664),1,1)))+AS635*AS606</f>
        <v>0</v>
      </c>
      <c r="AT693" s="256">
        <f ca="1">SUMPRODUCT($O606:AT606,N(1-$O635:AT635),N(OFFSET($O664:AT664,0,MAX(COLUMN($O664:AT664))-COLUMN($O664:AT664),1,1)))+AT635*AT606</f>
        <v>0</v>
      </c>
      <c r="AU693" s="256">
        <f ca="1">SUMPRODUCT($O606:AU606,N(1-$O635:AU635),N(OFFSET($O664:AU664,0,MAX(COLUMN($O664:AU664))-COLUMN($O664:AU664),1,1)))+AU635*AU606</f>
        <v>0</v>
      </c>
      <c r="AV693" s="256">
        <f ca="1">SUMPRODUCT($O606:AV606,N(1-$O635:AV635),N(OFFSET($O664:AV664,0,MAX(COLUMN($O664:AV664))-COLUMN($O664:AV664),1,1)))+AV635*AV606</f>
        <v>0</v>
      </c>
      <c r="AW693" s="256">
        <f ca="1">SUMPRODUCT($O606:AW606,N(1-$O635:AW635),N(OFFSET($O664:AW664,0,MAX(COLUMN($O664:AW664))-COLUMN($O664:AW664),1,1)))+AW635*AW606</f>
        <v>0</v>
      </c>
      <c r="AX693" s="256">
        <f ca="1">SUMPRODUCT($O606:AX606,N(1-$O635:AX635),N(OFFSET($O664:AX664,0,MAX(COLUMN($O664:AX664))-COLUMN($O664:AX664),1,1)))+AX635*AX606</f>
        <v>0</v>
      </c>
      <c r="AY693" s="256">
        <f ca="1">SUMPRODUCT($O606:AY606,N(1-$O635:AY635),N(OFFSET($O664:AY664,0,MAX(COLUMN($O664:AY664))-COLUMN($O664:AY664),1,1)))+AY635*AY606</f>
        <v>0</v>
      </c>
      <c r="AZ693" s="256">
        <f ca="1">SUMPRODUCT($O606:AZ606,N(1-$O635:AZ635),N(OFFSET($O664:AZ664,0,MAX(COLUMN($O664:AZ664))-COLUMN($O664:AZ664),1,1)))+AZ635*AZ606</f>
        <v>0</v>
      </c>
      <c r="BA693" s="256">
        <f ca="1">SUMPRODUCT($O606:BA606,N(1-$O635:BA635),N(OFFSET($O664:BA664,0,MAX(COLUMN($O664:BA664))-COLUMN($O664:BA664),1,1)))+BA635*BA606</f>
        <v>0</v>
      </c>
      <c r="BB693" s="256">
        <f ca="1">SUMPRODUCT($O606:BB606,N(1-$O635:BB635),N(OFFSET($O664:BB664,0,MAX(COLUMN($O664:BB664))-COLUMN($O664:BB664),1,1)))+BB635*BB606</f>
        <v>0</v>
      </c>
      <c r="BC693" s="256">
        <f ca="1">SUMPRODUCT($O606:BC606,N(1-$O635:BC635),N(OFFSET($O664:BC664,0,MAX(COLUMN($O664:BC664))-COLUMN($O664:BC664),1,1)))+BC635*BC606</f>
        <v>0</v>
      </c>
      <c r="BD693" s="256">
        <f ca="1">SUMPRODUCT($O606:BD606,N(1-$O635:BD635),N(OFFSET($O664:BD664,0,MAX(COLUMN($O664:BD664))-COLUMN($O664:BD664),1,1)))+BD635*BD606</f>
        <v>0</v>
      </c>
      <c r="BE693" s="256">
        <f ca="1">SUMPRODUCT($O606:BE606,N(1-$O635:BE635),N(OFFSET($O664:BE664,0,MAX(COLUMN($O664:BE664))-COLUMN($O664:BE664),1,1)))+BE635*BE606</f>
        <v>0</v>
      </c>
      <c r="BF693" s="256">
        <f ca="1">SUMPRODUCT($O606:BF606,N(1-$O635:BF635),N(OFFSET($O664:BF664,0,MAX(COLUMN($O664:BF664))-COLUMN($O664:BF664),1,1)))+BF635*BF606</f>
        <v>0</v>
      </c>
      <c r="BG693" s="256">
        <f ca="1">SUMPRODUCT($O606:BG606,N(1-$O635:BG635),N(OFFSET($O664:BG664,0,MAX(COLUMN($O664:BG664))-COLUMN($O664:BG664),1,1)))+BG635*BG606</f>
        <v>0</v>
      </c>
      <c r="BH693" s="256">
        <f ca="1">SUMPRODUCT($O606:BH606,N(1-$O635:BH635),N(OFFSET($O664:BH664,0,MAX(COLUMN($O664:BH664))-COLUMN($O664:BH664),1,1)))+BH635*BH606</f>
        <v>0</v>
      </c>
      <c r="BI693" s="256">
        <f ca="1">SUMPRODUCT($O606:BI606,N(1-$O635:BI635),N(OFFSET($O664:BI664,0,MAX(COLUMN($O664:BI664))-COLUMN($O664:BI664),1,1)))+BI635*BI606</f>
        <v>0</v>
      </c>
      <c r="BJ693" s="256">
        <f ca="1">SUMPRODUCT($O606:BJ606,N(1-$O635:BJ635),N(OFFSET($O664:BJ664,0,MAX(COLUMN($O664:BJ664))-COLUMN($O664:BJ664),1,1)))+BJ635*BJ606</f>
        <v>0</v>
      </c>
      <c r="BK693" s="256">
        <f ca="1">SUMPRODUCT($O606:BK606,N(1-$O635:BK635),N(OFFSET($O664:BK664,0,MAX(COLUMN($O664:BK664))-COLUMN($O664:BK664),1,1)))+BK635*BK606</f>
        <v>0</v>
      </c>
      <c r="BL693" s="256">
        <f ca="1">SUMPRODUCT($O606:BL606,N(1-$O635:BL635),N(OFFSET($O664:BL664,0,MAX(COLUMN($O664:BL664))-COLUMN($O664:BL664),1,1)))+BL635*BL606</f>
        <v>0</v>
      </c>
      <c r="BM693" s="256">
        <f ca="1">SUMPRODUCT($O606:BM606,N(1-$O635:BM635),N(OFFSET($O664:BM664,0,MAX(COLUMN($O664:BM664))-COLUMN($O664:BM664),1,1)))+BM635*BM606</f>
        <v>0</v>
      </c>
    </row>
    <row r="694" spans="3:65" ht="12.75">
      <c r="C694" s="220">
        <f t="shared" si="667"/>
        <v>10</v>
      </c>
      <c r="D694" s="198" t="str">
        <f t="shared" si="668"/>
        <v>…</v>
      </c>
      <c r="E694" s="245" t="str">
        <f t="shared" si="666"/>
        <v>Operating Expense</v>
      </c>
      <c r="F694" s="215">
        <f t="shared" si="666"/>
        <v>2</v>
      </c>
      <c r="G694" s="215"/>
      <c r="H694" s="249"/>
      <c r="K694" s="236">
        <f t="shared" si="669"/>
        <v>0</v>
      </c>
      <c r="L694" s="237">
        <f t="shared" si="670"/>
        <v>0</v>
      </c>
      <c r="O694" s="256">
        <f ca="1">SUMPRODUCT($O607:O607,N(1-$O636:O636),N(OFFSET($O665:O665,0,MAX(COLUMN($O665:O665))-COLUMN($O665:O665),1,1)))+O636*O607</f>
        <v>0</v>
      </c>
      <c r="P694" s="256">
        <f ca="1">SUMPRODUCT($O607:P607,N(1-$O636:P636),N(OFFSET($O665:P665,0,MAX(COLUMN($O665:P665))-COLUMN($O665:P665),1,1)))+P636*P607</f>
        <v>0</v>
      </c>
      <c r="Q694" s="256">
        <f ca="1">SUMPRODUCT($O607:Q607,N(1-$O636:Q636),N(OFFSET($O665:Q665,0,MAX(COLUMN($O665:Q665))-COLUMN($O665:Q665),1,1)))+Q636*Q607</f>
        <v>0</v>
      </c>
      <c r="R694" s="256">
        <f ca="1">SUMPRODUCT($O607:R607,N(1-$O636:R636),N(OFFSET($O665:R665,0,MAX(COLUMN($O665:R665))-COLUMN($O665:R665),1,1)))+R636*R607</f>
        <v>0</v>
      </c>
      <c r="S694" s="256">
        <f ca="1">SUMPRODUCT($O607:S607,N(1-$O636:S636),N(OFFSET($O665:S665,0,MAX(COLUMN($O665:S665))-COLUMN($O665:S665),1,1)))+S636*S607</f>
        <v>0</v>
      </c>
      <c r="T694" s="256">
        <f ca="1">SUMPRODUCT($O607:T607,N(1-$O636:T636),N(OFFSET($O665:T665,0,MAX(COLUMN($O665:T665))-COLUMN($O665:T665),1,1)))+T636*T607</f>
        <v>0</v>
      </c>
      <c r="U694" s="256">
        <f ca="1">SUMPRODUCT($O607:U607,N(1-$O636:U636),N(OFFSET($O665:U665,0,MAX(COLUMN($O665:U665))-COLUMN($O665:U665),1,1)))+U636*U607</f>
        <v>0</v>
      </c>
      <c r="V694" s="256">
        <f ca="1">SUMPRODUCT($O607:V607,N(1-$O636:V636),N(OFFSET($O665:V665,0,MAX(COLUMN($O665:V665))-COLUMN($O665:V665),1,1)))+V636*V607</f>
        <v>0</v>
      </c>
      <c r="W694" s="256">
        <f ca="1">SUMPRODUCT($O607:W607,N(1-$O636:W636),N(OFFSET($O665:W665,0,MAX(COLUMN($O665:W665))-COLUMN($O665:W665),1,1)))+W636*W607</f>
        <v>0</v>
      </c>
      <c r="X694" s="256">
        <f ca="1">SUMPRODUCT($O607:X607,N(1-$O636:X636),N(OFFSET($O665:X665,0,MAX(COLUMN($O665:X665))-COLUMN($O665:X665),1,1)))+X636*X607</f>
        <v>0</v>
      </c>
      <c r="Y694" s="256">
        <f ca="1">SUMPRODUCT($O607:Y607,N(1-$O636:Y636),N(OFFSET($O665:Y665,0,MAX(COLUMN($O665:Y665))-COLUMN($O665:Y665),1,1)))+Y636*Y607</f>
        <v>0</v>
      </c>
      <c r="Z694" s="256">
        <f ca="1">SUMPRODUCT($O607:Z607,N(1-$O636:Z636),N(OFFSET($O665:Z665,0,MAX(COLUMN($O665:Z665))-COLUMN($O665:Z665),1,1)))+Z636*Z607</f>
        <v>0</v>
      </c>
      <c r="AA694" s="256">
        <f ca="1">SUMPRODUCT($O607:AA607,N(1-$O636:AA636),N(OFFSET($O665:AA665,0,MAX(COLUMN($O665:AA665))-COLUMN($O665:AA665),1,1)))+AA636*AA607</f>
        <v>0</v>
      </c>
      <c r="AB694" s="256">
        <f ca="1">SUMPRODUCT($O607:AB607,N(1-$O636:AB636),N(OFFSET($O665:AB665,0,MAX(COLUMN($O665:AB665))-COLUMN($O665:AB665),1,1)))+AB636*AB607</f>
        <v>0</v>
      </c>
      <c r="AC694" s="256">
        <f ca="1">SUMPRODUCT($O607:AC607,N(1-$O636:AC636),N(OFFSET($O665:AC665,0,MAX(COLUMN($O665:AC665))-COLUMN($O665:AC665),1,1)))+AC636*AC607</f>
        <v>0</v>
      </c>
      <c r="AD694" s="256">
        <f ca="1">SUMPRODUCT($O607:AD607,N(1-$O636:AD636),N(OFFSET($O665:AD665,0,MAX(COLUMN($O665:AD665))-COLUMN($O665:AD665),1,1)))+AD636*AD607</f>
        <v>0</v>
      </c>
      <c r="AE694" s="256">
        <f ca="1">SUMPRODUCT($O607:AE607,N(1-$O636:AE636),N(OFFSET($O665:AE665,0,MAX(COLUMN($O665:AE665))-COLUMN($O665:AE665),1,1)))+AE636*AE607</f>
        <v>0</v>
      </c>
      <c r="AF694" s="256">
        <f ca="1">SUMPRODUCT($O607:AF607,N(1-$O636:AF636),N(OFFSET($O665:AF665,0,MAX(COLUMN($O665:AF665))-COLUMN($O665:AF665),1,1)))+AF636*AF607</f>
        <v>0</v>
      </c>
      <c r="AG694" s="256">
        <f ca="1">SUMPRODUCT($O607:AG607,N(1-$O636:AG636),N(OFFSET($O665:AG665,0,MAX(COLUMN($O665:AG665))-COLUMN($O665:AG665),1,1)))+AG636*AG607</f>
        <v>0</v>
      </c>
      <c r="AH694" s="256">
        <f ca="1">SUMPRODUCT($O607:AH607,N(1-$O636:AH636),N(OFFSET($O665:AH665,0,MAX(COLUMN($O665:AH665))-COLUMN($O665:AH665),1,1)))+AH636*AH607</f>
        <v>0</v>
      </c>
      <c r="AI694" s="256">
        <f ca="1">SUMPRODUCT($O607:AI607,N(1-$O636:AI636),N(OFFSET($O665:AI665,0,MAX(COLUMN($O665:AI665))-COLUMN($O665:AI665),1,1)))+AI636*AI607</f>
        <v>0</v>
      </c>
      <c r="AJ694" s="256">
        <f ca="1">SUMPRODUCT($O607:AJ607,N(1-$O636:AJ636),N(OFFSET($O665:AJ665,0,MAX(COLUMN($O665:AJ665))-COLUMN($O665:AJ665),1,1)))+AJ636*AJ607</f>
        <v>0</v>
      </c>
      <c r="AK694" s="256">
        <f ca="1">SUMPRODUCT($O607:AK607,N(1-$O636:AK636),N(OFFSET($O665:AK665,0,MAX(COLUMN($O665:AK665))-COLUMN($O665:AK665),1,1)))+AK636*AK607</f>
        <v>0</v>
      </c>
      <c r="AL694" s="256">
        <f ca="1">SUMPRODUCT($O607:AL607,N(1-$O636:AL636),N(OFFSET($O665:AL665,0,MAX(COLUMN($O665:AL665))-COLUMN($O665:AL665),1,1)))+AL636*AL607</f>
        <v>0</v>
      </c>
      <c r="AM694" s="256">
        <f ca="1">SUMPRODUCT($O607:AM607,N(1-$O636:AM636),N(OFFSET($O665:AM665,0,MAX(COLUMN($O665:AM665))-COLUMN($O665:AM665),1,1)))+AM636*AM607</f>
        <v>0</v>
      </c>
      <c r="AN694" s="256">
        <f ca="1">SUMPRODUCT($O607:AN607,N(1-$O636:AN636),N(OFFSET($O665:AN665,0,MAX(COLUMN($O665:AN665))-COLUMN($O665:AN665),1,1)))+AN636*AN607</f>
        <v>0</v>
      </c>
      <c r="AO694" s="256">
        <f ca="1">SUMPRODUCT($O607:AO607,N(1-$O636:AO636),N(OFFSET($O665:AO665,0,MAX(COLUMN($O665:AO665))-COLUMN($O665:AO665),1,1)))+AO636*AO607</f>
        <v>0</v>
      </c>
      <c r="AP694" s="256">
        <f ca="1">SUMPRODUCT($O607:AP607,N(1-$O636:AP636),N(OFFSET($O665:AP665,0,MAX(COLUMN($O665:AP665))-COLUMN($O665:AP665),1,1)))+AP636*AP607</f>
        <v>0</v>
      </c>
      <c r="AQ694" s="256">
        <f ca="1">SUMPRODUCT($O607:AQ607,N(1-$O636:AQ636),N(OFFSET($O665:AQ665,0,MAX(COLUMN($O665:AQ665))-COLUMN($O665:AQ665),1,1)))+AQ636*AQ607</f>
        <v>0</v>
      </c>
      <c r="AR694" s="256">
        <f ca="1">SUMPRODUCT($O607:AR607,N(1-$O636:AR636),N(OFFSET($O665:AR665,0,MAX(COLUMN($O665:AR665))-COLUMN($O665:AR665),1,1)))+AR636*AR607</f>
        <v>0</v>
      </c>
      <c r="AS694" s="256">
        <f ca="1">SUMPRODUCT($O607:AS607,N(1-$O636:AS636),N(OFFSET($O665:AS665,0,MAX(COLUMN($O665:AS665))-COLUMN($O665:AS665),1,1)))+AS636*AS607</f>
        <v>0</v>
      </c>
      <c r="AT694" s="256">
        <f ca="1">SUMPRODUCT($O607:AT607,N(1-$O636:AT636),N(OFFSET($O665:AT665,0,MAX(COLUMN($O665:AT665))-COLUMN($O665:AT665),1,1)))+AT636*AT607</f>
        <v>0</v>
      </c>
      <c r="AU694" s="256">
        <f ca="1">SUMPRODUCT($O607:AU607,N(1-$O636:AU636),N(OFFSET($O665:AU665,0,MAX(COLUMN($O665:AU665))-COLUMN($O665:AU665),1,1)))+AU636*AU607</f>
        <v>0</v>
      </c>
      <c r="AV694" s="256">
        <f ca="1">SUMPRODUCT($O607:AV607,N(1-$O636:AV636),N(OFFSET($O665:AV665,0,MAX(COLUMN($O665:AV665))-COLUMN($O665:AV665),1,1)))+AV636*AV607</f>
        <v>0</v>
      </c>
      <c r="AW694" s="256">
        <f ca="1">SUMPRODUCT($O607:AW607,N(1-$O636:AW636),N(OFFSET($O665:AW665,0,MAX(COLUMN($O665:AW665))-COLUMN($O665:AW665),1,1)))+AW636*AW607</f>
        <v>0</v>
      </c>
      <c r="AX694" s="256">
        <f ca="1">SUMPRODUCT($O607:AX607,N(1-$O636:AX636),N(OFFSET($O665:AX665,0,MAX(COLUMN($O665:AX665))-COLUMN($O665:AX665),1,1)))+AX636*AX607</f>
        <v>0</v>
      </c>
      <c r="AY694" s="256">
        <f ca="1">SUMPRODUCT($O607:AY607,N(1-$O636:AY636),N(OFFSET($O665:AY665,0,MAX(COLUMN($O665:AY665))-COLUMN($O665:AY665),1,1)))+AY636*AY607</f>
        <v>0</v>
      </c>
      <c r="AZ694" s="256">
        <f ca="1">SUMPRODUCT($O607:AZ607,N(1-$O636:AZ636),N(OFFSET($O665:AZ665,0,MAX(COLUMN($O665:AZ665))-COLUMN($O665:AZ665),1,1)))+AZ636*AZ607</f>
        <v>0</v>
      </c>
      <c r="BA694" s="256">
        <f ca="1">SUMPRODUCT($O607:BA607,N(1-$O636:BA636),N(OFFSET($O665:BA665,0,MAX(COLUMN($O665:BA665))-COLUMN($O665:BA665),1,1)))+BA636*BA607</f>
        <v>0</v>
      </c>
      <c r="BB694" s="256">
        <f ca="1">SUMPRODUCT($O607:BB607,N(1-$O636:BB636),N(OFFSET($O665:BB665,0,MAX(COLUMN($O665:BB665))-COLUMN($O665:BB665),1,1)))+BB636*BB607</f>
        <v>0</v>
      </c>
      <c r="BC694" s="256">
        <f ca="1">SUMPRODUCT($O607:BC607,N(1-$O636:BC636),N(OFFSET($O665:BC665,0,MAX(COLUMN($O665:BC665))-COLUMN($O665:BC665),1,1)))+BC636*BC607</f>
        <v>0</v>
      </c>
      <c r="BD694" s="256">
        <f ca="1">SUMPRODUCT($O607:BD607,N(1-$O636:BD636),N(OFFSET($O665:BD665,0,MAX(COLUMN($O665:BD665))-COLUMN($O665:BD665),1,1)))+BD636*BD607</f>
        <v>0</v>
      </c>
      <c r="BE694" s="256">
        <f ca="1">SUMPRODUCT($O607:BE607,N(1-$O636:BE636),N(OFFSET($O665:BE665,0,MAX(COLUMN($O665:BE665))-COLUMN($O665:BE665),1,1)))+BE636*BE607</f>
        <v>0</v>
      </c>
      <c r="BF694" s="256">
        <f ca="1">SUMPRODUCT($O607:BF607,N(1-$O636:BF636),N(OFFSET($O665:BF665,0,MAX(COLUMN($O665:BF665))-COLUMN($O665:BF665),1,1)))+BF636*BF607</f>
        <v>0</v>
      </c>
      <c r="BG694" s="256">
        <f ca="1">SUMPRODUCT($O607:BG607,N(1-$O636:BG636),N(OFFSET($O665:BG665,0,MAX(COLUMN($O665:BG665))-COLUMN($O665:BG665),1,1)))+BG636*BG607</f>
        <v>0</v>
      </c>
      <c r="BH694" s="256">
        <f ca="1">SUMPRODUCT($O607:BH607,N(1-$O636:BH636),N(OFFSET($O665:BH665,0,MAX(COLUMN($O665:BH665))-COLUMN($O665:BH665),1,1)))+BH636*BH607</f>
        <v>0</v>
      </c>
      <c r="BI694" s="256">
        <f ca="1">SUMPRODUCT($O607:BI607,N(1-$O636:BI636),N(OFFSET($O665:BI665,0,MAX(COLUMN($O665:BI665))-COLUMN($O665:BI665),1,1)))+BI636*BI607</f>
        <v>0</v>
      </c>
      <c r="BJ694" s="256">
        <f ca="1">SUMPRODUCT($O607:BJ607,N(1-$O636:BJ636),N(OFFSET($O665:BJ665,0,MAX(COLUMN($O665:BJ665))-COLUMN($O665:BJ665),1,1)))+BJ636*BJ607</f>
        <v>0</v>
      </c>
      <c r="BK694" s="256">
        <f ca="1">SUMPRODUCT($O607:BK607,N(1-$O636:BK636),N(OFFSET($O665:BK665,0,MAX(COLUMN($O665:BK665))-COLUMN($O665:BK665),1,1)))+BK636*BK607</f>
        <v>0</v>
      </c>
      <c r="BL694" s="256">
        <f ca="1">SUMPRODUCT($O607:BL607,N(1-$O636:BL636),N(OFFSET($O665:BL665,0,MAX(COLUMN($O665:BL665))-COLUMN($O665:BL665),1,1)))+BL636*BL607</f>
        <v>0</v>
      </c>
      <c r="BM694" s="256">
        <f ca="1">SUMPRODUCT($O607:BM607,N(1-$O636:BM636),N(OFFSET($O665:BM665,0,MAX(COLUMN($O665:BM665))-COLUMN($O665:BM665),1,1)))+BM636*BM607</f>
        <v>0</v>
      </c>
    </row>
    <row r="695" spans="3:65" ht="12.75">
      <c r="C695" s="220">
        <f t="shared" si="667"/>
        <v>11</v>
      </c>
      <c r="D695" s="198" t="str">
        <f t="shared" si="668"/>
        <v>…</v>
      </c>
      <c r="E695" s="245" t="str">
        <f t="shared" si="666"/>
        <v>Operating Expense</v>
      </c>
      <c r="F695" s="215">
        <f t="shared" si="666"/>
        <v>2</v>
      </c>
      <c r="G695" s="215"/>
      <c r="H695" s="249"/>
      <c r="K695" s="236">
        <f t="shared" si="669"/>
        <v>0</v>
      </c>
      <c r="L695" s="237">
        <f t="shared" si="670"/>
        <v>0</v>
      </c>
      <c r="O695" s="256">
        <f ca="1">SUMPRODUCT($O608:O608,N(1-$O637:O637),N(OFFSET($O666:O666,0,MAX(COLUMN($O666:O666))-COLUMN($O666:O666),1,1)))+O637*O608</f>
        <v>0</v>
      </c>
      <c r="P695" s="256">
        <f ca="1">SUMPRODUCT($O608:P608,N(1-$O637:P637),N(OFFSET($O666:P666,0,MAX(COLUMN($O666:P666))-COLUMN($O666:P666),1,1)))+P637*P608</f>
        <v>0</v>
      </c>
      <c r="Q695" s="256">
        <f ca="1">SUMPRODUCT($O608:Q608,N(1-$O637:Q637),N(OFFSET($O666:Q666,0,MAX(COLUMN($O666:Q666))-COLUMN($O666:Q666),1,1)))+Q637*Q608</f>
        <v>0</v>
      </c>
      <c r="R695" s="256">
        <f ca="1">SUMPRODUCT($O608:R608,N(1-$O637:R637),N(OFFSET($O666:R666,0,MAX(COLUMN($O666:R666))-COLUMN($O666:R666),1,1)))+R637*R608</f>
        <v>0</v>
      </c>
      <c r="S695" s="256">
        <f ca="1">SUMPRODUCT($O608:S608,N(1-$O637:S637),N(OFFSET($O666:S666,0,MAX(COLUMN($O666:S666))-COLUMN($O666:S666),1,1)))+S637*S608</f>
        <v>0</v>
      </c>
      <c r="T695" s="256">
        <f ca="1">SUMPRODUCT($O608:T608,N(1-$O637:T637),N(OFFSET($O666:T666,0,MAX(COLUMN($O666:T666))-COLUMN($O666:T666),1,1)))+T637*T608</f>
        <v>0</v>
      </c>
      <c r="U695" s="256">
        <f ca="1">SUMPRODUCT($O608:U608,N(1-$O637:U637),N(OFFSET($O666:U666,0,MAX(COLUMN($O666:U666))-COLUMN($O666:U666),1,1)))+U637*U608</f>
        <v>0</v>
      </c>
      <c r="V695" s="256">
        <f ca="1">SUMPRODUCT($O608:V608,N(1-$O637:V637),N(OFFSET($O666:V666,0,MAX(COLUMN($O666:V666))-COLUMN($O666:V666),1,1)))+V637*V608</f>
        <v>0</v>
      </c>
      <c r="W695" s="256">
        <f ca="1">SUMPRODUCT($O608:W608,N(1-$O637:W637),N(OFFSET($O666:W666,0,MAX(COLUMN($O666:W666))-COLUMN($O666:W666),1,1)))+W637*W608</f>
        <v>0</v>
      </c>
      <c r="X695" s="256">
        <f ca="1">SUMPRODUCT($O608:X608,N(1-$O637:X637),N(OFFSET($O666:X666,0,MAX(COLUMN($O666:X666))-COLUMN($O666:X666),1,1)))+X637*X608</f>
        <v>0</v>
      </c>
      <c r="Y695" s="256">
        <f ca="1">SUMPRODUCT($O608:Y608,N(1-$O637:Y637),N(OFFSET($O666:Y666,0,MAX(COLUMN($O666:Y666))-COLUMN($O666:Y666),1,1)))+Y637*Y608</f>
        <v>0</v>
      </c>
      <c r="Z695" s="256">
        <f ca="1">SUMPRODUCT($O608:Z608,N(1-$O637:Z637),N(OFFSET($O666:Z666,0,MAX(COLUMN($O666:Z666))-COLUMN($O666:Z666),1,1)))+Z637*Z608</f>
        <v>0</v>
      </c>
      <c r="AA695" s="256">
        <f ca="1">SUMPRODUCT($O608:AA608,N(1-$O637:AA637),N(OFFSET($O666:AA666,0,MAX(COLUMN($O666:AA666))-COLUMN($O666:AA666),1,1)))+AA637*AA608</f>
        <v>0</v>
      </c>
      <c r="AB695" s="256">
        <f ca="1">SUMPRODUCT($O608:AB608,N(1-$O637:AB637),N(OFFSET($O666:AB666,0,MAX(COLUMN($O666:AB666))-COLUMN($O666:AB666),1,1)))+AB637*AB608</f>
        <v>0</v>
      </c>
      <c r="AC695" s="256">
        <f ca="1">SUMPRODUCT($O608:AC608,N(1-$O637:AC637),N(OFFSET($O666:AC666,0,MAX(COLUMN($O666:AC666))-COLUMN($O666:AC666),1,1)))+AC637*AC608</f>
        <v>0</v>
      </c>
      <c r="AD695" s="256">
        <f ca="1">SUMPRODUCT($O608:AD608,N(1-$O637:AD637),N(OFFSET($O666:AD666,0,MAX(COLUMN($O666:AD666))-COLUMN($O666:AD666),1,1)))+AD637*AD608</f>
        <v>0</v>
      </c>
      <c r="AE695" s="256">
        <f ca="1">SUMPRODUCT($O608:AE608,N(1-$O637:AE637),N(OFFSET($O666:AE666,0,MAX(COLUMN($O666:AE666))-COLUMN($O666:AE666),1,1)))+AE637*AE608</f>
        <v>0</v>
      </c>
      <c r="AF695" s="256">
        <f ca="1">SUMPRODUCT($O608:AF608,N(1-$O637:AF637),N(OFFSET($O666:AF666,0,MAX(COLUMN($O666:AF666))-COLUMN($O666:AF666),1,1)))+AF637*AF608</f>
        <v>0</v>
      </c>
      <c r="AG695" s="256">
        <f ca="1">SUMPRODUCT($O608:AG608,N(1-$O637:AG637),N(OFFSET($O666:AG666,0,MAX(COLUMN($O666:AG666))-COLUMN($O666:AG666),1,1)))+AG637*AG608</f>
        <v>0</v>
      </c>
      <c r="AH695" s="256">
        <f ca="1">SUMPRODUCT($O608:AH608,N(1-$O637:AH637),N(OFFSET($O666:AH666,0,MAX(COLUMN($O666:AH666))-COLUMN($O666:AH666),1,1)))+AH637*AH608</f>
        <v>0</v>
      </c>
      <c r="AI695" s="256">
        <f ca="1">SUMPRODUCT($O608:AI608,N(1-$O637:AI637),N(OFFSET($O666:AI666,0,MAX(COLUMN($O666:AI666))-COLUMN($O666:AI666),1,1)))+AI637*AI608</f>
        <v>0</v>
      </c>
      <c r="AJ695" s="256">
        <f ca="1">SUMPRODUCT($O608:AJ608,N(1-$O637:AJ637),N(OFFSET($O666:AJ666,0,MAX(COLUMN($O666:AJ666))-COLUMN($O666:AJ666),1,1)))+AJ637*AJ608</f>
        <v>0</v>
      </c>
      <c r="AK695" s="256">
        <f ca="1">SUMPRODUCT($O608:AK608,N(1-$O637:AK637),N(OFFSET($O666:AK666,0,MAX(COLUMN($O666:AK666))-COLUMN($O666:AK666),1,1)))+AK637*AK608</f>
        <v>0</v>
      </c>
      <c r="AL695" s="256">
        <f ca="1">SUMPRODUCT($O608:AL608,N(1-$O637:AL637),N(OFFSET($O666:AL666,0,MAX(COLUMN($O666:AL666))-COLUMN($O666:AL666),1,1)))+AL637*AL608</f>
        <v>0</v>
      </c>
      <c r="AM695" s="256">
        <f ca="1">SUMPRODUCT($O608:AM608,N(1-$O637:AM637),N(OFFSET($O666:AM666,0,MAX(COLUMN($O666:AM666))-COLUMN($O666:AM666),1,1)))+AM637*AM608</f>
        <v>0</v>
      </c>
      <c r="AN695" s="256">
        <f ca="1">SUMPRODUCT($O608:AN608,N(1-$O637:AN637),N(OFFSET($O666:AN666,0,MAX(COLUMN($O666:AN666))-COLUMN($O666:AN666),1,1)))+AN637*AN608</f>
        <v>0</v>
      </c>
      <c r="AO695" s="256">
        <f ca="1">SUMPRODUCT($O608:AO608,N(1-$O637:AO637),N(OFFSET($O666:AO666,0,MAX(COLUMN($O666:AO666))-COLUMN($O666:AO666),1,1)))+AO637*AO608</f>
        <v>0</v>
      </c>
      <c r="AP695" s="256">
        <f ca="1">SUMPRODUCT($O608:AP608,N(1-$O637:AP637),N(OFFSET($O666:AP666,0,MAX(COLUMN($O666:AP666))-COLUMN($O666:AP666),1,1)))+AP637*AP608</f>
        <v>0</v>
      </c>
      <c r="AQ695" s="256">
        <f ca="1">SUMPRODUCT($O608:AQ608,N(1-$O637:AQ637),N(OFFSET($O666:AQ666,0,MAX(COLUMN($O666:AQ666))-COLUMN($O666:AQ666),1,1)))+AQ637*AQ608</f>
        <v>0</v>
      </c>
      <c r="AR695" s="256">
        <f ca="1">SUMPRODUCT($O608:AR608,N(1-$O637:AR637),N(OFFSET($O666:AR666,0,MAX(COLUMN($O666:AR666))-COLUMN($O666:AR666),1,1)))+AR637*AR608</f>
        <v>0</v>
      </c>
      <c r="AS695" s="256">
        <f ca="1">SUMPRODUCT($O608:AS608,N(1-$O637:AS637),N(OFFSET($O666:AS666,0,MAX(COLUMN($O666:AS666))-COLUMN($O666:AS666),1,1)))+AS637*AS608</f>
        <v>0</v>
      </c>
      <c r="AT695" s="256">
        <f ca="1">SUMPRODUCT($O608:AT608,N(1-$O637:AT637),N(OFFSET($O666:AT666,0,MAX(COLUMN($O666:AT666))-COLUMN($O666:AT666),1,1)))+AT637*AT608</f>
        <v>0</v>
      </c>
      <c r="AU695" s="256">
        <f ca="1">SUMPRODUCT($O608:AU608,N(1-$O637:AU637),N(OFFSET($O666:AU666,0,MAX(COLUMN($O666:AU666))-COLUMN($O666:AU666),1,1)))+AU637*AU608</f>
        <v>0</v>
      </c>
      <c r="AV695" s="256">
        <f ca="1">SUMPRODUCT($O608:AV608,N(1-$O637:AV637),N(OFFSET($O666:AV666,0,MAX(COLUMN($O666:AV666))-COLUMN($O666:AV666),1,1)))+AV637*AV608</f>
        <v>0</v>
      </c>
      <c r="AW695" s="256">
        <f ca="1">SUMPRODUCT($O608:AW608,N(1-$O637:AW637),N(OFFSET($O666:AW666,0,MAX(COLUMN($O666:AW666))-COLUMN($O666:AW666),1,1)))+AW637*AW608</f>
        <v>0</v>
      </c>
      <c r="AX695" s="256">
        <f ca="1">SUMPRODUCT($O608:AX608,N(1-$O637:AX637),N(OFFSET($O666:AX666,0,MAX(COLUMN($O666:AX666))-COLUMN($O666:AX666),1,1)))+AX637*AX608</f>
        <v>0</v>
      </c>
      <c r="AY695" s="256">
        <f ca="1">SUMPRODUCT($O608:AY608,N(1-$O637:AY637),N(OFFSET($O666:AY666,0,MAX(COLUMN($O666:AY666))-COLUMN($O666:AY666),1,1)))+AY637*AY608</f>
        <v>0</v>
      </c>
      <c r="AZ695" s="256">
        <f ca="1">SUMPRODUCT($O608:AZ608,N(1-$O637:AZ637),N(OFFSET($O666:AZ666,0,MAX(COLUMN($O666:AZ666))-COLUMN($O666:AZ666),1,1)))+AZ637*AZ608</f>
        <v>0</v>
      </c>
      <c r="BA695" s="256">
        <f ca="1">SUMPRODUCT($O608:BA608,N(1-$O637:BA637),N(OFFSET($O666:BA666,0,MAX(COLUMN($O666:BA666))-COLUMN($O666:BA666),1,1)))+BA637*BA608</f>
        <v>0</v>
      </c>
      <c r="BB695" s="256">
        <f ca="1">SUMPRODUCT($O608:BB608,N(1-$O637:BB637),N(OFFSET($O666:BB666,0,MAX(COLUMN($O666:BB666))-COLUMN($O666:BB666),1,1)))+BB637*BB608</f>
        <v>0</v>
      </c>
      <c r="BC695" s="256">
        <f ca="1">SUMPRODUCT($O608:BC608,N(1-$O637:BC637),N(OFFSET($O666:BC666,0,MAX(COLUMN($O666:BC666))-COLUMN($O666:BC666),1,1)))+BC637*BC608</f>
        <v>0</v>
      </c>
      <c r="BD695" s="256">
        <f ca="1">SUMPRODUCT($O608:BD608,N(1-$O637:BD637),N(OFFSET($O666:BD666,0,MAX(COLUMN($O666:BD666))-COLUMN($O666:BD666),1,1)))+BD637*BD608</f>
        <v>0</v>
      </c>
      <c r="BE695" s="256">
        <f ca="1">SUMPRODUCT($O608:BE608,N(1-$O637:BE637),N(OFFSET($O666:BE666,0,MAX(COLUMN($O666:BE666))-COLUMN($O666:BE666),1,1)))+BE637*BE608</f>
        <v>0</v>
      </c>
      <c r="BF695" s="256">
        <f ca="1">SUMPRODUCT($O608:BF608,N(1-$O637:BF637),N(OFFSET($O666:BF666,0,MAX(COLUMN($O666:BF666))-COLUMN($O666:BF666),1,1)))+BF637*BF608</f>
        <v>0</v>
      </c>
      <c r="BG695" s="256">
        <f ca="1">SUMPRODUCT($O608:BG608,N(1-$O637:BG637),N(OFFSET($O666:BG666,0,MAX(COLUMN($O666:BG666))-COLUMN($O666:BG666),1,1)))+BG637*BG608</f>
        <v>0</v>
      </c>
      <c r="BH695" s="256">
        <f ca="1">SUMPRODUCT($O608:BH608,N(1-$O637:BH637),N(OFFSET($O666:BH666,0,MAX(COLUMN($O666:BH666))-COLUMN($O666:BH666),1,1)))+BH637*BH608</f>
        <v>0</v>
      </c>
      <c r="BI695" s="256">
        <f ca="1">SUMPRODUCT($O608:BI608,N(1-$O637:BI637),N(OFFSET($O666:BI666,0,MAX(COLUMN($O666:BI666))-COLUMN($O666:BI666),1,1)))+BI637*BI608</f>
        <v>0</v>
      </c>
      <c r="BJ695" s="256">
        <f ca="1">SUMPRODUCT($O608:BJ608,N(1-$O637:BJ637),N(OFFSET($O666:BJ666,0,MAX(COLUMN($O666:BJ666))-COLUMN($O666:BJ666),1,1)))+BJ637*BJ608</f>
        <v>0</v>
      </c>
      <c r="BK695" s="256">
        <f ca="1">SUMPRODUCT($O608:BK608,N(1-$O637:BK637),N(OFFSET($O666:BK666,0,MAX(COLUMN($O666:BK666))-COLUMN($O666:BK666),1,1)))+BK637*BK608</f>
        <v>0</v>
      </c>
      <c r="BL695" s="256">
        <f ca="1">SUMPRODUCT($O608:BL608,N(1-$O637:BL637),N(OFFSET($O666:BL666,0,MAX(COLUMN($O666:BL666))-COLUMN($O666:BL666),1,1)))+BL637*BL608</f>
        <v>0</v>
      </c>
      <c r="BM695" s="256">
        <f ca="1">SUMPRODUCT($O608:BM608,N(1-$O637:BM637),N(OFFSET($O666:BM666,0,MAX(COLUMN($O666:BM666))-COLUMN($O666:BM666),1,1)))+BM637*BM608</f>
        <v>0</v>
      </c>
    </row>
    <row r="696" spans="3:65" ht="12.75">
      <c r="C696" s="220">
        <f t="shared" si="667"/>
        <v>12</v>
      </c>
      <c r="D696" s="198" t="str">
        <f t="shared" si="668"/>
        <v>…</v>
      </c>
      <c r="E696" s="245" t="str">
        <f t="shared" si="666"/>
        <v>Operating Expense</v>
      </c>
      <c r="F696" s="215">
        <f t="shared" si="666"/>
        <v>2</v>
      </c>
      <c r="G696" s="215"/>
      <c r="H696" s="249"/>
      <c r="K696" s="236">
        <f t="shared" si="669"/>
        <v>0</v>
      </c>
      <c r="L696" s="237">
        <f t="shared" si="670"/>
        <v>0</v>
      </c>
      <c r="O696" s="256">
        <f ca="1">SUMPRODUCT($O609:O609,N(1-$O638:O638),N(OFFSET($O667:O667,0,MAX(COLUMN($O667:O667))-COLUMN($O667:O667),1,1)))+O638*O609</f>
        <v>0</v>
      </c>
      <c r="P696" s="256">
        <f ca="1">SUMPRODUCT($O609:P609,N(1-$O638:P638),N(OFFSET($O667:P667,0,MAX(COLUMN($O667:P667))-COLUMN($O667:P667),1,1)))+P638*P609</f>
        <v>0</v>
      </c>
      <c r="Q696" s="256">
        <f ca="1">SUMPRODUCT($O609:Q609,N(1-$O638:Q638),N(OFFSET($O667:Q667,0,MAX(COLUMN($O667:Q667))-COLUMN($O667:Q667),1,1)))+Q638*Q609</f>
        <v>0</v>
      </c>
      <c r="R696" s="256">
        <f ca="1">SUMPRODUCT($O609:R609,N(1-$O638:R638),N(OFFSET($O667:R667,0,MAX(COLUMN($O667:R667))-COLUMN($O667:R667),1,1)))+R638*R609</f>
        <v>0</v>
      </c>
      <c r="S696" s="256">
        <f ca="1">SUMPRODUCT($O609:S609,N(1-$O638:S638),N(OFFSET($O667:S667,0,MAX(COLUMN($O667:S667))-COLUMN($O667:S667),1,1)))+S638*S609</f>
        <v>0</v>
      </c>
      <c r="T696" s="256">
        <f ca="1">SUMPRODUCT($O609:T609,N(1-$O638:T638),N(OFFSET($O667:T667,0,MAX(COLUMN($O667:T667))-COLUMN($O667:T667),1,1)))+T638*T609</f>
        <v>0</v>
      </c>
      <c r="U696" s="256">
        <f ca="1">SUMPRODUCT($O609:U609,N(1-$O638:U638),N(OFFSET($O667:U667,0,MAX(COLUMN($O667:U667))-COLUMN($O667:U667),1,1)))+U638*U609</f>
        <v>0</v>
      </c>
      <c r="V696" s="256">
        <f ca="1">SUMPRODUCT($O609:V609,N(1-$O638:V638),N(OFFSET($O667:V667,0,MAX(COLUMN($O667:V667))-COLUMN($O667:V667),1,1)))+V638*V609</f>
        <v>0</v>
      </c>
      <c r="W696" s="256">
        <f ca="1">SUMPRODUCT($O609:W609,N(1-$O638:W638),N(OFFSET($O667:W667,0,MAX(COLUMN($O667:W667))-COLUMN($O667:W667),1,1)))+W638*W609</f>
        <v>0</v>
      </c>
      <c r="X696" s="256">
        <f ca="1">SUMPRODUCT($O609:X609,N(1-$O638:X638),N(OFFSET($O667:X667,0,MAX(COLUMN($O667:X667))-COLUMN($O667:X667),1,1)))+X638*X609</f>
        <v>0</v>
      </c>
      <c r="Y696" s="256">
        <f ca="1">SUMPRODUCT($O609:Y609,N(1-$O638:Y638),N(OFFSET($O667:Y667,0,MAX(COLUMN($O667:Y667))-COLUMN($O667:Y667),1,1)))+Y638*Y609</f>
        <v>0</v>
      </c>
      <c r="Z696" s="256">
        <f ca="1">SUMPRODUCT($O609:Z609,N(1-$O638:Z638),N(OFFSET($O667:Z667,0,MAX(COLUMN($O667:Z667))-COLUMN($O667:Z667),1,1)))+Z638*Z609</f>
        <v>0</v>
      </c>
      <c r="AA696" s="256">
        <f ca="1">SUMPRODUCT($O609:AA609,N(1-$O638:AA638),N(OFFSET($O667:AA667,0,MAX(COLUMN($O667:AA667))-COLUMN($O667:AA667),1,1)))+AA638*AA609</f>
        <v>0</v>
      </c>
      <c r="AB696" s="256">
        <f ca="1">SUMPRODUCT($O609:AB609,N(1-$O638:AB638),N(OFFSET($O667:AB667,0,MAX(COLUMN($O667:AB667))-COLUMN($O667:AB667),1,1)))+AB638*AB609</f>
        <v>0</v>
      </c>
      <c r="AC696" s="256">
        <f ca="1">SUMPRODUCT($O609:AC609,N(1-$O638:AC638),N(OFFSET($O667:AC667,0,MAX(COLUMN($O667:AC667))-COLUMN($O667:AC667),1,1)))+AC638*AC609</f>
        <v>0</v>
      </c>
      <c r="AD696" s="256">
        <f ca="1">SUMPRODUCT($O609:AD609,N(1-$O638:AD638),N(OFFSET($O667:AD667,0,MAX(COLUMN($O667:AD667))-COLUMN($O667:AD667),1,1)))+AD638*AD609</f>
        <v>0</v>
      </c>
      <c r="AE696" s="256">
        <f ca="1">SUMPRODUCT($O609:AE609,N(1-$O638:AE638),N(OFFSET($O667:AE667,0,MAX(COLUMN($O667:AE667))-COLUMN($O667:AE667),1,1)))+AE638*AE609</f>
        <v>0</v>
      </c>
      <c r="AF696" s="256">
        <f ca="1">SUMPRODUCT($O609:AF609,N(1-$O638:AF638),N(OFFSET($O667:AF667,0,MAX(COLUMN($O667:AF667))-COLUMN($O667:AF667),1,1)))+AF638*AF609</f>
        <v>0</v>
      </c>
      <c r="AG696" s="256">
        <f ca="1">SUMPRODUCT($O609:AG609,N(1-$O638:AG638),N(OFFSET($O667:AG667,0,MAX(COLUMN($O667:AG667))-COLUMN($O667:AG667),1,1)))+AG638*AG609</f>
        <v>0</v>
      </c>
      <c r="AH696" s="256">
        <f ca="1">SUMPRODUCT($O609:AH609,N(1-$O638:AH638),N(OFFSET($O667:AH667,0,MAX(COLUMN($O667:AH667))-COLUMN($O667:AH667),1,1)))+AH638*AH609</f>
        <v>0</v>
      </c>
      <c r="AI696" s="256">
        <f ca="1">SUMPRODUCT($O609:AI609,N(1-$O638:AI638),N(OFFSET($O667:AI667,0,MAX(COLUMN($O667:AI667))-COLUMN($O667:AI667),1,1)))+AI638*AI609</f>
        <v>0</v>
      </c>
      <c r="AJ696" s="256">
        <f ca="1">SUMPRODUCT($O609:AJ609,N(1-$O638:AJ638),N(OFFSET($O667:AJ667,0,MAX(COLUMN($O667:AJ667))-COLUMN($O667:AJ667),1,1)))+AJ638*AJ609</f>
        <v>0</v>
      </c>
      <c r="AK696" s="256">
        <f ca="1">SUMPRODUCT($O609:AK609,N(1-$O638:AK638),N(OFFSET($O667:AK667,0,MAX(COLUMN($O667:AK667))-COLUMN($O667:AK667),1,1)))+AK638*AK609</f>
        <v>0</v>
      </c>
      <c r="AL696" s="256">
        <f ca="1">SUMPRODUCT($O609:AL609,N(1-$O638:AL638),N(OFFSET($O667:AL667,0,MAX(COLUMN($O667:AL667))-COLUMN($O667:AL667),1,1)))+AL638*AL609</f>
        <v>0</v>
      </c>
      <c r="AM696" s="256">
        <f ca="1">SUMPRODUCT($O609:AM609,N(1-$O638:AM638),N(OFFSET($O667:AM667,0,MAX(COLUMN($O667:AM667))-COLUMN($O667:AM667),1,1)))+AM638*AM609</f>
        <v>0</v>
      </c>
      <c r="AN696" s="256">
        <f ca="1">SUMPRODUCT($O609:AN609,N(1-$O638:AN638),N(OFFSET($O667:AN667,0,MAX(COLUMN($O667:AN667))-COLUMN($O667:AN667),1,1)))+AN638*AN609</f>
        <v>0</v>
      </c>
      <c r="AO696" s="256">
        <f ca="1">SUMPRODUCT($O609:AO609,N(1-$O638:AO638),N(OFFSET($O667:AO667,0,MAX(COLUMN($O667:AO667))-COLUMN($O667:AO667),1,1)))+AO638*AO609</f>
        <v>0</v>
      </c>
      <c r="AP696" s="256">
        <f ca="1">SUMPRODUCT($O609:AP609,N(1-$O638:AP638),N(OFFSET($O667:AP667,0,MAX(COLUMN($O667:AP667))-COLUMN($O667:AP667),1,1)))+AP638*AP609</f>
        <v>0</v>
      </c>
      <c r="AQ696" s="256">
        <f ca="1">SUMPRODUCT($O609:AQ609,N(1-$O638:AQ638),N(OFFSET($O667:AQ667,0,MAX(COLUMN($O667:AQ667))-COLUMN($O667:AQ667),1,1)))+AQ638*AQ609</f>
        <v>0</v>
      </c>
      <c r="AR696" s="256">
        <f ca="1">SUMPRODUCT($O609:AR609,N(1-$O638:AR638),N(OFFSET($O667:AR667,0,MAX(COLUMN($O667:AR667))-COLUMN($O667:AR667),1,1)))+AR638*AR609</f>
        <v>0</v>
      </c>
      <c r="AS696" s="256">
        <f ca="1">SUMPRODUCT($O609:AS609,N(1-$O638:AS638),N(OFFSET($O667:AS667,0,MAX(COLUMN($O667:AS667))-COLUMN($O667:AS667),1,1)))+AS638*AS609</f>
        <v>0</v>
      </c>
      <c r="AT696" s="256">
        <f ca="1">SUMPRODUCT($O609:AT609,N(1-$O638:AT638),N(OFFSET($O667:AT667,0,MAX(COLUMN($O667:AT667))-COLUMN($O667:AT667),1,1)))+AT638*AT609</f>
        <v>0</v>
      </c>
      <c r="AU696" s="256">
        <f ca="1">SUMPRODUCT($O609:AU609,N(1-$O638:AU638),N(OFFSET($O667:AU667,0,MAX(COLUMN($O667:AU667))-COLUMN($O667:AU667),1,1)))+AU638*AU609</f>
        <v>0</v>
      </c>
      <c r="AV696" s="256">
        <f ca="1">SUMPRODUCT($O609:AV609,N(1-$O638:AV638),N(OFFSET($O667:AV667,0,MAX(COLUMN($O667:AV667))-COLUMN($O667:AV667),1,1)))+AV638*AV609</f>
        <v>0</v>
      </c>
      <c r="AW696" s="256">
        <f ca="1">SUMPRODUCT($O609:AW609,N(1-$O638:AW638),N(OFFSET($O667:AW667,0,MAX(COLUMN($O667:AW667))-COLUMN($O667:AW667),1,1)))+AW638*AW609</f>
        <v>0</v>
      </c>
      <c r="AX696" s="256">
        <f ca="1">SUMPRODUCT($O609:AX609,N(1-$O638:AX638),N(OFFSET($O667:AX667,0,MAX(COLUMN($O667:AX667))-COLUMN($O667:AX667),1,1)))+AX638*AX609</f>
        <v>0</v>
      </c>
      <c r="AY696" s="256">
        <f ca="1">SUMPRODUCT($O609:AY609,N(1-$O638:AY638),N(OFFSET($O667:AY667,0,MAX(COLUMN($O667:AY667))-COLUMN($O667:AY667),1,1)))+AY638*AY609</f>
        <v>0</v>
      </c>
      <c r="AZ696" s="256">
        <f ca="1">SUMPRODUCT($O609:AZ609,N(1-$O638:AZ638),N(OFFSET($O667:AZ667,0,MAX(COLUMN($O667:AZ667))-COLUMN($O667:AZ667),1,1)))+AZ638*AZ609</f>
        <v>0</v>
      </c>
      <c r="BA696" s="256">
        <f ca="1">SUMPRODUCT($O609:BA609,N(1-$O638:BA638),N(OFFSET($O667:BA667,0,MAX(COLUMN($O667:BA667))-COLUMN($O667:BA667),1,1)))+BA638*BA609</f>
        <v>0</v>
      </c>
      <c r="BB696" s="256">
        <f ca="1">SUMPRODUCT($O609:BB609,N(1-$O638:BB638),N(OFFSET($O667:BB667,0,MAX(COLUMN($O667:BB667))-COLUMN($O667:BB667),1,1)))+BB638*BB609</f>
        <v>0</v>
      </c>
      <c r="BC696" s="256">
        <f ca="1">SUMPRODUCT($O609:BC609,N(1-$O638:BC638),N(OFFSET($O667:BC667,0,MAX(COLUMN($O667:BC667))-COLUMN($O667:BC667),1,1)))+BC638*BC609</f>
        <v>0</v>
      </c>
      <c r="BD696" s="256">
        <f ca="1">SUMPRODUCT($O609:BD609,N(1-$O638:BD638),N(OFFSET($O667:BD667,0,MAX(COLUMN($O667:BD667))-COLUMN($O667:BD667),1,1)))+BD638*BD609</f>
        <v>0</v>
      </c>
      <c r="BE696" s="256">
        <f ca="1">SUMPRODUCT($O609:BE609,N(1-$O638:BE638),N(OFFSET($O667:BE667,0,MAX(COLUMN($O667:BE667))-COLUMN($O667:BE667),1,1)))+BE638*BE609</f>
        <v>0</v>
      </c>
      <c r="BF696" s="256">
        <f ca="1">SUMPRODUCT($O609:BF609,N(1-$O638:BF638),N(OFFSET($O667:BF667,0,MAX(COLUMN($O667:BF667))-COLUMN($O667:BF667),1,1)))+BF638*BF609</f>
        <v>0</v>
      </c>
      <c r="BG696" s="256">
        <f ca="1">SUMPRODUCT($O609:BG609,N(1-$O638:BG638),N(OFFSET($O667:BG667,0,MAX(COLUMN($O667:BG667))-COLUMN($O667:BG667),1,1)))+BG638*BG609</f>
        <v>0</v>
      </c>
      <c r="BH696" s="256">
        <f ca="1">SUMPRODUCT($O609:BH609,N(1-$O638:BH638),N(OFFSET($O667:BH667,0,MAX(COLUMN($O667:BH667))-COLUMN($O667:BH667),1,1)))+BH638*BH609</f>
        <v>0</v>
      </c>
      <c r="BI696" s="256">
        <f ca="1">SUMPRODUCT($O609:BI609,N(1-$O638:BI638),N(OFFSET($O667:BI667,0,MAX(COLUMN($O667:BI667))-COLUMN($O667:BI667),1,1)))+BI638*BI609</f>
        <v>0</v>
      </c>
      <c r="BJ696" s="256">
        <f ca="1">SUMPRODUCT($O609:BJ609,N(1-$O638:BJ638),N(OFFSET($O667:BJ667,0,MAX(COLUMN($O667:BJ667))-COLUMN($O667:BJ667),1,1)))+BJ638*BJ609</f>
        <v>0</v>
      </c>
      <c r="BK696" s="256">
        <f ca="1">SUMPRODUCT($O609:BK609,N(1-$O638:BK638),N(OFFSET($O667:BK667,0,MAX(COLUMN($O667:BK667))-COLUMN($O667:BK667),1,1)))+BK638*BK609</f>
        <v>0</v>
      </c>
      <c r="BL696" s="256">
        <f ca="1">SUMPRODUCT($O609:BL609,N(1-$O638:BL638),N(OFFSET($O667:BL667,0,MAX(COLUMN($O667:BL667))-COLUMN($O667:BL667),1,1)))+BL638*BL609</f>
        <v>0</v>
      </c>
      <c r="BM696" s="256">
        <f ca="1">SUMPRODUCT($O609:BM609,N(1-$O638:BM638),N(OFFSET($O667:BM667,0,MAX(COLUMN($O667:BM667))-COLUMN($O667:BM667),1,1)))+BM638*BM609</f>
        <v>0</v>
      </c>
    </row>
    <row r="697" spans="3:65" ht="12.75">
      <c r="C697" s="220">
        <f t="shared" si="667"/>
        <v>13</v>
      </c>
      <c r="D697" s="198" t="str">
        <f t="shared" si="668"/>
        <v>…</v>
      </c>
      <c r="E697" s="245" t="str">
        <f t="shared" si="666"/>
        <v>Operating Expense</v>
      </c>
      <c r="F697" s="215">
        <f t="shared" si="666"/>
        <v>2</v>
      </c>
      <c r="G697" s="215"/>
      <c r="H697" s="249"/>
      <c r="K697" s="236">
        <f t="shared" si="669"/>
        <v>0</v>
      </c>
      <c r="L697" s="237">
        <f t="shared" si="670"/>
        <v>0</v>
      </c>
      <c r="O697" s="256">
        <f ca="1">SUMPRODUCT($O610:O610,N(1-$O639:O639),N(OFFSET($O668:O668,0,MAX(COLUMN($O668:O668))-COLUMN($O668:O668),1,1)))+O639*O610</f>
        <v>0</v>
      </c>
      <c r="P697" s="256">
        <f ca="1">SUMPRODUCT($O610:P610,N(1-$O639:P639),N(OFFSET($O668:P668,0,MAX(COLUMN($O668:P668))-COLUMN($O668:P668),1,1)))+P639*P610</f>
        <v>0</v>
      </c>
      <c r="Q697" s="256">
        <f ca="1">SUMPRODUCT($O610:Q610,N(1-$O639:Q639),N(OFFSET($O668:Q668,0,MAX(COLUMN($O668:Q668))-COLUMN($O668:Q668),1,1)))+Q639*Q610</f>
        <v>0</v>
      </c>
      <c r="R697" s="256">
        <f ca="1">SUMPRODUCT($O610:R610,N(1-$O639:R639),N(OFFSET($O668:R668,0,MAX(COLUMN($O668:R668))-COLUMN($O668:R668),1,1)))+R639*R610</f>
        <v>0</v>
      </c>
      <c r="S697" s="256">
        <f ca="1">SUMPRODUCT($O610:S610,N(1-$O639:S639),N(OFFSET($O668:S668,0,MAX(COLUMN($O668:S668))-COLUMN($O668:S668),1,1)))+S639*S610</f>
        <v>0</v>
      </c>
      <c r="T697" s="256">
        <f ca="1">SUMPRODUCT($O610:T610,N(1-$O639:T639),N(OFFSET($O668:T668,0,MAX(COLUMN($O668:T668))-COLUMN($O668:T668),1,1)))+T639*T610</f>
        <v>0</v>
      </c>
      <c r="U697" s="256">
        <f ca="1">SUMPRODUCT($O610:U610,N(1-$O639:U639),N(OFFSET($O668:U668,0,MAX(COLUMN($O668:U668))-COLUMN($O668:U668),1,1)))+U639*U610</f>
        <v>0</v>
      </c>
      <c r="V697" s="256">
        <f ca="1">SUMPRODUCT($O610:V610,N(1-$O639:V639),N(OFFSET($O668:V668,0,MAX(COLUMN($O668:V668))-COLUMN($O668:V668),1,1)))+V639*V610</f>
        <v>0</v>
      </c>
      <c r="W697" s="256">
        <f ca="1">SUMPRODUCT($O610:W610,N(1-$O639:W639),N(OFFSET($O668:W668,0,MAX(COLUMN($O668:W668))-COLUMN($O668:W668),1,1)))+W639*W610</f>
        <v>0</v>
      </c>
      <c r="X697" s="256">
        <f ca="1">SUMPRODUCT($O610:X610,N(1-$O639:X639),N(OFFSET($O668:X668,0,MAX(COLUMN($O668:X668))-COLUMN($O668:X668),1,1)))+X639*X610</f>
        <v>0</v>
      </c>
      <c r="Y697" s="256">
        <f ca="1">SUMPRODUCT($O610:Y610,N(1-$O639:Y639),N(OFFSET($O668:Y668,0,MAX(COLUMN($O668:Y668))-COLUMN($O668:Y668),1,1)))+Y639*Y610</f>
        <v>0</v>
      </c>
      <c r="Z697" s="256">
        <f ca="1">SUMPRODUCT($O610:Z610,N(1-$O639:Z639),N(OFFSET($O668:Z668,0,MAX(COLUMN($O668:Z668))-COLUMN($O668:Z668),1,1)))+Z639*Z610</f>
        <v>0</v>
      </c>
      <c r="AA697" s="256">
        <f ca="1">SUMPRODUCT($O610:AA610,N(1-$O639:AA639),N(OFFSET($O668:AA668,0,MAX(COLUMN($O668:AA668))-COLUMN($O668:AA668),1,1)))+AA639*AA610</f>
        <v>0</v>
      </c>
      <c r="AB697" s="256">
        <f ca="1">SUMPRODUCT($O610:AB610,N(1-$O639:AB639),N(OFFSET($O668:AB668,0,MAX(COLUMN($O668:AB668))-COLUMN($O668:AB668),1,1)))+AB639*AB610</f>
        <v>0</v>
      </c>
      <c r="AC697" s="256">
        <f ca="1">SUMPRODUCT($O610:AC610,N(1-$O639:AC639),N(OFFSET($O668:AC668,0,MAX(COLUMN($O668:AC668))-COLUMN($O668:AC668),1,1)))+AC639*AC610</f>
        <v>0</v>
      </c>
      <c r="AD697" s="256">
        <f ca="1">SUMPRODUCT($O610:AD610,N(1-$O639:AD639),N(OFFSET($O668:AD668,0,MAX(COLUMN($O668:AD668))-COLUMN($O668:AD668),1,1)))+AD639*AD610</f>
        <v>0</v>
      </c>
      <c r="AE697" s="256">
        <f ca="1">SUMPRODUCT($O610:AE610,N(1-$O639:AE639),N(OFFSET($O668:AE668,0,MAX(COLUMN($O668:AE668))-COLUMN($O668:AE668),1,1)))+AE639*AE610</f>
        <v>0</v>
      </c>
      <c r="AF697" s="256">
        <f ca="1">SUMPRODUCT($O610:AF610,N(1-$O639:AF639),N(OFFSET($O668:AF668,0,MAX(COLUMN($O668:AF668))-COLUMN($O668:AF668),1,1)))+AF639*AF610</f>
        <v>0</v>
      </c>
      <c r="AG697" s="256">
        <f ca="1">SUMPRODUCT($O610:AG610,N(1-$O639:AG639),N(OFFSET($O668:AG668,0,MAX(COLUMN($O668:AG668))-COLUMN($O668:AG668),1,1)))+AG639*AG610</f>
        <v>0</v>
      </c>
      <c r="AH697" s="256">
        <f ca="1">SUMPRODUCT($O610:AH610,N(1-$O639:AH639),N(OFFSET($O668:AH668,0,MAX(COLUMN($O668:AH668))-COLUMN($O668:AH668),1,1)))+AH639*AH610</f>
        <v>0</v>
      </c>
      <c r="AI697" s="256">
        <f ca="1">SUMPRODUCT($O610:AI610,N(1-$O639:AI639),N(OFFSET($O668:AI668,0,MAX(COLUMN($O668:AI668))-COLUMN($O668:AI668),1,1)))+AI639*AI610</f>
        <v>0</v>
      </c>
      <c r="AJ697" s="256">
        <f ca="1">SUMPRODUCT($O610:AJ610,N(1-$O639:AJ639),N(OFFSET($O668:AJ668,0,MAX(COLUMN($O668:AJ668))-COLUMN($O668:AJ668),1,1)))+AJ639*AJ610</f>
        <v>0</v>
      </c>
      <c r="AK697" s="256">
        <f ca="1">SUMPRODUCT($O610:AK610,N(1-$O639:AK639),N(OFFSET($O668:AK668,0,MAX(COLUMN($O668:AK668))-COLUMN($O668:AK668),1,1)))+AK639*AK610</f>
        <v>0</v>
      </c>
      <c r="AL697" s="256">
        <f ca="1">SUMPRODUCT($O610:AL610,N(1-$O639:AL639),N(OFFSET($O668:AL668,0,MAX(COLUMN($O668:AL668))-COLUMN($O668:AL668),1,1)))+AL639*AL610</f>
        <v>0</v>
      </c>
      <c r="AM697" s="256">
        <f ca="1">SUMPRODUCT($O610:AM610,N(1-$O639:AM639),N(OFFSET($O668:AM668,0,MAX(COLUMN($O668:AM668))-COLUMN($O668:AM668),1,1)))+AM639*AM610</f>
        <v>0</v>
      </c>
      <c r="AN697" s="256">
        <f ca="1">SUMPRODUCT($O610:AN610,N(1-$O639:AN639),N(OFFSET($O668:AN668,0,MAX(COLUMN($O668:AN668))-COLUMN($O668:AN668),1,1)))+AN639*AN610</f>
        <v>0</v>
      </c>
      <c r="AO697" s="256">
        <f ca="1">SUMPRODUCT($O610:AO610,N(1-$O639:AO639),N(OFFSET($O668:AO668,0,MAX(COLUMN($O668:AO668))-COLUMN($O668:AO668),1,1)))+AO639*AO610</f>
        <v>0</v>
      </c>
      <c r="AP697" s="256">
        <f ca="1">SUMPRODUCT($O610:AP610,N(1-$O639:AP639),N(OFFSET($O668:AP668,0,MAX(COLUMN($O668:AP668))-COLUMN($O668:AP668),1,1)))+AP639*AP610</f>
        <v>0</v>
      </c>
      <c r="AQ697" s="256">
        <f ca="1">SUMPRODUCT($O610:AQ610,N(1-$O639:AQ639),N(OFFSET($O668:AQ668,0,MAX(COLUMN($O668:AQ668))-COLUMN($O668:AQ668),1,1)))+AQ639*AQ610</f>
        <v>0</v>
      </c>
      <c r="AR697" s="256">
        <f ca="1">SUMPRODUCT($O610:AR610,N(1-$O639:AR639),N(OFFSET($O668:AR668,0,MAX(COLUMN($O668:AR668))-COLUMN($O668:AR668),1,1)))+AR639*AR610</f>
        <v>0</v>
      </c>
      <c r="AS697" s="256">
        <f ca="1">SUMPRODUCT($O610:AS610,N(1-$O639:AS639),N(OFFSET($O668:AS668,0,MAX(COLUMN($O668:AS668))-COLUMN($O668:AS668),1,1)))+AS639*AS610</f>
        <v>0</v>
      </c>
      <c r="AT697" s="256">
        <f ca="1">SUMPRODUCT($O610:AT610,N(1-$O639:AT639),N(OFFSET($O668:AT668,0,MAX(COLUMN($O668:AT668))-COLUMN($O668:AT668),1,1)))+AT639*AT610</f>
        <v>0</v>
      </c>
      <c r="AU697" s="256">
        <f ca="1">SUMPRODUCT($O610:AU610,N(1-$O639:AU639),N(OFFSET($O668:AU668,0,MAX(COLUMN($O668:AU668))-COLUMN($O668:AU668),1,1)))+AU639*AU610</f>
        <v>0</v>
      </c>
      <c r="AV697" s="256">
        <f ca="1">SUMPRODUCT($O610:AV610,N(1-$O639:AV639),N(OFFSET($O668:AV668,0,MAX(COLUMN($O668:AV668))-COLUMN($O668:AV668),1,1)))+AV639*AV610</f>
        <v>0</v>
      </c>
      <c r="AW697" s="256">
        <f ca="1">SUMPRODUCT($O610:AW610,N(1-$O639:AW639),N(OFFSET($O668:AW668,0,MAX(COLUMN($O668:AW668))-COLUMN($O668:AW668),1,1)))+AW639*AW610</f>
        <v>0</v>
      </c>
      <c r="AX697" s="256">
        <f ca="1">SUMPRODUCT($O610:AX610,N(1-$O639:AX639),N(OFFSET($O668:AX668,0,MAX(COLUMN($O668:AX668))-COLUMN($O668:AX668),1,1)))+AX639*AX610</f>
        <v>0</v>
      </c>
      <c r="AY697" s="256">
        <f ca="1">SUMPRODUCT($O610:AY610,N(1-$O639:AY639),N(OFFSET($O668:AY668,0,MAX(COLUMN($O668:AY668))-COLUMN($O668:AY668),1,1)))+AY639*AY610</f>
        <v>0</v>
      </c>
      <c r="AZ697" s="256">
        <f ca="1">SUMPRODUCT($O610:AZ610,N(1-$O639:AZ639),N(OFFSET($O668:AZ668,0,MAX(COLUMN($O668:AZ668))-COLUMN($O668:AZ668),1,1)))+AZ639*AZ610</f>
        <v>0</v>
      </c>
      <c r="BA697" s="256">
        <f ca="1">SUMPRODUCT($O610:BA610,N(1-$O639:BA639),N(OFFSET($O668:BA668,0,MAX(COLUMN($O668:BA668))-COLUMN($O668:BA668),1,1)))+BA639*BA610</f>
        <v>0</v>
      </c>
      <c r="BB697" s="256">
        <f ca="1">SUMPRODUCT($O610:BB610,N(1-$O639:BB639),N(OFFSET($O668:BB668,0,MAX(COLUMN($O668:BB668))-COLUMN($O668:BB668),1,1)))+BB639*BB610</f>
        <v>0</v>
      </c>
      <c r="BC697" s="256">
        <f ca="1">SUMPRODUCT($O610:BC610,N(1-$O639:BC639),N(OFFSET($O668:BC668,0,MAX(COLUMN($O668:BC668))-COLUMN($O668:BC668),1,1)))+BC639*BC610</f>
        <v>0</v>
      </c>
      <c r="BD697" s="256">
        <f ca="1">SUMPRODUCT($O610:BD610,N(1-$O639:BD639),N(OFFSET($O668:BD668,0,MAX(COLUMN($O668:BD668))-COLUMN($O668:BD668),1,1)))+BD639*BD610</f>
        <v>0</v>
      </c>
      <c r="BE697" s="256">
        <f ca="1">SUMPRODUCT($O610:BE610,N(1-$O639:BE639),N(OFFSET($O668:BE668,0,MAX(COLUMN($O668:BE668))-COLUMN($O668:BE668),1,1)))+BE639*BE610</f>
        <v>0</v>
      </c>
      <c r="BF697" s="256">
        <f ca="1">SUMPRODUCT($O610:BF610,N(1-$O639:BF639),N(OFFSET($O668:BF668,0,MAX(COLUMN($O668:BF668))-COLUMN($O668:BF668),1,1)))+BF639*BF610</f>
        <v>0</v>
      </c>
      <c r="BG697" s="256">
        <f ca="1">SUMPRODUCT($O610:BG610,N(1-$O639:BG639),N(OFFSET($O668:BG668,0,MAX(COLUMN($O668:BG668))-COLUMN($O668:BG668),1,1)))+BG639*BG610</f>
        <v>0</v>
      </c>
      <c r="BH697" s="256">
        <f ca="1">SUMPRODUCT($O610:BH610,N(1-$O639:BH639),N(OFFSET($O668:BH668,0,MAX(COLUMN($O668:BH668))-COLUMN($O668:BH668),1,1)))+BH639*BH610</f>
        <v>0</v>
      </c>
      <c r="BI697" s="256">
        <f ca="1">SUMPRODUCT($O610:BI610,N(1-$O639:BI639),N(OFFSET($O668:BI668,0,MAX(COLUMN($O668:BI668))-COLUMN($O668:BI668),1,1)))+BI639*BI610</f>
        <v>0</v>
      </c>
      <c r="BJ697" s="256">
        <f ca="1">SUMPRODUCT($O610:BJ610,N(1-$O639:BJ639),N(OFFSET($O668:BJ668,0,MAX(COLUMN($O668:BJ668))-COLUMN($O668:BJ668),1,1)))+BJ639*BJ610</f>
        <v>0</v>
      </c>
      <c r="BK697" s="256">
        <f ca="1">SUMPRODUCT($O610:BK610,N(1-$O639:BK639),N(OFFSET($O668:BK668,0,MAX(COLUMN($O668:BK668))-COLUMN($O668:BK668),1,1)))+BK639*BK610</f>
        <v>0</v>
      </c>
      <c r="BL697" s="256">
        <f ca="1">SUMPRODUCT($O610:BL610,N(1-$O639:BL639),N(OFFSET($O668:BL668,0,MAX(COLUMN($O668:BL668))-COLUMN($O668:BL668),1,1)))+BL639*BL610</f>
        <v>0</v>
      </c>
      <c r="BM697" s="256">
        <f ca="1">SUMPRODUCT($O610:BM610,N(1-$O639:BM639),N(OFFSET($O668:BM668,0,MAX(COLUMN($O668:BM668))-COLUMN($O668:BM668),1,1)))+BM639*BM610</f>
        <v>0</v>
      </c>
    </row>
    <row r="698" spans="3:65" ht="12.75">
      <c r="C698" s="220">
        <f t="shared" si="667"/>
        <v>14</v>
      </c>
      <c r="D698" s="198" t="str">
        <f t="shared" si="668"/>
        <v>…</v>
      </c>
      <c r="E698" s="245" t="str">
        <f t="shared" si="666"/>
        <v>Operating Expense</v>
      </c>
      <c r="F698" s="215">
        <f t="shared" si="666"/>
        <v>2</v>
      </c>
      <c r="G698" s="215"/>
      <c r="H698" s="249"/>
      <c r="K698" s="236">
        <f t="shared" si="669"/>
        <v>0</v>
      </c>
      <c r="L698" s="237">
        <f t="shared" si="670"/>
        <v>0</v>
      </c>
      <c r="O698" s="256">
        <f ca="1">SUMPRODUCT($O611:O611,N(1-$O640:O640),N(OFFSET($O669:O669,0,MAX(COLUMN($O669:O669))-COLUMN($O669:O669),1,1)))+O640*O611</f>
        <v>0</v>
      </c>
      <c r="P698" s="256">
        <f ca="1">SUMPRODUCT($O611:P611,N(1-$O640:P640),N(OFFSET($O669:P669,0,MAX(COLUMN($O669:P669))-COLUMN($O669:P669),1,1)))+P640*P611</f>
        <v>0</v>
      </c>
      <c r="Q698" s="256">
        <f ca="1">SUMPRODUCT($O611:Q611,N(1-$O640:Q640),N(OFFSET($O669:Q669,0,MAX(COLUMN($O669:Q669))-COLUMN($O669:Q669),1,1)))+Q640*Q611</f>
        <v>0</v>
      </c>
      <c r="R698" s="256">
        <f ca="1">SUMPRODUCT($O611:R611,N(1-$O640:R640),N(OFFSET($O669:R669,0,MAX(COLUMN($O669:R669))-COLUMN($O669:R669),1,1)))+R640*R611</f>
        <v>0</v>
      </c>
      <c r="S698" s="256">
        <f ca="1">SUMPRODUCT($O611:S611,N(1-$O640:S640),N(OFFSET($O669:S669,0,MAX(COLUMN($O669:S669))-COLUMN($O669:S669),1,1)))+S640*S611</f>
        <v>0</v>
      </c>
      <c r="T698" s="256">
        <f ca="1">SUMPRODUCT($O611:T611,N(1-$O640:T640),N(OFFSET($O669:T669,0,MAX(COLUMN($O669:T669))-COLUMN($O669:T669),1,1)))+T640*T611</f>
        <v>0</v>
      </c>
      <c r="U698" s="256">
        <f ca="1">SUMPRODUCT($O611:U611,N(1-$O640:U640),N(OFFSET($O669:U669,0,MAX(COLUMN($O669:U669))-COLUMN($O669:U669),1,1)))+U640*U611</f>
        <v>0</v>
      </c>
      <c r="V698" s="256">
        <f ca="1">SUMPRODUCT($O611:V611,N(1-$O640:V640),N(OFFSET($O669:V669,0,MAX(COLUMN($O669:V669))-COLUMN($O669:V669),1,1)))+V640*V611</f>
        <v>0</v>
      </c>
      <c r="W698" s="256">
        <f ca="1">SUMPRODUCT($O611:W611,N(1-$O640:W640),N(OFFSET($O669:W669,0,MAX(COLUMN($O669:W669))-COLUMN($O669:W669),1,1)))+W640*W611</f>
        <v>0</v>
      </c>
      <c r="X698" s="256">
        <f ca="1">SUMPRODUCT($O611:X611,N(1-$O640:X640),N(OFFSET($O669:X669,0,MAX(COLUMN($O669:X669))-COLUMN($O669:X669),1,1)))+X640*X611</f>
        <v>0</v>
      </c>
      <c r="Y698" s="256">
        <f ca="1">SUMPRODUCT($O611:Y611,N(1-$O640:Y640),N(OFFSET($O669:Y669,0,MAX(COLUMN($O669:Y669))-COLUMN($O669:Y669),1,1)))+Y640*Y611</f>
        <v>0</v>
      </c>
      <c r="Z698" s="256">
        <f ca="1">SUMPRODUCT($O611:Z611,N(1-$O640:Z640),N(OFFSET($O669:Z669,0,MAX(COLUMN($O669:Z669))-COLUMN($O669:Z669),1,1)))+Z640*Z611</f>
        <v>0</v>
      </c>
      <c r="AA698" s="256">
        <f ca="1">SUMPRODUCT($O611:AA611,N(1-$O640:AA640),N(OFFSET($O669:AA669,0,MAX(COLUMN($O669:AA669))-COLUMN($O669:AA669),1,1)))+AA640*AA611</f>
        <v>0</v>
      </c>
      <c r="AB698" s="256">
        <f ca="1">SUMPRODUCT($O611:AB611,N(1-$O640:AB640),N(OFFSET($O669:AB669,0,MAX(COLUMN($O669:AB669))-COLUMN($O669:AB669),1,1)))+AB640*AB611</f>
        <v>0</v>
      </c>
      <c r="AC698" s="256">
        <f ca="1">SUMPRODUCT($O611:AC611,N(1-$O640:AC640),N(OFFSET($O669:AC669,0,MAX(COLUMN($O669:AC669))-COLUMN($O669:AC669),1,1)))+AC640*AC611</f>
        <v>0</v>
      </c>
      <c r="AD698" s="256">
        <f ca="1">SUMPRODUCT($O611:AD611,N(1-$O640:AD640),N(OFFSET($O669:AD669,0,MAX(COLUMN($O669:AD669))-COLUMN($O669:AD669),1,1)))+AD640*AD611</f>
        <v>0</v>
      </c>
      <c r="AE698" s="256">
        <f ca="1">SUMPRODUCT($O611:AE611,N(1-$O640:AE640),N(OFFSET($O669:AE669,0,MAX(COLUMN($O669:AE669))-COLUMN($O669:AE669),1,1)))+AE640*AE611</f>
        <v>0</v>
      </c>
      <c r="AF698" s="256">
        <f ca="1">SUMPRODUCT($O611:AF611,N(1-$O640:AF640),N(OFFSET($O669:AF669,0,MAX(COLUMN($O669:AF669))-COLUMN($O669:AF669),1,1)))+AF640*AF611</f>
        <v>0</v>
      </c>
      <c r="AG698" s="256">
        <f ca="1">SUMPRODUCT($O611:AG611,N(1-$O640:AG640),N(OFFSET($O669:AG669,0,MAX(COLUMN($O669:AG669))-COLUMN($O669:AG669),1,1)))+AG640*AG611</f>
        <v>0</v>
      </c>
      <c r="AH698" s="256">
        <f ca="1">SUMPRODUCT($O611:AH611,N(1-$O640:AH640),N(OFFSET($O669:AH669,0,MAX(COLUMN($O669:AH669))-COLUMN($O669:AH669),1,1)))+AH640*AH611</f>
        <v>0</v>
      </c>
      <c r="AI698" s="256">
        <f ca="1">SUMPRODUCT($O611:AI611,N(1-$O640:AI640),N(OFFSET($O669:AI669,0,MAX(COLUMN($O669:AI669))-COLUMN($O669:AI669),1,1)))+AI640*AI611</f>
        <v>0</v>
      </c>
      <c r="AJ698" s="256">
        <f ca="1">SUMPRODUCT($O611:AJ611,N(1-$O640:AJ640),N(OFFSET($O669:AJ669,0,MAX(COLUMN($O669:AJ669))-COLUMN($O669:AJ669),1,1)))+AJ640*AJ611</f>
        <v>0</v>
      </c>
      <c r="AK698" s="256">
        <f ca="1">SUMPRODUCT($O611:AK611,N(1-$O640:AK640),N(OFFSET($O669:AK669,0,MAX(COLUMN($O669:AK669))-COLUMN($O669:AK669),1,1)))+AK640*AK611</f>
        <v>0</v>
      </c>
      <c r="AL698" s="256">
        <f ca="1">SUMPRODUCT($O611:AL611,N(1-$O640:AL640),N(OFFSET($O669:AL669,0,MAX(COLUMN($O669:AL669))-COLUMN($O669:AL669),1,1)))+AL640*AL611</f>
        <v>0</v>
      </c>
      <c r="AM698" s="256">
        <f ca="1">SUMPRODUCT($O611:AM611,N(1-$O640:AM640),N(OFFSET($O669:AM669,0,MAX(COLUMN($O669:AM669))-COLUMN($O669:AM669),1,1)))+AM640*AM611</f>
        <v>0</v>
      </c>
      <c r="AN698" s="256">
        <f ca="1">SUMPRODUCT($O611:AN611,N(1-$O640:AN640),N(OFFSET($O669:AN669,0,MAX(COLUMN($O669:AN669))-COLUMN($O669:AN669),1,1)))+AN640*AN611</f>
        <v>0</v>
      </c>
      <c r="AO698" s="256">
        <f ca="1">SUMPRODUCT($O611:AO611,N(1-$O640:AO640),N(OFFSET($O669:AO669,0,MAX(COLUMN($O669:AO669))-COLUMN($O669:AO669),1,1)))+AO640*AO611</f>
        <v>0</v>
      </c>
      <c r="AP698" s="256">
        <f ca="1">SUMPRODUCT($O611:AP611,N(1-$O640:AP640),N(OFFSET($O669:AP669,0,MAX(COLUMN($O669:AP669))-COLUMN($O669:AP669),1,1)))+AP640*AP611</f>
        <v>0</v>
      </c>
      <c r="AQ698" s="256">
        <f ca="1">SUMPRODUCT($O611:AQ611,N(1-$O640:AQ640),N(OFFSET($O669:AQ669,0,MAX(COLUMN($O669:AQ669))-COLUMN($O669:AQ669),1,1)))+AQ640*AQ611</f>
        <v>0</v>
      </c>
      <c r="AR698" s="256">
        <f ca="1">SUMPRODUCT($O611:AR611,N(1-$O640:AR640),N(OFFSET($O669:AR669,0,MAX(COLUMN($O669:AR669))-COLUMN($O669:AR669),1,1)))+AR640*AR611</f>
        <v>0</v>
      </c>
      <c r="AS698" s="256">
        <f ca="1">SUMPRODUCT($O611:AS611,N(1-$O640:AS640),N(OFFSET($O669:AS669,0,MAX(COLUMN($O669:AS669))-COLUMN($O669:AS669),1,1)))+AS640*AS611</f>
        <v>0</v>
      </c>
      <c r="AT698" s="256">
        <f ca="1">SUMPRODUCT($O611:AT611,N(1-$O640:AT640),N(OFFSET($O669:AT669,0,MAX(COLUMN($O669:AT669))-COLUMN($O669:AT669),1,1)))+AT640*AT611</f>
        <v>0</v>
      </c>
      <c r="AU698" s="256">
        <f ca="1">SUMPRODUCT($O611:AU611,N(1-$O640:AU640),N(OFFSET($O669:AU669,0,MAX(COLUMN($O669:AU669))-COLUMN($O669:AU669),1,1)))+AU640*AU611</f>
        <v>0</v>
      </c>
      <c r="AV698" s="256">
        <f ca="1">SUMPRODUCT($O611:AV611,N(1-$O640:AV640),N(OFFSET($O669:AV669,0,MAX(COLUMN($O669:AV669))-COLUMN($O669:AV669),1,1)))+AV640*AV611</f>
        <v>0</v>
      </c>
      <c r="AW698" s="256">
        <f ca="1">SUMPRODUCT($O611:AW611,N(1-$O640:AW640),N(OFFSET($O669:AW669,0,MAX(COLUMN($O669:AW669))-COLUMN($O669:AW669),1,1)))+AW640*AW611</f>
        <v>0</v>
      </c>
      <c r="AX698" s="256">
        <f ca="1">SUMPRODUCT($O611:AX611,N(1-$O640:AX640),N(OFFSET($O669:AX669,0,MAX(COLUMN($O669:AX669))-COLUMN($O669:AX669),1,1)))+AX640*AX611</f>
        <v>0</v>
      </c>
      <c r="AY698" s="256">
        <f ca="1">SUMPRODUCT($O611:AY611,N(1-$O640:AY640),N(OFFSET($O669:AY669,0,MAX(COLUMN($O669:AY669))-COLUMN($O669:AY669),1,1)))+AY640*AY611</f>
        <v>0</v>
      </c>
      <c r="AZ698" s="256">
        <f ca="1">SUMPRODUCT($O611:AZ611,N(1-$O640:AZ640),N(OFFSET($O669:AZ669,0,MAX(COLUMN($O669:AZ669))-COLUMN($O669:AZ669),1,1)))+AZ640*AZ611</f>
        <v>0</v>
      </c>
      <c r="BA698" s="256">
        <f ca="1">SUMPRODUCT($O611:BA611,N(1-$O640:BA640),N(OFFSET($O669:BA669,0,MAX(COLUMN($O669:BA669))-COLUMN($O669:BA669),1,1)))+BA640*BA611</f>
        <v>0</v>
      </c>
      <c r="BB698" s="256">
        <f ca="1">SUMPRODUCT($O611:BB611,N(1-$O640:BB640),N(OFFSET($O669:BB669,0,MAX(COLUMN($O669:BB669))-COLUMN($O669:BB669),1,1)))+BB640*BB611</f>
        <v>0</v>
      </c>
      <c r="BC698" s="256">
        <f ca="1">SUMPRODUCT($O611:BC611,N(1-$O640:BC640),N(OFFSET($O669:BC669,0,MAX(COLUMN($O669:BC669))-COLUMN($O669:BC669),1,1)))+BC640*BC611</f>
        <v>0</v>
      </c>
      <c r="BD698" s="256">
        <f ca="1">SUMPRODUCT($O611:BD611,N(1-$O640:BD640),N(OFFSET($O669:BD669,0,MAX(COLUMN($O669:BD669))-COLUMN($O669:BD669),1,1)))+BD640*BD611</f>
        <v>0</v>
      </c>
      <c r="BE698" s="256">
        <f ca="1">SUMPRODUCT($O611:BE611,N(1-$O640:BE640),N(OFFSET($O669:BE669,0,MAX(COLUMN($O669:BE669))-COLUMN($O669:BE669),1,1)))+BE640*BE611</f>
        <v>0</v>
      </c>
      <c r="BF698" s="256">
        <f ca="1">SUMPRODUCT($O611:BF611,N(1-$O640:BF640),N(OFFSET($O669:BF669,0,MAX(COLUMN($O669:BF669))-COLUMN($O669:BF669),1,1)))+BF640*BF611</f>
        <v>0</v>
      </c>
      <c r="BG698" s="256">
        <f ca="1">SUMPRODUCT($O611:BG611,N(1-$O640:BG640),N(OFFSET($O669:BG669,0,MAX(COLUMN($O669:BG669))-COLUMN($O669:BG669),1,1)))+BG640*BG611</f>
        <v>0</v>
      </c>
      <c r="BH698" s="256">
        <f ca="1">SUMPRODUCT($O611:BH611,N(1-$O640:BH640),N(OFFSET($O669:BH669,0,MAX(COLUMN($O669:BH669))-COLUMN($O669:BH669),1,1)))+BH640*BH611</f>
        <v>0</v>
      </c>
      <c r="BI698" s="256">
        <f ca="1">SUMPRODUCT($O611:BI611,N(1-$O640:BI640),N(OFFSET($O669:BI669,0,MAX(COLUMN($O669:BI669))-COLUMN($O669:BI669),1,1)))+BI640*BI611</f>
        <v>0</v>
      </c>
      <c r="BJ698" s="256">
        <f ca="1">SUMPRODUCT($O611:BJ611,N(1-$O640:BJ640),N(OFFSET($O669:BJ669,0,MAX(COLUMN($O669:BJ669))-COLUMN($O669:BJ669),1,1)))+BJ640*BJ611</f>
        <v>0</v>
      </c>
      <c r="BK698" s="256">
        <f ca="1">SUMPRODUCT($O611:BK611,N(1-$O640:BK640),N(OFFSET($O669:BK669,0,MAX(COLUMN($O669:BK669))-COLUMN($O669:BK669),1,1)))+BK640*BK611</f>
        <v>0</v>
      </c>
      <c r="BL698" s="256">
        <f ca="1">SUMPRODUCT($O611:BL611,N(1-$O640:BL640),N(OFFSET($O669:BL669,0,MAX(COLUMN($O669:BL669))-COLUMN($O669:BL669),1,1)))+BL640*BL611</f>
        <v>0</v>
      </c>
      <c r="BM698" s="256">
        <f ca="1">SUMPRODUCT($O611:BM611,N(1-$O640:BM640),N(OFFSET($O669:BM669,0,MAX(COLUMN($O669:BM669))-COLUMN($O669:BM669),1,1)))+BM640*BM611</f>
        <v>0</v>
      </c>
    </row>
    <row r="699" spans="3:65" ht="12.75">
      <c r="C699" s="220">
        <f t="shared" si="667"/>
        <v>15</v>
      </c>
      <c r="D699" s="198" t="str">
        <f t="shared" si="668"/>
        <v>…</v>
      </c>
      <c r="E699" s="245" t="str">
        <f t="shared" si="666"/>
        <v>Operating Expense</v>
      </c>
      <c r="F699" s="215">
        <f t="shared" si="666"/>
        <v>2</v>
      </c>
      <c r="G699" s="215"/>
      <c r="H699" s="249"/>
      <c r="K699" s="236">
        <f t="shared" si="669"/>
        <v>0</v>
      </c>
      <c r="L699" s="237">
        <f t="shared" si="670"/>
        <v>0</v>
      </c>
      <c r="O699" s="256">
        <f ca="1">SUMPRODUCT($O612:O612,N(1-$O641:O641),N(OFFSET($O670:O670,0,MAX(COLUMN($O670:O670))-COLUMN($O670:O670),1,1)))+O641*O612</f>
        <v>0</v>
      </c>
      <c r="P699" s="256">
        <f ca="1">SUMPRODUCT($O612:P612,N(1-$O641:P641),N(OFFSET($O670:P670,0,MAX(COLUMN($O670:P670))-COLUMN($O670:P670),1,1)))+P641*P612</f>
        <v>0</v>
      </c>
      <c r="Q699" s="256">
        <f ca="1">SUMPRODUCT($O612:Q612,N(1-$O641:Q641),N(OFFSET($O670:Q670,0,MAX(COLUMN($O670:Q670))-COLUMN($O670:Q670),1,1)))+Q641*Q612</f>
        <v>0</v>
      </c>
      <c r="R699" s="256">
        <f ca="1">SUMPRODUCT($O612:R612,N(1-$O641:R641),N(OFFSET($O670:R670,0,MAX(COLUMN($O670:R670))-COLUMN($O670:R670),1,1)))+R641*R612</f>
        <v>0</v>
      </c>
      <c r="S699" s="256">
        <f ca="1">SUMPRODUCT($O612:S612,N(1-$O641:S641),N(OFFSET($O670:S670,0,MAX(COLUMN($O670:S670))-COLUMN($O670:S670),1,1)))+S641*S612</f>
        <v>0</v>
      </c>
      <c r="T699" s="256">
        <f ca="1">SUMPRODUCT($O612:T612,N(1-$O641:T641),N(OFFSET($O670:T670,0,MAX(COLUMN($O670:T670))-COLUMN($O670:T670),1,1)))+T641*T612</f>
        <v>0</v>
      </c>
      <c r="U699" s="256">
        <f ca="1">SUMPRODUCT($O612:U612,N(1-$O641:U641),N(OFFSET($O670:U670,0,MAX(COLUMN($O670:U670))-COLUMN($O670:U670),1,1)))+U641*U612</f>
        <v>0</v>
      </c>
      <c r="V699" s="256">
        <f ca="1">SUMPRODUCT($O612:V612,N(1-$O641:V641),N(OFFSET($O670:V670,0,MAX(COLUMN($O670:V670))-COLUMN($O670:V670),1,1)))+V641*V612</f>
        <v>0</v>
      </c>
      <c r="W699" s="256">
        <f ca="1">SUMPRODUCT($O612:W612,N(1-$O641:W641),N(OFFSET($O670:W670,0,MAX(COLUMN($O670:W670))-COLUMN($O670:W670),1,1)))+W641*W612</f>
        <v>0</v>
      </c>
      <c r="X699" s="256">
        <f ca="1">SUMPRODUCT($O612:X612,N(1-$O641:X641),N(OFFSET($O670:X670,0,MAX(COLUMN($O670:X670))-COLUMN($O670:X670),1,1)))+X641*X612</f>
        <v>0</v>
      </c>
      <c r="Y699" s="256">
        <f ca="1">SUMPRODUCT($O612:Y612,N(1-$O641:Y641),N(OFFSET($O670:Y670,0,MAX(COLUMN($O670:Y670))-COLUMN($O670:Y670),1,1)))+Y641*Y612</f>
        <v>0</v>
      </c>
      <c r="Z699" s="256">
        <f ca="1">SUMPRODUCT($O612:Z612,N(1-$O641:Z641),N(OFFSET($O670:Z670,0,MAX(COLUMN($O670:Z670))-COLUMN($O670:Z670),1,1)))+Z641*Z612</f>
        <v>0</v>
      </c>
      <c r="AA699" s="256">
        <f ca="1">SUMPRODUCT($O612:AA612,N(1-$O641:AA641),N(OFFSET($O670:AA670,0,MAX(COLUMN($O670:AA670))-COLUMN($O670:AA670),1,1)))+AA641*AA612</f>
        <v>0</v>
      </c>
      <c r="AB699" s="256">
        <f ca="1">SUMPRODUCT($O612:AB612,N(1-$O641:AB641),N(OFFSET($O670:AB670,0,MAX(COLUMN($O670:AB670))-COLUMN($O670:AB670),1,1)))+AB641*AB612</f>
        <v>0</v>
      </c>
      <c r="AC699" s="256">
        <f ca="1">SUMPRODUCT($O612:AC612,N(1-$O641:AC641),N(OFFSET($O670:AC670,0,MAX(COLUMN($O670:AC670))-COLUMN($O670:AC670),1,1)))+AC641*AC612</f>
        <v>0</v>
      </c>
      <c r="AD699" s="256">
        <f ca="1">SUMPRODUCT($O612:AD612,N(1-$O641:AD641),N(OFFSET($O670:AD670,0,MAX(COLUMN($O670:AD670))-COLUMN($O670:AD670),1,1)))+AD641*AD612</f>
        <v>0</v>
      </c>
      <c r="AE699" s="256">
        <f ca="1">SUMPRODUCT($O612:AE612,N(1-$O641:AE641),N(OFFSET($O670:AE670,0,MAX(COLUMN($O670:AE670))-COLUMN($O670:AE670),1,1)))+AE641*AE612</f>
        <v>0</v>
      </c>
      <c r="AF699" s="256">
        <f ca="1">SUMPRODUCT($O612:AF612,N(1-$O641:AF641),N(OFFSET($O670:AF670,0,MAX(COLUMN($O670:AF670))-COLUMN($O670:AF670),1,1)))+AF641*AF612</f>
        <v>0</v>
      </c>
      <c r="AG699" s="256">
        <f ca="1">SUMPRODUCT($O612:AG612,N(1-$O641:AG641),N(OFFSET($O670:AG670,0,MAX(COLUMN($O670:AG670))-COLUMN($O670:AG670),1,1)))+AG641*AG612</f>
        <v>0</v>
      </c>
      <c r="AH699" s="256">
        <f ca="1">SUMPRODUCT($O612:AH612,N(1-$O641:AH641),N(OFFSET($O670:AH670,0,MAX(COLUMN($O670:AH670))-COLUMN($O670:AH670),1,1)))+AH641*AH612</f>
        <v>0</v>
      </c>
      <c r="AI699" s="256">
        <f ca="1">SUMPRODUCT($O612:AI612,N(1-$O641:AI641),N(OFFSET($O670:AI670,0,MAX(COLUMN($O670:AI670))-COLUMN($O670:AI670),1,1)))+AI641*AI612</f>
        <v>0</v>
      </c>
      <c r="AJ699" s="256">
        <f ca="1">SUMPRODUCT($O612:AJ612,N(1-$O641:AJ641),N(OFFSET($O670:AJ670,0,MAX(COLUMN($O670:AJ670))-COLUMN($O670:AJ670),1,1)))+AJ641*AJ612</f>
        <v>0</v>
      </c>
      <c r="AK699" s="256">
        <f ca="1">SUMPRODUCT($O612:AK612,N(1-$O641:AK641),N(OFFSET($O670:AK670,0,MAX(COLUMN($O670:AK670))-COLUMN($O670:AK670),1,1)))+AK641*AK612</f>
        <v>0</v>
      </c>
      <c r="AL699" s="256">
        <f ca="1">SUMPRODUCT($O612:AL612,N(1-$O641:AL641),N(OFFSET($O670:AL670,0,MAX(COLUMN($O670:AL670))-COLUMN($O670:AL670),1,1)))+AL641*AL612</f>
        <v>0</v>
      </c>
      <c r="AM699" s="256">
        <f ca="1">SUMPRODUCT($O612:AM612,N(1-$O641:AM641),N(OFFSET($O670:AM670,0,MAX(COLUMN($O670:AM670))-COLUMN($O670:AM670),1,1)))+AM641*AM612</f>
        <v>0</v>
      </c>
      <c r="AN699" s="256">
        <f ca="1">SUMPRODUCT($O612:AN612,N(1-$O641:AN641),N(OFFSET($O670:AN670,0,MAX(COLUMN($O670:AN670))-COLUMN($O670:AN670),1,1)))+AN641*AN612</f>
        <v>0</v>
      </c>
      <c r="AO699" s="256">
        <f ca="1">SUMPRODUCT($O612:AO612,N(1-$O641:AO641),N(OFFSET($O670:AO670,0,MAX(COLUMN($O670:AO670))-COLUMN($O670:AO670),1,1)))+AO641*AO612</f>
        <v>0</v>
      </c>
      <c r="AP699" s="256">
        <f ca="1">SUMPRODUCT($O612:AP612,N(1-$O641:AP641),N(OFFSET($O670:AP670,0,MAX(COLUMN($O670:AP670))-COLUMN($O670:AP670),1,1)))+AP641*AP612</f>
        <v>0</v>
      </c>
      <c r="AQ699" s="256">
        <f ca="1">SUMPRODUCT($O612:AQ612,N(1-$O641:AQ641),N(OFFSET($O670:AQ670,0,MAX(COLUMN($O670:AQ670))-COLUMN($O670:AQ670),1,1)))+AQ641*AQ612</f>
        <v>0</v>
      </c>
      <c r="AR699" s="256">
        <f ca="1">SUMPRODUCT($O612:AR612,N(1-$O641:AR641),N(OFFSET($O670:AR670,0,MAX(COLUMN($O670:AR670))-COLUMN($O670:AR670),1,1)))+AR641*AR612</f>
        <v>0</v>
      </c>
      <c r="AS699" s="256">
        <f ca="1">SUMPRODUCT($O612:AS612,N(1-$O641:AS641),N(OFFSET($O670:AS670,0,MAX(COLUMN($O670:AS670))-COLUMN($O670:AS670),1,1)))+AS641*AS612</f>
        <v>0</v>
      </c>
      <c r="AT699" s="256">
        <f ca="1">SUMPRODUCT($O612:AT612,N(1-$O641:AT641),N(OFFSET($O670:AT670,0,MAX(COLUMN($O670:AT670))-COLUMN($O670:AT670),1,1)))+AT641*AT612</f>
        <v>0</v>
      </c>
      <c r="AU699" s="256">
        <f ca="1">SUMPRODUCT($O612:AU612,N(1-$O641:AU641),N(OFFSET($O670:AU670,0,MAX(COLUMN($O670:AU670))-COLUMN($O670:AU670),1,1)))+AU641*AU612</f>
        <v>0</v>
      </c>
      <c r="AV699" s="256">
        <f ca="1">SUMPRODUCT($O612:AV612,N(1-$O641:AV641),N(OFFSET($O670:AV670,0,MAX(COLUMN($O670:AV670))-COLUMN($O670:AV670),1,1)))+AV641*AV612</f>
        <v>0</v>
      </c>
      <c r="AW699" s="256">
        <f ca="1">SUMPRODUCT($O612:AW612,N(1-$O641:AW641),N(OFFSET($O670:AW670,0,MAX(COLUMN($O670:AW670))-COLUMN($O670:AW670),1,1)))+AW641*AW612</f>
        <v>0</v>
      </c>
      <c r="AX699" s="256">
        <f ca="1">SUMPRODUCT($O612:AX612,N(1-$O641:AX641),N(OFFSET($O670:AX670,0,MAX(COLUMN($O670:AX670))-COLUMN($O670:AX670),1,1)))+AX641*AX612</f>
        <v>0</v>
      </c>
      <c r="AY699" s="256">
        <f ca="1">SUMPRODUCT($O612:AY612,N(1-$O641:AY641),N(OFFSET($O670:AY670,0,MAX(COLUMN($O670:AY670))-COLUMN($O670:AY670),1,1)))+AY641*AY612</f>
        <v>0</v>
      </c>
      <c r="AZ699" s="256">
        <f ca="1">SUMPRODUCT($O612:AZ612,N(1-$O641:AZ641),N(OFFSET($O670:AZ670,0,MAX(COLUMN($O670:AZ670))-COLUMN($O670:AZ670),1,1)))+AZ641*AZ612</f>
        <v>0</v>
      </c>
      <c r="BA699" s="256">
        <f ca="1">SUMPRODUCT($O612:BA612,N(1-$O641:BA641),N(OFFSET($O670:BA670,0,MAX(COLUMN($O670:BA670))-COLUMN($O670:BA670),1,1)))+BA641*BA612</f>
        <v>0</v>
      </c>
      <c r="BB699" s="256">
        <f ca="1">SUMPRODUCT($O612:BB612,N(1-$O641:BB641),N(OFFSET($O670:BB670,0,MAX(COLUMN($O670:BB670))-COLUMN($O670:BB670),1,1)))+BB641*BB612</f>
        <v>0</v>
      </c>
      <c r="BC699" s="256">
        <f ca="1">SUMPRODUCT($O612:BC612,N(1-$O641:BC641),N(OFFSET($O670:BC670,0,MAX(COLUMN($O670:BC670))-COLUMN($O670:BC670),1,1)))+BC641*BC612</f>
        <v>0</v>
      </c>
      <c r="BD699" s="256">
        <f ca="1">SUMPRODUCT($O612:BD612,N(1-$O641:BD641),N(OFFSET($O670:BD670,0,MAX(COLUMN($O670:BD670))-COLUMN($O670:BD670),1,1)))+BD641*BD612</f>
        <v>0</v>
      </c>
      <c r="BE699" s="256">
        <f ca="1">SUMPRODUCT($O612:BE612,N(1-$O641:BE641),N(OFFSET($O670:BE670,0,MAX(COLUMN($O670:BE670))-COLUMN($O670:BE670),1,1)))+BE641*BE612</f>
        <v>0</v>
      </c>
      <c r="BF699" s="256">
        <f ca="1">SUMPRODUCT($O612:BF612,N(1-$O641:BF641),N(OFFSET($O670:BF670,0,MAX(COLUMN($O670:BF670))-COLUMN($O670:BF670),1,1)))+BF641*BF612</f>
        <v>0</v>
      </c>
      <c r="BG699" s="256">
        <f ca="1">SUMPRODUCT($O612:BG612,N(1-$O641:BG641),N(OFFSET($O670:BG670,0,MAX(COLUMN($O670:BG670))-COLUMN($O670:BG670),1,1)))+BG641*BG612</f>
        <v>0</v>
      </c>
      <c r="BH699" s="256">
        <f ca="1">SUMPRODUCT($O612:BH612,N(1-$O641:BH641),N(OFFSET($O670:BH670,0,MAX(COLUMN($O670:BH670))-COLUMN($O670:BH670),1,1)))+BH641*BH612</f>
        <v>0</v>
      </c>
      <c r="BI699" s="256">
        <f ca="1">SUMPRODUCT($O612:BI612,N(1-$O641:BI641),N(OFFSET($O670:BI670,0,MAX(COLUMN($O670:BI670))-COLUMN($O670:BI670),1,1)))+BI641*BI612</f>
        <v>0</v>
      </c>
      <c r="BJ699" s="256">
        <f ca="1">SUMPRODUCT($O612:BJ612,N(1-$O641:BJ641),N(OFFSET($O670:BJ670,0,MAX(COLUMN($O670:BJ670))-COLUMN($O670:BJ670),1,1)))+BJ641*BJ612</f>
        <v>0</v>
      </c>
      <c r="BK699" s="256">
        <f ca="1">SUMPRODUCT($O612:BK612,N(1-$O641:BK641),N(OFFSET($O670:BK670,0,MAX(COLUMN($O670:BK670))-COLUMN($O670:BK670),1,1)))+BK641*BK612</f>
        <v>0</v>
      </c>
      <c r="BL699" s="256">
        <f ca="1">SUMPRODUCT($O612:BL612,N(1-$O641:BL641),N(OFFSET($O670:BL670,0,MAX(COLUMN($O670:BL670))-COLUMN($O670:BL670),1,1)))+BL641*BL612</f>
        <v>0</v>
      </c>
      <c r="BM699" s="256">
        <f ca="1">SUMPRODUCT($O612:BM612,N(1-$O641:BM641),N(OFFSET($O670:BM670,0,MAX(COLUMN($O670:BM670))-COLUMN($O670:BM670),1,1)))+BM641*BM612</f>
        <v>0</v>
      </c>
    </row>
    <row r="700" spans="3:65" ht="12.75">
      <c r="C700" s="220">
        <f t="shared" si="667"/>
        <v>16</v>
      </c>
      <c r="D700" s="198" t="str">
        <f t="shared" si="668"/>
        <v>…</v>
      </c>
      <c r="E700" s="245" t="str">
        <f t="shared" si="666"/>
        <v>Operating Expense</v>
      </c>
      <c r="F700" s="215">
        <f t="shared" si="666"/>
        <v>2</v>
      </c>
      <c r="G700" s="215"/>
      <c r="H700" s="249"/>
      <c r="K700" s="236">
        <f t="shared" si="669"/>
        <v>0</v>
      </c>
      <c r="L700" s="237">
        <f t="shared" si="670"/>
        <v>0</v>
      </c>
      <c r="O700" s="256">
        <f ca="1">SUMPRODUCT($O613:O613,N(1-$O642:O642),N(OFFSET($O671:O671,0,MAX(COLUMN($O671:O671))-COLUMN($O671:O671),1,1)))+O642*O613</f>
        <v>0</v>
      </c>
      <c r="P700" s="256">
        <f ca="1">SUMPRODUCT($O613:P613,N(1-$O642:P642),N(OFFSET($O671:P671,0,MAX(COLUMN($O671:P671))-COLUMN($O671:P671),1,1)))+P642*P613</f>
        <v>0</v>
      </c>
      <c r="Q700" s="256">
        <f ca="1">SUMPRODUCT($O613:Q613,N(1-$O642:Q642),N(OFFSET($O671:Q671,0,MAX(COLUMN($O671:Q671))-COLUMN($O671:Q671),1,1)))+Q642*Q613</f>
        <v>0</v>
      </c>
      <c r="R700" s="256">
        <f ca="1">SUMPRODUCT($O613:R613,N(1-$O642:R642),N(OFFSET($O671:R671,0,MAX(COLUMN($O671:R671))-COLUMN($O671:R671),1,1)))+R642*R613</f>
        <v>0</v>
      </c>
      <c r="S700" s="256">
        <f ca="1">SUMPRODUCT($O613:S613,N(1-$O642:S642),N(OFFSET($O671:S671,0,MAX(COLUMN($O671:S671))-COLUMN($O671:S671),1,1)))+S642*S613</f>
        <v>0</v>
      </c>
      <c r="T700" s="256">
        <f ca="1">SUMPRODUCT($O613:T613,N(1-$O642:T642),N(OFFSET($O671:T671,0,MAX(COLUMN($O671:T671))-COLUMN($O671:T671),1,1)))+T642*T613</f>
        <v>0</v>
      </c>
      <c r="U700" s="256">
        <f ca="1">SUMPRODUCT($O613:U613,N(1-$O642:U642),N(OFFSET($O671:U671,0,MAX(COLUMN($O671:U671))-COLUMN($O671:U671),1,1)))+U642*U613</f>
        <v>0</v>
      </c>
      <c r="V700" s="256">
        <f ca="1">SUMPRODUCT($O613:V613,N(1-$O642:V642),N(OFFSET($O671:V671,0,MAX(COLUMN($O671:V671))-COLUMN($O671:V671),1,1)))+V642*V613</f>
        <v>0</v>
      </c>
      <c r="W700" s="256">
        <f ca="1">SUMPRODUCT($O613:W613,N(1-$O642:W642),N(OFFSET($O671:W671,0,MAX(COLUMN($O671:W671))-COLUMN($O671:W671),1,1)))+W642*W613</f>
        <v>0</v>
      </c>
      <c r="X700" s="256">
        <f ca="1">SUMPRODUCT($O613:X613,N(1-$O642:X642),N(OFFSET($O671:X671,0,MAX(COLUMN($O671:X671))-COLUMN($O671:X671),1,1)))+X642*X613</f>
        <v>0</v>
      </c>
      <c r="Y700" s="256">
        <f ca="1">SUMPRODUCT($O613:Y613,N(1-$O642:Y642),N(OFFSET($O671:Y671,0,MAX(COLUMN($O671:Y671))-COLUMN($O671:Y671),1,1)))+Y642*Y613</f>
        <v>0</v>
      </c>
      <c r="Z700" s="256">
        <f ca="1">SUMPRODUCT($O613:Z613,N(1-$O642:Z642),N(OFFSET($O671:Z671,0,MAX(COLUMN($O671:Z671))-COLUMN($O671:Z671),1,1)))+Z642*Z613</f>
        <v>0</v>
      </c>
      <c r="AA700" s="256">
        <f ca="1">SUMPRODUCT($O613:AA613,N(1-$O642:AA642),N(OFFSET($O671:AA671,0,MAX(COLUMN($O671:AA671))-COLUMN($O671:AA671),1,1)))+AA642*AA613</f>
        <v>0</v>
      </c>
      <c r="AB700" s="256">
        <f ca="1">SUMPRODUCT($O613:AB613,N(1-$O642:AB642),N(OFFSET($O671:AB671,0,MAX(COLUMN($O671:AB671))-COLUMN($O671:AB671),1,1)))+AB642*AB613</f>
        <v>0</v>
      </c>
      <c r="AC700" s="256">
        <f ca="1">SUMPRODUCT($O613:AC613,N(1-$O642:AC642),N(OFFSET($O671:AC671,0,MAX(COLUMN($O671:AC671))-COLUMN($O671:AC671),1,1)))+AC642*AC613</f>
        <v>0</v>
      </c>
      <c r="AD700" s="256">
        <f ca="1">SUMPRODUCT($O613:AD613,N(1-$O642:AD642),N(OFFSET($O671:AD671,0,MAX(COLUMN($O671:AD671))-COLUMN($O671:AD671),1,1)))+AD642*AD613</f>
        <v>0</v>
      </c>
      <c r="AE700" s="256">
        <f ca="1">SUMPRODUCT($O613:AE613,N(1-$O642:AE642),N(OFFSET($O671:AE671,0,MAX(COLUMN($O671:AE671))-COLUMN($O671:AE671),1,1)))+AE642*AE613</f>
        <v>0</v>
      </c>
      <c r="AF700" s="256">
        <f ca="1">SUMPRODUCT($O613:AF613,N(1-$O642:AF642),N(OFFSET($O671:AF671,0,MAX(COLUMN($O671:AF671))-COLUMN($O671:AF671),1,1)))+AF642*AF613</f>
        <v>0</v>
      </c>
      <c r="AG700" s="256">
        <f ca="1">SUMPRODUCT($O613:AG613,N(1-$O642:AG642),N(OFFSET($O671:AG671,0,MAX(COLUMN($O671:AG671))-COLUMN($O671:AG671),1,1)))+AG642*AG613</f>
        <v>0</v>
      </c>
      <c r="AH700" s="256">
        <f ca="1">SUMPRODUCT($O613:AH613,N(1-$O642:AH642),N(OFFSET($O671:AH671,0,MAX(COLUMN($O671:AH671))-COLUMN($O671:AH671),1,1)))+AH642*AH613</f>
        <v>0</v>
      </c>
      <c r="AI700" s="256">
        <f ca="1">SUMPRODUCT($O613:AI613,N(1-$O642:AI642),N(OFFSET($O671:AI671,0,MAX(COLUMN($O671:AI671))-COLUMN($O671:AI671),1,1)))+AI642*AI613</f>
        <v>0</v>
      </c>
      <c r="AJ700" s="256">
        <f ca="1">SUMPRODUCT($O613:AJ613,N(1-$O642:AJ642),N(OFFSET($O671:AJ671,0,MAX(COLUMN($O671:AJ671))-COLUMN($O671:AJ671),1,1)))+AJ642*AJ613</f>
        <v>0</v>
      </c>
      <c r="AK700" s="256">
        <f ca="1">SUMPRODUCT($O613:AK613,N(1-$O642:AK642),N(OFFSET($O671:AK671,0,MAX(COLUMN($O671:AK671))-COLUMN($O671:AK671),1,1)))+AK642*AK613</f>
        <v>0</v>
      </c>
      <c r="AL700" s="256">
        <f ca="1">SUMPRODUCT($O613:AL613,N(1-$O642:AL642),N(OFFSET($O671:AL671,0,MAX(COLUMN($O671:AL671))-COLUMN($O671:AL671),1,1)))+AL642*AL613</f>
        <v>0</v>
      </c>
      <c r="AM700" s="256">
        <f ca="1">SUMPRODUCT($O613:AM613,N(1-$O642:AM642),N(OFFSET($O671:AM671,0,MAX(COLUMN($O671:AM671))-COLUMN($O671:AM671),1,1)))+AM642*AM613</f>
        <v>0</v>
      </c>
      <c r="AN700" s="256">
        <f ca="1">SUMPRODUCT($O613:AN613,N(1-$O642:AN642),N(OFFSET($O671:AN671,0,MAX(COLUMN($O671:AN671))-COLUMN($O671:AN671),1,1)))+AN642*AN613</f>
        <v>0</v>
      </c>
      <c r="AO700" s="256">
        <f ca="1">SUMPRODUCT($O613:AO613,N(1-$O642:AO642),N(OFFSET($O671:AO671,0,MAX(COLUMN($O671:AO671))-COLUMN($O671:AO671),1,1)))+AO642*AO613</f>
        <v>0</v>
      </c>
      <c r="AP700" s="256">
        <f ca="1">SUMPRODUCT($O613:AP613,N(1-$O642:AP642),N(OFFSET($O671:AP671,0,MAX(COLUMN($O671:AP671))-COLUMN($O671:AP671),1,1)))+AP642*AP613</f>
        <v>0</v>
      </c>
      <c r="AQ700" s="256">
        <f ca="1">SUMPRODUCT($O613:AQ613,N(1-$O642:AQ642),N(OFFSET($O671:AQ671,0,MAX(COLUMN($O671:AQ671))-COLUMN($O671:AQ671),1,1)))+AQ642*AQ613</f>
        <v>0</v>
      </c>
      <c r="AR700" s="256">
        <f ca="1">SUMPRODUCT($O613:AR613,N(1-$O642:AR642),N(OFFSET($O671:AR671,0,MAX(COLUMN($O671:AR671))-COLUMN($O671:AR671),1,1)))+AR642*AR613</f>
        <v>0</v>
      </c>
      <c r="AS700" s="256">
        <f ca="1">SUMPRODUCT($O613:AS613,N(1-$O642:AS642),N(OFFSET($O671:AS671,0,MAX(COLUMN($O671:AS671))-COLUMN($O671:AS671),1,1)))+AS642*AS613</f>
        <v>0</v>
      </c>
      <c r="AT700" s="256">
        <f ca="1">SUMPRODUCT($O613:AT613,N(1-$O642:AT642),N(OFFSET($O671:AT671,0,MAX(COLUMN($O671:AT671))-COLUMN($O671:AT671),1,1)))+AT642*AT613</f>
        <v>0</v>
      </c>
      <c r="AU700" s="256">
        <f ca="1">SUMPRODUCT($O613:AU613,N(1-$O642:AU642),N(OFFSET($O671:AU671,0,MAX(COLUMN($O671:AU671))-COLUMN($O671:AU671),1,1)))+AU642*AU613</f>
        <v>0</v>
      </c>
      <c r="AV700" s="256">
        <f ca="1">SUMPRODUCT($O613:AV613,N(1-$O642:AV642),N(OFFSET($O671:AV671,0,MAX(COLUMN($O671:AV671))-COLUMN($O671:AV671),1,1)))+AV642*AV613</f>
        <v>0</v>
      </c>
      <c r="AW700" s="256">
        <f ca="1">SUMPRODUCT($O613:AW613,N(1-$O642:AW642),N(OFFSET($O671:AW671,0,MAX(COLUMN($O671:AW671))-COLUMN($O671:AW671),1,1)))+AW642*AW613</f>
        <v>0</v>
      </c>
      <c r="AX700" s="256">
        <f ca="1">SUMPRODUCT($O613:AX613,N(1-$O642:AX642),N(OFFSET($O671:AX671,0,MAX(COLUMN($O671:AX671))-COLUMN($O671:AX671),1,1)))+AX642*AX613</f>
        <v>0</v>
      </c>
      <c r="AY700" s="256">
        <f ca="1">SUMPRODUCT($O613:AY613,N(1-$O642:AY642),N(OFFSET($O671:AY671,0,MAX(COLUMN($O671:AY671))-COLUMN($O671:AY671),1,1)))+AY642*AY613</f>
        <v>0</v>
      </c>
      <c r="AZ700" s="256">
        <f ca="1">SUMPRODUCT($O613:AZ613,N(1-$O642:AZ642),N(OFFSET($O671:AZ671,0,MAX(COLUMN($O671:AZ671))-COLUMN($O671:AZ671),1,1)))+AZ642*AZ613</f>
        <v>0</v>
      </c>
      <c r="BA700" s="256">
        <f ca="1">SUMPRODUCT($O613:BA613,N(1-$O642:BA642),N(OFFSET($O671:BA671,0,MAX(COLUMN($O671:BA671))-COLUMN($O671:BA671),1,1)))+BA642*BA613</f>
        <v>0</v>
      </c>
      <c r="BB700" s="256">
        <f ca="1">SUMPRODUCT($O613:BB613,N(1-$O642:BB642),N(OFFSET($O671:BB671,0,MAX(COLUMN($O671:BB671))-COLUMN($O671:BB671),1,1)))+BB642*BB613</f>
        <v>0</v>
      </c>
      <c r="BC700" s="256">
        <f ca="1">SUMPRODUCT($O613:BC613,N(1-$O642:BC642),N(OFFSET($O671:BC671,0,MAX(COLUMN($O671:BC671))-COLUMN($O671:BC671),1,1)))+BC642*BC613</f>
        <v>0</v>
      </c>
      <c r="BD700" s="256">
        <f ca="1">SUMPRODUCT($O613:BD613,N(1-$O642:BD642),N(OFFSET($O671:BD671,0,MAX(COLUMN($O671:BD671))-COLUMN($O671:BD671),1,1)))+BD642*BD613</f>
        <v>0</v>
      </c>
      <c r="BE700" s="256">
        <f ca="1">SUMPRODUCT($O613:BE613,N(1-$O642:BE642),N(OFFSET($O671:BE671,0,MAX(COLUMN($O671:BE671))-COLUMN($O671:BE671),1,1)))+BE642*BE613</f>
        <v>0</v>
      </c>
      <c r="BF700" s="256">
        <f ca="1">SUMPRODUCT($O613:BF613,N(1-$O642:BF642),N(OFFSET($O671:BF671,0,MAX(COLUMN($O671:BF671))-COLUMN($O671:BF671),1,1)))+BF642*BF613</f>
        <v>0</v>
      </c>
      <c r="BG700" s="256">
        <f ca="1">SUMPRODUCT($O613:BG613,N(1-$O642:BG642),N(OFFSET($O671:BG671,0,MAX(COLUMN($O671:BG671))-COLUMN($O671:BG671),1,1)))+BG642*BG613</f>
        <v>0</v>
      </c>
      <c r="BH700" s="256">
        <f ca="1">SUMPRODUCT($O613:BH613,N(1-$O642:BH642),N(OFFSET($O671:BH671,0,MAX(COLUMN($O671:BH671))-COLUMN($O671:BH671),1,1)))+BH642*BH613</f>
        <v>0</v>
      </c>
      <c r="BI700" s="256">
        <f ca="1">SUMPRODUCT($O613:BI613,N(1-$O642:BI642),N(OFFSET($O671:BI671,0,MAX(COLUMN($O671:BI671))-COLUMN($O671:BI671),1,1)))+BI642*BI613</f>
        <v>0</v>
      </c>
      <c r="BJ700" s="256">
        <f ca="1">SUMPRODUCT($O613:BJ613,N(1-$O642:BJ642),N(OFFSET($O671:BJ671,0,MAX(COLUMN($O671:BJ671))-COLUMN($O671:BJ671),1,1)))+BJ642*BJ613</f>
        <v>0</v>
      </c>
      <c r="BK700" s="256">
        <f ca="1">SUMPRODUCT($O613:BK613,N(1-$O642:BK642),N(OFFSET($O671:BK671,0,MAX(COLUMN($O671:BK671))-COLUMN($O671:BK671),1,1)))+BK642*BK613</f>
        <v>0</v>
      </c>
      <c r="BL700" s="256">
        <f ca="1">SUMPRODUCT($O613:BL613,N(1-$O642:BL642),N(OFFSET($O671:BL671,0,MAX(COLUMN($O671:BL671))-COLUMN($O671:BL671),1,1)))+BL642*BL613</f>
        <v>0</v>
      </c>
      <c r="BM700" s="256">
        <f ca="1">SUMPRODUCT($O613:BM613,N(1-$O642:BM642),N(OFFSET($O671:BM671,0,MAX(COLUMN($O671:BM671))-COLUMN($O671:BM671),1,1)))+BM642*BM613</f>
        <v>0</v>
      </c>
    </row>
    <row r="701" spans="3:65" ht="12.75">
      <c r="C701" s="220">
        <f t="shared" si="667"/>
        <v>17</v>
      </c>
      <c r="D701" s="198" t="str">
        <f t="shared" si="668"/>
        <v>…</v>
      </c>
      <c r="E701" s="245" t="str">
        <f t="shared" si="666"/>
        <v>Operating Expense</v>
      </c>
      <c r="F701" s="215">
        <f t="shared" si="666"/>
        <v>2</v>
      </c>
      <c r="G701" s="215"/>
      <c r="H701" s="249"/>
      <c r="K701" s="236">
        <f t="shared" si="669"/>
        <v>0</v>
      </c>
      <c r="L701" s="237">
        <f t="shared" si="670"/>
        <v>0</v>
      </c>
      <c r="O701" s="256">
        <f ca="1">SUMPRODUCT($O614:O614,N(1-$O643:O643),N(OFFSET($O672:O672,0,MAX(COLUMN($O672:O672))-COLUMN($O672:O672),1,1)))+O643*O614</f>
        <v>0</v>
      </c>
      <c r="P701" s="256">
        <f ca="1">SUMPRODUCT($O614:P614,N(1-$O643:P643),N(OFFSET($O672:P672,0,MAX(COLUMN($O672:P672))-COLUMN($O672:P672),1,1)))+P643*P614</f>
        <v>0</v>
      </c>
      <c r="Q701" s="256">
        <f ca="1">SUMPRODUCT($O614:Q614,N(1-$O643:Q643),N(OFFSET($O672:Q672,0,MAX(COLUMN($O672:Q672))-COLUMN($O672:Q672),1,1)))+Q643*Q614</f>
        <v>0</v>
      </c>
      <c r="R701" s="256">
        <f ca="1">SUMPRODUCT($O614:R614,N(1-$O643:R643),N(OFFSET($O672:R672,0,MAX(COLUMN($O672:R672))-COLUMN($O672:R672),1,1)))+R643*R614</f>
        <v>0</v>
      </c>
      <c r="S701" s="256">
        <f ca="1">SUMPRODUCT($O614:S614,N(1-$O643:S643),N(OFFSET($O672:S672,0,MAX(COLUMN($O672:S672))-COLUMN($O672:S672),1,1)))+S643*S614</f>
        <v>0</v>
      </c>
      <c r="T701" s="256">
        <f ca="1">SUMPRODUCT($O614:T614,N(1-$O643:T643),N(OFFSET($O672:T672,0,MAX(COLUMN($O672:T672))-COLUMN($O672:T672),1,1)))+T643*T614</f>
        <v>0</v>
      </c>
      <c r="U701" s="256">
        <f ca="1">SUMPRODUCT($O614:U614,N(1-$O643:U643),N(OFFSET($O672:U672,0,MAX(COLUMN($O672:U672))-COLUMN($O672:U672),1,1)))+U643*U614</f>
        <v>0</v>
      </c>
      <c r="V701" s="256">
        <f ca="1">SUMPRODUCT($O614:V614,N(1-$O643:V643),N(OFFSET($O672:V672,0,MAX(COLUMN($O672:V672))-COLUMN($O672:V672),1,1)))+V643*V614</f>
        <v>0</v>
      </c>
      <c r="W701" s="256">
        <f ca="1">SUMPRODUCT($O614:W614,N(1-$O643:W643),N(OFFSET($O672:W672,0,MAX(COLUMN($O672:W672))-COLUMN($O672:W672),1,1)))+W643*W614</f>
        <v>0</v>
      </c>
      <c r="X701" s="256">
        <f ca="1">SUMPRODUCT($O614:X614,N(1-$O643:X643),N(OFFSET($O672:X672,0,MAX(COLUMN($O672:X672))-COLUMN($O672:X672),1,1)))+X643*X614</f>
        <v>0</v>
      </c>
      <c r="Y701" s="256">
        <f ca="1">SUMPRODUCT($O614:Y614,N(1-$O643:Y643),N(OFFSET($O672:Y672,0,MAX(COLUMN($O672:Y672))-COLUMN($O672:Y672),1,1)))+Y643*Y614</f>
        <v>0</v>
      </c>
      <c r="Z701" s="256">
        <f ca="1">SUMPRODUCT($O614:Z614,N(1-$O643:Z643),N(OFFSET($O672:Z672,0,MAX(COLUMN($O672:Z672))-COLUMN($O672:Z672),1,1)))+Z643*Z614</f>
        <v>0</v>
      </c>
      <c r="AA701" s="256">
        <f ca="1">SUMPRODUCT($O614:AA614,N(1-$O643:AA643),N(OFFSET($O672:AA672,0,MAX(COLUMN($O672:AA672))-COLUMN($O672:AA672),1,1)))+AA643*AA614</f>
        <v>0</v>
      </c>
      <c r="AB701" s="256">
        <f ca="1">SUMPRODUCT($O614:AB614,N(1-$O643:AB643),N(OFFSET($O672:AB672,0,MAX(COLUMN($O672:AB672))-COLUMN($O672:AB672),1,1)))+AB643*AB614</f>
        <v>0</v>
      </c>
      <c r="AC701" s="256">
        <f ca="1">SUMPRODUCT($O614:AC614,N(1-$O643:AC643),N(OFFSET($O672:AC672,0,MAX(COLUMN($O672:AC672))-COLUMN($O672:AC672),1,1)))+AC643*AC614</f>
        <v>0</v>
      </c>
      <c r="AD701" s="256">
        <f ca="1">SUMPRODUCT($O614:AD614,N(1-$O643:AD643),N(OFFSET($O672:AD672,0,MAX(COLUMN($O672:AD672))-COLUMN($O672:AD672),1,1)))+AD643*AD614</f>
        <v>0</v>
      </c>
      <c r="AE701" s="256">
        <f ca="1">SUMPRODUCT($O614:AE614,N(1-$O643:AE643),N(OFFSET($O672:AE672,0,MAX(COLUMN($O672:AE672))-COLUMN($O672:AE672),1,1)))+AE643*AE614</f>
        <v>0</v>
      </c>
      <c r="AF701" s="256">
        <f ca="1">SUMPRODUCT($O614:AF614,N(1-$O643:AF643),N(OFFSET($O672:AF672,0,MAX(COLUMN($O672:AF672))-COLUMN($O672:AF672),1,1)))+AF643*AF614</f>
        <v>0</v>
      </c>
      <c r="AG701" s="256">
        <f ca="1">SUMPRODUCT($O614:AG614,N(1-$O643:AG643),N(OFFSET($O672:AG672,0,MAX(COLUMN($O672:AG672))-COLUMN($O672:AG672),1,1)))+AG643*AG614</f>
        <v>0</v>
      </c>
      <c r="AH701" s="256">
        <f ca="1">SUMPRODUCT($O614:AH614,N(1-$O643:AH643),N(OFFSET($O672:AH672,0,MAX(COLUMN($O672:AH672))-COLUMN($O672:AH672),1,1)))+AH643*AH614</f>
        <v>0</v>
      </c>
      <c r="AI701" s="256">
        <f ca="1">SUMPRODUCT($O614:AI614,N(1-$O643:AI643),N(OFFSET($O672:AI672,0,MAX(COLUMN($O672:AI672))-COLUMN($O672:AI672),1,1)))+AI643*AI614</f>
        <v>0</v>
      </c>
      <c r="AJ701" s="256">
        <f ca="1">SUMPRODUCT($O614:AJ614,N(1-$O643:AJ643),N(OFFSET($O672:AJ672,0,MAX(COLUMN($O672:AJ672))-COLUMN($O672:AJ672),1,1)))+AJ643*AJ614</f>
        <v>0</v>
      </c>
      <c r="AK701" s="256">
        <f ca="1">SUMPRODUCT($O614:AK614,N(1-$O643:AK643),N(OFFSET($O672:AK672,0,MAX(COLUMN($O672:AK672))-COLUMN($O672:AK672),1,1)))+AK643*AK614</f>
        <v>0</v>
      </c>
      <c r="AL701" s="256">
        <f ca="1">SUMPRODUCT($O614:AL614,N(1-$O643:AL643),N(OFFSET($O672:AL672,0,MAX(COLUMN($O672:AL672))-COLUMN($O672:AL672),1,1)))+AL643*AL614</f>
        <v>0</v>
      </c>
      <c r="AM701" s="256">
        <f ca="1">SUMPRODUCT($O614:AM614,N(1-$O643:AM643),N(OFFSET($O672:AM672,0,MAX(COLUMN($O672:AM672))-COLUMN($O672:AM672),1,1)))+AM643*AM614</f>
        <v>0</v>
      </c>
      <c r="AN701" s="256">
        <f ca="1">SUMPRODUCT($O614:AN614,N(1-$O643:AN643),N(OFFSET($O672:AN672,0,MAX(COLUMN($O672:AN672))-COLUMN($O672:AN672),1,1)))+AN643*AN614</f>
        <v>0</v>
      </c>
      <c r="AO701" s="256">
        <f ca="1">SUMPRODUCT($O614:AO614,N(1-$O643:AO643),N(OFFSET($O672:AO672,0,MAX(COLUMN($O672:AO672))-COLUMN($O672:AO672),1,1)))+AO643*AO614</f>
        <v>0</v>
      </c>
      <c r="AP701" s="256">
        <f ca="1">SUMPRODUCT($O614:AP614,N(1-$O643:AP643),N(OFFSET($O672:AP672,0,MAX(COLUMN($O672:AP672))-COLUMN($O672:AP672),1,1)))+AP643*AP614</f>
        <v>0</v>
      </c>
      <c r="AQ701" s="256">
        <f ca="1">SUMPRODUCT($O614:AQ614,N(1-$O643:AQ643),N(OFFSET($O672:AQ672,0,MAX(COLUMN($O672:AQ672))-COLUMN($O672:AQ672),1,1)))+AQ643*AQ614</f>
        <v>0</v>
      </c>
      <c r="AR701" s="256">
        <f ca="1">SUMPRODUCT($O614:AR614,N(1-$O643:AR643),N(OFFSET($O672:AR672,0,MAX(COLUMN($O672:AR672))-COLUMN($O672:AR672),1,1)))+AR643*AR614</f>
        <v>0</v>
      </c>
      <c r="AS701" s="256">
        <f ca="1">SUMPRODUCT($O614:AS614,N(1-$O643:AS643),N(OFFSET($O672:AS672,0,MAX(COLUMN($O672:AS672))-COLUMN($O672:AS672),1,1)))+AS643*AS614</f>
        <v>0</v>
      </c>
      <c r="AT701" s="256">
        <f ca="1">SUMPRODUCT($O614:AT614,N(1-$O643:AT643),N(OFFSET($O672:AT672,0,MAX(COLUMN($O672:AT672))-COLUMN($O672:AT672),1,1)))+AT643*AT614</f>
        <v>0</v>
      </c>
      <c r="AU701" s="256">
        <f ca="1">SUMPRODUCT($O614:AU614,N(1-$O643:AU643),N(OFFSET($O672:AU672,0,MAX(COLUMN($O672:AU672))-COLUMN($O672:AU672),1,1)))+AU643*AU614</f>
        <v>0</v>
      </c>
      <c r="AV701" s="256">
        <f ca="1">SUMPRODUCT($O614:AV614,N(1-$O643:AV643),N(OFFSET($O672:AV672,0,MAX(COLUMN($O672:AV672))-COLUMN($O672:AV672),1,1)))+AV643*AV614</f>
        <v>0</v>
      </c>
      <c r="AW701" s="256">
        <f ca="1">SUMPRODUCT($O614:AW614,N(1-$O643:AW643),N(OFFSET($O672:AW672,0,MAX(COLUMN($O672:AW672))-COLUMN($O672:AW672),1,1)))+AW643*AW614</f>
        <v>0</v>
      </c>
      <c r="AX701" s="256">
        <f ca="1">SUMPRODUCT($O614:AX614,N(1-$O643:AX643),N(OFFSET($O672:AX672,0,MAX(COLUMN($O672:AX672))-COLUMN($O672:AX672),1,1)))+AX643*AX614</f>
        <v>0</v>
      </c>
      <c r="AY701" s="256">
        <f ca="1">SUMPRODUCT($O614:AY614,N(1-$O643:AY643),N(OFFSET($O672:AY672,0,MAX(COLUMN($O672:AY672))-COLUMN($O672:AY672),1,1)))+AY643*AY614</f>
        <v>0</v>
      </c>
      <c r="AZ701" s="256">
        <f ca="1">SUMPRODUCT($O614:AZ614,N(1-$O643:AZ643),N(OFFSET($O672:AZ672,0,MAX(COLUMN($O672:AZ672))-COLUMN($O672:AZ672),1,1)))+AZ643*AZ614</f>
        <v>0</v>
      </c>
      <c r="BA701" s="256">
        <f ca="1">SUMPRODUCT($O614:BA614,N(1-$O643:BA643),N(OFFSET($O672:BA672,0,MAX(COLUMN($O672:BA672))-COLUMN($O672:BA672),1,1)))+BA643*BA614</f>
        <v>0</v>
      </c>
      <c r="BB701" s="256">
        <f ca="1">SUMPRODUCT($O614:BB614,N(1-$O643:BB643),N(OFFSET($O672:BB672,0,MAX(COLUMN($O672:BB672))-COLUMN($O672:BB672),1,1)))+BB643*BB614</f>
        <v>0</v>
      </c>
      <c r="BC701" s="256">
        <f ca="1">SUMPRODUCT($O614:BC614,N(1-$O643:BC643),N(OFFSET($O672:BC672,0,MAX(COLUMN($O672:BC672))-COLUMN($O672:BC672),1,1)))+BC643*BC614</f>
        <v>0</v>
      </c>
      <c r="BD701" s="256">
        <f ca="1">SUMPRODUCT($O614:BD614,N(1-$O643:BD643),N(OFFSET($O672:BD672,0,MAX(COLUMN($O672:BD672))-COLUMN($O672:BD672),1,1)))+BD643*BD614</f>
        <v>0</v>
      </c>
      <c r="BE701" s="256">
        <f ca="1">SUMPRODUCT($O614:BE614,N(1-$O643:BE643),N(OFFSET($O672:BE672,0,MAX(COLUMN($O672:BE672))-COLUMN($O672:BE672),1,1)))+BE643*BE614</f>
        <v>0</v>
      </c>
      <c r="BF701" s="256">
        <f ca="1">SUMPRODUCT($O614:BF614,N(1-$O643:BF643),N(OFFSET($O672:BF672,0,MAX(COLUMN($O672:BF672))-COLUMN($O672:BF672),1,1)))+BF643*BF614</f>
        <v>0</v>
      </c>
      <c r="BG701" s="256">
        <f ca="1">SUMPRODUCT($O614:BG614,N(1-$O643:BG643),N(OFFSET($O672:BG672,0,MAX(COLUMN($O672:BG672))-COLUMN($O672:BG672),1,1)))+BG643*BG614</f>
        <v>0</v>
      </c>
      <c r="BH701" s="256">
        <f ca="1">SUMPRODUCT($O614:BH614,N(1-$O643:BH643),N(OFFSET($O672:BH672,0,MAX(COLUMN($O672:BH672))-COLUMN($O672:BH672),1,1)))+BH643*BH614</f>
        <v>0</v>
      </c>
      <c r="BI701" s="256">
        <f ca="1">SUMPRODUCT($O614:BI614,N(1-$O643:BI643),N(OFFSET($O672:BI672,0,MAX(COLUMN($O672:BI672))-COLUMN($O672:BI672),1,1)))+BI643*BI614</f>
        <v>0</v>
      </c>
      <c r="BJ701" s="256">
        <f ca="1">SUMPRODUCT($O614:BJ614,N(1-$O643:BJ643),N(OFFSET($O672:BJ672,0,MAX(COLUMN($O672:BJ672))-COLUMN($O672:BJ672),1,1)))+BJ643*BJ614</f>
        <v>0</v>
      </c>
      <c r="BK701" s="256">
        <f ca="1">SUMPRODUCT($O614:BK614,N(1-$O643:BK643),N(OFFSET($O672:BK672,0,MAX(COLUMN($O672:BK672))-COLUMN($O672:BK672),1,1)))+BK643*BK614</f>
        <v>0</v>
      </c>
      <c r="BL701" s="256">
        <f ca="1">SUMPRODUCT($O614:BL614,N(1-$O643:BL643),N(OFFSET($O672:BL672,0,MAX(COLUMN($O672:BL672))-COLUMN($O672:BL672),1,1)))+BL643*BL614</f>
        <v>0</v>
      </c>
      <c r="BM701" s="256">
        <f ca="1">SUMPRODUCT($O614:BM614,N(1-$O643:BM643),N(OFFSET($O672:BM672,0,MAX(COLUMN($O672:BM672))-COLUMN($O672:BM672),1,1)))+BM643*BM614</f>
        <v>0</v>
      </c>
    </row>
    <row r="702" spans="3:65" ht="12.75">
      <c r="C702" s="220">
        <f t="shared" si="667"/>
        <v>18</v>
      </c>
      <c r="D702" s="198" t="str">
        <f t="shared" si="668"/>
        <v>…</v>
      </c>
      <c r="E702" s="245" t="str">
        <f t="shared" si="666"/>
        <v>Operating Expense</v>
      </c>
      <c r="F702" s="215">
        <f t="shared" si="666"/>
        <v>2</v>
      </c>
      <c r="G702" s="215"/>
      <c r="H702" s="249"/>
      <c r="K702" s="236">
        <f t="shared" si="669"/>
        <v>0</v>
      </c>
      <c r="L702" s="237">
        <f t="shared" si="670"/>
        <v>0</v>
      </c>
      <c r="O702" s="256">
        <f ca="1">SUMPRODUCT($O615:O615,N(1-$O644:O644),N(OFFSET($O673:O673,0,MAX(COLUMN($O673:O673))-COLUMN($O673:O673),1,1)))+O644*O615</f>
        <v>0</v>
      </c>
      <c r="P702" s="256">
        <f ca="1">SUMPRODUCT($O615:P615,N(1-$O644:P644),N(OFFSET($O673:P673,0,MAX(COLUMN($O673:P673))-COLUMN($O673:P673),1,1)))+P644*P615</f>
        <v>0</v>
      </c>
      <c r="Q702" s="256">
        <f ca="1">SUMPRODUCT($O615:Q615,N(1-$O644:Q644),N(OFFSET($O673:Q673,0,MAX(COLUMN($O673:Q673))-COLUMN($O673:Q673),1,1)))+Q644*Q615</f>
        <v>0</v>
      </c>
      <c r="R702" s="256">
        <f ca="1">SUMPRODUCT($O615:R615,N(1-$O644:R644),N(OFFSET($O673:R673,0,MAX(COLUMN($O673:R673))-COLUMN($O673:R673),1,1)))+R644*R615</f>
        <v>0</v>
      </c>
      <c r="S702" s="256">
        <f ca="1">SUMPRODUCT($O615:S615,N(1-$O644:S644),N(OFFSET($O673:S673,0,MAX(COLUMN($O673:S673))-COLUMN($O673:S673),1,1)))+S644*S615</f>
        <v>0</v>
      </c>
      <c r="T702" s="256">
        <f ca="1">SUMPRODUCT($O615:T615,N(1-$O644:T644),N(OFFSET($O673:T673,0,MAX(COLUMN($O673:T673))-COLUMN($O673:T673),1,1)))+T644*T615</f>
        <v>0</v>
      </c>
      <c r="U702" s="256">
        <f ca="1">SUMPRODUCT($O615:U615,N(1-$O644:U644),N(OFFSET($O673:U673,0,MAX(COLUMN($O673:U673))-COLUMN($O673:U673),1,1)))+U644*U615</f>
        <v>0</v>
      </c>
      <c r="V702" s="256">
        <f ca="1">SUMPRODUCT($O615:V615,N(1-$O644:V644),N(OFFSET($O673:V673,0,MAX(COLUMN($O673:V673))-COLUMN($O673:V673),1,1)))+V644*V615</f>
        <v>0</v>
      </c>
      <c r="W702" s="256">
        <f ca="1">SUMPRODUCT($O615:W615,N(1-$O644:W644),N(OFFSET($O673:W673,0,MAX(COLUMN($O673:W673))-COLUMN($O673:W673),1,1)))+W644*W615</f>
        <v>0</v>
      </c>
      <c r="X702" s="256">
        <f ca="1">SUMPRODUCT($O615:X615,N(1-$O644:X644),N(OFFSET($O673:X673,0,MAX(COLUMN($O673:X673))-COLUMN($O673:X673),1,1)))+X644*X615</f>
        <v>0</v>
      </c>
      <c r="Y702" s="256">
        <f ca="1">SUMPRODUCT($O615:Y615,N(1-$O644:Y644),N(OFFSET($O673:Y673,0,MAX(COLUMN($O673:Y673))-COLUMN($O673:Y673),1,1)))+Y644*Y615</f>
        <v>0</v>
      </c>
      <c r="Z702" s="256">
        <f ca="1">SUMPRODUCT($O615:Z615,N(1-$O644:Z644),N(OFFSET($O673:Z673,0,MAX(COLUMN($O673:Z673))-COLUMN($O673:Z673),1,1)))+Z644*Z615</f>
        <v>0</v>
      </c>
      <c r="AA702" s="256">
        <f ca="1">SUMPRODUCT($O615:AA615,N(1-$O644:AA644),N(OFFSET($O673:AA673,0,MAX(COLUMN($O673:AA673))-COLUMN($O673:AA673),1,1)))+AA644*AA615</f>
        <v>0</v>
      </c>
      <c r="AB702" s="256">
        <f ca="1">SUMPRODUCT($O615:AB615,N(1-$O644:AB644),N(OFFSET($O673:AB673,0,MAX(COLUMN($O673:AB673))-COLUMN($O673:AB673),1,1)))+AB644*AB615</f>
        <v>0</v>
      </c>
      <c r="AC702" s="256">
        <f ca="1">SUMPRODUCT($O615:AC615,N(1-$O644:AC644),N(OFFSET($O673:AC673,0,MAX(COLUMN($O673:AC673))-COLUMN($O673:AC673),1,1)))+AC644*AC615</f>
        <v>0</v>
      </c>
      <c r="AD702" s="256">
        <f ca="1">SUMPRODUCT($O615:AD615,N(1-$O644:AD644),N(OFFSET($O673:AD673,0,MAX(COLUMN($O673:AD673))-COLUMN($O673:AD673),1,1)))+AD644*AD615</f>
        <v>0</v>
      </c>
      <c r="AE702" s="256">
        <f ca="1">SUMPRODUCT($O615:AE615,N(1-$O644:AE644),N(OFFSET($O673:AE673,0,MAX(COLUMN($O673:AE673))-COLUMN($O673:AE673),1,1)))+AE644*AE615</f>
        <v>0</v>
      </c>
      <c r="AF702" s="256">
        <f ca="1">SUMPRODUCT($O615:AF615,N(1-$O644:AF644),N(OFFSET($O673:AF673,0,MAX(COLUMN($O673:AF673))-COLUMN($O673:AF673),1,1)))+AF644*AF615</f>
        <v>0</v>
      </c>
      <c r="AG702" s="256">
        <f ca="1">SUMPRODUCT($O615:AG615,N(1-$O644:AG644),N(OFFSET($O673:AG673,0,MAX(COLUMN($O673:AG673))-COLUMN($O673:AG673),1,1)))+AG644*AG615</f>
        <v>0</v>
      </c>
      <c r="AH702" s="256">
        <f ca="1">SUMPRODUCT($O615:AH615,N(1-$O644:AH644),N(OFFSET($O673:AH673,0,MAX(COLUMN($O673:AH673))-COLUMN($O673:AH673),1,1)))+AH644*AH615</f>
        <v>0</v>
      </c>
      <c r="AI702" s="256">
        <f ca="1">SUMPRODUCT($O615:AI615,N(1-$O644:AI644),N(OFFSET($O673:AI673,0,MAX(COLUMN($O673:AI673))-COLUMN($O673:AI673),1,1)))+AI644*AI615</f>
        <v>0</v>
      </c>
      <c r="AJ702" s="256">
        <f ca="1">SUMPRODUCT($O615:AJ615,N(1-$O644:AJ644),N(OFFSET($O673:AJ673,0,MAX(COLUMN($O673:AJ673))-COLUMN($O673:AJ673),1,1)))+AJ644*AJ615</f>
        <v>0</v>
      </c>
      <c r="AK702" s="256">
        <f ca="1">SUMPRODUCT($O615:AK615,N(1-$O644:AK644),N(OFFSET($O673:AK673,0,MAX(COLUMN($O673:AK673))-COLUMN($O673:AK673),1,1)))+AK644*AK615</f>
        <v>0</v>
      </c>
      <c r="AL702" s="256">
        <f ca="1">SUMPRODUCT($O615:AL615,N(1-$O644:AL644),N(OFFSET($O673:AL673,0,MAX(COLUMN($O673:AL673))-COLUMN($O673:AL673),1,1)))+AL644*AL615</f>
        <v>0</v>
      </c>
      <c r="AM702" s="256">
        <f ca="1">SUMPRODUCT($O615:AM615,N(1-$O644:AM644),N(OFFSET($O673:AM673,0,MAX(COLUMN($O673:AM673))-COLUMN($O673:AM673),1,1)))+AM644*AM615</f>
        <v>0</v>
      </c>
      <c r="AN702" s="256">
        <f ca="1">SUMPRODUCT($O615:AN615,N(1-$O644:AN644),N(OFFSET($O673:AN673,0,MAX(COLUMN($O673:AN673))-COLUMN($O673:AN673),1,1)))+AN644*AN615</f>
        <v>0</v>
      </c>
      <c r="AO702" s="256">
        <f ca="1">SUMPRODUCT($O615:AO615,N(1-$O644:AO644),N(OFFSET($O673:AO673,0,MAX(COLUMN($O673:AO673))-COLUMN($O673:AO673),1,1)))+AO644*AO615</f>
        <v>0</v>
      </c>
      <c r="AP702" s="256">
        <f ca="1">SUMPRODUCT($O615:AP615,N(1-$O644:AP644),N(OFFSET($O673:AP673,0,MAX(COLUMN($O673:AP673))-COLUMN($O673:AP673),1,1)))+AP644*AP615</f>
        <v>0</v>
      </c>
      <c r="AQ702" s="256">
        <f ca="1">SUMPRODUCT($O615:AQ615,N(1-$O644:AQ644),N(OFFSET($O673:AQ673,0,MAX(COLUMN($O673:AQ673))-COLUMN($O673:AQ673),1,1)))+AQ644*AQ615</f>
        <v>0</v>
      </c>
      <c r="AR702" s="256">
        <f ca="1">SUMPRODUCT($O615:AR615,N(1-$O644:AR644),N(OFFSET($O673:AR673,0,MAX(COLUMN($O673:AR673))-COLUMN($O673:AR673),1,1)))+AR644*AR615</f>
        <v>0</v>
      </c>
      <c r="AS702" s="256">
        <f ca="1">SUMPRODUCT($O615:AS615,N(1-$O644:AS644),N(OFFSET($O673:AS673,0,MAX(COLUMN($O673:AS673))-COLUMN($O673:AS673),1,1)))+AS644*AS615</f>
        <v>0</v>
      </c>
      <c r="AT702" s="256">
        <f ca="1">SUMPRODUCT($O615:AT615,N(1-$O644:AT644),N(OFFSET($O673:AT673,0,MAX(COLUMN($O673:AT673))-COLUMN($O673:AT673),1,1)))+AT644*AT615</f>
        <v>0</v>
      </c>
      <c r="AU702" s="256">
        <f ca="1">SUMPRODUCT($O615:AU615,N(1-$O644:AU644),N(OFFSET($O673:AU673,0,MAX(COLUMN($O673:AU673))-COLUMN($O673:AU673),1,1)))+AU644*AU615</f>
        <v>0</v>
      </c>
      <c r="AV702" s="256">
        <f ca="1">SUMPRODUCT($O615:AV615,N(1-$O644:AV644),N(OFFSET($O673:AV673,0,MAX(COLUMN($O673:AV673))-COLUMN($O673:AV673),1,1)))+AV644*AV615</f>
        <v>0</v>
      </c>
      <c r="AW702" s="256">
        <f ca="1">SUMPRODUCT($O615:AW615,N(1-$O644:AW644),N(OFFSET($O673:AW673,0,MAX(COLUMN($O673:AW673))-COLUMN($O673:AW673),1,1)))+AW644*AW615</f>
        <v>0</v>
      </c>
      <c r="AX702" s="256">
        <f ca="1">SUMPRODUCT($O615:AX615,N(1-$O644:AX644),N(OFFSET($O673:AX673,0,MAX(COLUMN($O673:AX673))-COLUMN($O673:AX673),1,1)))+AX644*AX615</f>
        <v>0</v>
      </c>
      <c r="AY702" s="256">
        <f ca="1">SUMPRODUCT($O615:AY615,N(1-$O644:AY644),N(OFFSET($O673:AY673,0,MAX(COLUMN($O673:AY673))-COLUMN($O673:AY673),1,1)))+AY644*AY615</f>
        <v>0</v>
      </c>
      <c r="AZ702" s="256">
        <f ca="1">SUMPRODUCT($O615:AZ615,N(1-$O644:AZ644),N(OFFSET($O673:AZ673,0,MAX(COLUMN($O673:AZ673))-COLUMN($O673:AZ673),1,1)))+AZ644*AZ615</f>
        <v>0</v>
      </c>
      <c r="BA702" s="256">
        <f ca="1">SUMPRODUCT($O615:BA615,N(1-$O644:BA644),N(OFFSET($O673:BA673,0,MAX(COLUMN($O673:BA673))-COLUMN($O673:BA673),1,1)))+BA644*BA615</f>
        <v>0</v>
      </c>
      <c r="BB702" s="256">
        <f ca="1">SUMPRODUCT($O615:BB615,N(1-$O644:BB644),N(OFFSET($O673:BB673,0,MAX(COLUMN($O673:BB673))-COLUMN($O673:BB673),1,1)))+BB644*BB615</f>
        <v>0</v>
      </c>
      <c r="BC702" s="256">
        <f ca="1">SUMPRODUCT($O615:BC615,N(1-$O644:BC644),N(OFFSET($O673:BC673,0,MAX(COLUMN($O673:BC673))-COLUMN($O673:BC673),1,1)))+BC644*BC615</f>
        <v>0</v>
      </c>
      <c r="BD702" s="256">
        <f ca="1">SUMPRODUCT($O615:BD615,N(1-$O644:BD644),N(OFFSET($O673:BD673,0,MAX(COLUMN($O673:BD673))-COLUMN($O673:BD673),1,1)))+BD644*BD615</f>
        <v>0</v>
      </c>
      <c r="BE702" s="256">
        <f ca="1">SUMPRODUCT($O615:BE615,N(1-$O644:BE644),N(OFFSET($O673:BE673,0,MAX(COLUMN($O673:BE673))-COLUMN($O673:BE673),1,1)))+BE644*BE615</f>
        <v>0</v>
      </c>
      <c r="BF702" s="256">
        <f ca="1">SUMPRODUCT($O615:BF615,N(1-$O644:BF644),N(OFFSET($O673:BF673,0,MAX(COLUMN($O673:BF673))-COLUMN($O673:BF673),1,1)))+BF644*BF615</f>
        <v>0</v>
      </c>
      <c r="BG702" s="256">
        <f ca="1">SUMPRODUCT($O615:BG615,N(1-$O644:BG644),N(OFFSET($O673:BG673,0,MAX(COLUMN($O673:BG673))-COLUMN($O673:BG673),1,1)))+BG644*BG615</f>
        <v>0</v>
      </c>
      <c r="BH702" s="256">
        <f ca="1">SUMPRODUCT($O615:BH615,N(1-$O644:BH644),N(OFFSET($O673:BH673,0,MAX(COLUMN($O673:BH673))-COLUMN($O673:BH673),1,1)))+BH644*BH615</f>
        <v>0</v>
      </c>
      <c r="BI702" s="256">
        <f ca="1">SUMPRODUCT($O615:BI615,N(1-$O644:BI644),N(OFFSET($O673:BI673,0,MAX(COLUMN($O673:BI673))-COLUMN($O673:BI673),1,1)))+BI644*BI615</f>
        <v>0</v>
      </c>
      <c r="BJ702" s="256">
        <f ca="1">SUMPRODUCT($O615:BJ615,N(1-$O644:BJ644),N(OFFSET($O673:BJ673,0,MAX(COLUMN($O673:BJ673))-COLUMN($O673:BJ673),1,1)))+BJ644*BJ615</f>
        <v>0</v>
      </c>
      <c r="BK702" s="256">
        <f ca="1">SUMPRODUCT($O615:BK615,N(1-$O644:BK644),N(OFFSET($O673:BK673,0,MAX(COLUMN($O673:BK673))-COLUMN($O673:BK673),1,1)))+BK644*BK615</f>
        <v>0</v>
      </c>
      <c r="BL702" s="256">
        <f ca="1">SUMPRODUCT($O615:BL615,N(1-$O644:BL644),N(OFFSET($O673:BL673,0,MAX(COLUMN($O673:BL673))-COLUMN($O673:BL673),1,1)))+BL644*BL615</f>
        <v>0</v>
      </c>
      <c r="BM702" s="256">
        <f ca="1">SUMPRODUCT($O615:BM615,N(1-$O644:BM644),N(OFFSET($O673:BM673,0,MAX(COLUMN($O673:BM673))-COLUMN($O673:BM673),1,1)))+BM644*BM615</f>
        <v>0</v>
      </c>
    </row>
    <row r="703" spans="3:65" ht="12.75">
      <c r="C703" s="220">
        <f t="shared" si="667"/>
        <v>19</v>
      </c>
      <c r="D703" s="198" t="str">
        <f t="shared" si="668"/>
        <v>…</v>
      </c>
      <c r="E703" s="245" t="str">
        <f t="shared" si="666"/>
        <v>Operating Expense</v>
      </c>
      <c r="F703" s="215">
        <f t="shared" si="666"/>
        <v>2</v>
      </c>
      <c r="G703" s="215"/>
      <c r="H703" s="249"/>
      <c r="K703" s="236">
        <f t="shared" si="669"/>
        <v>0</v>
      </c>
      <c r="L703" s="237">
        <f t="shared" si="670"/>
        <v>0</v>
      </c>
      <c r="O703" s="256">
        <f ca="1">SUMPRODUCT($O616:O616,N(1-$O645:O645),N(OFFSET($O674:O674,0,MAX(COLUMN($O674:O674))-COLUMN($O674:O674),1,1)))+O645*O616</f>
        <v>0</v>
      </c>
      <c r="P703" s="256">
        <f ca="1">SUMPRODUCT($O616:P616,N(1-$O645:P645),N(OFFSET($O674:P674,0,MAX(COLUMN($O674:P674))-COLUMN($O674:P674),1,1)))+P645*P616</f>
        <v>0</v>
      </c>
      <c r="Q703" s="256">
        <f ca="1">SUMPRODUCT($O616:Q616,N(1-$O645:Q645),N(OFFSET($O674:Q674,0,MAX(COLUMN($O674:Q674))-COLUMN($O674:Q674),1,1)))+Q645*Q616</f>
        <v>0</v>
      </c>
      <c r="R703" s="256">
        <f ca="1">SUMPRODUCT($O616:R616,N(1-$O645:R645),N(OFFSET($O674:R674,0,MAX(COLUMN($O674:R674))-COLUMN($O674:R674),1,1)))+R645*R616</f>
        <v>0</v>
      </c>
      <c r="S703" s="256">
        <f ca="1">SUMPRODUCT($O616:S616,N(1-$O645:S645),N(OFFSET($O674:S674,0,MAX(COLUMN($O674:S674))-COLUMN($O674:S674),1,1)))+S645*S616</f>
        <v>0</v>
      </c>
      <c r="T703" s="256">
        <f ca="1">SUMPRODUCT($O616:T616,N(1-$O645:T645),N(OFFSET($O674:T674,0,MAX(COLUMN($O674:T674))-COLUMN($O674:T674),1,1)))+T645*T616</f>
        <v>0</v>
      </c>
      <c r="U703" s="256">
        <f ca="1">SUMPRODUCT($O616:U616,N(1-$O645:U645),N(OFFSET($O674:U674,0,MAX(COLUMN($O674:U674))-COLUMN($O674:U674),1,1)))+U645*U616</f>
        <v>0</v>
      </c>
      <c r="V703" s="256">
        <f ca="1">SUMPRODUCT($O616:V616,N(1-$O645:V645),N(OFFSET($O674:V674,0,MAX(COLUMN($O674:V674))-COLUMN($O674:V674),1,1)))+V645*V616</f>
        <v>0</v>
      </c>
      <c r="W703" s="256">
        <f ca="1">SUMPRODUCT($O616:W616,N(1-$O645:W645),N(OFFSET($O674:W674,0,MAX(COLUMN($O674:W674))-COLUMN($O674:W674),1,1)))+W645*W616</f>
        <v>0</v>
      </c>
      <c r="X703" s="256">
        <f ca="1">SUMPRODUCT($O616:X616,N(1-$O645:X645),N(OFFSET($O674:X674,0,MAX(COLUMN($O674:X674))-COLUMN($O674:X674),1,1)))+X645*X616</f>
        <v>0</v>
      </c>
      <c r="Y703" s="256">
        <f ca="1">SUMPRODUCT($O616:Y616,N(1-$O645:Y645),N(OFFSET($O674:Y674,0,MAX(COLUMN($O674:Y674))-COLUMN($O674:Y674),1,1)))+Y645*Y616</f>
        <v>0</v>
      </c>
      <c r="Z703" s="256">
        <f ca="1">SUMPRODUCT($O616:Z616,N(1-$O645:Z645),N(OFFSET($O674:Z674,0,MAX(COLUMN($O674:Z674))-COLUMN($O674:Z674),1,1)))+Z645*Z616</f>
        <v>0</v>
      </c>
      <c r="AA703" s="256">
        <f ca="1">SUMPRODUCT($O616:AA616,N(1-$O645:AA645),N(OFFSET($O674:AA674,0,MAX(COLUMN($O674:AA674))-COLUMN($O674:AA674),1,1)))+AA645*AA616</f>
        <v>0</v>
      </c>
      <c r="AB703" s="256">
        <f ca="1">SUMPRODUCT($O616:AB616,N(1-$O645:AB645),N(OFFSET($O674:AB674,0,MAX(COLUMN($O674:AB674))-COLUMN($O674:AB674),1,1)))+AB645*AB616</f>
        <v>0</v>
      </c>
      <c r="AC703" s="256">
        <f ca="1">SUMPRODUCT($O616:AC616,N(1-$O645:AC645),N(OFFSET($O674:AC674,0,MAX(COLUMN($O674:AC674))-COLUMN($O674:AC674),1,1)))+AC645*AC616</f>
        <v>0</v>
      </c>
      <c r="AD703" s="256">
        <f ca="1">SUMPRODUCT($O616:AD616,N(1-$O645:AD645),N(OFFSET($O674:AD674,0,MAX(COLUMN($O674:AD674))-COLUMN($O674:AD674),1,1)))+AD645*AD616</f>
        <v>0</v>
      </c>
      <c r="AE703" s="256">
        <f ca="1">SUMPRODUCT($O616:AE616,N(1-$O645:AE645),N(OFFSET($O674:AE674,0,MAX(COLUMN($O674:AE674))-COLUMN($O674:AE674),1,1)))+AE645*AE616</f>
        <v>0</v>
      </c>
      <c r="AF703" s="256">
        <f ca="1">SUMPRODUCT($O616:AF616,N(1-$O645:AF645),N(OFFSET($O674:AF674,0,MAX(COLUMN($O674:AF674))-COLUMN($O674:AF674),1,1)))+AF645*AF616</f>
        <v>0</v>
      </c>
      <c r="AG703" s="256">
        <f ca="1">SUMPRODUCT($O616:AG616,N(1-$O645:AG645),N(OFFSET($O674:AG674,0,MAX(COLUMN($O674:AG674))-COLUMN($O674:AG674),1,1)))+AG645*AG616</f>
        <v>0</v>
      </c>
      <c r="AH703" s="256">
        <f ca="1">SUMPRODUCT($O616:AH616,N(1-$O645:AH645),N(OFFSET($O674:AH674,0,MAX(COLUMN($O674:AH674))-COLUMN($O674:AH674),1,1)))+AH645*AH616</f>
        <v>0</v>
      </c>
      <c r="AI703" s="256">
        <f ca="1">SUMPRODUCT($O616:AI616,N(1-$O645:AI645),N(OFFSET($O674:AI674,0,MAX(COLUMN($O674:AI674))-COLUMN($O674:AI674),1,1)))+AI645*AI616</f>
        <v>0</v>
      </c>
      <c r="AJ703" s="256">
        <f ca="1">SUMPRODUCT($O616:AJ616,N(1-$O645:AJ645),N(OFFSET($O674:AJ674,0,MAX(COLUMN($O674:AJ674))-COLUMN($O674:AJ674),1,1)))+AJ645*AJ616</f>
        <v>0</v>
      </c>
      <c r="AK703" s="256">
        <f ca="1">SUMPRODUCT($O616:AK616,N(1-$O645:AK645),N(OFFSET($O674:AK674,0,MAX(COLUMN($O674:AK674))-COLUMN($O674:AK674),1,1)))+AK645*AK616</f>
        <v>0</v>
      </c>
      <c r="AL703" s="256">
        <f ca="1">SUMPRODUCT($O616:AL616,N(1-$O645:AL645),N(OFFSET($O674:AL674,0,MAX(COLUMN($O674:AL674))-COLUMN($O674:AL674),1,1)))+AL645*AL616</f>
        <v>0</v>
      </c>
      <c r="AM703" s="256">
        <f ca="1">SUMPRODUCT($O616:AM616,N(1-$O645:AM645),N(OFFSET($O674:AM674,0,MAX(COLUMN($O674:AM674))-COLUMN($O674:AM674),1,1)))+AM645*AM616</f>
        <v>0</v>
      </c>
      <c r="AN703" s="256">
        <f ca="1">SUMPRODUCT($O616:AN616,N(1-$O645:AN645),N(OFFSET($O674:AN674,0,MAX(COLUMN($O674:AN674))-COLUMN($O674:AN674),1,1)))+AN645*AN616</f>
        <v>0</v>
      </c>
      <c r="AO703" s="256">
        <f ca="1">SUMPRODUCT($O616:AO616,N(1-$O645:AO645),N(OFFSET($O674:AO674,0,MAX(COLUMN($O674:AO674))-COLUMN($O674:AO674),1,1)))+AO645*AO616</f>
        <v>0</v>
      </c>
      <c r="AP703" s="256">
        <f ca="1">SUMPRODUCT($O616:AP616,N(1-$O645:AP645),N(OFFSET($O674:AP674,0,MAX(COLUMN($O674:AP674))-COLUMN($O674:AP674),1,1)))+AP645*AP616</f>
        <v>0</v>
      </c>
      <c r="AQ703" s="256">
        <f ca="1">SUMPRODUCT($O616:AQ616,N(1-$O645:AQ645),N(OFFSET($O674:AQ674,0,MAX(COLUMN($O674:AQ674))-COLUMN($O674:AQ674),1,1)))+AQ645*AQ616</f>
        <v>0</v>
      </c>
      <c r="AR703" s="256">
        <f ca="1">SUMPRODUCT($O616:AR616,N(1-$O645:AR645),N(OFFSET($O674:AR674,0,MAX(COLUMN($O674:AR674))-COLUMN($O674:AR674),1,1)))+AR645*AR616</f>
        <v>0</v>
      </c>
      <c r="AS703" s="256">
        <f ca="1">SUMPRODUCT($O616:AS616,N(1-$O645:AS645),N(OFFSET($O674:AS674,0,MAX(COLUMN($O674:AS674))-COLUMN($O674:AS674),1,1)))+AS645*AS616</f>
        <v>0</v>
      </c>
      <c r="AT703" s="256">
        <f ca="1">SUMPRODUCT($O616:AT616,N(1-$O645:AT645),N(OFFSET($O674:AT674,0,MAX(COLUMN($O674:AT674))-COLUMN($O674:AT674),1,1)))+AT645*AT616</f>
        <v>0</v>
      </c>
      <c r="AU703" s="256">
        <f ca="1">SUMPRODUCT($O616:AU616,N(1-$O645:AU645),N(OFFSET($O674:AU674,0,MAX(COLUMN($O674:AU674))-COLUMN($O674:AU674),1,1)))+AU645*AU616</f>
        <v>0</v>
      </c>
      <c r="AV703" s="256">
        <f ca="1">SUMPRODUCT($O616:AV616,N(1-$O645:AV645),N(OFFSET($O674:AV674,0,MAX(COLUMN($O674:AV674))-COLUMN($O674:AV674),1,1)))+AV645*AV616</f>
        <v>0</v>
      </c>
      <c r="AW703" s="256">
        <f ca="1">SUMPRODUCT($O616:AW616,N(1-$O645:AW645),N(OFFSET($O674:AW674,0,MAX(COLUMN($O674:AW674))-COLUMN($O674:AW674),1,1)))+AW645*AW616</f>
        <v>0</v>
      </c>
      <c r="AX703" s="256">
        <f ca="1">SUMPRODUCT($O616:AX616,N(1-$O645:AX645),N(OFFSET($O674:AX674,0,MAX(COLUMN($O674:AX674))-COLUMN($O674:AX674),1,1)))+AX645*AX616</f>
        <v>0</v>
      </c>
      <c r="AY703" s="256">
        <f ca="1">SUMPRODUCT($O616:AY616,N(1-$O645:AY645),N(OFFSET($O674:AY674,0,MAX(COLUMN($O674:AY674))-COLUMN($O674:AY674),1,1)))+AY645*AY616</f>
        <v>0</v>
      </c>
      <c r="AZ703" s="256">
        <f ca="1">SUMPRODUCT($O616:AZ616,N(1-$O645:AZ645),N(OFFSET($O674:AZ674,0,MAX(COLUMN($O674:AZ674))-COLUMN($O674:AZ674),1,1)))+AZ645*AZ616</f>
        <v>0</v>
      </c>
      <c r="BA703" s="256">
        <f ca="1">SUMPRODUCT($O616:BA616,N(1-$O645:BA645),N(OFFSET($O674:BA674,0,MAX(COLUMN($O674:BA674))-COLUMN($O674:BA674),1,1)))+BA645*BA616</f>
        <v>0</v>
      </c>
      <c r="BB703" s="256">
        <f ca="1">SUMPRODUCT($O616:BB616,N(1-$O645:BB645),N(OFFSET($O674:BB674,0,MAX(COLUMN($O674:BB674))-COLUMN($O674:BB674),1,1)))+BB645*BB616</f>
        <v>0</v>
      </c>
      <c r="BC703" s="256">
        <f ca="1">SUMPRODUCT($O616:BC616,N(1-$O645:BC645),N(OFFSET($O674:BC674,0,MAX(COLUMN($O674:BC674))-COLUMN($O674:BC674),1,1)))+BC645*BC616</f>
        <v>0</v>
      </c>
      <c r="BD703" s="256">
        <f ca="1">SUMPRODUCT($O616:BD616,N(1-$O645:BD645),N(OFFSET($O674:BD674,0,MAX(COLUMN($O674:BD674))-COLUMN($O674:BD674),1,1)))+BD645*BD616</f>
        <v>0</v>
      </c>
      <c r="BE703" s="256">
        <f ca="1">SUMPRODUCT($O616:BE616,N(1-$O645:BE645),N(OFFSET($O674:BE674,0,MAX(COLUMN($O674:BE674))-COLUMN($O674:BE674),1,1)))+BE645*BE616</f>
        <v>0</v>
      </c>
      <c r="BF703" s="256">
        <f ca="1">SUMPRODUCT($O616:BF616,N(1-$O645:BF645),N(OFFSET($O674:BF674,0,MAX(COLUMN($O674:BF674))-COLUMN($O674:BF674),1,1)))+BF645*BF616</f>
        <v>0</v>
      </c>
      <c r="BG703" s="256">
        <f ca="1">SUMPRODUCT($O616:BG616,N(1-$O645:BG645),N(OFFSET($O674:BG674,0,MAX(COLUMN($O674:BG674))-COLUMN($O674:BG674),1,1)))+BG645*BG616</f>
        <v>0</v>
      </c>
      <c r="BH703" s="256">
        <f ca="1">SUMPRODUCT($O616:BH616,N(1-$O645:BH645),N(OFFSET($O674:BH674,0,MAX(COLUMN($O674:BH674))-COLUMN($O674:BH674),1,1)))+BH645*BH616</f>
        <v>0</v>
      </c>
      <c r="BI703" s="256">
        <f ca="1">SUMPRODUCT($O616:BI616,N(1-$O645:BI645),N(OFFSET($O674:BI674,0,MAX(COLUMN($O674:BI674))-COLUMN($O674:BI674),1,1)))+BI645*BI616</f>
        <v>0</v>
      </c>
      <c r="BJ703" s="256">
        <f ca="1">SUMPRODUCT($O616:BJ616,N(1-$O645:BJ645),N(OFFSET($O674:BJ674,0,MAX(COLUMN($O674:BJ674))-COLUMN($O674:BJ674),1,1)))+BJ645*BJ616</f>
        <v>0</v>
      </c>
      <c r="BK703" s="256">
        <f ca="1">SUMPRODUCT($O616:BK616,N(1-$O645:BK645),N(OFFSET($O674:BK674,0,MAX(COLUMN($O674:BK674))-COLUMN($O674:BK674),1,1)))+BK645*BK616</f>
        <v>0</v>
      </c>
      <c r="BL703" s="256">
        <f ca="1">SUMPRODUCT($O616:BL616,N(1-$O645:BL645),N(OFFSET($O674:BL674,0,MAX(COLUMN($O674:BL674))-COLUMN($O674:BL674),1,1)))+BL645*BL616</f>
        <v>0</v>
      </c>
      <c r="BM703" s="256">
        <f ca="1">SUMPRODUCT($O616:BM616,N(1-$O645:BM645),N(OFFSET($O674:BM674,0,MAX(COLUMN($O674:BM674))-COLUMN($O674:BM674),1,1)))+BM645*BM616</f>
        <v>0</v>
      </c>
    </row>
    <row r="704" spans="3:65" ht="12.75">
      <c r="C704" s="220">
        <f t="shared" si="667"/>
        <v>20</v>
      </c>
      <c r="D704" s="198" t="str">
        <f t="shared" si="668"/>
        <v>…</v>
      </c>
      <c r="E704" s="245" t="str">
        <f t="shared" si="666"/>
        <v>Operating Expense</v>
      </c>
      <c r="F704" s="215">
        <f t="shared" si="666"/>
        <v>2</v>
      </c>
      <c r="G704" s="215"/>
      <c r="H704" s="249"/>
      <c r="K704" s="236">
        <f t="shared" si="669"/>
        <v>0</v>
      </c>
      <c r="L704" s="237">
        <f t="shared" si="670"/>
        <v>0</v>
      </c>
      <c r="O704" s="256">
        <f ca="1">SUMPRODUCT($O617:O617,N(1-$O646:O646),N(OFFSET($O675:O675,0,MAX(COLUMN($O675:O675))-COLUMN($O675:O675),1,1)))+O646*O617</f>
        <v>0</v>
      </c>
      <c r="P704" s="256">
        <f ca="1">SUMPRODUCT($O617:P617,N(1-$O646:P646),N(OFFSET($O675:P675,0,MAX(COLUMN($O675:P675))-COLUMN($O675:P675),1,1)))+P646*P617</f>
        <v>0</v>
      </c>
      <c r="Q704" s="256">
        <f ca="1">SUMPRODUCT($O617:Q617,N(1-$O646:Q646),N(OFFSET($O675:Q675,0,MAX(COLUMN($O675:Q675))-COLUMN($O675:Q675),1,1)))+Q646*Q617</f>
        <v>0</v>
      </c>
      <c r="R704" s="256">
        <f ca="1">SUMPRODUCT($O617:R617,N(1-$O646:R646),N(OFFSET($O675:R675,0,MAX(COLUMN($O675:R675))-COLUMN($O675:R675),1,1)))+R646*R617</f>
        <v>0</v>
      </c>
      <c r="S704" s="256">
        <f ca="1">SUMPRODUCT($O617:S617,N(1-$O646:S646),N(OFFSET($O675:S675,0,MAX(COLUMN($O675:S675))-COLUMN($O675:S675),1,1)))+S646*S617</f>
        <v>0</v>
      </c>
      <c r="T704" s="256">
        <f ca="1">SUMPRODUCT($O617:T617,N(1-$O646:T646),N(OFFSET($O675:T675,0,MAX(COLUMN($O675:T675))-COLUMN($O675:T675),1,1)))+T646*T617</f>
        <v>0</v>
      </c>
      <c r="U704" s="256">
        <f ca="1">SUMPRODUCT($O617:U617,N(1-$O646:U646),N(OFFSET($O675:U675,0,MAX(COLUMN($O675:U675))-COLUMN($O675:U675),1,1)))+U646*U617</f>
        <v>0</v>
      </c>
      <c r="V704" s="256">
        <f ca="1">SUMPRODUCT($O617:V617,N(1-$O646:V646),N(OFFSET($O675:V675,0,MAX(COLUMN($O675:V675))-COLUMN($O675:V675),1,1)))+V646*V617</f>
        <v>0</v>
      </c>
      <c r="W704" s="256">
        <f ca="1">SUMPRODUCT($O617:W617,N(1-$O646:W646),N(OFFSET($O675:W675,0,MAX(COLUMN($O675:W675))-COLUMN($O675:W675),1,1)))+W646*W617</f>
        <v>0</v>
      </c>
      <c r="X704" s="256">
        <f ca="1">SUMPRODUCT($O617:X617,N(1-$O646:X646),N(OFFSET($O675:X675,0,MAX(COLUMN($O675:X675))-COLUMN($O675:X675),1,1)))+X646*X617</f>
        <v>0</v>
      </c>
      <c r="Y704" s="256">
        <f ca="1">SUMPRODUCT($O617:Y617,N(1-$O646:Y646),N(OFFSET($O675:Y675,0,MAX(COLUMN($O675:Y675))-COLUMN($O675:Y675),1,1)))+Y646*Y617</f>
        <v>0</v>
      </c>
      <c r="Z704" s="256">
        <f ca="1">SUMPRODUCT($O617:Z617,N(1-$O646:Z646),N(OFFSET($O675:Z675,0,MAX(COLUMN($O675:Z675))-COLUMN($O675:Z675),1,1)))+Z646*Z617</f>
        <v>0</v>
      </c>
      <c r="AA704" s="256">
        <f ca="1">SUMPRODUCT($O617:AA617,N(1-$O646:AA646),N(OFFSET($O675:AA675,0,MAX(COLUMN($O675:AA675))-COLUMN($O675:AA675),1,1)))+AA646*AA617</f>
        <v>0</v>
      </c>
      <c r="AB704" s="256">
        <f ca="1">SUMPRODUCT($O617:AB617,N(1-$O646:AB646),N(OFFSET($O675:AB675,0,MAX(COLUMN($O675:AB675))-COLUMN($O675:AB675),1,1)))+AB646*AB617</f>
        <v>0</v>
      </c>
      <c r="AC704" s="256">
        <f ca="1">SUMPRODUCT($O617:AC617,N(1-$O646:AC646),N(OFFSET($O675:AC675,0,MAX(COLUMN($O675:AC675))-COLUMN($O675:AC675),1,1)))+AC646*AC617</f>
        <v>0</v>
      </c>
      <c r="AD704" s="256">
        <f ca="1">SUMPRODUCT($O617:AD617,N(1-$O646:AD646),N(OFFSET($O675:AD675,0,MAX(COLUMN($O675:AD675))-COLUMN($O675:AD675),1,1)))+AD646*AD617</f>
        <v>0</v>
      </c>
      <c r="AE704" s="256">
        <f ca="1">SUMPRODUCT($O617:AE617,N(1-$O646:AE646),N(OFFSET($O675:AE675,0,MAX(COLUMN($O675:AE675))-COLUMN($O675:AE675),1,1)))+AE646*AE617</f>
        <v>0</v>
      </c>
      <c r="AF704" s="256">
        <f ca="1">SUMPRODUCT($O617:AF617,N(1-$O646:AF646),N(OFFSET($O675:AF675,0,MAX(COLUMN($O675:AF675))-COLUMN($O675:AF675),1,1)))+AF646*AF617</f>
        <v>0</v>
      </c>
      <c r="AG704" s="256">
        <f ca="1">SUMPRODUCT($O617:AG617,N(1-$O646:AG646),N(OFFSET($O675:AG675,0,MAX(COLUMN($O675:AG675))-COLUMN($O675:AG675),1,1)))+AG646*AG617</f>
        <v>0</v>
      </c>
      <c r="AH704" s="256">
        <f ca="1">SUMPRODUCT($O617:AH617,N(1-$O646:AH646),N(OFFSET($O675:AH675,0,MAX(COLUMN($O675:AH675))-COLUMN($O675:AH675),1,1)))+AH646*AH617</f>
        <v>0</v>
      </c>
      <c r="AI704" s="256">
        <f ca="1">SUMPRODUCT($O617:AI617,N(1-$O646:AI646),N(OFFSET($O675:AI675,0,MAX(COLUMN($O675:AI675))-COLUMN($O675:AI675),1,1)))+AI646*AI617</f>
        <v>0</v>
      </c>
      <c r="AJ704" s="256">
        <f ca="1">SUMPRODUCT($O617:AJ617,N(1-$O646:AJ646),N(OFFSET($O675:AJ675,0,MAX(COLUMN($O675:AJ675))-COLUMN($O675:AJ675),1,1)))+AJ646*AJ617</f>
        <v>0</v>
      </c>
      <c r="AK704" s="256">
        <f ca="1">SUMPRODUCT($O617:AK617,N(1-$O646:AK646),N(OFFSET($O675:AK675,0,MAX(COLUMN($O675:AK675))-COLUMN($O675:AK675),1,1)))+AK646*AK617</f>
        <v>0</v>
      </c>
      <c r="AL704" s="256">
        <f ca="1">SUMPRODUCT($O617:AL617,N(1-$O646:AL646),N(OFFSET($O675:AL675,0,MAX(COLUMN($O675:AL675))-COLUMN($O675:AL675),1,1)))+AL646*AL617</f>
        <v>0</v>
      </c>
      <c r="AM704" s="256">
        <f ca="1">SUMPRODUCT($O617:AM617,N(1-$O646:AM646),N(OFFSET($O675:AM675,0,MAX(COLUMN($O675:AM675))-COLUMN($O675:AM675),1,1)))+AM646*AM617</f>
        <v>0</v>
      </c>
      <c r="AN704" s="256">
        <f ca="1">SUMPRODUCT($O617:AN617,N(1-$O646:AN646),N(OFFSET($O675:AN675,0,MAX(COLUMN($O675:AN675))-COLUMN($O675:AN675),1,1)))+AN646*AN617</f>
        <v>0</v>
      </c>
      <c r="AO704" s="256">
        <f ca="1">SUMPRODUCT($O617:AO617,N(1-$O646:AO646),N(OFFSET($O675:AO675,0,MAX(COLUMN($O675:AO675))-COLUMN($O675:AO675),1,1)))+AO646*AO617</f>
        <v>0</v>
      </c>
      <c r="AP704" s="256">
        <f ca="1">SUMPRODUCT($O617:AP617,N(1-$O646:AP646),N(OFFSET($O675:AP675,0,MAX(COLUMN($O675:AP675))-COLUMN($O675:AP675),1,1)))+AP646*AP617</f>
        <v>0</v>
      </c>
      <c r="AQ704" s="256">
        <f ca="1">SUMPRODUCT($O617:AQ617,N(1-$O646:AQ646),N(OFFSET($O675:AQ675,0,MAX(COLUMN($O675:AQ675))-COLUMN($O675:AQ675),1,1)))+AQ646*AQ617</f>
        <v>0</v>
      </c>
      <c r="AR704" s="256">
        <f ca="1">SUMPRODUCT($O617:AR617,N(1-$O646:AR646),N(OFFSET($O675:AR675,0,MAX(COLUMN($O675:AR675))-COLUMN($O675:AR675),1,1)))+AR646*AR617</f>
        <v>0</v>
      </c>
      <c r="AS704" s="256">
        <f ca="1">SUMPRODUCT($O617:AS617,N(1-$O646:AS646),N(OFFSET($O675:AS675,0,MAX(COLUMN($O675:AS675))-COLUMN($O675:AS675),1,1)))+AS646*AS617</f>
        <v>0</v>
      </c>
      <c r="AT704" s="256">
        <f ca="1">SUMPRODUCT($O617:AT617,N(1-$O646:AT646),N(OFFSET($O675:AT675,0,MAX(COLUMN($O675:AT675))-COLUMN($O675:AT675),1,1)))+AT646*AT617</f>
        <v>0</v>
      </c>
      <c r="AU704" s="256">
        <f ca="1">SUMPRODUCT($O617:AU617,N(1-$O646:AU646),N(OFFSET($O675:AU675,0,MAX(COLUMN($O675:AU675))-COLUMN($O675:AU675),1,1)))+AU646*AU617</f>
        <v>0</v>
      </c>
      <c r="AV704" s="256">
        <f ca="1">SUMPRODUCT($O617:AV617,N(1-$O646:AV646),N(OFFSET($O675:AV675,0,MAX(COLUMN($O675:AV675))-COLUMN($O675:AV675),1,1)))+AV646*AV617</f>
        <v>0</v>
      </c>
      <c r="AW704" s="256">
        <f ca="1">SUMPRODUCT($O617:AW617,N(1-$O646:AW646),N(OFFSET($O675:AW675,0,MAX(COLUMN($O675:AW675))-COLUMN($O675:AW675),1,1)))+AW646*AW617</f>
        <v>0</v>
      </c>
      <c r="AX704" s="256">
        <f ca="1">SUMPRODUCT($O617:AX617,N(1-$O646:AX646),N(OFFSET($O675:AX675,0,MAX(COLUMN($O675:AX675))-COLUMN($O675:AX675),1,1)))+AX646*AX617</f>
        <v>0</v>
      </c>
      <c r="AY704" s="256">
        <f ca="1">SUMPRODUCT($O617:AY617,N(1-$O646:AY646),N(OFFSET($O675:AY675,0,MAX(COLUMN($O675:AY675))-COLUMN($O675:AY675),1,1)))+AY646*AY617</f>
        <v>0</v>
      </c>
      <c r="AZ704" s="256">
        <f ca="1">SUMPRODUCT($O617:AZ617,N(1-$O646:AZ646),N(OFFSET($O675:AZ675,0,MAX(COLUMN($O675:AZ675))-COLUMN($O675:AZ675),1,1)))+AZ646*AZ617</f>
        <v>0</v>
      </c>
      <c r="BA704" s="256">
        <f ca="1">SUMPRODUCT($O617:BA617,N(1-$O646:BA646),N(OFFSET($O675:BA675,0,MAX(COLUMN($O675:BA675))-COLUMN($O675:BA675),1,1)))+BA646*BA617</f>
        <v>0</v>
      </c>
      <c r="BB704" s="256">
        <f ca="1">SUMPRODUCT($O617:BB617,N(1-$O646:BB646),N(OFFSET($O675:BB675,0,MAX(COLUMN($O675:BB675))-COLUMN($O675:BB675),1,1)))+BB646*BB617</f>
        <v>0</v>
      </c>
      <c r="BC704" s="256">
        <f ca="1">SUMPRODUCT($O617:BC617,N(1-$O646:BC646),N(OFFSET($O675:BC675,0,MAX(COLUMN($O675:BC675))-COLUMN($O675:BC675),1,1)))+BC646*BC617</f>
        <v>0</v>
      </c>
      <c r="BD704" s="256">
        <f ca="1">SUMPRODUCT($O617:BD617,N(1-$O646:BD646),N(OFFSET($O675:BD675,0,MAX(COLUMN($O675:BD675))-COLUMN($O675:BD675),1,1)))+BD646*BD617</f>
        <v>0</v>
      </c>
      <c r="BE704" s="256">
        <f ca="1">SUMPRODUCT($O617:BE617,N(1-$O646:BE646),N(OFFSET($O675:BE675,0,MAX(COLUMN($O675:BE675))-COLUMN($O675:BE675),1,1)))+BE646*BE617</f>
        <v>0</v>
      </c>
      <c r="BF704" s="256">
        <f ca="1">SUMPRODUCT($O617:BF617,N(1-$O646:BF646),N(OFFSET($O675:BF675,0,MAX(COLUMN($O675:BF675))-COLUMN($O675:BF675),1,1)))+BF646*BF617</f>
        <v>0</v>
      </c>
      <c r="BG704" s="256">
        <f ca="1">SUMPRODUCT($O617:BG617,N(1-$O646:BG646),N(OFFSET($O675:BG675,0,MAX(COLUMN($O675:BG675))-COLUMN($O675:BG675),1,1)))+BG646*BG617</f>
        <v>0</v>
      </c>
      <c r="BH704" s="256">
        <f ca="1">SUMPRODUCT($O617:BH617,N(1-$O646:BH646),N(OFFSET($O675:BH675,0,MAX(COLUMN($O675:BH675))-COLUMN($O675:BH675),1,1)))+BH646*BH617</f>
        <v>0</v>
      </c>
      <c r="BI704" s="256">
        <f ca="1">SUMPRODUCT($O617:BI617,N(1-$O646:BI646),N(OFFSET($O675:BI675,0,MAX(COLUMN($O675:BI675))-COLUMN($O675:BI675),1,1)))+BI646*BI617</f>
        <v>0</v>
      </c>
      <c r="BJ704" s="256">
        <f ca="1">SUMPRODUCT($O617:BJ617,N(1-$O646:BJ646),N(OFFSET($O675:BJ675,0,MAX(COLUMN($O675:BJ675))-COLUMN($O675:BJ675),1,1)))+BJ646*BJ617</f>
        <v>0</v>
      </c>
      <c r="BK704" s="256">
        <f ca="1">SUMPRODUCT($O617:BK617,N(1-$O646:BK646),N(OFFSET($O675:BK675,0,MAX(COLUMN($O675:BK675))-COLUMN($O675:BK675),1,1)))+BK646*BK617</f>
        <v>0</v>
      </c>
      <c r="BL704" s="256">
        <f ca="1">SUMPRODUCT($O617:BL617,N(1-$O646:BL646),N(OFFSET($O675:BL675,0,MAX(COLUMN($O675:BL675))-COLUMN($O675:BL675),1,1)))+BL646*BL617</f>
        <v>0</v>
      </c>
      <c r="BM704" s="256">
        <f ca="1">SUMPRODUCT($O617:BM617,N(1-$O646:BM646),N(OFFSET($O675:BM675,0,MAX(COLUMN($O675:BM675))-COLUMN($O675:BM675),1,1)))+BM646*BM617</f>
        <v>0</v>
      </c>
    </row>
    <row r="705" spans="3:65" ht="12.75">
      <c r="C705" s="220">
        <f t="shared" si="667"/>
        <v>21</v>
      </c>
      <c r="D705" s="198" t="str">
        <f t="shared" si="668"/>
        <v>…</v>
      </c>
      <c r="E705" s="245" t="str">
        <f t="shared" si="666"/>
        <v>Operating Expense</v>
      </c>
      <c r="F705" s="215">
        <f t="shared" si="666"/>
        <v>2</v>
      </c>
      <c r="G705" s="215"/>
      <c r="H705" s="249"/>
      <c r="K705" s="236">
        <f t="shared" si="669"/>
        <v>0</v>
      </c>
      <c r="L705" s="237">
        <f t="shared" si="670"/>
        <v>0</v>
      </c>
      <c r="O705" s="256">
        <f ca="1">SUMPRODUCT($O618:O618,N(1-$O647:O647),N(OFFSET($O676:O676,0,MAX(COLUMN($O676:O676))-COLUMN($O676:O676),1,1)))+O647*O618</f>
        <v>0</v>
      </c>
      <c r="P705" s="256">
        <f ca="1">SUMPRODUCT($O618:P618,N(1-$O647:P647),N(OFFSET($O676:P676,0,MAX(COLUMN($O676:P676))-COLUMN($O676:P676),1,1)))+P647*P618</f>
        <v>0</v>
      </c>
      <c r="Q705" s="256">
        <f ca="1">SUMPRODUCT($O618:Q618,N(1-$O647:Q647),N(OFFSET($O676:Q676,0,MAX(COLUMN($O676:Q676))-COLUMN($O676:Q676),1,1)))+Q647*Q618</f>
        <v>0</v>
      </c>
      <c r="R705" s="256">
        <f ca="1">SUMPRODUCT($O618:R618,N(1-$O647:R647),N(OFFSET($O676:R676,0,MAX(COLUMN($O676:R676))-COLUMN($O676:R676),1,1)))+R647*R618</f>
        <v>0</v>
      </c>
      <c r="S705" s="256">
        <f ca="1">SUMPRODUCT($O618:S618,N(1-$O647:S647),N(OFFSET($O676:S676,0,MAX(COLUMN($O676:S676))-COLUMN($O676:S676),1,1)))+S647*S618</f>
        <v>0</v>
      </c>
      <c r="T705" s="256">
        <f ca="1">SUMPRODUCT($O618:T618,N(1-$O647:T647),N(OFFSET($O676:T676,0,MAX(COLUMN($O676:T676))-COLUMN($O676:T676),1,1)))+T647*T618</f>
        <v>0</v>
      </c>
      <c r="U705" s="256">
        <f ca="1">SUMPRODUCT($O618:U618,N(1-$O647:U647),N(OFFSET($O676:U676,0,MAX(COLUMN($O676:U676))-COLUMN($O676:U676),1,1)))+U647*U618</f>
        <v>0</v>
      </c>
      <c r="V705" s="256">
        <f ca="1">SUMPRODUCT($O618:V618,N(1-$O647:V647),N(OFFSET($O676:V676,0,MAX(COLUMN($O676:V676))-COLUMN($O676:V676),1,1)))+V647*V618</f>
        <v>0</v>
      </c>
      <c r="W705" s="256">
        <f ca="1">SUMPRODUCT($O618:W618,N(1-$O647:W647),N(OFFSET($O676:W676,0,MAX(COLUMN($O676:W676))-COLUMN($O676:W676),1,1)))+W647*W618</f>
        <v>0</v>
      </c>
      <c r="X705" s="256">
        <f ca="1">SUMPRODUCT($O618:X618,N(1-$O647:X647),N(OFFSET($O676:X676,0,MAX(COLUMN($O676:X676))-COLUMN($O676:X676),1,1)))+X647*X618</f>
        <v>0</v>
      </c>
      <c r="Y705" s="256">
        <f ca="1">SUMPRODUCT($O618:Y618,N(1-$O647:Y647),N(OFFSET($O676:Y676,0,MAX(COLUMN($O676:Y676))-COLUMN($O676:Y676),1,1)))+Y647*Y618</f>
        <v>0</v>
      </c>
      <c r="Z705" s="256">
        <f ca="1">SUMPRODUCT($O618:Z618,N(1-$O647:Z647),N(OFFSET($O676:Z676,0,MAX(COLUMN($O676:Z676))-COLUMN($O676:Z676),1,1)))+Z647*Z618</f>
        <v>0</v>
      </c>
      <c r="AA705" s="256">
        <f ca="1">SUMPRODUCT($O618:AA618,N(1-$O647:AA647),N(OFFSET($O676:AA676,0,MAX(COLUMN($O676:AA676))-COLUMN($O676:AA676),1,1)))+AA647*AA618</f>
        <v>0</v>
      </c>
      <c r="AB705" s="256">
        <f ca="1">SUMPRODUCT($O618:AB618,N(1-$O647:AB647),N(OFFSET($O676:AB676,0,MAX(COLUMN($O676:AB676))-COLUMN($O676:AB676),1,1)))+AB647*AB618</f>
        <v>0</v>
      </c>
      <c r="AC705" s="256">
        <f ca="1">SUMPRODUCT($O618:AC618,N(1-$O647:AC647),N(OFFSET($O676:AC676,0,MAX(COLUMN($O676:AC676))-COLUMN($O676:AC676),1,1)))+AC647*AC618</f>
        <v>0</v>
      </c>
      <c r="AD705" s="256">
        <f ca="1">SUMPRODUCT($O618:AD618,N(1-$O647:AD647),N(OFFSET($O676:AD676,0,MAX(COLUMN($O676:AD676))-COLUMN($O676:AD676),1,1)))+AD647*AD618</f>
        <v>0</v>
      </c>
      <c r="AE705" s="256">
        <f ca="1">SUMPRODUCT($O618:AE618,N(1-$O647:AE647),N(OFFSET($O676:AE676,0,MAX(COLUMN($O676:AE676))-COLUMN($O676:AE676),1,1)))+AE647*AE618</f>
        <v>0</v>
      </c>
      <c r="AF705" s="256">
        <f ca="1">SUMPRODUCT($O618:AF618,N(1-$O647:AF647),N(OFFSET($O676:AF676,0,MAX(COLUMN($O676:AF676))-COLUMN($O676:AF676),1,1)))+AF647*AF618</f>
        <v>0</v>
      </c>
      <c r="AG705" s="256">
        <f ca="1">SUMPRODUCT($O618:AG618,N(1-$O647:AG647),N(OFFSET($O676:AG676,0,MAX(COLUMN($O676:AG676))-COLUMN($O676:AG676),1,1)))+AG647*AG618</f>
        <v>0</v>
      </c>
      <c r="AH705" s="256">
        <f ca="1">SUMPRODUCT($O618:AH618,N(1-$O647:AH647),N(OFFSET($O676:AH676,0,MAX(COLUMN($O676:AH676))-COLUMN($O676:AH676),1,1)))+AH647*AH618</f>
        <v>0</v>
      </c>
      <c r="AI705" s="256">
        <f ca="1">SUMPRODUCT($O618:AI618,N(1-$O647:AI647),N(OFFSET($O676:AI676,0,MAX(COLUMN($O676:AI676))-COLUMN($O676:AI676),1,1)))+AI647*AI618</f>
        <v>0</v>
      </c>
      <c r="AJ705" s="256">
        <f ca="1">SUMPRODUCT($O618:AJ618,N(1-$O647:AJ647),N(OFFSET($O676:AJ676,0,MAX(COLUMN($O676:AJ676))-COLUMN($O676:AJ676),1,1)))+AJ647*AJ618</f>
        <v>0</v>
      </c>
      <c r="AK705" s="256">
        <f ca="1">SUMPRODUCT($O618:AK618,N(1-$O647:AK647),N(OFFSET($O676:AK676,0,MAX(COLUMN($O676:AK676))-COLUMN($O676:AK676),1,1)))+AK647*AK618</f>
        <v>0</v>
      </c>
      <c r="AL705" s="256">
        <f ca="1">SUMPRODUCT($O618:AL618,N(1-$O647:AL647),N(OFFSET($O676:AL676,0,MAX(COLUMN($O676:AL676))-COLUMN($O676:AL676),1,1)))+AL647*AL618</f>
        <v>0</v>
      </c>
      <c r="AM705" s="256">
        <f ca="1">SUMPRODUCT($O618:AM618,N(1-$O647:AM647),N(OFFSET($O676:AM676,0,MAX(COLUMN($O676:AM676))-COLUMN($O676:AM676),1,1)))+AM647*AM618</f>
        <v>0</v>
      </c>
      <c r="AN705" s="256">
        <f ca="1">SUMPRODUCT($O618:AN618,N(1-$O647:AN647),N(OFFSET($O676:AN676,0,MAX(COLUMN($O676:AN676))-COLUMN($O676:AN676),1,1)))+AN647*AN618</f>
        <v>0</v>
      </c>
      <c r="AO705" s="256">
        <f ca="1">SUMPRODUCT($O618:AO618,N(1-$O647:AO647),N(OFFSET($O676:AO676,0,MAX(COLUMN($O676:AO676))-COLUMN($O676:AO676),1,1)))+AO647*AO618</f>
        <v>0</v>
      </c>
      <c r="AP705" s="256">
        <f ca="1">SUMPRODUCT($O618:AP618,N(1-$O647:AP647),N(OFFSET($O676:AP676,0,MAX(COLUMN($O676:AP676))-COLUMN($O676:AP676),1,1)))+AP647*AP618</f>
        <v>0</v>
      </c>
      <c r="AQ705" s="256">
        <f ca="1">SUMPRODUCT($O618:AQ618,N(1-$O647:AQ647),N(OFFSET($O676:AQ676,0,MAX(COLUMN($O676:AQ676))-COLUMN($O676:AQ676),1,1)))+AQ647*AQ618</f>
        <v>0</v>
      </c>
      <c r="AR705" s="256">
        <f ca="1">SUMPRODUCT($O618:AR618,N(1-$O647:AR647),N(OFFSET($O676:AR676,0,MAX(COLUMN($O676:AR676))-COLUMN($O676:AR676),1,1)))+AR647*AR618</f>
        <v>0</v>
      </c>
      <c r="AS705" s="256">
        <f ca="1">SUMPRODUCT($O618:AS618,N(1-$O647:AS647),N(OFFSET($O676:AS676,0,MAX(COLUMN($O676:AS676))-COLUMN($O676:AS676),1,1)))+AS647*AS618</f>
        <v>0</v>
      </c>
      <c r="AT705" s="256">
        <f ca="1">SUMPRODUCT($O618:AT618,N(1-$O647:AT647),N(OFFSET($O676:AT676,0,MAX(COLUMN($O676:AT676))-COLUMN($O676:AT676),1,1)))+AT647*AT618</f>
        <v>0</v>
      </c>
      <c r="AU705" s="256">
        <f ca="1">SUMPRODUCT($O618:AU618,N(1-$O647:AU647),N(OFFSET($O676:AU676,0,MAX(COLUMN($O676:AU676))-COLUMN($O676:AU676),1,1)))+AU647*AU618</f>
        <v>0</v>
      </c>
      <c r="AV705" s="256">
        <f ca="1">SUMPRODUCT($O618:AV618,N(1-$O647:AV647),N(OFFSET($O676:AV676,0,MAX(COLUMN($O676:AV676))-COLUMN($O676:AV676),1,1)))+AV647*AV618</f>
        <v>0</v>
      </c>
      <c r="AW705" s="256">
        <f ca="1">SUMPRODUCT($O618:AW618,N(1-$O647:AW647),N(OFFSET($O676:AW676,0,MAX(COLUMN($O676:AW676))-COLUMN($O676:AW676),1,1)))+AW647*AW618</f>
        <v>0</v>
      </c>
      <c r="AX705" s="256">
        <f ca="1">SUMPRODUCT($O618:AX618,N(1-$O647:AX647),N(OFFSET($O676:AX676,0,MAX(COLUMN($O676:AX676))-COLUMN($O676:AX676),1,1)))+AX647*AX618</f>
        <v>0</v>
      </c>
      <c r="AY705" s="256">
        <f ca="1">SUMPRODUCT($O618:AY618,N(1-$O647:AY647),N(OFFSET($O676:AY676,0,MAX(COLUMN($O676:AY676))-COLUMN($O676:AY676),1,1)))+AY647*AY618</f>
        <v>0</v>
      </c>
      <c r="AZ705" s="256">
        <f ca="1">SUMPRODUCT($O618:AZ618,N(1-$O647:AZ647),N(OFFSET($O676:AZ676,0,MAX(COLUMN($O676:AZ676))-COLUMN($O676:AZ676),1,1)))+AZ647*AZ618</f>
        <v>0</v>
      </c>
      <c r="BA705" s="256">
        <f ca="1">SUMPRODUCT($O618:BA618,N(1-$O647:BA647),N(OFFSET($O676:BA676,0,MAX(COLUMN($O676:BA676))-COLUMN($O676:BA676),1,1)))+BA647*BA618</f>
        <v>0</v>
      </c>
      <c r="BB705" s="256">
        <f ca="1">SUMPRODUCT($O618:BB618,N(1-$O647:BB647),N(OFFSET($O676:BB676,0,MAX(COLUMN($O676:BB676))-COLUMN($O676:BB676),1,1)))+BB647*BB618</f>
        <v>0</v>
      </c>
      <c r="BC705" s="256">
        <f ca="1">SUMPRODUCT($O618:BC618,N(1-$O647:BC647),N(OFFSET($O676:BC676,0,MAX(COLUMN($O676:BC676))-COLUMN($O676:BC676),1,1)))+BC647*BC618</f>
        <v>0</v>
      </c>
      <c r="BD705" s="256">
        <f ca="1">SUMPRODUCT($O618:BD618,N(1-$O647:BD647),N(OFFSET($O676:BD676,0,MAX(COLUMN($O676:BD676))-COLUMN($O676:BD676),1,1)))+BD647*BD618</f>
        <v>0</v>
      </c>
      <c r="BE705" s="256">
        <f ca="1">SUMPRODUCT($O618:BE618,N(1-$O647:BE647),N(OFFSET($O676:BE676,0,MAX(COLUMN($O676:BE676))-COLUMN($O676:BE676),1,1)))+BE647*BE618</f>
        <v>0</v>
      </c>
      <c r="BF705" s="256">
        <f ca="1">SUMPRODUCT($O618:BF618,N(1-$O647:BF647),N(OFFSET($O676:BF676,0,MAX(COLUMN($O676:BF676))-COLUMN($O676:BF676),1,1)))+BF647*BF618</f>
        <v>0</v>
      </c>
      <c r="BG705" s="256">
        <f ca="1">SUMPRODUCT($O618:BG618,N(1-$O647:BG647),N(OFFSET($O676:BG676,0,MAX(COLUMN($O676:BG676))-COLUMN($O676:BG676),1,1)))+BG647*BG618</f>
        <v>0</v>
      </c>
      <c r="BH705" s="256">
        <f ca="1">SUMPRODUCT($O618:BH618,N(1-$O647:BH647),N(OFFSET($O676:BH676,0,MAX(COLUMN($O676:BH676))-COLUMN($O676:BH676),1,1)))+BH647*BH618</f>
        <v>0</v>
      </c>
      <c r="BI705" s="256">
        <f ca="1">SUMPRODUCT($O618:BI618,N(1-$O647:BI647),N(OFFSET($O676:BI676,0,MAX(COLUMN($O676:BI676))-COLUMN($O676:BI676),1,1)))+BI647*BI618</f>
        <v>0</v>
      </c>
      <c r="BJ705" s="256">
        <f ca="1">SUMPRODUCT($O618:BJ618,N(1-$O647:BJ647),N(OFFSET($O676:BJ676,0,MAX(COLUMN($O676:BJ676))-COLUMN($O676:BJ676),1,1)))+BJ647*BJ618</f>
        <v>0</v>
      </c>
      <c r="BK705" s="256">
        <f ca="1">SUMPRODUCT($O618:BK618,N(1-$O647:BK647),N(OFFSET($O676:BK676,0,MAX(COLUMN($O676:BK676))-COLUMN($O676:BK676),1,1)))+BK647*BK618</f>
        <v>0</v>
      </c>
      <c r="BL705" s="256">
        <f ca="1">SUMPRODUCT($O618:BL618,N(1-$O647:BL647),N(OFFSET($O676:BL676,0,MAX(COLUMN($O676:BL676))-COLUMN($O676:BL676),1,1)))+BL647*BL618</f>
        <v>0</v>
      </c>
      <c r="BM705" s="256">
        <f ca="1">SUMPRODUCT($O618:BM618,N(1-$O647:BM647),N(OFFSET($O676:BM676,0,MAX(COLUMN($O676:BM676))-COLUMN($O676:BM676),1,1)))+BM647*BM618</f>
        <v>0</v>
      </c>
    </row>
    <row r="706" spans="3:65" ht="12.75">
      <c r="C706" s="220">
        <f t="shared" si="667"/>
        <v>22</v>
      </c>
      <c r="D706" s="198" t="str">
        <f t="shared" si="668"/>
        <v>…</v>
      </c>
      <c r="E706" s="245" t="str">
        <f t="shared" si="666"/>
        <v>Operating Expense</v>
      </c>
      <c r="F706" s="215">
        <f t="shared" si="666"/>
        <v>2</v>
      </c>
      <c r="G706" s="215"/>
      <c r="H706" s="249"/>
      <c r="K706" s="236">
        <f t="shared" si="669"/>
        <v>0</v>
      </c>
      <c r="L706" s="237">
        <f t="shared" si="670"/>
        <v>0</v>
      </c>
      <c r="O706" s="256">
        <f ca="1">SUMPRODUCT($O619:O619,N(1-$O648:O648),N(OFFSET($O677:O677,0,MAX(COLUMN($O677:O677))-COLUMN($O677:O677),1,1)))+O648*O619</f>
        <v>0</v>
      </c>
      <c r="P706" s="256">
        <f ca="1">SUMPRODUCT($O619:P619,N(1-$O648:P648),N(OFFSET($O677:P677,0,MAX(COLUMN($O677:P677))-COLUMN($O677:P677),1,1)))+P648*P619</f>
        <v>0</v>
      </c>
      <c r="Q706" s="256">
        <f ca="1">SUMPRODUCT($O619:Q619,N(1-$O648:Q648),N(OFFSET($O677:Q677,0,MAX(COLUMN($O677:Q677))-COLUMN($O677:Q677),1,1)))+Q648*Q619</f>
        <v>0</v>
      </c>
      <c r="R706" s="256">
        <f ca="1">SUMPRODUCT($O619:R619,N(1-$O648:R648),N(OFFSET($O677:R677,0,MAX(COLUMN($O677:R677))-COLUMN($O677:R677),1,1)))+R648*R619</f>
        <v>0</v>
      </c>
      <c r="S706" s="256">
        <f ca="1">SUMPRODUCT($O619:S619,N(1-$O648:S648),N(OFFSET($O677:S677,0,MAX(COLUMN($O677:S677))-COLUMN($O677:S677),1,1)))+S648*S619</f>
        <v>0</v>
      </c>
      <c r="T706" s="256">
        <f ca="1">SUMPRODUCT($O619:T619,N(1-$O648:T648),N(OFFSET($O677:T677,0,MAX(COLUMN($O677:T677))-COLUMN($O677:T677),1,1)))+T648*T619</f>
        <v>0</v>
      </c>
      <c r="U706" s="256">
        <f ca="1">SUMPRODUCT($O619:U619,N(1-$O648:U648),N(OFFSET($O677:U677,0,MAX(COLUMN($O677:U677))-COLUMN($O677:U677),1,1)))+U648*U619</f>
        <v>0</v>
      </c>
      <c r="V706" s="256">
        <f ca="1">SUMPRODUCT($O619:V619,N(1-$O648:V648),N(OFFSET($O677:V677,0,MAX(COLUMN($O677:V677))-COLUMN($O677:V677),1,1)))+V648*V619</f>
        <v>0</v>
      </c>
      <c r="W706" s="256">
        <f ca="1">SUMPRODUCT($O619:W619,N(1-$O648:W648),N(OFFSET($O677:W677,0,MAX(COLUMN($O677:W677))-COLUMN($O677:W677),1,1)))+W648*W619</f>
        <v>0</v>
      </c>
      <c r="X706" s="256">
        <f ca="1">SUMPRODUCT($O619:X619,N(1-$O648:X648),N(OFFSET($O677:X677,0,MAX(COLUMN($O677:X677))-COLUMN($O677:X677),1,1)))+X648*X619</f>
        <v>0</v>
      </c>
      <c r="Y706" s="256">
        <f ca="1">SUMPRODUCT($O619:Y619,N(1-$O648:Y648),N(OFFSET($O677:Y677,0,MAX(COLUMN($O677:Y677))-COLUMN($O677:Y677),1,1)))+Y648*Y619</f>
        <v>0</v>
      </c>
      <c r="Z706" s="256">
        <f ca="1">SUMPRODUCT($O619:Z619,N(1-$O648:Z648),N(OFFSET($O677:Z677,0,MAX(COLUMN($O677:Z677))-COLUMN($O677:Z677),1,1)))+Z648*Z619</f>
        <v>0</v>
      </c>
      <c r="AA706" s="256">
        <f ca="1">SUMPRODUCT($O619:AA619,N(1-$O648:AA648),N(OFFSET($O677:AA677,0,MAX(COLUMN($O677:AA677))-COLUMN($O677:AA677),1,1)))+AA648*AA619</f>
        <v>0</v>
      </c>
      <c r="AB706" s="256">
        <f ca="1">SUMPRODUCT($O619:AB619,N(1-$O648:AB648),N(OFFSET($O677:AB677,0,MAX(COLUMN($O677:AB677))-COLUMN($O677:AB677),1,1)))+AB648*AB619</f>
        <v>0</v>
      </c>
      <c r="AC706" s="256">
        <f ca="1">SUMPRODUCT($O619:AC619,N(1-$O648:AC648),N(OFFSET($O677:AC677,0,MAX(COLUMN($O677:AC677))-COLUMN($O677:AC677),1,1)))+AC648*AC619</f>
        <v>0</v>
      </c>
      <c r="AD706" s="256">
        <f ca="1">SUMPRODUCT($O619:AD619,N(1-$O648:AD648),N(OFFSET($O677:AD677,0,MAX(COLUMN($O677:AD677))-COLUMN($O677:AD677),1,1)))+AD648*AD619</f>
        <v>0</v>
      </c>
      <c r="AE706" s="256">
        <f ca="1">SUMPRODUCT($O619:AE619,N(1-$O648:AE648),N(OFFSET($O677:AE677,0,MAX(COLUMN($O677:AE677))-COLUMN($O677:AE677),1,1)))+AE648*AE619</f>
        <v>0</v>
      </c>
      <c r="AF706" s="256">
        <f ca="1">SUMPRODUCT($O619:AF619,N(1-$O648:AF648),N(OFFSET($O677:AF677,0,MAX(COLUMN($O677:AF677))-COLUMN($O677:AF677),1,1)))+AF648*AF619</f>
        <v>0</v>
      </c>
      <c r="AG706" s="256">
        <f ca="1">SUMPRODUCT($O619:AG619,N(1-$O648:AG648),N(OFFSET($O677:AG677,0,MAX(COLUMN($O677:AG677))-COLUMN($O677:AG677),1,1)))+AG648*AG619</f>
        <v>0</v>
      </c>
      <c r="AH706" s="256">
        <f ca="1">SUMPRODUCT($O619:AH619,N(1-$O648:AH648),N(OFFSET($O677:AH677,0,MAX(COLUMN($O677:AH677))-COLUMN($O677:AH677),1,1)))+AH648*AH619</f>
        <v>0</v>
      </c>
      <c r="AI706" s="256">
        <f ca="1">SUMPRODUCT($O619:AI619,N(1-$O648:AI648),N(OFFSET($O677:AI677,0,MAX(COLUMN($O677:AI677))-COLUMN($O677:AI677),1,1)))+AI648*AI619</f>
        <v>0</v>
      </c>
      <c r="AJ706" s="256">
        <f ca="1">SUMPRODUCT($O619:AJ619,N(1-$O648:AJ648),N(OFFSET($O677:AJ677,0,MAX(COLUMN($O677:AJ677))-COLUMN($O677:AJ677),1,1)))+AJ648*AJ619</f>
        <v>0</v>
      </c>
      <c r="AK706" s="256">
        <f ca="1">SUMPRODUCT($O619:AK619,N(1-$O648:AK648),N(OFFSET($O677:AK677,0,MAX(COLUMN($O677:AK677))-COLUMN($O677:AK677),1,1)))+AK648*AK619</f>
        <v>0</v>
      </c>
      <c r="AL706" s="256">
        <f ca="1">SUMPRODUCT($O619:AL619,N(1-$O648:AL648),N(OFFSET($O677:AL677,0,MAX(COLUMN($O677:AL677))-COLUMN($O677:AL677),1,1)))+AL648*AL619</f>
        <v>0</v>
      </c>
      <c r="AM706" s="256">
        <f ca="1">SUMPRODUCT($O619:AM619,N(1-$O648:AM648),N(OFFSET($O677:AM677,0,MAX(COLUMN($O677:AM677))-COLUMN($O677:AM677),1,1)))+AM648*AM619</f>
        <v>0</v>
      </c>
      <c r="AN706" s="256">
        <f ca="1">SUMPRODUCT($O619:AN619,N(1-$O648:AN648),N(OFFSET($O677:AN677,0,MAX(COLUMN($O677:AN677))-COLUMN($O677:AN677),1,1)))+AN648*AN619</f>
        <v>0</v>
      </c>
      <c r="AO706" s="256">
        <f ca="1">SUMPRODUCT($O619:AO619,N(1-$O648:AO648),N(OFFSET($O677:AO677,0,MAX(COLUMN($O677:AO677))-COLUMN($O677:AO677),1,1)))+AO648*AO619</f>
        <v>0</v>
      </c>
      <c r="AP706" s="256">
        <f ca="1">SUMPRODUCT($O619:AP619,N(1-$O648:AP648),N(OFFSET($O677:AP677,0,MAX(COLUMN($O677:AP677))-COLUMN($O677:AP677),1,1)))+AP648*AP619</f>
        <v>0</v>
      </c>
      <c r="AQ706" s="256">
        <f ca="1">SUMPRODUCT($O619:AQ619,N(1-$O648:AQ648),N(OFFSET($O677:AQ677,0,MAX(COLUMN($O677:AQ677))-COLUMN($O677:AQ677),1,1)))+AQ648*AQ619</f>
        <v>0</v>
      </c>
      <c r="AR706" s="256">
        <f ca="1">SUMPRODUCT($O619:AR619,N(1-$O648:AR648),N(OFFSET($O677:AR677,0,MAX(COLUMN($O677:AR677))-COLUMN($O677:AR677),1,1)))+AR648*AR619</f>
        <v>0</v>
      </c>
      <c r="AS706" s="256">
        <f ca="1">SUMPRODUCT($O619:AS619,N(1-$O648:AS648),N(OFFSET($O677:AS677,0,MAX(COLUMN($O677:AS677))-COLUMN($O677:AS677),1,1)))+AS648*AS619</f>
        <v>0</v>
      </c>
      <c r="AT706" s="256">
        <f ca="1">SUMPRODUCT($O619:AT619,N(1-$O648:AT648),N(OFFSET($O677:AT677,0,MAX(COLUMN($O677:AT677))-COLUMN($O677:AT677),1,1)))+AT648*AT619</f>
        <v>0</v>
      </c>
      <c r="AU706" s="256">
        <f ca="1">SUMPRODUCT($O619:AU619,N(1-$O648:AU648),N(OFFSET($O677:AU677,0,MAX(COLUMN($O677:AU677))-COLUMN($O677:AU677),1,1)))+AU648*AU619</f>
        <v>0</v>
      </c>
      <c r="AV706" s="256">
        <f ca="1">SUMPRODUCT($O619:AV619,N(1-$O648:AV648),N(OFFSET($O677:AV677,0,MAX(COLUMN($O677:AV677))-COLUMN($O677:AV677),1,1)))+AV648*AV619</f>
        <v>0</v>
      </c>
      <c r="AW706" s="256">
        <f ca="1">SUMPRODUCT($O619:AW619,N(1-$O648:AW648),N(OFFSET($O677:AW677,0,MAX(COLUMN($O677:AW677))-COLUMN($O677:AW677),1,1)))+AW648*AW619</f>
        <v>0</v>
      </c>
      <c r="AX706" s="256">
        <f ca="1">SUMPRODUCT($O619:AX619,N(1-$O648:AX648),N(OFFSET($O677:AX677,0,MAX(COLUMN($O677:AX677))-COLUMN($O677:AX677),1,1)))+AX648*AX619</f>
        <v>0</v>
      </c>
      <c r="AY706" s="256">
        <f ca="1">SUMPRODUCT($O619:AY619,N(1-$O648:AY648),N(OFFSET($O677:AY677,0,MAX(COLUMN($O677:AY677))-COLUMN($O677:AY677),1,1)))+AY648*AY619</f>
        <v>0</v>
      </c>
      <c r="AZ706" s="256">
        <f ca="1">SUMPRODUCT($O619:AZ619,N(1-$O648:AZ648),N(OFFSET($O677:AZ677,0,MAX(COLUMN($O677:AZ677))-COLUMN($O677:AZ677),1,1)))+AZ648*AZ619</f>
        <v>0</v>
      </c>
      <c r="BA706" s="256">
        <f ca="1">SUMPRODUCT($O619:BA619,N(1-$O648:BA648),N(OFFSET($O677:BA677,0,MAX(COLUMN($O677:BA677))-COLUMN($O677:BA677),1,1)))+BA648*BA619</f>
        <v>0</v>
      </c>
      <c r="BB706" s="256">
        <f ca="1">SUMPRODUCT($O619:BB619,N(1-$O648:BB648),N(OFFSET($O677:BB677,0,MAX(COLUMN($O677:BB677))-COLUMN($O677:BB677),1,1)))+BB648*BB619</f>
        <v>0</v>
      </c>
      <c r="BC706" s="256">
        <f ca="1">SUMPRODUCT($O619:BC619,N(1-$O648:BC648),N(OFFSET($O677:BC677,0,MAX(COLUMN($O677:BC677))-COLUMN($O677:BC677),1,1)))+BC648*BC619</f>
        <v>0</v>
      </c>
      <c r="BD706" s="256">
        <f ca="1">SUMPRODUCT($O619:BD619,N(1-$O648:BD648),N(OFFSET($O677:BD677,0,MAX(COLUMN($O677:BD677))-COLUMN($O677:BD677),1,1)))+BD648*BD619</f>
        <v>0</v>
      </c>
      <c r="BE706" s="256">
        <f ca="1">SUMPRODUCT($O619:BE619,N(1-$O648:BE648),N(OFFSET($O677:BE677,0,MAX(COLUMN($O677:BE677))-COLUMN($O677:BE677),1,1)))+BE648*BE619</f>
        <v>0</v>
      </c>
      <c r="BF706" s="256">
        <f ca="1">SUMPRODUCT($O619:BF619,N(1-$O648:BF648),N(OFFSET($O677:BF677,0,MAX(COLUMN($O677:BF677))-COLUMN($O677:BF677),1,1)))+BF648*BF619</f>
        <v>0</v>
      </c>
      <c r="BG706" s="256">
        <f ca="1">SUMPRODUCT($O619:BG619,N(1-$O648:BG648),N(OFFSET($O677:BG677,0,MAX(COLUMN($O677:BG677))-COLUMN($O677:BG677),1,1)))+BG648*BG619</f>
        <v>0</v>
      </c>
      <c r="BH706" s="256">
        <f ca="1">SUMPRODUCT($O619:BH619,N(1-$O648:BH648),N(OFFSET($O677:BH677,0,MAX(COLUMN($O677:BH677))-COLUMN($O677:BH677),1,1)))+BH648*BH619</f>
        <v>0</v>
      </c>
      <c r="BI706" s="256">
        <f ca="1">SUMPRODUCT($O619:BI619,N(1-$O648:BI648),N(OFFSET($O677:BI677,0,MAX(COLUMN($O677:BI677))-COLUMN($O677:BI677),1,1)))+BI648*BI619</f>
        <v>0</v>
      </c>
      <c r="BJ706" s="256">
        <f ca="1">SUMPRODUCT($O619:BJ619,N(1-$O648:BJ648),N(OFFSET($O677:BJ677,0,MAX(COLUMN($O677:BJ677))-COLUMN($O677:BJ677),1,1)))+BJ648*BJ619</f>
        <v>0</v>
      </c>
      <c r="BK706" s="256">
        <f ca="1">SUMPRODUCT($O619:BK619,N(1-$O648:BK648),N(OFFSET($O677:BK677,0,MAX(COLUMN($O677:BK677))-COLUMN($O677:BK677),1,1)))+BK648*BK619</f>
        <v>0</v>
      </c>
      <c r="BL706" s="256">
        <f ca="1">SUMPRODUCT($O619:BL619,N(1-$O648:BL648),N(OFFSET($O677:BL677,0,MAX(COLUMN($O677:BL677))-COLUMN($O677:BL677),1,1)))+BL648*BL619</f>
        <v>0</v>
      </c>
      <c r="BM706" s="256">
        <f ca="1">SUMPRODUCT($O619:BM619,N(1-$O648:BM648),N(OFFSET($O677:BM677,0,MAX(COLUMN($O677:BM677))-COLUMN($O677:BM677),1,1)))+BM648*BM619</f>
        <v>0</v>
      </c>
    </row>
    <row r="707" spans="3:65" ht="12.75">
      <c r="C707" s="220">
        <f t="shared" si="667"/>
        <v>23</v>
      </c>
      <c r="D707" s="198" t="str">
        <f t="shared" si="668"/>
        <v>…</v>
      </c>
      <c r="E707" s="245" t="str">
        <f t="shared" si="666"/>
        <v>Operating Expense</v>
      </c>
      <c r="F707" s="215">
        <f t="shared" si="666"/>
        <v>2</v>
      </c>
      <c r="G707" s="215"/>
      <c r="H707" s="249"/>
      <c r="K707" s="236">
        <f t="shared" si="669"/>
        <v>0</v>
      </c>
      <c r="L707" s="237">
        <f t="shared" si="670"/>
        <v>0</v>
      </c>
      <c r="O707" s="256">
        <f ca="1">SUMPRODUCT($O620:O620,N(1-$O649:O649),N(OFFSET($O678:O678,0,MAX(COLUMN($O678:O678))-COLUMN($O678:O678),1,1)))+O649*O620</f>
        <v>0</v>
      </c>
      <c r="P707" s="256">
        <f ca="1">SUMPRODUCT($O620:P620,N(1-$O649:P649),N(OFFSET($O678:P678,0,MAX(COLUMN($O678:P678))-COLUMN($O678:P678),1,1)))+P649*P620</f>
        <v>0</v>
      </c>
      <c r="Q707" s="256">
        <f ca="1">SUMPRODUCT($O620:Q620,N(1-$O649:Q649),N(OFFSET($O678:Q678,0,MAX(COLUMN($O678:Q678))-COLUMN($O678:Q678),1,1)))+Q649*Q620</f>
        <v>0</v>
      </c>
      <c r="R707" s="256">
        <f ca="1">SUMPRODUCT($O620:R620,N(1-$O649:R649),N(OFFSET($O678:R678,0,MAX(COLUMN($O678:R678))-COLUMN($O678:R678),1,1)))+R649*R620</f>
        <v>0</v>
      </c>
      <c r="S707" s="256">
        <f ca="1">SUMPRODUCT($O620:S620,N(1-$O649:S649),N(OFFSET($O678:S678,0,MAX(COLUMN($O678:S678))-COLUMN($O678:S678),1,1)))+S649*S620</f>
        <v>0</v>
      </c>
      <c r="T707" s="256">
        <f ca="1">SUMPRODUCT($O620:T620,N(1-$O649:T649),N(OFFSET($O678:T678,0,MAX(COLUMN($O678:T678))-COLUMN($O678:T678),1,1)))+T649*T620</f>
        <v>0</v>
      </c>
      <c r="U707" s="256">
        <f ca="1">SUMPRODUCT($O620:U620,N(1-$O649:U649),N(OFFSET($O678:U678,0,MAX(COLUMN($O678:U678))-COLUMN($O678:U678),1,1)))+U649*U620</f>
        <v>0</v>
      </c>
      <c r="V707" s="256">
        <f ca="1">SUMPRODUCT($O620:V620,N(1-$O649:V649),N(OFFSET($O678:V678,0,MAX(COLUMN($O678:V678))-COLUMN($O678:V678),1,1)))+V649*V620</f>
        <v>0</v>
      </c>
      <c r="W707" s="256">
        <f ca="1">SUMPRODUCT($O620:W620,N(1-$O649:W649),N(OFFSET($O678:W678,0,MAX(COLUMN($O678:W678))-COLUMN($O678:W678),1,1)))+W649*W620</f>
        <v>0</v>
      </c>
      <c r="X707" s="256">
        <f ca="1">SUMPRODUCT($O620:X620,N(1-$O649:X649),N(OFFSET($O678:X678,0,MAX(COLUMN($O678:X678))-COLUMN($O678:X678),1,1)))+X649*X620</f>
        <v>0</v>
      </c>
      <c r="Y707" s="256">
        <f ca="1">SUMPRODUCT($O620:Y620,N(1-$O649:Y649),N(OFFSET($O678:Y678,0,MAX(COLUMN($O678:Y678))-COLUMN($O678:Y678),1,1)))+Y649*Y620</f>
        <v>0</v>
      </c>
      <c r="Z707" s="256">
        <f ca="1">SUMPRODUCT($O620:Z620,N(1-$O649:Z649),N(OFFSET($O678:Z678,0,MAX(COLUMN($O678:Z678))-COLUMN($O678:Z678),1,1)))+Z649*Z620</f>
        <v>0</v>
      </c>
      <c r="AA707" s="256">
        <f ca="1">SUMPRODUCT($O620:AA620,N(1-$O649:AA649),N(OFFSET($O678:AA678,0,MAX(COLUMN($O678:AA678))-COLUMN($O678:AA678),1,1)))+AA649*AA620</f>
        <v>0</v>
      </c>
      <c r="AB707" s="256">
        <f ca="1">SUMPRODUCT($O620:AB620,N(1-$O649:AB649),N(OFFSET($O678:AB678,0,MAX(COLUMN($O678:AB678))-COLUMN($O678:AB678),1,1)))+AB649*AB620</f>
        <v>0</v>
      </c>
      <c r="AC707" s="256">
        <f ca="1">SUMPRODUCT($O620:AC620,N(1-$O649:AC649),N(OFFSET($O678:AC678,0,MAX(COLUMN($O678:AC678))-COLUMN($O678:AC678),1,1)))+AC649*AC620</f>
        <v>0</v>
      </c>
      <c r="AD707" s="256">
        <f ca="1">SUMPRODUCT($O620:AD620,N(1-$O649:AD649),N(OFFSET($O678:AD678,0,MAX(COLUMN($O678:AD678))-COLUMN($O678:AD678),1,1)))+AD649*AD620</f>
        <v>0</v>
      </c>
      <c r="AE707" s="256">
        <f ca="1">SUMPRODUCT($O620:AE620,N(1-$O649:AE649),N(OFFSET($O678:AE678,0,MAX(COLUMN($O678:AE678))-COLUMN($O678:AE678),1,1)))+AE649*AE620</f>
        <v>0</v>
      </c>
      <c r="AF707" s="256">
        <f ca="1">SUMPRODUCT($O620:AF620,N(1-$O649:AF649),N(OFFSET($O678:AF678,0,MAX(COLUMN($O678:AF678))-COLUMN($O678:AF678),1,1)))+AF649*AF620</f>
        <v>0</v>
      </c>
      <c r="AG707" s="256">
        <f ca="1">SUMPRODUCT($O620:AG620,N(1-$O649:AG649),N(OFFSET($O678:AG678,0,MAX(COLUMN($O678:AG678))-COLUMN($O678:AG678),1,1)))+AG649*AG620</f>
        <v>0</v>
      </c>
      <c r="AH707" s="256">
        <f ca="1">SUMPRODUCT($O620:AH620,N(1-$O649:AH649),N(OFFSET($O678:AH678,0,MAX(COLUMN($O678:AH678))-COLUMN($O678:AH678),1,1)))+AH649*AH620</f>
        <v>0</v>
      </c>
      <c r="AI707" s="256">
        <f ca="1">SUMPRODUCT($O620:AI620,N(1-$O649:AI649),N(OFFSET($O678:AI678,0,MAX(COLUMN($O678:AI678))-COLUMN($O678:AI678),1,1)))+AI649*AI620</f>
        <v>0</v>
      </c>
      <c r="AJ707" s="256">
        <f ca="1">SUMPRODUCT($O620:AJ620,N(1-$O649:AJ649),N(OFFSET($O678:AJ678,0,MAX(COLUMN($O678:AJ678))-COLUMN($O678:AJ678),1,1)))+AJ649*AJ620</f>
        <v>0</v>
      </c>
      <c r="AK707" s="256">
        <f ca="1">SUMPRODUCT($O620:AK620,N(1-$O649:AK649),N(OFFSET($O678:AK678,0,MAX(COLUMN($O678:AK678))-COLUMN($O678:AK678),1,1)))+AK649*AK620</f>
        <v>0</v>
      </c>
      <c r="AL707" s="256">
        <f ca="1">SUMPRODUCT($O620:AL620,N(1-$O649:AL649),N(OFFSET($O678:AL678,0,MAX(COLUMN($O678:AL678))-COLUMN($O678:AL678),1,1)))+AL649*AL620</f>
        <v>0</v>
      </c>
      <c r="AM707" s="256">
        <f ca="1">SUMPRODUCT($O620:AM620,N(1-$O649:AM649),N(OFFSET($O678:AM678,0,MAX(COLUMN($O678:AM678))-COLUMN($O678:AM678),1,1)))+AM649*AM620</f>
        <v>0</v>
      </c>
      <c r="AN707" s="256">
        <f ca="1">SUMPRODUCT($O620:AN620,N(1-$O649:AN649),N(OFFSET($O678:AN678,0,MAX(COLUMN($O678:AN678))-COLUMN($O678:AN678),1,1)))+AN649*AN620</f>
        <v>0</v>
      </c>
      <c r="AO707" s="256">
        <f ca="1">SUMPRODUCT($O620:AO620,N(1-$O649:AO649),N(OFFSET($O678:AO678,0,MAX(COLUMN($O678:AO678))-COLUMN($O678:AO678),1,1)))+AO649*AO620</f>
        <v>0</v>
      </c>
      <c r="AP707" s="256">
        <f ca="1">SUMPRODUCT($O620:AP620,N(1-$O649:AP649),N(OFFSET($O678:AP678,0,MAX(COLUMN($O678:AP678))-COLUMN($O678:AP678),1,1)))+AP649*AP620</f>
        <v>0</v>
      </c>
      <c r="AQ707" s="256">
        <f ca="1">SUMPRODUCT($O620:AQ620,N(1-$O649:AQ649),N(OFFSET($O678:AQ678,0,MAX(COLUMN($O678:AQ678))-COLUMN($O678:AQ678),1,1)))+AQ649*AQ620</f>
        <v>0</v>
      </c>
      <c r="AR707" s="256">
        <f ca="1">SUMPRODUCT($O620:AR620,N(1-$O649:AR649),N(OFFSET($O678:AR678,0,MAX(COLUMN($O678:AR678))-COLUMN($O678:AR678),1,1)))+AR649*AR620</f>
        <v>0</v>
      </c>
      <c r="AS707" s="256">
        <f ca="1">SUMPRODUCT($O620:AS620,N(1-$O649:AS649),N(OFFSET($O678:AS678,0,MAX(COLUMN($O678:AS678))-COLUMN($O678:AS678),1,1)))+AS649*AS620</f>
        <v>0</v>
      </c>
      <c r="AT707" s="256">
        <f ca="1">SUMPRODUCT($O620:AT620,N(1-$O649:AT649),N(OFFSET($O678:AT678,0,MAX(COLUMN($O678:AT678))-COLUMN($O678:AT678),1,1)))+AT649*AT620</f>
        <v>0</v>
      </c>
      <c r="AU707" s="256">
        <f ca="1">SUMPRODUCT($O620:AU620,N(1-$O649:AU649),N(OFFSET($O678:AU678,0,MAX(COLUMN($O678:AU678))-COLUMN($O678:AU678),1,1)))+AU649*AU620</f>
        <v>0</v>
      </c>
      <c r="AV707" s="256">
        <f ca="1">SUMPRODUCT($O620:AV620,N(1-$O649:AV649),N(OFFSET($O678:AV678,0,MAX(COLUMN($O678:AV678))-COLUMN($O678:AV678),1,1)))+AV649*AV620</f>
        <v>0</v>
      </c>
      <c r="AW707" s="256">
        <f ca="1">SUMPRODUCT($O620:AW620,N(1-$O649:AW649),N(OFFSET($O678:AW678,0,MAX(COLUMN($O678:AW678))-COLUMN($O678:AW678),1,1)))+AW649*AW620</f>
        <v>0</v>
      </c>
      <c r="AX707" s="256">
        <f ca="1">SUMPRODUCT($O620:AX620,N(1-$O649:AX649),N(OFFSET($O678:AX678,0,MAX(COLUMN($O678:AX678))-COLUMN($O678:AX678),1,1)))+AX649*AX620</f>
        <v>0</v>
      </c>
      <c r="AY707" s="256">
        <f ca="1">SUMPRODUCT($O620:AY620,N(1-$O649:AY649),N(OFFSET($O678:AY678,0,MAX(COLUMN($O678:AY678))-COLUMN($O678:AY678),1,1)))+AY649*AY620</f>
        <v>0</v>
      </c>
      <c r="AZ707" s="256">
        <f ca="1">SUMPRODUCT($O620:AZ620,N(1-$O649:AZ649),N(OFFSET($O678:AZ678,0,MAX(COLUMN($O678:AZ678))-COLUMN($O678:AZ678),1,1)))+AZ649*AZ620</f>
        <v>0</v>
      </c>
      <c r="BA707" s="256">
        <f ca="1">SUMPRODUCT($O620:BA620,N(1-$O649:BA649),N(OFFSET($O678:BA678,0,MAX(COLUMN($O678:BA678))-COLUMN($O678:BA678),1,1)))+BA649*BA620</f>
        <v>0</v>
      </c>
      <c r="BB707" s="256">
        <f ca="1">SUMPRODUCT($O620:BB620,N(1-$O649:BB649),N(OFFSET($O678:BB678,0,MAX(COLUMN($O678:BB678))-COLUMN($O678:BB678),1,1)))+BB649*BB620</f>
        <v>0</v>
      </c>
      <c r="BC707" s="256">
        <f ca="1">SUMPRODUCT($O620:BC620,N(1-$O649:BC649),N(OFFSET($O678:BC678,0,MAX(COLUMN($O678:BC678))-COLUMN($O678:BC678),1,1)))+BC649*BC620</f>
        <v>0</v>
      </c>
      <c r="BD707" s="256">
        <f ca="1">SUMPRODUCT($O620:BD620,N(1-$O649:BD649),N(OFFSET($O678:BD678,0,MAX(COLUMN($O678:BD678))-COLUMN($O678:BD678),1,1)))+BD649*BD620</f>
        <v>0</v>
      </c>
      <c r="BE707" s="256">
        <f ca="1">SUMPRODUCT($O620:BE620,N(1-$O649:BE649),N(OFFSET($O678:BE678,0,MAX(COLUMN($O678:BE678))-COLUMN($O678:BE678),1,1)))+BE649*BE620</f>
        <v>0</v>
      </c>
      <c r="BF707" s="256">
        <f ca="1">SUMPRODUCT($O620:BF620,N(1-$O649:BF649),N(OFFSET($O678:BF678,0,MAX(COLUMN($O678:BF678))-COLUMN($O678:BF678),1,1)))+BF649*BF620</f>
        <v>0</v>
      </c>
      <c r="BG707" s="256">
        <f ca="1">SUMPRODUCT($O620:BG620,N(1-$O649:BG649),N(OFFSET($O678:BG678,0,MAX(COLUMN($O678:BG678))-COLUMN($O678:BG678),1,1)))+BG649*BG620</f>
        <v>0</v>
      </c>
      <c r="BH707" s="256">
        <f ca="1">SUMPRODUCT($O620:BH620,N(1-$O649:BH649),N(OFFSET($O678:BH678,0,MAX(COLUMN($O678:BH678))-COLUMN($O678:BH678),1,1)))+BH649*BH620</f>
        <v>0</v>
      </c>
      <c r="BI707" s="256">
        <f ca="1">SUMPRODUCT($O620:BI620,N(1-$O649:BI649),N(OFFSET($O678:BI678,0,MAX(COLUMN($O678:BI678))-COLUMN($O678:BI678),1,1)))+BI649*BI620</f>
        <v>0</v>
      </c>
      <c r="BJ707" s="256">
        <f ca="1">SUMPRODUCT($O620:BJ620,N(1-$O649:BJ649),N(OFFSET($O678:BJ678,0,MAX(COLUMN($O678:BJ678))-COLUMN($O678:BJ678),1,1)))+BJ649*BJ620</f>
        <v>0</v>
      </c>
      <c r="BK707" s="256">
        <f ca="1">SUMPRODUCT($O620:BK620,N(1-$O649:BK649),N(OFFSET($O678:BK678,0,MAX(COLUMN($O678:BK678))-COLUMN($O678:BK678),1,1)))+BK649*BK620</f>
        <v>0</v>
      </c>
      <c r="BL707" s="256">
        <f ca="1">SUMPRODUCT($O620:BL620,N(1-$O649:BL649),N(OFFSET($O678:BL678,0,MAX(COLUMN($O678:BL678))-COLUMN($O678:BL678),1,1)))+BL649*BL620</f>
        <v>0</v>
      </c>
      <c r="BM707" s="256">
        <f ca="1">SUMPRODUCT($O620:BM620,N(1-$O649:BM649),N(OFFSET($O678:BM678,0,MAX(COLUMN($O678:BM678))-COLUMN($O678:BM678),1,1)))+BM649*BM620</f>
        <v>0</v>
      </c>
    </row>
    <row r="708" spans="3:65" ht="12.75">
      <c r="C708" s="220">
        <f t="shared" si="667"/>
        <v>24</v>
      </c>
      <c r="D708" s="198" t="str">
        <f t="shared" si="668"/>
        <v>…</v>
      </c>
      <c r="E708" s="245" t="str">
        <f t="shared" si="666"/>
        <v>Operating Expense</v>
      </c>
      <c r="F708" s="215">
        <f t="shared" si="666"/>
        <v>2</v>
      </c>
      <c r="G708" s="215"/>
      <c r="H708" s="249"/>
      <c r="K708" s="236">
        <f t="shared" si="669"/>
        <v>0</v>
      </c>
      <c r="L708" s="237">
        <f t="shared" si="670"/>
        <v>0</v>
      </c>
      <c r="O708" s="256">
        <f ca="1">SUMPRODUCT($O621:O621,N(1-$O650:O650),N(OFFSET($O679:O679,0,MAX(COLUMN($O679:O679))-COLUMN($O679:O679),1,1)))+O650*O621</f>
        <v>0</v>
      </c>
      <c r="P708" s="256">
        <f ca="1">SUMPRODUCT($O621:P621,N(1-$O650:P650),N(OFFSET($O679:P679,0,MAX(COLUMN($O679:P679))-COLUMN($O679:P679),1,1)))+P650*P621</f>
        <v>0</v>
      </c>
      <c r="Q708" s="256">
        <f ca="1">SUMPRODUCT($O621:Q621,N(1-$O650:Q650),N(OFFSET($O679:Q679,0,MAX(COLUMN($O679:Q679))-COLUMN($O679:Q679),1,1)))+Q650*Q621</f>
        <v>0</v>
      </c>
      <c r="R708" s="256">
        <f ca="1">SUMPRODUCT($O621:R621,N(1-$O650:R650),N(OFFSET($O679:R679,0,MAX(COLUMN($O679:R679))-COLUMN($O679:R679),1,1)))+R650*R621</f>
        <v>0</v>
      </c>
      <c r="S708" s="256">
        <f ca="1">SUMPRODUCT($O621:S621,N(1-$O650:S650),N(OFFSET($O679:S679,0,MAX(COLUMN($O679:S679))-COLUMN($O679:S679),1,1)))+S650*S621</f>
        <v>0</v>
      </c>
      <c r="T708" s="256">
        <f ca="1">SUMPRODUCT($O621:T621,N(1-$O650:T650),N(OFFSET($O679:T679,0,MAX(COLUMN($O679:T679))-COLUMN($O679:T679),1,1)))+T650*T621</f>
        <v>0</v>
      </c>
      <c r="U708" s="256">
        <f ca="1">SUMPRODUCT($O621:U621,N(1-$O650:U650),N(OFFSET($O679:U679,0,MAX(COLUMN($O679:U679))-COLUMN($O679:U679),1,1)))+U650*U621</f>
        <v>0</v>
      </c>
      <c r="V708" s="256">
        <f ca="1">SUMPRODUCT($O621:V621,N(1-$O650:V650),N(OFFSET($O679:V679,0,MAX(COLUMN($O679:V679))-COLUMN($O679:V679),1,1)))+V650*V621</f>
        <v>0</v>
      </c>
      <c r="W708" s="256">
        <f ca="1">SUMPRODUCT($O621:W621,N(1-$O650:W650),N(OFFSET($O679:W679,0,MAX(COLUMN($O679:W679))-COLUMN($O679:W679),1,1)))+W650*W621</f>
        <v>0</v>
      </c>
      <c r="X708" s="256">
        <f ca="1">SUMPRODUCT($O621:X621,N(1-$O650:X650),N(OFFSET($O679:X679,0,MAX(COLUMN($O679:X679))-COLUMN($O679:X679),1,1)))+X650*X621</f>
        <v>0</v>
      </c>
      <c r="Y708" s="256">
        <f ca="1">SUMPRODUCT($O621:Y621,N(1-$O650:Y650),N(OFFSET($O679:Y679,0,MAX(COLUMN($O679:Y679))-COLUMN($O679:Y679),1,1)))+Y650*Y621</f>
        <v>0</v>
      </c>
      <c r="Z708" s="256">
        <f ca="1">SUMPRODUCT($O621:Z621,N(1-$O650:Z650),N(OFFSET($O679:Z679,0,MAX(COLUMN($O679:Z679))-COLUMN($O679:Z679),1,1)))+Z650*Z621</f>
        <v>0</v>
      </c>
      <c r="AA708" s="256">
        <f ca="1">SUMPRODUCT($O621:AA621,N(1-$O650:AA650),N(OFFSET($O679:AA679,0,MAX(COLUMN($O679:AA679))-COLUMN($O679:AA679),1,1)))+AA650*AA621</f>
        <v>0</v>
      </c>
      <c r="AB708" s="256">
        <f ca="1">SUMPRODUCT($O621:AB621,N(1-$O650:AB650),N(OFFSET($O679:AB679,0,MAX(COLUMN($O679:AB679))-COLUMN($O679:AB679),1,1)))+AB650*AB621</f>
        <v>0</v>
      </c>
      <c r="AC708" s="256">
        <f ca="1">SUMPRODUCT($O621:AC621,N(1-$O650:AC650),N(OFFSET($O679:AC679,0,MAX(COLUMN($O679:AC679))-COLUMN($O679:AC679),1,1)))+AC650*AC621</f>
        <v>0</v>
      </c>
      <c r="AD708" s="256">
        <f ca="1">SUMPRODUCT($O621:AD621,N(1-$O650:AD650),N(OFFSET($O679:AD679,0,MAX(COLUMN($O679:AD679))-COLUMN($O679:AD679),1,1)))+AD650*AD621</f>
        <v>0</v>
      </c>
      <c r="AE708" s="256">
        <f ca="1">SUMPRODUCT($O621:AE621,N(1-$O650:AE650),N(OFFSET($O679:AE679,0,MAX(COLUMN($O679:AE679))-COLUMN($O679:AE679),1,1)))+AE650*AE621</f>
        <v>0</v>
      </c>
      <c r="AF708" s="256">
        <f ca="1">SUMPRODUCT($O621:AF621,N(1-$O650:AF650),N(OFFSET($O679:AF679,0,MAX(COLUMN($O679:AF679))-COLUMN($O679:AF679),1,1)))+AF650*AF621</f>
        <v>0</v>
      </c>
      <c r="AG708" s="256">
        <f ca="1">SUMPRODUCT($O621:AG621,N(1-$O650:AG650),N(OFFSET($O679:AG679,0,MAX(COLUMN($O679:AG679))-COLUMN($O679:AG679),1,1)))+AG650*AG621</f>
        <v>0</v>
      </c>
      <c r="AH708" s="256">
        <f ca="1">SUMPRODUCT($O621:AH621,N(1-$O650:AH650),N(OFFSET($O679:AH679,0,MAX(COLUMN($O679:AH679))-COLUMN($O679:AH679),1,1)))+AH650*AH621</f>
        <v>0</v>
      </c>
      <c r="AI708" s="256">
        <f ca="1">SUMPRODUCT($O621:AI621,N(1-$O650:AI650),N(OFFSET($O679:AI679,0,MAX(COLUMN($O679:AI679))-COLUMN($O679:AI679),1,1)))+AI650*AI621</f>
        <v>0</v>
      </c>
      <c r="AJ708" s="256">
        <f ca="1">SUMPRODUCT($O621:AJ621,N(1-$O650:AJ650),N(OFFSET($O679:AJ679,0,MAX(COLUMN($O679:AJ679))-COLUMN($O679:AJ679),1,1)))+AJ650*AJ621</f>
        <v>0</v>
      </c>
      <c r="AK708" s="256">
        <f ca="1">SUMPRODUCT($O621:AK621,N(1-$O650:AK650),N(OFFSET($O679:AK679,0,MAX(COLUMN($O679:AK679))-COLUMN($O679:AK679),1,1)))+AK650*AK621</f>
        <v>0</v>
      </c>
      <c r="AL708" s="256">
        <f ca="1">SUMPRODUCT($O621:AL621,N(1-$O650:AL650),N(OFFSET($O679:AL679,0,MAX(COLUMN($O679:AL679))-COLUMN($O679:AL679),1,1)))+AL650*AL621</f>
        <v>0</v>
      </c>
      <c r="AM708" s="256">
        <f ca="1">SUMPRODUCT($O621:AM621,N(1-$O650:AM650),N(OFFSET($O679:AM679,0,MAX(COLUMN($O679:AM679))-COLUMN($O679:AM679),1,1)))+AM650*AM621</f>
        <v>0</v>
      </c>
      <c r="AN708" s="256">
        <f ca="1">SUMPRODUCT($O621:AN621,N(1-$O650:AN650),N(OFFSET($O679:AN679,0,MAX(COLUMN($O679:AN679))-COLUMN($O679:AN679),1,1)))+AN650*AN621</f>
        <v>0</v>
      </c>
      <c r="AO708" s="256">
        <f ca="1">SUMPRODUCT($O621:AO621,N(1-$O650:AO650),N(OFFSET($O679:AO679,0,MAX(COLUMN($O679:AO679))-COLUMN($O679:AO679),1,1)))+AO650*AO621</f>
        <v>0</v>
      </c>
      <c r="AP708" s="256">
        <f ca="1">SUMPRODUCT($O621:AP621,N(1-$O650:AP650),N(OFFSET($O679:AP679,0,MAX(COLUMN($O679:AP679))-COLUMN($O679:AP679),1,1)))+AP650*AP621</f>
        <v>0</v>
      </c>
      <c r="AQ708" s="256">
        <f ca="1">SUMPRODUCT($O621:AQ621,N(1-$O650:AQ650),N(OFFSET($O679:AQ679,0,MAX(COLUMN($O679:AQ679))-COLUMN($O679:AQ679),1,1)))+AQ650*AQ621</f>
        <v>0</v>
      </c>
      <c r="AR708" s="256">
        <f ca="1">SUMPRODUCT($O621:AR621,N(1-$O650:AR650),N(OFFSET($O679:AR679,0,MAX(COLUMN($O679:AR679))-COLUMN($O679:AR679),1,1)))+AR650*AR621</f>
        <v>0</v>
      </c>
      <c r="AS708" s="256">
        <f ca="1">SUMPRODUCT($O621:AS621,N(1-$O650:AS650),N(OFFSET($O679:AS679,0,MAX(COLUMN($O679:AS679))-COLUMN($O679:AS679),1,1)))+AS650*AS621</f>
        <v>0</v>
      </c>
      <c r="AT708" s="256">
        <f ca="1">SUMPRODUCT($O621:AT621,N(1-$O650:AT650),N(OFFSET($O679:AT679,0,MAX(COLUMN($O679:AT679))-COLUMN($O679:AT679),1,1)))+AT650*AT621</f>
        <v>0</v>
      </c>
      <c r="AU708" s="256">
        <f ca="1">SUMPRODUCT($O621:AU621,N(1-$O650:AU650),N(OFFSET($O679:AU679,0,MAX(COLUMN($O679:AU679))-COLUMN($O679:AU679),1,1)))+AU650*AU621</f>
        <v>0</v>
      </c>
      <c r="AV708" s="256">
        <f ca="1">SUMPRODUCT($O621:AV621,N(1-$O650:AV650),N(OFFSET($O679:AV679,0,MAX(COLUMN($O679:AV679))-COLUMN($O679:AV679),1,1)))+AV650*AV621</f>
        <v>0</v>
      </c>
      <c r="AW708" s="256">
        <f ca="1">SUMPRODUCT($O621:AW621,N(1-$O650:AW650),N(OFFSET($O679:AW679,0,MAX(COLUMN($O679:AW679))-COLUMN($O679:AW679),1,1)))+AW650*AW621</f>
        <v>0</v>
      </c>
      <c r="AX708" s="256">
        <f ca="1">SUMPRODUCT($O621:AX621,N(1-$O650:AX650),N(OFFSET($O679:AX679,0,MAX(COLUMN($O679:AX679))-COLUMN($O679:AX679),1,1)))+AX650*AX621</f>
        <v>0</v>
      </c>
      <c r="AY708" s="256">
        <f ca="1">SUMPRODUCT($O621:AY621,N(1-$O650:AY650),N(OFFSET($O679:AY679,0,MAX(COLUMN($O679:AY679))-COLUMN($O679:AY679),1,1)))+AY650*AY621</f>
        <v>0</v>
      </c>
      <c r="AZ708" s="256">
        <f ca="1">SUMPRODUCT($O621:AZ621,N(1-$O650:AZ650),N(OFFSET($O679:AZ679,0,MAX(COLUMN($O679:AZ679))-COLUMN($O679:AZ679),1,1)))+AZ650*AZ621</f>
        <v>0</v>
      </c>
      <c r="BA708" s="256">
        <f ca="1">SUMPRODUCT($O621:BA621,N(1-$O650:BA650),N(OFFSET($O679:BA679,0,MAX(COLUMN($O679:BA679))-COLUMN($O679:BA679),1,1)))+BA650*BA621</f>
        <v>0</v>
      </c>
      <c r="BB708" s="256">
        <f ca="1">SUMPRODUCT($O621:BB621,N(1-$O650:BB650),N(OFFSET($O679:BB679,0,MAX(COLUMN($O679:BB679))-COLUMN($O679:BB679),1,1)))+BB650*BB621</f>
        <v>0</v>
      </c>
      <c r="BC708" s="256">
        <f ca="1">SUMPRODUCT($O621:BC621,N(1-$O650:BC650),N(OFFSET($O679:BC679,0,MAX(COLUMN($O679:BC679))-COLUMN($O679:BC679),1,1)))+BC650*BC621</f>
        <v>0</v>
      </c>
      <c r="BD708" s="256">
        <f ca="1">SUMPRODUCT($O621:BD621,N(1-$O650:BD650),N(OFFSET($O679:BD679,0,MAX(COLUMN($O679:BD679))-COLUMN($O679:BD679),1,1)))+BD650*BD621</f>
        <v>0</v>
      </c>
      <c r="BE708" s="256">
        <f ca="1">SUMPRODUCT($O621:BE621,N(1-$O650:BE650),N(OFFSET($O679:BE679,0,MAX(COLUMN($O679:BE679))-COLUMN($O679:BE679),1,1)))+BE650*BE621</f>
        <v>0</v>
      </c>
      <c r="BF708" s="256">
        <f ca="1">SUMPRODUCT($O621:BF621,N(1-$O650:BF650),N(OFFSET($O679:BF679,0,MAX(COLUMN($O679:BF679))-COLUMN($O679:BF679),1,1)))+BF650*BF621</f>
        <v>0</v>
      </c>
      <c r="BG708" s="256">
        <f ca="1">SUMPRODUCT($O621:BG621,N(1-$O650:BG650),N(OFFSET($O679:BG679,0,MAX(COLUMN($O679:BG679))-COLUMN($O679:BG679),1,1)))+BG650*BG621</f>
        <v>0</v>
      </c>
      <c r="BH708" s="256">
        <f ca="1">SUMPRODUCT($O621:BH621,N(1-$O650:BH650),N(OFFSET($O679:BH679,0,MAX(COLUMN($O679:BH679))-COLUMN($O679:BH679),1,1)))+BH650*BH621</f>
        <v>0</v>
      </c>
      <c r="BI708" s="256">
        <f ca="1">SUMPRODUCT($O621:BI621,N(1-$O650:BI650),N(OFFSET($O679:BI679,0,MAX(COLUMN($O679:BI679))-COLUMN($O679:BI679),1,1)))+BI650*BI621</f>
        <v>0</v>
      </c>
      <c r="BJ708" s="256">
        <f ca="1">SUMPRODUCT($O621:BJ621,N(1-$O650:BJ650),N(OFFSET($O679:BJ679,0,MAX(COLUMN($O679:BJ679))-COLUMN($O679:BJ679),1,1)))+BJ650*BJ621</f>
        <v>0</v>
      </c>
      <c r="BK708" s="256">
        <f ca="1">SUMPRODUCT($O621:BK621,N(1-$O650:BK650),N(OFFSET($O679:BK679,0,MAX(COLUMN($O679:BK679))-COLUMN($O679:BK679),1,1)))+BK650*BK621</f>
        <v>0</v>
      </c>
      <c r="BL708" s="256">
        <f ca="1">SUMPRODUCT($O621:BL621,N(1-$O650:BL650),N(OFFSET($O679:BL679,0,MAX(COLUMN($O679:BL679))-COLUMN($O679:BL679),1,1)))+BL650*BL621</f>
        <v>0</v>
      </c>
      <c r="BM708" s="256">
        <f ca="1">SUMPRODUCT($O621:BM621,N(1-$O650:BM650),N(OFFSET($O679:BM679,0,MAX(COLUMN($O679:BM679))-COLUMN($O679:BM679),1,1)))+BM650*BM621</f>
        <v>0</v>
      </c>
    </row>
    <row r="709" spans="3:65" ht="12.75">
      <c r="C709" s="220">
        <f t="shared" si="667"/>
        <v>25</v>
      </c>
      <c r="D709" s="198" t="str">
        <f t="shared" si="668"/>
        <v>…</v>
      </c>
      <c r="E709" s="245" t="str">
        <f t="shared" si="666"/>
        <v>Operating Expense</v>
      </c>
      <c r="F709" s="215">
        <f t="shared" si="666"/>
        <v>2</v>
      </c>
      <c r="G709" s="215"/>
      <c r="H709" s="249"/>
      <c r="K709" s="239">
        <f t="shared" si="669"/>
        <v>0</v>
      </c>
      <c r="L709" s="240">
        <f t="shared" si="670"/>
        <v>0</v>
      </c>
      <c r="O709" s="256">
        <f ca="1">SUMPRODUCT($O622:O622,N(1-$O651:O651),N(OFFSET($O680:O680,0,MAX(COLUMN($O680:O680))-COLUMN($O680:O680),1,1)))+O651*O622</f>
        <v>0</v>
      </c>
      <c r="P709" s="256">
        <f ca="1">SUMPRODUCT($O622:P622,N(1-$O651:P651),N(OFFSET($O680:P680,0,MAX(COLUMN($O680:P680))-COLUMN($O680:P680),1,1)))+P651*P622</f>
        <v>0</v>
      </c>
      <c r="Q709" s="256">
        <f ca="1">SUMPRODUCT($O622:Q622,N(1-$O651:Q651),N(OFFSET($O680:Q680,0,MAX(COLUMN($O680:Q680))-COLUMN($O680:Q680),1,1)))+Q651*Q622</f>
        <v>0</v>
      </c>
      <c r="R709" s="256">
        <f ca="1">SUMPRODUCT($O622:R622,N(1-$O651:R651),N(OFFSET($O680:R680,0,MAX(COLUMN($O680:R680))-COLUMN($O680:R680),1,1)))+R651*R622</f>
        <v>0</v>
      </c>
      <c r="S709" s="256">
        <f ca="1">SUMPRODUCT($O622:S622,N(1-$O651:S651),N(OFFSET($O680:S680,0,MAX(COLUMN($O680:S680))-COLUMN($O680:S680),1,1)))+S651*S622</f>
        <v>0</v>
      </c>
      <c r="T709" s="256">
        <f ca="1">SUMPRODUCT($O622:T622,N(1-$O651:T651),N(OFFSET($O680:T680,0,MAX(COLUMN($O680:T680))-COLUMN($O680:T680),1,1)))+T651*T622</f>
        <v>0</v>
      </c>
      <c r="U709" s="256">
        <f ca="1">SUMPRODUCT($O622:U622,N(1-$O651:U651),N(OFFSET($O680:U680,0,MAX(COLUMN($O680:U680))-COLUMN($O680:U680),1,1)))+U651*U622</f>
        <v>0</v>
      </c>
      <c r="V709" s="256">
        <f ca="1">SUMPRODUCT($O622:V622,N(1-$O651:V651),N(OFFSET($O680:V680,0,MAX(COLUMN($O680:V680))-COLUMN($O680:V680),1,1)))+V651*V622</f>
        <v>0</v>
      </c>
      <c r="W709" s="256">
        <f ca="1">SUMPRODUCT($O622:W622,N(1-$O651:W651),N(OFFSET($O680:W680,0,MAX(COLUMN($O680:W680))-COLUMN($O680:W680),1,1)))+W651*W622</f>
        <v>0</v>
      </c>
      <c r="X709" s="256">
        <f ca="1">SUMPRODUCT($O622:X622,N(1-$O651:X651),N(OFFSET($O680:X680,0,MAX(COLUMN($O680:X680))-COLUMN($O680:X680),1,1)))+X651*X622</f>
        <v>0</v>
      </c>
      <c r="Y709" s="256">
        <f ca="1">SUMPRODUCT($O622:Y622,N(1-$O651:Y651),N(OFFSET($O680:Y680,0,MAX(COLUMN($O680:Y680))-COLUMN($O680:Y680),1,1)))+Y651*Y622</f>
        <v>0</v>
      </c>
      <c r="Z709" s="256">
        <f ca="1">SUMPRODUCT($O622:Z622,N(1-$O651:Z651),N(OFFSET($O680:Z680,0,MAX(COLUMN($O680:Z680))-COLUMN($O680:Z680),1,1)))+Z651*Z622</f>
        <v>0</v>
      </c>
      <c r="AA709" s="256">
        <f ca="1">SUMPRODUCT($O622:AA622,N(1-$O651:AA651),N(OFFSET($O680:AA680,0,MAX(COLUMN($O680:AA680))-COLUMN($O680:AA680),1,1)))+AA651*AA622</f>
        <v>0</v>
      </c>
      <c r="AB709" s="256">
        <f ca="1">SUMPRODUCT($O622:AB622,N(1-$O651:AB651),N(OFFSET($O680:AB680,0,MAX(COLUMN($O680:AB680))-COLUMN($O680:AB680),1,1)))+AB651*AB622</f>
        <v>0</v>
      </c>
      <c r="AC709" s="256">
        <f ca="1">SUMPRODUCT($O622:AC622,N(1-$O651:AC651),N(OFFSET($O680:AC680,0,MAX(COLUMN($O680:AC680))-COLUMN($O680:AC680),1,1)))+AC651*AC622</f>
        <v>0</v>
      </c>
      <c r="AD709" s="256">
        <f ca="1">SUMPRODUCT($O622:AD622,N(1-$O651:AD651),N(OFFSET($O680:AD680,0,MAX(COLUMN($O680:AD680))-COLUMN($O680:AD680),1,1)))+AD651*AD622</f>
        <v>0</v>
      </c>
      <c r="AE709" s="256">
        <f ca="1">SUMPRODUCT($O622:AE622,N(1-$O651:AE651),N(OFFSET($O680:AE680,0,MAX(COLUMN($O680:AE680))-COLUMN($O680:AE680),1,1)))+AE651*AE622</f>
        <v>0</v>
      </c>
      <c r="AF709" s="256">
        <f ca="1">SUMPRODUCT($O622:AF622,N(1-$O651:AF651),N(OFFSET($O680:AF680,0,MAX(COLUMN($O680:AF680))-COLUMN($O680:AF680),1,1)))+AF651*AF622</f>
        <v>0</v>
      </c>
      <c r="AG709" s="256">
        <f ca="1">SUMPRODUCT($O622:AG622,N(1-$O651:AG651),N(OFFSET($O680:AG680,0,MAX(COLUMN($O680:AG680))-COLUMN($O680:AG680),1,1)))+AG651*AG622</f>
        <v>0</v>
      </c>
      <c r="AH709" s="256">
        <f ca="1">SUMPRODUCT($O622:AH622,N(1-$O651:AH651),N(OFFSET($O680:AH680,0,MAX(COLUMN($O680:AH680))-COLUMN($O680:AH680),1,1)))+AH651*AH622</f>
        <v>0</v>
      </c>
      <c r="AI709" s="256">
        <f ca="1">SUMPRODUCT($O622:AI622,N(1-$O651:AI651),N(OFFSET($O680:AI680,0,MAX(COLUMN($O680:AI680))-COLUMN($O680:AI680),1,1)))+AI651*AI622</f>
        <v>0</v>
      </c>
      <c r="AJ709" s="256">
        <f ca="1">SUMPRODUCT($O622:AJ622,N(1-$O651:AJ651),N(OFFSET($O680:AJ680,0,MAX(COLUMN($O680:AJ680))-COLUMN($O680:AJ680),1,1)))+AJ651*AJ622</f>
        <v>0</v>
      </c>
      <c r="AK709" s="256">
        <f ca="1">SUMPRODUCT($O622:AK622,N(1-$O651:AK651),N(OFFSET($O680:AK680,0,MAX(COLUMN($O680:AK680))-COLUMN($O680:AK680),1,1)))+AK651*AK622</f>
        <v>0</v>
      </c>
      <c r="AL709" s="256">
        <f ca="1">SUMPRODUCT($O622:AL622,N(1-$O651:AL651),N(OFFSET($O680:AL680,0,MAX(COLUMN($O680:AL680))-COLUMN($O680:AL680),1,1)))+AL651*AL622</f>
        <v>0</v>
      </c>
      <c r="AM709" s="256">
        <f ca="1">SUMPRODUCT($O622:AM622,N(1-$O651:AM651),N(OFFSET($O680:AM680,0,MAX(COLUMN($O680:AM680))-COLUMN($O680:AM680),1,1)))+AM651*AM622</f>
        <v>0</v>
      </c>
      <c r="AN709" s="256">
        <f ca="1">SUMPRODUCT($O622:AN622,N(1-$O651:AN651),N(OFFSET($O680:AN680,0,MAX(COLUMN($O680:AN680))-COLUMN($O680:AN680),1,1)))+AN651*AN622</f>
        <v>0</v>
      </c>
      <c r="AO709" s="256">
        <f ca="1">SUMPRODUCT($O622:AO622,N(1-$O651:AO651),N(OFFSET($O680:AO680,0,MAX(COLUMN($O680:AO680))-COLUMN($O680:AO680),1,1)))+AO651*AO622</f>
        <v>0</v>
      </c>
      <c r="AP709" s="256">
        <f ca="1">SUMPRODUCT($O622:AP622,N(1-$O651:AP651),N(OFFSET($O680:AP680,0,MAX(COLUMN($O680:AP680))-COLUMN($O680:AP680),1,1)))+AP651*AP622</f>
        <v>0</v>
      </c>
      <c r="AQ709" s="256">
        <f ca="1">SUMPRODUCT($O622:AQ622,N(1-$O651:AQ651),N(OFFSET($O680:AQ680,0,MAX(COLUMN($O680:AQ680))-COLUMN($O680:AQ680),1,1)))+AQ651*AQ622</f>
        <v>0</v>
      </c>
      <c r="AR709" s="256">
        <f ca="1">SUMPRODUCT($O622:AR622,N(1-$O651:AR651),N(OFFSET($O680:AR680,0,MAX(COLUMN($O680:AR680))-COLUMN($O680:AR680),1,1)))+AR651*AR622</f>
        <v>0</v>
      </c>
      <c r="AS709" s="256">
        <f ca="1">SUMPRODUCT($O622:AS622,N(1-$O651:AS651),N(OFFSET($O680:AS680,0,MAX(COLUMN($O680:AS680))-COLUMN($O680:AS680),1,1)))+AS651*AS622</f>
        <v>0</v>
      </c>
      <c r="AT709" s="256">
        <f ca="1">SUMPRODUCT($O622:AT622,N(1-$O651:AT651),N(OFFSET($O680:AT680,0,MAX(COLUMN($O680:AT680))-COLUMN($O680:AT680),1,1)))+AT651*AT622</f>
        <v>0</v>
      </c>
      <c r="AU709" s="256">
        <f ca="1">SUMPRODUCT($O622:AU622,N(1-$O651:AU651),N(OFFSET($O680:AU680,0,MAX(COLUMN($O680:AU680))-COLUMN($O680:AU680),1,1)))+AU651*AU622</f>
        <v>0</v>
      </c>
      <c r="AV709" s="256">
        <f ca="1">SUMPRODUCT($O622:AV622,N(1-$O651:AV651),N(OFFSET($O680:AV680,0,MAX(COLUMN($O680:AV680))-COLUMN($O680:AV680),1,1)))+AV651*AV622</f>
        <v>0</v>
      </c>
      <c r="AW709" s="256">
        <f ca="1">SUMPRODUCT($O622:AW622,N(1-$O651:AW651),N(OFFSET($O680:AW680,0,MAX(COLUMN($O680:AW680))-COLUMN($O680:AW680),1,1)))+AW651*AW622</f>
        <v>0</v>
      </c>
      <c r="AX709" s="256">
        <f ca="1">SUMPRODUCT($O622:AX622,N(1-$O651:AX651),N(OFFSET($O680:AX680,0,MAX(COLUMN($O680:AX680))-COLUMN($O680:AX680),1,1)))+AX651*AX622</f>
        <v>0</v>
      </c>
      <c r="AY709" s="256">
        <f ca="1">SUMPRODUCT($O622:AY622,N(1-$O651:AY651),N(OFFSET($O680:AY680,0,MAX(COLUMN($O680:AY680))-COLUMN($O680:AY680),1,1)))+AY651*AY622</f>
        <v>0</v>
      </c>
      <c r="AZ709" s="256">
        <f ca="1">SUMPRODUCT($O622:AZ622,N(1-$O651:AZ651),N(OFFSET($O680:AZ680,0,MAX(COLUMN($O680:AZ680))-COLUMN($O680:AZ680),1,1)))+AZ651*AZ622</f>
        <v>0</v>
      </c>
      <c r="BA709" s="256">
        <f ca="1">SUMPRODUCT($O622:BA622,N(1-$O651:BA651),N(OFFSET($O680:BA680,0,MAX(COLUMN($O680:BA680))-COLUMN($O680:BA680),1,1)))+BA651*BA622</f>
        <v>0</v>
      </c>
      <c r="BB709" s="256">
        <f ca="1">SUMPRODUCT($O622:BB622,N(1-$O651:BB651),N(OFFSET($O680:BB680,0,MAX(COLUMN($O680:BB680))-COLUMN($O680:BB680),1,1)))+BB651*BB622</f>
        <v>0</v>
      </c>
      <c r="BC709" s="256">
        <f ca="1">SUMPRODUCT($O622:BC622,N(1-$O651:BC651),N(OFFSET($O680:BC680,0,MAX(COLUMN($O680:BC680))-COLUMN($O680:BC680),1,1)))+BC651*BC622</f>
        <v>0</v>
      </c>
      <c r="BD709" s="256">
        <f ca="1">SUMPRODUCT($O622:BD622,N(1-$O651:BD651),N(OFFSET($O680:BD680,0,MAX(COLUMN($O680:BD680))-COLUMN($O680:BD680),1,1)))+BD651*BD622</f>
        <v>0</v>
      </c>
      <c r="BE709" s="256">
        <f ca="1">SUMPRODUCT($O622:BE622,N(1-$O651:BE651),N(OFFSET($O680:BE680,0,MAX(COLUMN($O680:BE680))-COLUMN($O680:BE680),1,1)))+BE651*BE622</f>
        <v>0</v>
      </c>
      <c r="BF709" s="256">
        <f ca="1">SUMPRODUCT($O622:BF622,N(1-$O651:BF651),N(OFFSET($O680:BF680,0,MAX(COLUMN($O680:BF680))-COLUMN($O680:BF680),1,1)))+BF651*BF622</f>
        <v>0</v>
      </c>
      <c r="BG709" s="256">
        <f ca="1">SUMPRODUCT($O622:BG622,N(1-$O651:BG651),N(OFFSET($O680:BG680,0,MAX(COLUMN($O680:BG680))-COLUMN($O680:BG680),1,1)))+BG651*BG622</f>
        <v>0</v>
      </c>
      <c r="BH709" s="256">
        <f ca="1">SUMPRODUCT($O622:BH622,N(1-$O651:BH651),N(OFFSET($O680:BH680,0,MAX(COLUMN($O680:BH680))-COLUMN($O680:BH680),1,1)))+BH651*BH622</f>
        <v>0</v>
      </c>
      <c r="BI709" s="256">
        <f ca="1">SUMPRODUCT($O622:BI622,N(1-$O651:BI651),N(OFFSET($O680:BI680,0,MAX(COLUMN($O680:BI680))-COLUMN($O680:BI680),1,1)))+BI651*BI622</f>
        <v>0</v>
      </c>
      <c r="BJ709" s="256">
        <f ca="1">SUMPRODUCT($O622:BJ622,N(1-$O651:BJ651),N(OFFSET($O680:BJ680,0,MAX(COLUMN($O680:BJ680))-COLUMN($O680:BJ680),1,1)))+BJ651*BJ622</f>
        <v>0</v>
      </c>
      <c r="BK709" s="256">
        <f ca="1">SUMPRODUCT($O622:BK622,N(1-$O651:BK651),N(OFFSET($O680:BK680,0,MAX(COLUMN($O680:BK680))-COLUMN($O680:BK680),1,1)))+BK651*BK622</f>
        <v>0</v>
      </c>
      <c r="BL709" s="256">
        <f ca="1">SUMPRODUCT($O622:BL622,N(1-$O651:BL651),N(OFFSET($O680:BL680,0,MAX(COLUMN($O680:BL680))-COLUMN($O680:BL680),1,1)))+BL651*BL622</f>
        <v>0</v>
      </c>
      <c r="BM709" s="256">
        <f ca="1">SUMPRODUCT($O622:BM622,N(1-$O651:BM651),N(OFFSET($O680:BM680,0,MAX(COLUMN($O680:BM680))-COLUMN($O680:BM680),1,1)))+BM651*BM622</f>
        <v>0</v>
      </c>
    </row>
    <row r="710" spans="4:65" ht="12.75">
      <c r="D710" s="226" t="str">
        <f>"Total "&amp;D684</f>
        <v>Total Tax Depreciation</v>
      </c>
      <c r="K710" s="241">
        <f t="shared" si="669"/>
        <v>823842.25446356589</v>
      </c>
      <c r="L710" s="242">
        <f t="shared" si="670"/>
        <v>1000000.0000000001</v>
      </c>
      <c r="O710" s="243">
        <f t="shared" si="671" ref="O710:AT710">SUM(O685:O709)</f>
        <v>200000</v>
      </c>
      <c r="P710" s="243">
        <f t="shared" si="671"/>
        <v>320000</v>
      </c>
      <c r="Q710" s="243">
        <f t="shared" si="671"/>
        <v>192000</v>
      </c>
      <c r="R710" s="243">
        <f t="shared" si="671"/>
        <v>115200</v>
      </c>
      <c r="S710" s="243">
        <f t="shared" si="671"/>
        <v>115200</v>
      </c>
      <c r="T710" s="243">
        <f t="shared" si="671"/>
        <v>57600.000000000095</v>
      </c>
      <c r="U710" s="243">
        <f t="shared" si="671"/>
        <v>0</v>
      </c>
      <c r="V710" s="243">
        <f t="shared" si="671"/>
        <v>0</v>
      </c>
      <c r="W710" s="243">
        <f t="shared" si="671"/>
        <v>0</v>
      </c>
      <c r="X710" s="243">
        <f t="shared" si="671"/>
        <v>0</v>
      </c>
      <c r="Y710" s="243">
        <f t="shared" si="671"/>
        <v>0</v>
      </c>
      <c r="Z710" s="243">
        <f t="shared" si="671"/>
        <v>0</v>
      </c>
      <c r="AA710" s="243">
        <f t="shared" si="671"/>
        <v>0</v>
      </c>
      <c r="AB710" s="243">
        <f t="shared" si="671"/>
        <v>0</v>
      </c>
      <c r="AC710" s="243">
        <f t="shared" si="671"/>
        <v>0</v>
      </c>
      <c r="AD710" s="243">
        <f t="shared" si="671"/>
        <v>0</v>
      </c>
      <c r="AE710" s="243">
        <f t="shared" si="671"/>
        <v>0</v>
      </c>
      <c r="AF710" s="243">
        <f t="shared" si="671"/>
        <v>0</v>
      </c>
      <c r="AG710" s="243">
        <f t="shared" si="671"/>
        <v>0</v>
      </c>
      <c r="AH710" s="243">
        <f t="shared" si="671"/>
        <v>0</v>
      </c>
      <c r="AI710" s="243">
        <f t="shared" si="671"/>
        <v>0</v>
      </c>
      <c r="AJ710" s="243">
        <f t="shared" si="671"/>
        <v>0</v>
      </c>
      <c r="AK710" s="243">
        <f t="shared" si="671"/>
        <v>0</v>
      </c>
      <c r="AL710" s="243">
        <f t="shared" si="671"/>
        <v>0</v>
      </c>
      <c r="AM710" s="243">
        <f t="shared" si="671"/>
        <v>0</v>
      </c>
      <c r="AN710" s="243">
        <f t="shared" si="671"/>
        <v>0</v>
      </c>
      <c r="AO710" s="243">
        <f t="shared" si="671"/>
        <v>0</v>
      </c>
      <c r="AP710" s="243">
        <f t="shared" si="671"/>
        <v>0</v>
      </c>
      <c r="AQ710" s="243">
        <f t="shared" si="671"/>
        <v>0</v>
      </c>
      <c r="AR710" s="243">
        <f t="shared" si="671"/>
        <v>0</v>
      </c>
      <c r="AS710" s="243">
        <f t="shared" si="671"/>
        <v>0</v>
      </c>
      <c r="AT710" s="243">
        <f t="shared" si="671"/>
        <v>0</v>
      </c>
      <c r="AU710" s="243">
        <f t="shared" si="672" ref="AU710:BM710">SUM(AU685:AU709)</f>
        <v>0</v>
      </c>
      <c r="AV710" s="243">
        <f t="shared" si="672"/>
        <v>0</v>
      </c>
      <c r="AW710" s="243">
        <f t="shared" si="672"/>
        <v>0</v>
      </c>
      <c r="AX710" s="243">
        <f t="shared" si="672"/>
        <v>0</v>
      </c>
      <c r="AY710" s="243">
        <f t="shared" si="672"/>
        <v>0</v>
      </c>
      <c r="AZ710" s="243">
        <f t="shared" si="672"/>
        <v>0</v>
      </c>
      <c r="BA710" s="243">
        <f t="shared" si="672"/>
        <v>0</v>
      </c>
      <c r="BB710" s="243">
        <f t="shared" si="672"/>
        <v>0</v>
      </c>
      <c r="BC710" s="243">
        <f t="shared" si="672"/>
        <v>0</v>
      </c>
      <c r="BD710" s="243">
        <f t="shared" si="672"/>
        <v>0</v>
      </c>
      <c r="BE710" s="243">
        <f t="shared" si="672"/>
        <v>0</v>
      </c>
      <c r="BF710" s="243">
        <f t="shared" si="672"/>
        <v>0</v>
      </c>
      <c r="BG710" s="243">
        <f t="shared" si="672"/>
        <v>0</v>
      </c>
      <c r="BH710" s="243">
        <f t="shared" si="672"/>
        <v>0</v>
      </c>
      <c r="BI710" s="243">
        <f t="shared" si="672"/>
        <v>0</v>
      </c>
      <c r="BJ710" s="243">
        <f t="shared" si="672"/>
        <v>0</v>
      </c>
      <c r="BK710" s="243">
        <f t="shared" si="672"/>
        <v>0</v>
      </c>
      <c r="BL710" s="243">
        <f t="shared" si="672"/>
        <v>0</v>
      </c>
      <c r="BM710" s="243">
        <f t="shared" si="672"/>
        <v>0</v>
      </c>
    </row>
    <row r="711" spans="4:7" s="221" customFormat="1" ht="12.75">
      <c r="D711" s="229"/>
      <c r="F711" s="230"/>
      <c r="G711" s="230"/>
    </row>
    <row r="712" spans="4:7" s="221" customFormat="1" ht="12.75">
      <c r="D712" s="229"/>
      <c r="F712" s="230"/>
      <c r="G712" s="230"/>
    </row>
    <row r="713" spans="4:65" ht="12.75">
      <c r="D713" s="218" t="s">
        <v>28</v>
      </c>
      <c r="E713" s="213"/>
      <c r="F713" s="186"/>
      <c r="G713" s="186"/>
      <c r="K713" s="216"/>
      <c r="L713" s="216"/>
      <c r="M713" s="216"/>
      <c r="O713" s="216"/>
      <c r="P713" s="216"/>
      <c r="Q713" s="216"/>
      <c r="R713" s="216"/>
      <c r="S713" s="216"/>
      <c r="T713" s="216"/>
      <c r="U713" s="216"/>
      <c r="V713" s="216"/>
      <c r="W713" s="216"/>
      <c r="X713" s="216"/>
      <c r="Y713" s="216"/>
      <c r="Z713" s="216"/>
      <c r="AA713" s="216"/>
      <c r="AB713" s="216"/>
      <c r="AC713" s="216"/>
      <c r="AD713" s="216"/>
      <c r="AE713" s="216"/>
      <c r="AF713" s="216"/>
      <c r="AG713" s="216"/>
      <c r="AH713" s="216"/>
      <c r="AI713" s="216"/>
      <c r="AJ713" s="216"/>
      <c r="AK713" s="216"/>
      <c r="AL713" s="216"/>
      <c r="AM713" s="216"/>
      <c r="AN713" s="216"/>
      <c r="AO713" s="216"/>
      <c r="AP713" s="216"/>
      <c r="AQ713" s="216"/>
      <c r="AR713" s="216"/>
      <c r="AS713" s="216"/>
      <c r="AT713" s="216"/>
      <c r="AU713" s="216"/>
      <c r="AV713" s="216"/>
      <c r="AW713" s="216"/>
      <c r="AX713" s="216"/>
      <c r="AY713" s="216"/>
      <c r="AZ713" s="216"/>
      <c r="BA713" s="216"/>
      <c r="BB713" s="216"/>
      <c r="BC713" s="216"/>
      <c r="BD713" s="216"/>
      <c r="BE713" s="216"/>
      <c r="BF713" s="216"/>
      <c r="BG713" s="216"/>
      <c r="BH713" s="216"/>
      <c r="BI713" s="216"/>
      <c r="BJ713" s="216"/>
      <c r="BK713" s="216"/>
      <c r="BL713" s="216"/>
      <c r="BM713" s="216"/>
    </row>
    <row r="714" spans="3:65" ht="12.75">
      <c r="C714" s="220">
        <f>C713+1</f>
        <v>1</v>
      </c>
      <c r="D714" s="198" t="str">
        <f>INDEX(D$64:D$88,$C714,1)</f>
        <v>Capital Costs</v>
      </c>
      <c r="E714" s="245" t="str">
        <f t="shared" si="673" ref="E714:F738">INDEX(E$64:E$88,$C714,1)</f>
        <v>Capital</v>
      </c>
      <c r="F714" s="215">
        <f t="shared" si="673"/>
        <v>4</v>
      </c>
      <c r="G714" s="215"/>
      <c r="H714" s="249"/>
      <c r="O714" s="221">
        <f>SUM($O598:O598)-SUM($O685:O685)</f>
        <v>800000</v>
      </c>
      <c r="P714" s="221">
        <f>SUM($O598:P598)-SUM($O685:P685)</f>
        <v>480000</v>
      </c>
      <c r="Q714" s="221">
        <f>SUM($O598:Q598)-SUM($O685:Q685)</f>
        <v>288000</v>
      </c>
      <c r="R714" s="221">
        <f>SUM($O598:R598)-SUM($O685:R685)</f>
        <v>172800</v>
      </c>
      <c r="S714" s="221">
        <f>SUM($O598:S598)-SUM($O685:S685)</f>
        <v>57600</v>
      </c>
      <c r="T714" s="221">
        <f>SUM($O598:T598)-SUM($O685:T685)</f>
        <v>0</v>
      </c>
      <c r="U714" s="221">
        <f>SUM($O598:U598)-SUM($O685:U685)</f>
        <v>0</v>
      </c>
      <c r="V714" s="221">
        <f>SUM($O598:V598)-SUM($O685:V685)</f>
        <v>0</v>
      </c>
      <c r="W714" s="221">
        <f>SUM($O598:W598)-SUM($O685:W685)</f>
        <v>0</v>
      </c>
      <c r="X714" s="221">
        <f>SUM($O598:X598)-SUM($O685:X685)</f>
        <v>0</v>
      </c>
      <c r="Y714" s="221">
        <f>SUM($O598:Y598)-SUM($O685:Y685)</f>
        <v>0</v>
      </c>
      <c r="Z714" s="221">
        <f>SUM($O598:Z598)-SUM($O685:Z685)</f>
        <v>0</v>
      </c>
      <c r="AA714" s="221">
        <f>SUM($O598:AA598)-SUM($O685:AA685)</f>
        <v>0</v>
      </c>
      <c r="AB714" s="221">
        <f>SUM($O598:AB598)-SUM($O685:AB685)</f>
        <v>0</v>
      </c>
      <c r="AC714" s="221">
        <f>SUM($O598:AC598)-SUM($O685:AC685)</f>
        <v>0</v>
      </c>
      <c r="AD714" s="221">
        <f>SUM($O598:AD598)-SUM($O685:AD685)</f>
        <v>0</v>
      </c>
      <c r="AE714" s="221">
        <f>SUM($O598:AE598)-SUM($O685:AE685)</f>
        <v>0</v>
      </c>
      <c r="AF714" s="221">
        <f>SUM($O598:AF598)-SUM($O685:AF685)</f>
        <v>0</v>
      </c>
      <c r="AG714" s="221">
        <f>SUM($O598:AG598)-SUM($O685:AG685)</f>
        <v>0</v>
      </c>
      <c r="AH714" s="221">
        <f>SUM($O598:AH598)-SUM($O685:AH685)</f>
        <v>0</v>
      </c>
      <c r="AI714" s="221">
        <f>SUM($O598:AI598)-SUM($O685:AI685)</f>
        <v>0</v>
      </c>
      <c r="AJ714" s="221">
        <f>SUM($O598:AJ598)-SUM($O685:AJ685)</f>
        <v>0</v>
      </c>
      <c r="AK714" s="221">
        <f>SUM($O598:AK598)-SUM($O685:AK685)</f>
        <v>0</v>
      </c>
      <c r="AL714" s="221">
        <f>SUM($O598:AL598)-SUM($O685:AL685)</f>
        <v>0</v>
      </c>
      <c r="AM714" s="221">
        <f>SUM($O598:AM598)-SUM($O685:AM685)</f>
        <v>0</v>
      </c>
      <c r="AN714" s="221">
        <f>SUM($O598:AN598)-SUM($O685:AN685)</f>
        <v>0</v>
      </c>
      <c r="AO714" s="221">
        <f>SUM($O598:AO598)-SUM($O685:AO685)</f>
        <v>0</v>
      </c>
      <c r="AP714" s="221">
        <f>SUM($O598:AP598)-SUM($O685:AP685)</f>
        <v>0</v>
      </c>
      <c r="AQ714" s="221">
        <f>SUM($O598:AQ598)-SUM($O685:AQ685)</f>
        <v>0</v>
      </c>
      <c r="AR714" s="221">
        <f>SUM($O598:AR598)-SUM($O685:AR685)</f>
        <v>0</v>
      </c>
      <c r="AS714" s="221">
        <f>SUM($O598:AS598)-SUM($O685:AS685)</f>
        <v>0</v>
      </c>
      <c r="AT714" s="221">
        <f>SUM($O598:AT598)-SUM($O685:AT685)</f>
        <v>0</v>
      </c>
      <c r="AU714" s="221">
        <f>SUM($O598:AU598)-SUM($O685:AU685)</f>
        <v>0</v>
      </c>
      <c r="AV714" s="221">
        <f>SUM($O598:AV598)-SUM($O685:AV685)</f>
        <v>0</v>
      </c>
      <c r="AW714" s="221">
        <f>SUM($O598:AW598)-SUM($O685:AW685)</f>
        <v>0</v>
      </c>
      <c r="AX714" s="221">
        <f>SUM($O598:AX598)-SUM($O685:AX685)</f>
        <v>0</v>
      </c>
      <c r="AY714" s="221">
        <f>SUM($O598:AY598)-SUM($O685:AY685)</f>
        <v>0</v>
      </c>
      <c r="AZ714" s="221">
        <f>SUM($O598:AZ598)-SUM($O685:AZ685)</f>
        <v>0</v>
      </c>
      <c r="BA714" s="221">
        <f>SUM($O598:BA598)-SUM($O685:BA685)</f>
        <v>0</v>
      </c>
      <c r="BB714" s="221">
        <f>SUM($O598:BB598)-SUM($O685:BB685)</f>
        <v>0</v>
      </c>
      <c r="BC714" s="221">
        <f>SUM($O598:BC598)-SUM($O685:BC685)</f>
        <v>0</v>
      </c>
      <c r="BD714" s="221">
        <f>SUM($O598:BD598)-SUM($O685:BD685)</f>
        <v>0</v>
      </c>
      <c r="BE714" s="221">
        <f>SUM($O598:BE598)-SUM($O685:BE685)</f>
        <v>0</v>
      </c>
      <c r="BF714" s="221">
        <f>SUM($O598:BF598)-SUM($O685:BF685)</f>
        <v>0</v>
      </c>
      <c r="BG714" s="221">
        <f>SUM($O598:BG598)-SUM($O685:BG685)</f>
        <v>0</v>
      </c>
      <c r="BH714" s="221">
        <f>SUM($O598:BH598)-SUM($O685:BH685)</f>
        <v>0</v>
      </c>
      <c r="BI714" s="221">
        <f>SUM($O598:BI598)-SUM($O685:BI685)</f>
        <v>0</v>
      </c>
      <c r="BJ714" s="221">
        <f>SUM($O598:BJ598)-SUM($O685:BJ685)</f>
        <v>0</v>
      </c>
      <c r="BK714" s="221">
        <f>SUM($O598:BK598)-SUM($O685:BK685)</f>
        <v>0</v>
      </c>
      <c r="BL714" s="221">
        <f>SUM($O598:BL598)-SUM($O685:BL685)</f>
        <v>0</v>
      </c>
      <c r="BM714" s="221">
        <f>SUM($O598:BM598)-SUM($O685:BM685)</f>
        <v>0</v>
      </c>
    </row>
    <row r="715" spans="3:65" ht="12.75">
      <c r="C715" s="220">
        <f t="shared" si="674" ref="C715:C738">C714+1</f>
        <v>2</v>
      </c>
      <c r="D715" s="198" t="str">
        <f t="shared" si="675" ref="D715:D738">INDEX(D$64:D$88,$C715,1)</f>
        <v>O&amp;M</v>
      </c>
      <c r="E715" s="245" t="str">
        <f t="shared" si="673"/>
        <v>Operating Expense</v>
      </c>
      <c r="F715" s="215">
        <f t="shared" si="673"/>
        <v>2</v>
      </c>
      <c r="G715" s="215"/>
      <c r="H715" s="249"/>
      <c r="O715" s="221">
        <f>SUM($O599:O599)-SUM($O686:O686)</f>
        <v>0</v>
      </c>
      <c r="P715" s="221">
        <f>SUM($O599:P599)-SUM($O686:P686)</f>
        <v>0</v>
      </c>
      <c r="Q715" s="221">
        <f>SUM($O599:Q599)-SUM($O686:Q686)</f>
        <v>0</v>
      </c>
      <c r="R715" s="221">
        <f>SUM($O599:R599)-SUM($O686:R686)</f>
        <v>0</v>
      </c>
      <c r="S715" s="221">
        <f>SUM($O599:S599)-SUM($O686:S686)</f>
        <v>0</v>
      </c>
      <c r="T715" s="221">
        <f>SUM($O599:T599)-SUM($O686:T686)</f>
        <v>0</v>
      </c>
      <c r="U715" s="221">
        <f>SUM($O599:U599)-SUM($O686:U686)</f>
        <v>0</v>
      </c>
      <c r="V715" s="221">
        <f>SUM($O599:V599)-SUM($O686:V686)</f>
        <v>0</v>
      </c>
      <c r="W715" s="221">
        <f>SUM($O599:W599)-SUM($O686:W686)</f>
        <v>0</v>
      </c>
      <c r="X715" s="221">
        <f>SUM($O599:X599)-SUM($O686:X686)</f>
        <v>0</v>
      </c>
      <c r="Y715" s="221">
        <f>SUM($O599:Y599)-SUM($O686:Y686)</f>
        <v>0</v>
      </c>
      <c r="Z715" s="221">
        <f>SUM($O599:Z599)-SUM($O686:Z686)</f>
        <v>0</v>
      </c>
      <c r="AA715" s="221">
        <f>SUM($O599:AA599)-SUM($O686:AA686)</f>
        <v>0</v>
      </c>
      <c r="AB715" s="221">
        <f>SUM($O599:AB599)-SUM($O686:AB686)</f>
        <v>0</v>
      </c>
      <c r="AC715" s="221">
        <f>SUM($O599:AC599)-SUM($O686:AC686)</f>
        <v>0</v>
      </c>
      <c r="AD715" s="221">
        <f>SUM($O599:AD599)-SUM($O686:AD686)</f>
        <v>0</v>
      </c>
      <c r="AE715" s="221">
        <f>SUM($O599:AE599)-SUM($O686:AE686)</f>
        <v>0</v>
      </c>
      <c r="AF715" s="221">
        <f>SUM($O599:AF599)-SUM($O686:AF686)</f>
        <v>0</v>
      </c>
      <c r="AG715" s="221">
        <f>SUM($O599:AG599)-SUM($O686:AG686)</f>
        <v>0</v>
      </c>
      <c r="AH715" s="221">
        <f>SUM($O599:AH599)-SUM($O686:AH686)</f>
        <v>0</v>
      </c>
      <c r="AI715" s="221">
        <f>SUM($O599:AI599)-SUM($O686:AI686)</f>
        <v>0</v>
      </c>
      <c r="AJ715" s="221">
        <f>SUM($O599:AJ599)-SUM($O686:AJ686)</f>
        <v>0</v>
      </c>
      <c r="AK715" s="221">
        <f>SUM($O599:AK599)-SUM($O686:AK686)</f>
        <v>0</v>
      </c>
      <c r="AL715" s="221">
        <f>SUM($O599:AL599)-SUM($O686:AL686)</f>
        <v>0</v>
      </c>
      <c r="AM715" s="221">
        <f>SUM($O599:AM599)-SUM($O686:AM686)</f>
        <v>0</v>
      </c>
      <c r="AN715" s="221">
        <f>SUM($O599:AN599)-SUM($O686:AN686)</f>
        <v>0</v>
      </c>
      <c r="AO715" s="221">
        <f>SUM($O599:AO599)-SUM($O686:AO686)</f>
        <v>0</v>
      </c>
      <c r="AP715" s="221">
        <f>SUM($O599:AP599)-SUM($O686:AP686)</f>
        <v>0</v>
      </c>
      <c r="AQ715" s="221">
        <f>SUM($O599:AQ599)-SUM($O686:AQ686)</f>
        <v>0</v>
      </c>
      <c r="AR715" s="221">
        <f>SUM($O599:AR599)-SUM($O686:AR686)</f>
        <v>0</v>
      </c>
      <c r="AS715" s="221">
        <f>SUM($O599:AS599)-SUM($O686:AS686)</f>
        <v>0</v>
      </c>
      <c r="AT715" s="221">
        <f>SUM($O599:AT599)-SUM($O686:AT686)</f>
        <v>0</v>
      </c>
      <c r="AU715" s="221">
        <f>SUM($O599:AU599)-SUM($O686:AU686)</f>
        <v>0</v>
      </c>
      <c r="AV715" s="221">
        <f>SUM($O599:AV599)-SUM($O686:AV686)</f>
        <v>0</v>
      </c>
      <c r="AW715" s="221">
        <f>SUM($O599:AW599)-SUM($O686:AW686)</f>
        <v>0</v>
      </c>
      <c r="AX715" s="221">
        <f>SUM($O599:AX599)-SUM($O686:AX686)</f>
        <v>0</v>
      </c>
      <c r="AY715" s="221">
        <f>SUM($O599:AY599)-SUM($O686:AY686)</f>
        <v>0</v>
      </c>
      <c r="AZ715" s="221">
        <f>SUM($O599:AZ599)-SUM($O686:AZ686)</f>
        <v>0</v>
      </c>
      <c r="BA715" s="221">
        <f>SUM($O599:BA599)-SUM($O686:BA686)</f>
        <v>0</v>
      </c>
      <c r="BB715" s="221">
        <f>SUM($O599:BB599)-SUM($O686:BB686)</f>
        <v>0</v>
      </c>
      <c r="BC715" s="221">
        <f>SUM($O599:BC599)-SUM($O686:BC686)</f>
        <v>0</v>
      </c>
      <c r="BD715" s="221">
        <f>SUM($O599:BD599)-SUM($O686:BD686)</f>
        <v>0</v>
      </c>
      <c r="BE715" s="221">
        <f>SUM($O599:BE599)-SUM($O686:BE686)</f>
        <v>0</v>
      </c>
      <c r="BF715" s="221">
        <f>SUM($O599:BF599)-SUM($O686:BF686)</f>
        <v>0</v>
      </c>
      <c r="BG715" s="221">
        <f>SUM($O599:BG599)-SUM($O686:BG686)</f>
        <v>0</v>
      </c>
      <c r="BH715" s="221">
        <f>SUM($O599:BH599)-SUM($O686:BH686)</f>
        <v>0</v>
      </c>
      <c r="BI715" s="221">
        <f>SUM($O599:BI599)-SUM($O686:BI686)</f>
        <v>0</v>
      </c>
      <c r="BJ715" s="221">
        <f>SUM($O599:BJ599)-SUM($O686:BJ686)</f>
        <v>0</v>
      </c>
      <c r="BK715" s="221">
        <f>SUM($O599:BK599)-SUM($O686:BK686)</f>
        <v>0</v>
      </c>
      <c r="BL715" s="221">
        <f>SUM($O599:BL599)-SUM($O686:BL686)</f>
        <v>0</v>
      </c>
      <c r="BM715" s="221">
        <f>SUM($O599:BM599)-SUM($O686:BM686)</f>
        <v>0</v>
      </c>
    </row>
    <row r="716" spans="3:65" ht="12.75">
      <c r="C716" s="220">
        <f t="shared" si="674"/>
        <v>3</v>
      </c>
      <c r="D716" s="198" t="str">
        <f t="shared" si="675"/>
        <v>…</v>
      </c>
      <c r="E716" s="245" t="str">
        <f t="shared" si="673"/>
        <v>Operating Expense</v>
      </c>
      <c r="F716" s="215">
        <f t="shared" si="673"/>
        <v>2</v>
      </c>
      <c r="G716" s="215"/>
      <c r="H716" s="249"/>
      <c r="O716" s="221">
        <f>SUM($O600:O600)-SUM($O687:O687)</f>
        <v>0</v>
      </c>
      <c r="P716" s="221">
        <f>SUM($O600:P600)-SUM($O687:P687)</f>
        <v>0</v>
      </c>
      <c r="Q716" s="221">
        <f>SUM($O600:Q600)-SUM($O687:Q687)</f>
        <v>0</v>
      </c>
      <c r="R716" s="221">
        <f>SUM($O600:R600)-SUM($O687:R687)</f>
        <v>0</v>
      </c>
      <c r="S716" s="221">
        <f>SUM($O600:S600)-SUM($O687:S687)</f>
        <v>0</v>
      </c>
      <c r="T716" s="221">
        <f>SUM($O600:T600)-SUM($O687:T687)</f>
        <v>0</v>
      </c>
      <c r="U716" s="221">
        <f>SUM($O600:U600)-SUM($O687:U687)</f>
        <v>0</v>
      </c>
      <c r="V716" s="221">
        <f>SUM($O600:V600)-SUM($O687:V687)</f>
        <v>0</v>
      </c>
      <c r="W716" s="221">
        <f>SUM($O600:W600)-SUM($O687:W687)</f>
        <v>0</v>
      </c>
      <c r="X716" s="221">
        <f>SUM($O600:X600)-SUM($O687:X687)</f>
        <v>0</v>
      </c>
      <c r="Y716" s="221">
        <f>SUM($O600:Y600)-SUM($O687:Y687)</f>
        <v>0</v>
      </c>
      <c r="Z716" s="221">
        <f>SUM($O600:Z600)-SUM($O687:Z687)</f>
        <v>0</v>
      </c>
      <c r="AA716" s="221">
        <f>SUM($O600:AA600)-SUM($O687:AA687)</f>
        <v>0</v>
      </c>
      <c r="AB716" s="221">
        <f>SUM($O600:AB600)-SUM($O687:AB687)</f>
        <v>0</v>
      </c>
      <c r="AC716" s="221">
        <f>SUM($O600:AC600)-SUM($O687:AC687)</f>
        <v>0</v>
      </c>
      <c r="AD716" s="221">
        <f>SUM($O600:AD600)-SUM($O687:AD687)</f>
        <v>0</v>
      </c>
      <c r="AE716" s="221">
        <f>SUM($O600:AE600)-SUM($O687:AE687)</f>
        <v>0</v>
      </c>
      <c r="AF716" s="221">
        <f>SUM($O600:AF600)-SUM($O687:AF687)</f>
        <v>0</v>
      </c>
      <c r="AG716" s="221">
        <f>SUM($O600:AG600)-SUM($O687:AG687)</f>
        <v>0</v>
      </c>
      <c r="AH716" s="221">
        <f>SUM($O600:AH600)-SUM($O687:AH687)</f>
        <v>0</v>
      </c>
      <c r="AI716" s="221">
        <f>SUM($O600:AI600)-SUM($O687:AI687)</f>
        <v>0</v>
      </c>
      <c r="AJ716" s="221">
        <f>SUM($O600:AJ600)-SUM($O687:AJ687)</f>
        <v>0</v>
      </c>
      <c r="AK716" s="221">
        <f>SUM($O600:AK600)-SUM($O687:AK687)</f>
        <v>0</v>
      </c>
      <c r="AL716" s="221">
        <f>SUM($O600:AL600)-SUM($O687:AL687)</f>
        <v>0</v>
      </c>
      <c r="AM716" s="221">
        <f>SUM($O600:AM600)-SUM($O687:AM687)</f>
        <v>0</v>
      </c>
      <c r="AN716" s="221">
        <f>SUM($O600:AN600)-SUM($O687:AN687)</f>
        <v>0</v>
      </c>
      <c r="AO716" s="221">
        <f>SUM($O600:AO600)-SUM($O687:AO687)</f>
        <v>0</v>
      </c>
      <c r="AP716" s="221">
        <f>SUM($O600:AP600)-SUM($O687:AP687)</f>
        <v>0</v>
      </c>
      <c r="AQ716" s="221">
        <f>SUM($O600:AQ600)-SUM($O687:AQ687)</f>
        <v>0</v>
      </c>
      <c r="AR716" s="221">
        <f>SUM($O600:AR600)-SUM($O687:AR687)</f>
        <v>0</v>
      </c>
      <c r="AS716" s="221">
        <f>SUM($O600:AS600)-SUM($O687:AS687)</f>
        <v>0</v>
      </c>
      <c r="AT716" s="221">
        <f>SUM($O600:AT600)-SUM($O687:AT687)</f>
        <v>0</v>
      </c>
      <c r="AU716" s="221">
        <f>SUM($O600:AU600)-SUM($O687:AU687)</f>
        <v>0</v>
      </c>
      <c r="AV716" s="221">
        <f>SUM($O600:AV600)-SUM($O687:AV687)</f>
        <v>0</v>
      </c>
      <c r="AW716" s="221">
        <f>SUM($O600:AW600)-SUM($O687:AW687)</f>
        <v>0</v>
      </c>
      <c r="AX716" s="221">
        <f>SUM($O600:AX600)-SUM($O687:AX687)</f>
        <v>0</v>
      </c>
      <c r="AY716" s="221">
        <f>SUM($O600:AY600)-SUM($O687:AY687)</f>
        <v>0</v>
      </c>
      <c r="AZ716" s="221">
        <f>SUM($O600:AZ600)-SUM($O687:AZ687)</f>
        <v>0</v>
      </c>
      <c r="BA716" s="221">
        <f>SUM($O600:BA600)-SUM($O687:BA687)</f>
        <v>0</v>
      </c>
      <c r="BB716" s="221">
        <f>SUM($O600:BB600)-SUM($O687:BB687)</f>
        <v>0</v>
      </c>
      <c r="BC716" s="221">
        <f>SUM($O600:BC600)-SUM($O687:BC687)</f>
        <v>0</v>
      </c>
      <c r="BD716" s="221">
        <f>SUM($O600:BD600)-SUM($O687:BD687)</f>
        <v>0</v>
      </c>
      <c r="BE716" s="221">
        <f>SUM($O600:BE600)-SUM($O687:BE687)</f>
        <v>0</v>
      </c>
      <c r="BF716" s="221">
        <f>SUM($O600:BF600)-SUM($O687:BF687)</f>
        <v>0</v>
      </c>
      <c r="BG716" s="221">
        <f>SUM($O600:BG600)-SUM($O687:BG687)</f>
        <v>0</v>
      </c>
      <c r="BH716" s="221">
        <f>SUM($O600:BH600)-SUM($O687:BH687)</f>
        <v>0</v>
      </c>
      <c r="BI716" s="221">
        <f>SUM($O600:BI600)-SUM($O687:BI687)</f>
        <v>0</v>
      </c>
      <c r="BJ716" s="221">
        <f>SUM($O600:BJ600)-SUM($O687:BJ687)</f>
        <v>0</v>
      </c>
      <c r="BK716" s="221">
        <f>SUM($O600:BK600)-SUM($O687:BK687)</f>
        <v>0</v>
      </c>
      <c r="BL716" s="221">
        <f>SUM($O600:BL600)-SUM($O687:BL687)</f>
        <v>0</v>
      </c>
      <c r="BM716" s="221">
        <f>SUM($O600:BM600)-SUM($O687:BM687)</f>
        <v>0</v>
      </c>
    </row>
    <row r="717" spans="3:65" ht="12.75">
      <c r="C717" s="220">
        <f t="shared" si="674"/>
        <v>4</v>
      </c>
      <c r="D717" s="198" t="str">
        <f t="shared" si="675"/>
        <v>…</v>
      </c>
      <c r="E717" s="245" t="str">
        <f t="shared" si="673"/>
        <v>Operating Savings</v>
      </c>
      <c r="F717" s="215">
        <f t="shared" si="673"/>
        <v>1</v>
      </c>
      <c r="G717" s="215"/>
      <c r="H717" s="249"/>
      <c r="O717" s="221">
        <f>SUM($O601:O601)-SUM($O688:O688)</f>
        <v>0</v>
      </c>
      <c r="P717" s="221">
        <f>SUM($O601:P601)-SUM($O688:P688)</f>
        <v>0</v>
      </c>
      <c r="Q717" s="221">
        <f>SUM($O601:Q601)-SUM($O688:Q688)</f>
        <v>0</v>
      </c>
      <c r="R717" s="221">
        <f>SUM($O601:R601)-SUM($O688:R688)</f>
        <v>0</v>
      </c>
      <c r="S717" s="221">
        <f>SUM($O601:S601)-SUM($O688:S688)</f>
        <v>0</v>
      </c>
      <c r="T717" s="221">
        <f>SUM($O601:T601)-SUM($O688:T688)</f>
        <v>0</v>
      </c>
      <c r="U717" s="221">
        <f>SUM($O601:U601)-SUM($O688:U688)</f>
        <v>0</v>
      </c>
      <c r="V717" s="221">
        <f>SUM($O601:V601)-SUM($O688:V688)</f>
        <v>0</v>
      </c>
      <c r="W717" s="221">
        <f>SUM($O601:W601)-SUM($O688:W688)</f>
        <v>0</v>
      </c>
      <c r="X717" s="221">
        <f>SUM($O601:X601)-SUM($O688:X688)</f>
        <v>0</v>
      </c>
      <c r="Y717" s="221">
        <f>SUM($O601:Y601)-SUM($O688:Y688)</f>
        <v>0</v>
      </c>
      <c r="Z717" s="221">
        <f>SUM($O601:Z601)-SUM($O688:Z688)</f>
        <v>0</v>
      </c>
      <c r="AA717" s="221">
        <f>SUM($O601:AA601)-SUM($O688:AA688)</f>
        <v>0</v>
      </c>
      <c r="AB717" s="221">
        <f>SUM($O601:AB601)-SUM($O688:AB688)</f>
        <v>0</v>
      </c>
      <c r="AC717" s="221">
        <f>SUM($O601:AC601)-SUM($O688:AC688)</f>
        <v>0</v>
      </c>
      <c r="AD717" s="221">
        <f>SUM($O601:AD601)-SUM($O688:AD688)</f>
        <v>0</v>
      </c>
      <c r="AE717" s="221">
        <f>SUM($O601:AE601)-SUM($O688:AE688)</f>
        <v>0</v>
      </c>
      <c r="AF717" s="221">
        <f>SUM($O601:AF601)-SUM($O688:AF688)</f>
        <v>0</v>
      </c>
      <c r="AG717" s="221">
        <f>SUM($O601:AG601)-SUM($O688:AG688)</f>
        <v>0</v>
      </c>
      <c r="AH717" s="221">
        <f>SUM($O601:AH601)-SUM($O688:AH688)</f>
        <v>0</v>
      </c>
      <c r="AI717" s="221">
        <f>SUM($O601:AI601)-SUM($O688:AI688)</f>
        <v>0</v>
      </c>
      <c r="AJ717" s="221">
        <f>SUM($O601:AJ601)-SUM($O688:AJ688)</f>
        <v>0</v>
      </c>
      <c r="AK717" s="221">
        <f>SUM($O601:AK601)-SUM($O688:AK688)</f>
        <v>0</v>
      </c>
      <c r="AL717" s="221">
        <f>SUM($O601:AL601)-SUM($O688:AL688)</f>
        <v>0</v>
      </c>
      <c r="AM717" s="221">
        <f>SUM($O601:AM601)-SUM($O688:AM688)</f>
        <v>0</v>
      </c>
      <c r="AN717" s="221">
        <f>SUM($O601:AN601)-SUM($O688:AN688)</f>
        <v>0</v>
      </c>
      <c r="AO717" s="221">
        <f>SUM($O601:AO601)-SUM($O688:AO688)</f>
        <v>0</v>
      </c>
      <c r="AP717" s="221">
        <f>SUM($O601:AP601)-SUM($O688:AP688)</f>
        <v>0</v>
      </c>
      <c r="AQ717" s="221">
        <f>SUM($O601:AQ601)-SUM($O688:AQ688)</f>
        <v>0</v>
      </c>
      <c r="AR717" s="221">
        <f>SUM($O601:AR601)-SUM($O688:AR688)</f>
        <v>0</v>
      </c>
      <c r="AS717" s="221">
        <f>SUM($O601:AS601)-SUM($O688:AS688)</f>
        <v>0</v>
      </c>
      <c r="AT717" s="221">
        <f>SUM($O601:AT601)-SUM($O688:AT688)</f>
        <v>0</v>
      </c>
      <c r="AU717" s="221">
        <f>SUM($O601:AU601)-SUM($O688:AU688)</f>
        <v>0</v>
      </c>
      <c r="AV717" s="221">
        <f>SUM($O601:AV601)-SUM($O688:AV688)</f>
        <v>0</v>
      </c>
      <c r="AW717" s="221">
        <f>SUM($O601:AW601)-SUM($O688:AW688)</f>
        <v>0</v>
      </c>
      <c r="AX717" s="221">
        <f>SUM($O601:AX601)-SUM($O688:AX688)</f>
        <v>0</v>
      </c>
      <c r="AY717" s="221">
        <f>SUM($O601:AY601)-SUM($O688:AY688)</f>
        <v>0</v>
      </c>
      <c r="AZ717" s="221">
        <f>SUM($O601:AZ601)-SUM($O688:AZ688)</f>
        <v>0</v>
      </c>
      <c r="BA717" s="221">
        <f>SUM($O601:BA601)-SUM($O688:BA688)</f>
        <v>0</v>
      </c>
      <c r="BB717" s="221">
        <f>SUM($O601:BB601)-SUM($O688:BB688)</f>
        <v>0</v>
      </c>
      <c r="BC717" s="221">
        <f>SUM($O601:BC601)-SUM($O688:BC688)</f>
        <v>0</v>
      </c>
      <c r="BD717" s="221">
        <f>SUM($O601:BD601)-SUM($O688:BD688)</f>
        <v>0</v>
      </c>
      <c r="BE717" s="221">
        <f>SUM($O601:BE601)-SUM($O688:BE688)</f>
        <v>0</v>
      </c>
      <c r="BF717" s="221">
        <f>SUM($O601:BF601)-SUM($O688:BF688)</f>
        <v>0</v>
      </c>
      <c r="BG717" s="221">
        <f>SUM($O601:BG601)-SUM($O688:BG688)</f>
        <v>0</v>
      </c>
      <c r="BH717" s="221">
        <f>SUM($O601:BH601)-SUM($O688:BH688)</f>
        <v>0</v>
      </c>
      <c r="BI717" s="221">
        <f>SUM($O601:BI601)-SUM($O688:BI688)</f>
        <v>0</v>
      </c>
      <c r="BJ717" s="221">
        <f>SUM($O601:BJ601)-SUM($O688:BJ688)</f>
        <v>0</v>
      </c>
      <c r="BK717" s="221">
        <f>SUM($O601:BK601)-SUM($O688:BK688)</f>
        <v>0</v>
      </c>
      <c r="BL717" s="221">
        <f>SUM($O601:BL601)-SUM($O688:BL688)</f>
        <v>0</v>
      </c>
      <c r="BM717" s="221">
        <f>SUM($O601:BM601)-SUM($O688:BM688)</f>
        <v>0</v>
      </c>
    </row>
    <row r="718" spans="3:65" ht="12.75">
      <c r="C718" s="220">
        <f t="shared" si="674"/>
        <v>5</v>
      </c>
      <c r="D718" s="198" t="str">
        <f t="shared" si="675"/>
        <v>…</v>
      </c>
      <c r="E718" s="245" t="str">
        <f t="shared" si="673"/>
        <v>Operating Expense</v>
      </c>
      <c r="F718" s="215">
        <f t="shared" si="673"/>
        <v>2</v>
      </c>
      <c r="G718" s="215"/>
      <c r="H718" s="249"/>
      <c r="O718" s="221">
        <f>SUM($O602:O602)-SUM($O689:O689)</f>
        <v>0</v>
      </c>
      <c r="P718" s="221">
        <f>SUM($O602:P602)-SUM($O689:P689)</f>
        <v>0</v>
      </c>
      <c r="Q718" s="221">
        <f>SUM($O602:Q602)-SUM($O689:Q689)</f>
        <v>0</v>
      </c>
      <c r="R718" s="221">
        <f>SUM($O602:R602)-SUM($O689:R689)</f>
        <v>0</v>
      </c>
      <c r="S718" s="221">
        <f>SUM($O602:S602)-SUM($O689:S689)</f>
        <v>0</v>
      </c>
      <c r="T718" s="221">
        <f>SUM($O602:T602)-SUM($O689:T689)</f>
        <v>0</v>
      </c>
      <c r="U718" s="221">
        <f>SUM($O602:U602)-SUM($O689:U689)</f>
        <v>0</v>
      </c>
      <c r="V718" s="221">
        <f>SUM($O602:V602)-SUM($O689:V689)</f>
        <v>0</v>
      </c>
      <c r="W718" s="221">
        <f>SUM($O602:W602)-SUM($O689:W689)</f>
        <v>0</v>
      </c>
      <c r="X718" s="221">
        <f>SUM($O602:X602)-SUM($O689:X689)</f>
        <v>0</v>
      </c>
      <c r="Y718" s="221">
        <f>SUM($O602:Y602)-SUM($O689:Y689)</f>
        <v>0</v>
      </c>
      <c r="Z718" s="221">
        <f>SUM($O602:Z602)-SUM($O689:Z689)</f>
        <v>0</v>
      </c>
      <c r="AA718" s="221">
        <f>SUM($O602:AA602)-SUM($O689:AA689)</f>
        <v>0</v>
      </c>
      <c r="AB718" s="221">
        <f>SUM($O602:AB602)-SUM($O689:AB689)</f>
        <v>0</v>
      </c>
      <c r="AC718" s="221">
        <f>SUM($O602:AC602)-SUM($O689:AC689)</f>
        <v>0</v>
      </c>
      <c r="AD718" s="221">
        <f>SUM($O602:AD602)-SUM($O689:AD689)</f>
        <v>0</v>
      </c>
      <c r="AE718" s="221">
        <f>SUM($O602:AE602)-SUM($O689:AE689)</f>
        <v>0</v>
      </c>
      <c r="AF718" s="221">
        <f>SUM($O602:AF602)-SUM($O689:AF689)</f>
        <v>0</v>
      </c>
      <c r="AG718" s="221">
        <f>SUM($O602:AG602)-SUM($O689:AG689)</f>
        <v>0</v>
      </c>
      <c r="AH718" s="221">
        <f>SUM($O602:AH602)-SUM($O689:AH689)</f>
        <v>0</v>
      </c>
      <c r="AI718" s="221">
        <f>SUM($O602:AI602)-SUM($O689:AI689)</f>
        <v>0</v>
      </c>
      <c r="AJ718" s="221">
        <f>SUM($O602:AJ602)-SUM($O689:AJ689)</f>
        <v>0</v>
      </c>
      <c r="AK718" s="221">
        <f>SUM($O602:AK602)-SUM($O689:AK689)</f>
        <v>0</v>
      </c>
      <c r="AL718" s="221">
        <f>SUM($O602:AL602)-SUM($O689:AL689)</f>
        <v>0</v>
      </c>
      <c r="AM718" s="221">
        <f>SUM($O602:AM602)-SUM($O689:AM689)</f>
        <v>0</v>
      </c>
      <c r="AN718" s="221">
        <f>SUM($O602:AN602)-SUM($O689:AN689)</f>
        <v>0</v>
      </c>
      <c r="AO718" s="221">
        <f>SUM($O602:AO602)-SUM($O689:AO689)</f>
        <v>0</v>
      </c>
      <c r="AP718" s="221">
        <f>SUM($O602:AP602)-SUM($O689:AP689)</f>
        <v>0</v>
      </c>
      <c r="AQ718" s="221">
        <f>SUM($O602:AQ602)-SUM($O689:AQ689)</f>
        <v>0</v>
      </c>
      <c r="AR718" s="221">
        <f>SUM($O602:AR602)-SUM($O689:AR689)</f>
        <v>0</v>
      </c>
      <c r="AS718" s="221">
        <f>SUM($O602:AS602)-SUM($O689:AS689)</f>
        <v>0</v>
      </c>
      <c r="AT718" s="221">
        <f>SUM($O602:AT602)-SUM($O689:AT689)</f>
        <v>0</v>
      </c>
      <c r="AU718" s="221">
        <f>SUM($O602:AU602)-SUM($O689:AU689)</f>
        <v>0</v>
      </c>
      <c r="AV718" s="221">
        <f>SUM($O602:AV602)-SUM($O689:AV689)</f>
        <v>0</v>
      </c>
      <c r="AW718" s="221">
        <f>SUM($O602:AW602)-SUM($O689:AW689)</f>
        <v>0</v>
      </c>
      <c r="AX718" s="221">
        <f>SUM($O602:AX602)-SUM($O689:AX689)</f>
        <v>0</v>
      </c>
      <c r="AY718" s="221">
        <f>SUM($O602:AY602)-SUM($O689:AY689)</f>
        <v>0</v>
      </c>
      <c r="AZ718" s="221">
        <f>SUM($O602:AZ602)-SUM($O689:AZ689)</f>
        <v>0</v>
      </c>
      <c r="BA718" s="221">
        <f>SUM($O602:BA602)-SUM($O689:BA689)</f>
        <v>0</v>
      </c>
      <c r="BB718" s="221">
        <f>SUM($O602:BB602)-SUM($O689:BB689)</f>
        <v>0</v>
      </c>
      <c r="BC718" s="221">
        <f>SUM($O602:BC602)-SUM($O689:BC689)</f>
        <v>0</v>
      </c>
      <c r="BD718" s="221">
        <f>SUM($O602:BD602)-SUM($O689:BD689)</f>
        <v>0</v>
      </c>
      <c r="BE718" s="221">
        <f>SUM($O602:BE602)-SUM($O689:BE689)</f>
        <v>0</v>
      </c>
      <c r="BF718" s="221">
        <f>SUM($O602:BF602)-SUM($O689:BF689)</f>
        <v>0</v>
      </c>
      <c r="BG718" s="221">
        <f>SUM($O602:BG602)-SUM($O689:BG689)</f>
        <v>0</v>
      </c>
      <c r="BH718" s="221">
        <f>SUM($O602:BH602)-SUM($O689:BH689)</f>
        <v>0</v>
      </c>
      <c r="BI718" s="221">
        <f>SUM($O602:BI602)-SUM($O689:BI689)</f>
        <v>0</v>
      </c>
      <c r="BJ718" s="221">
        <f>SUM($O602:BJ602)-SUM($O689:BJ689)</f>
        <v>0</v>
      </c>
      <c r="BK718" s="221">
        <f>SUM($O602:BK602)-SUM($O689:BK689)</f>
        <v>0</v>
      </c>
      <c r="BL718" s="221">
        <f>SUM($O602:BL602)-SUM($O689:BL689)</f>
        <v>0</v>
      </c>
      <c r="BM718" s="221">
        <f>SUM($O602:BM602)-SUM($O689:BM689)</f>
        <v>0</v>
      </c>
    </row>
    <row r="719" spans="3:65" ht="12.75">
      <c r="C719" s="220">
        <f t="shared" si="674"/>
        <v>6</v>
      </c>
      <c r="D719" s="198" t="str">
        <f t="shared" si="675"/>
        <v>…</v>
      </c>
      <c r="E719" s="245" t="str">
        <f t="shared" si="673"/>
        <v>Operating Expense</v>
      </c>
      <c r="F719" s="215">
        <f t="shared" si="673"/>
        <v>2</v>
      </c>
      <c r="G719" s="215"/>
      <c r="H719" s="249"/>
      <c r="O719" s="221">
        <f>SUM($O603:O603)-SUM($O690:O690)</f>
        <v>0</v>
      </c>
      <c r="P719" s="221">
        <f>SUM($O603:P603)-SUM($O690:P690)</f>
        <v>0</v>
      </c>
      <c r="Q719" s="221">
        <f>SUM($O603:Q603)-SUM($O690:Q690)</f>
        <v>0</v>
      </c>
      <c r="R719" s="221">
        <f>SUM($O603:R603)-SUM($O690:R690)</f>
        <v>0</v>
      </c>
      <c r="S719" s="221">
        <f>SUM($O603:S603)-SUM($O690:S690)</f>
        <v>0</v>
      </c>
      <c r="T719" s="221">
        <f>SUM($O603:T603)-SUM($O690:T690)</f>
        <v>0</v>
      </c>
      <c r="U719" s="221">
        <f>SUM($O603:U603)-SUM($O690:U690)</f>
        <v>0</v>
      </c>
      <c r="V719" s="221">
        <f>SUM($O603:V603)-SUM($O690:V690)</f>
        <v>0</v>
      </c>
      <c r="W719" s="221">
        <f>SUM($O603:W603)-SUM($O690:W690)</f>
        <v>0</v>
      </c>
      <c r="X719" s="221">
        <f>SUM($O603:X603)-SUM($O690:X690)</f>
        <v>0</v>
      </c>
      <c r="Y719" s="221">
        <f>SUM($O603:Y603)-SUM($O690:Y690)</f>
        <v>0</v>
      </c>
      <c r="Z719" s="221">
        <f>SUM($O603:Z603)-SUM($O690:Z690)</f>
        <v>0</v>
      </c>
      <c r="AA719" s="221">
        <f>SUM($O603:AA603)-SUM($O690:AA690)</f>
        <v>0</v>
      </c>
      <c r="AB719" s="221">
        <f>SUM($O603:AB603)-SUM($O690:AB690)</f>
        <v>0</v>
      </c>
      <c r="AC719" s="221">
        <f>SUM($O603:AC603)-SUM($O690:AC690)</f>
        <v>0</v>
      </c>
      <c r="AD719" s="221">
        <f>SUM($O603:AD603)-SUM($O690:AD690)</f>
        <v>0</v>
      </c>
      <c r="AE719" s="221">
        <f>SUM($O603:AE603)-SUM($O690:AE690)</f>
        <v>0</v>
      </c>
      <c r="AF719" s="221">
        <f>SUM($O603:AF603)-SUM($O690:AF690)</f>
        <v>0</v>
      </c>
      <c r="AG719" s="221">
        <f>SUM($O603:AG603)-SUM($O690:AG690)</f>
        <v>0</v>
      </c>
      <c r="AH719" s="221">
        <f>SUM($O603:AH603)-SUM($O690:AH690)</f>
        <v>0</v>
      </c>
      <c r="AI719" s="221">
        <f>SUM($O603:AI603)-SUM($O690:AI690)</f>
        <v>0</v>
      </c>
      <c r="AJ719" s="221">
        <f>SUM($O603:AJ603)-SUM($O690:AJ690)</f>
        <v>0</v>
      </c>
      <c r="AK719" s="221">
        <f>SUM($O603:AK603)-SUM($O690:AK690)</f>
        <v>0</v>
      </c>
      <c r="AL719" s="221">
        <f>SUM($O603:AL603)-SUM($O690:AL690)</f>
        <v>0</v>
      </c>
      <c r="AM719" s="221">
        <f>SUM($O603:AM603)-SUM($O690:AM690)</f>
        <v>0</v>
      </c>
      <c r="AN719" s="221">
        <f>SUM($O603:AN603)-SUM($O690:AN690)</f>
        <v>0</v>
      </c>
      <c r="AO719" s="221">
        <f>SUM($O603:AO603)-SUM($O690:AO690)</f>
        <v>0</v>
      </c>
      <c r="AP719" s="221">
        <f>SUM($O603:AP603)-SUM($O690:AP690)</f>
        <v>0</v>
      </c>
      <c r="AQ719" s="221">
        <f>SUM($O603:AQ603)-SUM($O690:AQ690)</f>
        <v>0</v>
      </c>
      <c r="AR719" s="221">
        <f>SUM($O603:AR603)-SUM($O690:AR690)</f>
        <v>0</v>
      </c>
      <c r="AS719" s="221">
        <f>SUM($O603:AS603)-SUM($O690:AS690)</f>
        <v>0</v>
      </c>
      <c r="AT719" s="221">
        <f>SUM($O603:AT603)-SUM($O690:AT690)</f>
        <v>0</v>
      </c>
      <c r="AU719" s="221">
        <f>SUM($O603:AU603)-SUM($O690:AU690)</f>
        <v>0</v>
      </c>
      <c r="AV719" s="221">
        <f>SUM($O603:AV603)-SUM($O690:AV690)</f>
        <v>0</v>
      </c>
      <c r="AW719" s="221">
        <f>SUM($O603:AW603)-SUM($O690:AW690)</f>
        <v>0</v>
      </c>
      <c r="AX719" s="221">
        <f>SUM($O603:AX603)-SUM($O690:AX690)</f>
        <v>0</v>
      </c>
      <c r="AY719" s="221">
        <f>SUM($O603:AY603)-SUM($O690:AY690)</f>
        <v>0</v>
      </c>
      <c r="AZ719" s="221">
        <f>SUM($O603:AZ603)-SUM($O690:AZ690)</f>
        <v>0</v>
      </c>
      <c r="BA719" s="221">
        <f>SUM($O603:BA603)-SUM($O690:BA690)</f>
        <v>0</v>
      </c>
      <c r="BB719" s="221">
        <f>SUM($O603:BB603)-SUM($O690:BB690)</f>
        <v>0</v>
      </c>
      <c r="BC719" s="221">
        <f>SUM($O603:BC603)-SUM($O690:BC690)</f>
        <v>0</v>
      </c>
      <c r="BD719" s="221">
        <f>SUM($O603:BD603)-SUM($O690:BD690)</f>
        <v>0</v>
      </c>
      <c r="BE719" s="221">
        <f>SUM($O603:BE603)-SUM($O690:BE690)</f>
        <v>0</v>
      </c>
      <c r="BF719" s="221">
        <f>SUM($O603:BF603)-SUM($O690:BF690)</f>
        <v>0</v>
      </c>
      <c r="BG719" s="221">
        <f>SUM($O603:BG603)-SUM($O690:BG690)</f>
        <v>0</v>
      </c>
      <c r="BH719" s="221">
        <f>SUM($O603:BH603)-SUM($O690:BH690)</f>
        <v>0</v>
      </c>
      <c r="BI719" s="221">
        <f>SUM($O603:BI603)-SUM($O690:BI690)</f>
        <v>0</v>
      </c>
      <c r="BJ719" s="221">
        <f>SUM($O603:BJ603)-SUM($O690:BJ690)</f>
        <v>0</v>
      </c>
      <c r="BK719" s="221">
        <f>SUM($O603:BK603)-SUM($O690:BK690)</f>
        <v>0</v>
      </c>
      <c r="BL719" s="221">
        <f>SUM($O603:BL603)-SUM($O690:BL690)</f>
        <v>0</v>
      </c>
      <c r="BM719" s="221">
        <f>SUM($O603:BM603)-SUM($O690:BM690)</f>
        <v>0</v>
      </c>
    </row>
    <row r="720" spans="3:65" ht="12.75">
      <c r="C720" s="220">
        <f t="shared" si="674"/>
        <v>7</v>
      </c>
      <c r="D720" s="198" t="str">
        <f t="shared" si="675"/>
        <v>…</v>
      </c>
      <c r="E720" s="245" t="str">
        <f t="shared" si="673"/>
        <v>Operating Expense</v>
      </c>
      <c r="F720" s="215">
        <f t="shared" si="673"/>
        <v>2</v>
      </c>
      <c r="G720" s="215"/>
      <c r="H720" s="249"/>
      <c r="O720" s="221">
        <f>SUM($O604:O604)-SUM($O691:O691)</f>
        <v>0</v>
      </c>
      <c r="P720" s="221">
        <f>SUM($O604:P604)-SUM($O691:P691)</f>
        <v>0</v>
      </c>
      <c r="Q720" s="221">
        <f>SUM($O604:Q604)-SUM($O691:Q691)</f>
        <v>0</v>
      </c>
      <c r="R720" s="221">
        <f>SUM($O604:R604)-SUM($O691:R691)</f>
        <v>0</v>
      </c>
      <c r="S720" s="221">
        <f>SUM($O604:S604)-SUM($O691:S691)</f>
        <v>0</v>
      </c>
      <c r="T720" s="221">
        <f>SUM($O604:T604)-SUM($O691:T691)</f>
        <v>0</v>
      </c>
      <c r="U720" s="221">
        <f>SUM($O604:U604)-SUM($O691:U691)</f>
        <v>0</v>
      </c>
      <c r="V720" s="221">
        <f>SUM($O604:V604)-SUM($O691:V691)</f>
        <v>0</v>
      </c>
      <c r="W720" s="221">
        <f>SUM($O604:W604)-SUM($O691:W691)</f>
        <v>0</v>
      </c>
      <c r="X720" s="221">
        <f>SUM($O604:X604)-SUM($O691:X691)</f>
        <v>0</v>
      </c>
      <c r="Y720" s="221">
        <f>SUM($O604:Y604)-SUM($O691:Y691)</f>
        <v>0</v>
      </c>
      <c r="Z720" s="221">
        <f>SUM($O604:Z604)-SUM($O691:Z691)</f>
        <v>0</v>
      </c>
      <c r="AA720" s="221">
        <f>SUM($O604:AA604)-SUM($O691:AA691)</f>
        <v>0</v>
      </c>
      <c r="AB720" s="221">
        <f>SUM($O604:AB604)-SUM($O691:AB691)</f>
        <v>0</v>
      </c>
      <c r="AC720" s="221">
        <f>SUM($O604:AC604)-SUM($O691:AC691)</f>
        <v>0</v>
      </c>
      <c r="AD720" s="221">
        <f>SUM($O604:AD604)-SUM($O691:AD691)</f>
        <v>0</v>
      </c>
      <c r="AE720" s="221">
        <f>SUM($O604:AE604)-SUM($O691:AE691)</f>
        <v>0</v>
      </c>
      <c r="AF720" s="221">
        <f>SUM($O604:AF604)-SUM($O691:AF691)</f>
        <v>0</v>
      </c>
      <c r="AG720" s="221">
        <f>SUM($O604:AG604)-SUM($O691:AG691)</f>
        <v>0</v>
      </c>
      <c r="AH720" s="221">
        <f>SUM($O604:AH604)-SUM($O691:AH691)</f>
        <v>0</v>
      </c>
      <c r="AI720" s="221">
        <f>SUM($O604:AI604)-SUM($O691:AI691)</f>
        <v>0</v>
      </c>
      <c r="AJ720" s="221">
        <f>SUM($O604:AJ604)-SUM($O691:AJ691)</f>
        <v>0</v>
      </c>
      <c r="AK720" s="221">
        <f>SUM($O604:AK604)-SUM($O691:AK691)</f>
        <v>0</v>
      </c>
      <c r="AL720" s="221">
        <f>SUM($O604:AL604)-SUM($O691:AL691)</f>
        <v>0</v>
      </c>
      <c r="AM720" s="221">
        <f>SUM($O604:AM604)-SUM($O691:AM691)</f>
        <v>0</v>
      </c>
      <c r="AN720" s="221">
        <f>SUM($O604:AN604)-SUM($O691:AN691)</f>
        <v>0</v>
      </c>
      <c r="AO720" s="221">
        <f>SUM($O604:AO604)-SUM($O691:AO691)</f>
        <v>0</v>
      </c>
      <c r="AP720" s="221">
        <f>SUM($O604:AP604)-SUM($O691:AP691)</f>
        <v>0</v>
      </c>
      <c r="AQ720" s="221">
        <f>SUM($O604:AQ604)-SUM($O691:AQ691)</f>
        <v>0</v>
      </c>
      <c r="AR720" s="221">
        <f>SUM($O604:AR604)-SUM($O691:AR691)</f>
        <v>0</v>
      </c>
      <c r="AS720" s="221">
        <f>SUM($O604:AS604)-SUM($O691:AS691)</f>
        <v>0</v>
      </c>
      <c r="AT720" s="221">
        <f>SUM($O604:AT604)-SUM($O691:AT691)</f>
        <v>0</v>
      </c>
      <c r="AU720" s="221">
        <f>SUM($O604:AU604)-SUM($O691:AU691)</f>
        <v>0</v>
      </c>
      <c r="AV720" s="221">
        <f>SUM($O604:AV604)-SUM($O691:AV691)</f>
        <v>0</v>
      </c>
      <c r="AW720" s="221">
        <f>SUM($O604:AW604)-SUM($O691:AW691)</f>
        <v>0</v>
      </c>
      <c r="AX720" s="221">
        <f>SUM($O604:AX604)-SUM($O691:AX691)</f>
        <v>0</v>
      </c>
      <c r="AY720" s="221">
        <f>SUM($O604:AY604)-SUM($O691:AY691)</f>
        <v>0</v>
      </c>
      <c r="AZ720" s="221">
        <f>SUM($O604:AZ604)-SUM($O691:AZ691)</f>
        <v>0</v>
      </c>
      <c r="BA720" s="221">
        <f>SUM($O604:BA604)-SUM($O691:BA691)</f>
        <v>0</v>
      </c>
      <c r="BB720" s="221">
        <f>SUM($O604:BB604)-SUM($O691:BB691)</f>
        <v>0</v>
      </c>
      <c r="BC720" s="221">
        <f>SUM($O604:BC604)-SUM($O691:BC691)</f>
        <v>0</v>
      </c>
      <c r="BD720" s="221">
        <f>SUM($O604:BD604)-SUM($O691:BD691)</f>
        <v>0</v>
      </c>
      <c r="BE720" s="221">
        <f>SUM($O604:BE604)-SUM($O691:BE691)</f>
        <v>0</v>
      </c>
      <c r="BF720" s="221">
        <f>SUM($O604:BF604)-SUM($O691:BF691)</f>
        <v>0</v>
      </c>
      <c r="BG720" s="221">
        <f>SUM($O604:BG604)-SUM($O691:BG691)</f>
        <v>0</v>
      </c>
      <c r="BH720" s="221">
        <f>SUM($O604:BH604)-SUM($O691:BH691)</f>
        <v>0</v>
      </c>
      <c r="BI720" s="221">
        <f>SUM($O604:BI604)-SUM($O691:BI691)</f>
        <v>0</v>
      </c>
      <c r="BJ720" s="221">
        <f>SUM($O604:BJ604)-SUM($O691:BJ691)</f>
        <v>0</v>
      </c>
      <c r="BK720" s="221">
        <f>SUM($O604:BK604)-SUM($O691:BK691)</f>
        <v>0</v>
      </c>
      <c r="BL720" s="221">
        <f>SUM($O604:BL604)-SUM($O691:BL691)</f>
        <v>0</v>
      </c>
      <c r="BM720" s="221">
        <f>SUM($O604:BM604)-SUM($O691:BM691)</f>
        <v>0</v>
      </c>
    </row>
    <row r="721" spans="3:65" ht="12.75">
      <c r="C721" s="220">
        <f t="shared" si="674"/>
        <v>8</v>
      </c>
      <c r="D721" s="198" t="str">
        <f t="shared" si="675"/>
        <v>…</v>
      </c>
      <c r="E721" s="245" t="str">
        <f t="shared" si="673"/>
        <v>Operating Expense</v>
      </c>
      <c r="F721" s="215">
        <f t="shared" si="673"/>
        <v>2</v>
      </c>
      <c r="G721" s="215"/>
      <c r="H721" s="249"/>
      <c r="O721" s="221">
        <f>SUM($O605:O605)-SUM($O692:O692)</f>
        <v>0</v>
      </c>
      <c r="P721" s="221">
        <f>SUM($O605:P605)-SUM($O692:P692)</f>
        <v>0</v>
      </c>
      <c r="Q721" s="221">
        <f>SUM($O605:Q605)-SUM($O692:Q692)</f>
        <v>0</v>
      </c>
      <c r="R721" s="221">
        <f>SUM($O605:R605)-SUM($O692:R692)</f>
        <v>0</v>
      </c>
      <c r="S721" s="221">
        <f>SUM($O605:S605)-SUM($O692:S692)</f>
        <v>0</v>
      </c>
      <c r="T721" s="221">
        <f>SUM($O605:T605)-SUM($O692:T692)</f>
        <v>0</v>
      </c>
      <c r="U721" s="221">
        <f>SUM($O605:U605)-SUM($O692:U692)</f>
        <v>0</v>
      </c>
      <c r="V721" s="221">
        <f>SUM($O605:V605)-SUM($O692:V692)</f>
        <v>0</v>
      </c>
      <c r="W721" s="221">
        <f>SUM($O605:W605)-SUM($O692:W692)</f>
        <v>0</v>
      </c>
      <c r="X721" s="221">
        <f>SUM($O605:X605)-SUM($O692:X692)</f>
        <v>0</v>
      </c>
      <c r="Y721" s="221">
        <f>SUM($O605:Y605)-SUM($O692:Y692)</f>
        <v>0</v>
      </c>
      <c r="Z721" s="221">
        <f>SUM($O605:Z605)-SUM($O692:Z692)</f>
        <v>0</v>
      </c>
      <c r="AA721" s="221">
        <f>SUM($O605:AA605)-SUM($O692:AA692)</f>
        <v>0</v>
      </c>
      <c r="AB721" s="221">
        <f>SUM($O605:AB605)-SUM($O692:AB692)</f>
        <v>0</v>
      </c>
      <c r="AC721" s="221">
        <f>SUM($O605:AC605)-SUM($O692:AC692)</f>
        <v>0</v>
      </c>
      <c r="AD721" s="221">
        <f>SUM($O605:AD605)-SUM($O692:AD692)</f>
        <v>0</v>
      </c>
      <c r="AE721" s="221">
        <f>SUM($O605:AE605)-SUM($O692:AE692)</f>
        <v>0</v>
      </c>
      <c r="AF721" s="221">
        <f>SUM($O605:AF605)-SUM($O692:AF692)</f>
        <v>0</v>
      </c>
      <c r="AG721" s="221">
        <f>SUM($O605:AG605)-SUM($O692:AG692)</f>
        <v>0</v>
      </c>
      <c r="AH721" s="221">
        <f>SUM($O605:AH605)-SUM($O692:AH692)</f>
        <v>0</v>
      </c>
      <c r="AI721" s="221">
        <f>SUM($O605:AI605)-SUM($O692:AI692)</f>
        <v>0</v>
      </c>
      <c r="AJ721" s="221">
        <f>SUM($O605:AJ605)-SUM($O692:AJ692)</f>
        <v>0</v>
      </c>
      <c r="AK721" s="221">
        <f>SUM($O605:AK605)-SUM($O692:AK692)</f>
        <v>0</v>
      </c>
      <c r="AL721" s="221">
        <f>SUM($O605:AL605)-SUM($O692:AL692)</f>
        <v>0</v>
      </c>
      <c r="AM721" s="221">
        <f>SUM($O605:AM605)-SUM($O692:AM692)</f>
        <v>0</v>
      </c>
      <c r="AN721" s="221">
        <f>SUM($O605:AN605)-SUM($O692:AN692)</f>
        <v>0</v>
      </c>
      <c r="AO721" s="221">
        <f>SUM($O605:AO605)-SUM($O692:AO692)</f>
        <v>0</v>
      </c>
      <c r="AP721" s="221">
        <f>SUM($O605:AP605)-SUM($O692:AP692)</f>
        <v>0</v>
      </c>
      <c r="AQ721" s="221">
        <f>SUM($O605:AQ605)-SUM($O692:AQ692)</f>
        <v>0</v>
      </c>
      <c r="AR721" s="221">
        <f>SUM($O605:AR605)-SUM($O692:AR692)</f>
        <v>0</v>
      </c>
      <c r="AS721" s="221">
        <f>SUM($O605:AS605)-SUM($O692:AS692)</f>
        <v>0</v>
      </c>
      <c r="AT721" s="221">
        <f>SUM($O605:AT605)-SUM($O692:AT692)</f>
        <v>0</v>
      </c>
      <c r="AU721" s="221">
        <f>SUM($O605:AU605)-SUM($O692:AU692)</f>
        <v>0</v>
      </c>
      <c r="AV721" s="221">
        <f>SUM($O605:AV605)-SUM($O692:AV692)</f>
        <v>0</v>
      </c>
      <c r="AW721" s="221">
        <f>SUM($O605:AW605)-SUM($O692:AW692)</f>
        <v>0</v>
      </c>
      <c r="AX721" s="221">
        <f>SUM($O605:AX605)-SUM($O692:AX692)</f>
        <v>0</v>
      </c>
      <c r="AY721" s="221">
        <f>SUM($O605:AY605)-SUM($O692:AY692)</f>
        <v>0</v>
      </c>
      <c r="AZ721" s="221">
        <f>SUM($O605:AZ605)-SUM($O692:AZ692)</f>
        <v>0</v>
      </c>
      <c r="BA721" s="221">
        <f>SUM($O605:BA605)-SUM($O692:BA692)</f>
        <v>0</v>
      </c>
      <c r="BB721" s="221">
        <f>SUM($O605:BB605)-SUM($O692:BB692)</f>
        <v>0</v>
      </c>
      <c r="BC721" s="221">
        <f>SUM($O605:BC605)-SUM($O692:BC692)</f>
        <v>0</v>
      </c>
      <c r="BD721" s="221">
        <f>SUM($O605:BD605)-SUM($O692:BD692)</f>
        <v>0</v>
      </c>
      <c r="BE721" s="221">
        <f>SUM($O605:BE605)-SUM($O692:BE692)</f>
        <v>0</v>
      </c>
      <c r="BF721" s="221">
        <f>SUM($O605:BF605)-SUM($O692:BF692)</f>
        <v>0</v>
      </c>
      <c r="BG721" s="221">
        <f>SUM($O605:BG605)-SUM($O692:BG692)</f>
        <v>0</v>
      </c>
      <c r="BH721" s="221">
        <f>SUM($O605:BH605)-SUM($O692:BH692)</f>
        <v>0</v>
      </c>
      <c r="BI721" s="221">
        <f>SUM($O605:BI605)-SUM($O692:BI692)</f>
        <v>0</v>
      </c>
      <c r="BJ721" s="221">
        <f>SUM($O605:BJ605)-SUM($O692:BJ692)</f>
        <v>0</v>
      </c>
      <c r="BK721" s="221">
        <f>SUM($O605:BK605)-SUM($O692:BK692)</f>
        <v>0</v>
      </c>
      <c r="BL721" s="221">
        <f>SUM($O605:BL605)-SUM($O692:BL692)</f>
        <v>0</v>
      </c>
      <c r="BM721" s="221">
        <f>SUM($O605:BM605)-SUM($O692:BM692)</f>
        <v>0</v>
      </c>
    </row>
    <row r="722" spans="3:65" ht="12.75">
      <c r="C722" s="220">
        <f t="shared" si="674"/>
        <v>9</v>
      </c>
      <c r="D722" s="198" t="str">
        <f t="shared" si="675"/>
        <v>…</v>
      </c>
      <c r="E722" s="245" t="str">
        <f t="shared" si="673"/>
        <v>Operating Expense</v>
      </c>
      <c r="F722" s="215">
        <f t="shared" si="673"/>
        <v>2</v>
      </c>
      <c r="G722" s="215"/>
      <c r="H722" s="249"/>
      <c r="O722" s="221">
        <f>SUM($O606:O606)-SUM($O693:O693)</f>
        <v>0</v>
      </c>
      <c r="P722" s="221">
        <f>SUM($O606:P606)-SUM($O693:P693)</f>
        <v>0</v>
      </c>
      <c r="Q722" s="221">
        <f>SUM($O606:Q606)-SUM($O693:Q693)</f>
        <v>0</v>
      </c>
      <c r="R722" s="221">
        <f>SUM($O606:R606)-SUM($O693:R693)</f>
        <v>0</v>
      </c>
      <c r="S722" s="221">
        <f>SUM($O606:S606)-SUM($O693:S693)</f>
        <v>0</v>
      </c>
      <c r="T722" s="221">
        <f>SUM($O606:T606)-SUM($O693:T693)</f>
        <v>0</v>
      </c>
      <c r="U722" s="221">
        <f>SUM($O606:U606)-SUM($O693:U693)</f>
        <v>0</v>
      </c>
      <c r="V722" s="221">
        <f>SUM($O606:V606)-SUM($O693:V693)</f>
        <v>0</v>
      </c>
      <c r="W722" s="221">
        <f>SUM($O606:W606)-SUM($O693:W693)</f>
        <v>0</v>
      </c>
      <c r="X722" s="221">
        <f>SUM($O606:X606)-SUM($O693:X693)</f>
        <v>0</v>
      </c>
      <c r="Y722" s="221">
        <f>SUM($O606:Y606)-SUM($O693:Y693)</f>
        <v>0</v>
      </c>
      <c r="Z722" s="221">
        <f>SUM($O606:Z606)-SUM($O693:Z693)</f>
        <v>0</v>
      </c>
      <c r="AA722" s="221">
        <f>SUM($O606:AA606)-SUM($O693:AA693)</f>
        <v>0</v>
      </c>
      <c r="AB722" s="221">
        <f>SUM($O606:AB606)-SUM($O693:AB693)</f>
        <v>0</v>
      </c>
      <c r="AC722" s="221">
        <f>SUM($O606:AC606)-SUM($O693:AC693)</f>
        <v>0</v>
      </c>
      <c r="AD722" s="221">
        <f>SUM($O606:AD606)-SUM($O693:AD693)</f>
        <v>0</v>
      </c>
      <c r="AE722" s="221">
        <f>SUM($O606:AE606)-SUM($O693:AE693)</f>
        <v>0</v>
      </c>
      <c r="AF722" s="221">
        <f>SUM($O606:AF606)-SUM($O693:AF693)</f>
        <v>0</v>
      </c>
      <c r="AG722" s="221">
        <f>SUM($O606:AG606)-SUM($O693:AG693)</f>
        <v>0</v>
      </c>
      <c r="AH722" s="221">
        <f>SUM($O606:AH606)-SUM($O693:AH693)</f>
        <v>0</v>
      </c>
      <c r="AI722" s="221">
        <f>SUM($O606:AI606)-SUM($O693:AI693)</f>
        <v>0</v>
      </c>
      <c r="AJ722" s="221">
        <f>SUM($O606:AJ606)-SUM($O693:AJ693)</f>
        <v>0</v>
      </c>
      <c r="AK722" s="221">
        <f>SUM($O606:AK606)-SUM($O693:AK693)</f>
        <v>0</v>
      </c>
      <c r="AL722" s="221">
        <f>SUM($O606:AL606)-SUM($O693:AL693)</f>
        <v>0</v>
      </c>
      <c r="AM722" s="221">
        <f>SUM($O606:AM606)-SUM($O693:AM693)</f>
        <v>0</v>
      </c>
      <c r="AN722" s="221">
        <f>SUM($O606:AN606)-SUM($O693:AN693)</f>
        <v>0</v>
      </c>
      <c r="AO722" s="221">
        <f>SUM($O606:AO606)-SUM($O693:AO693)</f>
        <v>0</v>
      </c>
      <c r="AP722" s="221">
        <f>SUM($O606:AP606)-SUM($O693:AP693)</f>
        <v>0</v>
      </c>
      <c r="AQ722" s="221">
        <f>SUM($O606:AQ606)-SUM($O693:AQ693)</f>
        <v>0</v>
      </c>
      <c r="AR722" s="221">
        <f>SUM($O606:AR606)-SUM($O693:AR693)</f>
        <v>0</v>
      </c>
      <c r="AS722" s="221">
        <f>SUM($O606:AS606)-SUM($O693:AS693)</f>
        <v>0</v>
      </c>
      <c r="AT722" s="221">
        <f>SUM($O606:AT606)-SUM($O693:AT693)</f>
        <v>0</v>
      </c>
      <c r="AU722" s="221">
        <f>SUM($O606:AU606)-SUM($O693:AU693)</f>
        <v>0</v>
      </c>
      <c r="AV722" s="221">
        <f>SUM($O606:AV606)-SUM($O693:AV693)</f>
        <v>0</v>
      </c>
      <c r="AW722" s="221">
        <f>SUM($O606:AW606)-SUM($O693:AW693)</f>
        <v>0</v>
      </c>
      <c r="AX722" s="221">
        <f>SUM($O606:AX606)-SUM($O693:AX693)</f>
        <v>0</v>
      </c>
      <c r="AY722" s="221">
        <f>SUM($O606:AY606)-SUM($O693:AY693)</f>
        <v>0</v>
      </c>
      <c r="AZ722" s="221">
        <f>SUM($O606:AZ606)-SUM($O693:AZ693)</f>
        <v>0</v>
      </c>
      <c r="BA722" s="221">
        <f>SUM($O606:BA606)-SUM($O693:BA693)</f>
        <v>0</v>
      </c>
      <c r="BB722" s="221">
        <f>SUM($O606:BB606)-SUM($O693:BB693)</f>
        <v>0</v>
      </c>
      <c r="BC722" s="221">
        <f>SUM($O606:BC606)-SUM($O693:BC693)</f>
        <v>0</v>
      </c>
      <c r="BD722" s="221">
        <f>SUM($O606:BD606)-SUM($O693:BD693)</f>
        <v>0</v>
      </c>
      <c r="BE722" s="221">
        <f>SUM($O606:BE606)-SUM($O693:BE693)</f>
        <v>0</v>
      </c>
      <c r="BF722" s="221">
        <f>SUM($O606:BF606)-SUM($O693:BF693)</f>
        <v>0</v>
      </c>
      <c r="BG722" s="221">
        <f>SUM($O606:BG606)-SUM($O693:BG693)</f>
        <v>0</v>
      </c>
      <c r="BH722" s="221">
        <f>SUM($O606:BH606)-SUM($O693:BH693)</f>
        <v>0</v>
      </c>
      <c r="BI722" s="221">
        <f>SUM($O606:BI606)-SUM($O693:BI693)</f>
        <v>0</v>
      </c>
      <c r="BJ722" s="221">
        <f>SUM($O606:BJ606)-SUM($O693:BJ693)</f>
        <v>0</v>
      </c>
      <c r="BK722" s="221">
        <f>SUM($O606:BK606)-SUM($O693:BK693)</f>
        <v>0</v>
      </c>
      <c r="BL722" s="221">
        <f>SUM($O606:BL606)-SUM($O693:BL693)</f>
        <v>0</v>
      </c>
      <c r="BM722" s="221">
        <f>SUM($O606:BM606)-SUM($O693:BM693)</f>
        <v>0</v>
      </c>
    </row>
    <row r="723" spans="3:65" ht="12.75">
      <c r="C723" s="220">
        <f t="shared" si="674"/>
        <v>10</v>
      </c>
      <c r="D723" s="198" t="str">
        <f t="shared" si="675"/>
        <v>…</v>
      </c>
      <c r="E723" s="245" t="str">
        <f t="shared" si="673"/>
        <v>Operating Expense</v>
      </c>
      <c r="F723" s="215">
        <f t="shared" si="673"/>
        <v>2</v>
      </c>
      <c r="G723" s="215"/>
      <c r="H723" s="249"/>
      <c r="O723" s="221">
        <f>SUM($O607:O607)-SUM($O694:O694)</f>
        <v>0</v>
      </c>
      <c r="P723" s="221">
        <f>SUM($O607:P607)-SUM($O694:P694)</f>
        <v>0</v>
      </c>
      <c r="Q723" s="221">
        <f>SUM($O607:Q607)-SUM($O694:Q694)</f>
        <v>0</v>
      </c>
      <c r="R723" s="221">
        <f>SUM($O607:R607)-SUM($O694:R694)</f>
        <v>0</v>
      </c>
      <c r="S723" s="221">
        <f>SUM($O607:S607)-SUM($O694:S694)</f>
        <v>0</v>
      </c>
      <c r="T723" s="221">
        <f>SUM($O607:T607)-SUM($O694:T694)</f>
        <v>0</v>
      </c>
      <c r="U723" s="221">
        <f>SUM($O607:U607)-SUM($O694:U694)</f>
        <v>0</v>
      </c>
      <c r="V723" s="221">
        <f>SUM($O607:V607)-SUM($O694:V694)</f>
        <v>0</v>
      </c>
      <c r="W723" s="221">
        <f>SUM($O607:W607)-SUM($O694:W694)</f>
        <v>0</v>
      </c>
      <c r="X723" s="221">
        <f>SUM($O607:X607)-SUM($O694:X694)</f>
        <v>0</v>
      </c>
      <c r="Y723" s="221">
        <f>SUM($O607:Y607)-SUM($O694:Y694)</f>
        <v>0</v>
      </c>
      <c r="Z723" s="221">
        <f>SUM($O607:Z607)-SUM($O694:Z694)</f>
        <v>0</v>
      </c>
      <c r="AA723" s="221">
        <f>SUM($O607:AA607)-SUM($O694:AA694)</f>
        <v>0</v>
      </c>
      <c r="AB723" s="221">
        <f>SUM($O607:AB607)-SUM($O694:AB694)</f>
        <v>0</v>
      </c>
      <c r="AC723" s="221">
        <f>SUM($O607:AC607)-SUM($O694:AC694)</f>
        <v>0</v>
      </c>
      <c r="AD723" s="221">
        <f>SUM($O607:AD607)-SUM($O694:AD694)</f>
        <v>0</v>
      </c>
      <c r="AE723" s="221">
        <f>SUM($O607:AE607)-SUM($O694:AE694)</f>
        <v>0</v>
      </c>
      <c r="AF723" s="221">
        <f>SUM($O607:AF607)-SUM($O694:AF694)</f>
        <v>0</v>
      </c>
      <c r="AG723" s="221">
        <f>SUM($O607:AG607)-SUM($O694:AG694)</f>
        <v>0</v>
      </c>
      <c r="AH723" s="221">
        <f>SUM($O607:AH607)-SUM($O694:AH694)</f>
        <v>0</v>
      </c>
      <c r="AI723" s="221">
        <f>SUM($O607:AI607)-SUM($O694:AI694)</f>
        <v>0</v>
      </c>
      <c r="AJ723" s="221">
        <f>SUM($O607:AJ607)-SUM($O694:AJ694)</f>
        <v>0</v>
      </c>
      <c r="AK723" s="221">
        <f>SUM($O607:AK607)-SUM($O694:AK694)</f>
        <v>0</v>
      </c>
      <c r="AL723" s="221">
        <f>SUM($O607:AL607)-SUM($O694:AL694)</f>
        <v>0</v>
      </c>
      <c r="AM723" s="221">
        <f>SUM($O607:AM607)-SUM($O694:AM694)</f>
        <v>0</v>
      </c>
      <c r="AN723" s="221">
        <f>SUM($O607:AN607)-SUM($O694:AN694)</f>
        <v>0</v>
      </c>
      <c r="AO723" s="221">
        <f>SUM($O607:AO607)-SUM($O694:AO694)</f>
        <v>0</v>
      </c>
      <c r="AP723" s="221">
        <f>SUM($O607:AP607)-SUM($O694:AP694)</f>
        <v>0</v>
      </c>
      <c r="AQ723" s="221">
        <f>SUM($O607:AQ607)-SUM($O694:AQ694)</f>
        <v>0</v>
      </c>
      <c r="AR723" s="221">
        <f>SUM($O607:AR607)-SUM($O694:AR694)</f>
        <v>0</v>
      </c>
      <c r="AS723" s="221">
        <f>SUM($O607:AS607)-SUM($O694:AS694)</f>
        <v>0</v>
      </c>
      <c r="AT723" s="221">
        <f>SUM($O607:AT607)-SUM($O694:AT694)</f>
        <v>0</v>
      </c>
      <c r="AU723" s="221">
        <f>SUM($O607:AU607)-SUM($O694:AU694)</f>
        <v>0</v>
      </c>
      <c r="AV723" s="221">
        <f>SUM($O607:AV607)-SUM($O694:AV694)</f>
        <v>0</v>
      </c>
      <c r="AW723" s="221">
        <f>SUM($O607:AW607)-SUM($O694:AW694)</f>
        <v>0</v>
      </c>
      <c r="AX723" s="221">
        <f>SUM($O607:AX607)-SUM($O694:AX694)</f>
        <v>0</v>
      </c>
      <c r="AY723" s="221">
        <f>SUM($O607:AY607)-SUM($O694:AY694)</f>
        <v>0</v>
      </c>
      <c r="AZ723" s="221">
        <f>SUM($O607:AZ607)-SUM($O694:AZ694)</f>
        <v>0</v>
      </c>
      <c r="BA723" s="221">
        <f>SUM($O607:BA607)-SUM($O694:BA694)</f>
        <v>0</v>
      </c>
      <c r="BB723" s="221">
        <f>SUM($O607:BB607)-SUM($O694:BB694)</f>
        <v>0</v>
      </c>
      <c r="BC723" s="221">
        <f>SUM($O607:BC607)-SUM($O694:BC694)</f>
        <v>0</v>
      </c>
      <c r="BD723" s="221">
        <f>SUM($O607:BD607)-SUM($O694:BD694)</f>
        <v>0</v>
      </c>
      <c r="BE723" s="221">
        <f>SUM($O607:BE607)-SUM($O694:BE694)</f>
        <v>0</v>
      </c>
      <c r="BF723" s="221">
        <f>SUM($O607:BF607)-SUM($O694:BF694)</f>
        <v>0</v>
      </c>
      <c r="BG723" s="221">
        <f>SUM($O607:BG607)-SUM($O694:BG694)</f>
        <v>0</v>
      </c>
      <c r="BH723" s="221">
        <f>SUM($O607:BH607)-SUM($O694:BH694)</f>
        <v>0</v>
      </c>
      <c r="BI723" s="221">
        <f>SUM($O607:BI607)-SUM($O694:BI694)</f>
        <v>0</v>
      </c>
      <c r="BJ723" s="221">
        <f>SUM($O607:BJ607)-SUM($O694:BJ694)</f>
        <v>0</v>
      </c>
      <c r="BK723" s="221">
        <f>SUM($O607:BK607)-SUM($O694:BK694)</f>
        <v>0</v>
      </c>
      <c r="BL723" s="221">
        <f>SUM($O607:BL607)-SUM($O694:BL694)</f>
        <v>0</v>
      </c>
      <c r="BM723" s="221">
        <f>SUM($O607:BM607)-SUM($O694:BM694)</f>
        <v>0</v>
      </c>
    </row>
    <row r="724" spans="3:65" ht="12.75">
      <c r="C724" s="220">
        <f t="shared" si="674"/>
        <v>11</v>
      </c>
      <c r="D724" s="198" t="str">
        <f t="shared" si="675"/>
        <v>…</v>
      </c>
      <c r="E724" s="245" t="str">
        <f t="shared" si="673"/>
        <v>Operating Expense</v>
      </c>
      <c r="F724" s="215">
        <f t="shared" si="673"/>
        <v>2</v>
      </c>
      <c r="G724" s="215"/>
      <c r="H724" s="249"/>
      <c r="O724" s="221">
        <f>SUM($O608:O608)-SUM($O695:O695)</f>
        <v>0</v>
      </c>
      <c r="P724" s="221">
        <f>SUM($O608:P608)-SUM($O695:P695)</f>
        <v>0</v>
      </c>
      <c r="Q724" s="221">
        <f>SUM($O608:Q608)-SUM($O695:Q695)</f>
        <v>0</v>
      </c>
      <c r="R724" s="221">
        <f>SUM($O608:R608)-SUM($O695:R695)</f>
        <v>0</v>
      </c>
      <c r="S724" s="221">
        <f>SUM($O608:S608)-SUM($O695:S695)</f>
        <v>0</v>
      </c>
      <c r="T724" s="221">
        <f>SUM($O608:T608)-SUM($O695:T695)</f>
        <v>0</v>
      </c>
      <c r="U724" s="221">
        <f>SUM($O608:U608)-SUM($O695:U695)</f>
        <v>0</v>
      </c>
      <c r="V724" s="221">
        <f>SUM($O608:V608)-SUM($O695:V695)</f>
        <v>0</v>
      </c>
      <c r="W724" s="221">
        <f>SUM($O608:W608)-SUM($O695:W695)</f>
        <v>0</v>
      </c>
      <c r="X724" s="221">
        <f>SUM($O608:X608)-SUM($O695:X695)</f>
        <v>0</v>
      </c>
      <c r="Y724" s="221">
        <f>SUM($O608:Y608)-SUM($O695:Y695)</f>
        <v>0</v>
      </c>
      <c r="Z724" s="221">
        <f>SUM($O608:Z608)-SUM($O695:Z695)</f>
        <v>0</v>
      </c>
      <c r="AA724" s="221">
        <f>SUM($O608:AA608)-SUM($O695:AA695)</f>
        <v>0</v>
      </c>
      <c r="AB724" s="221">
        <f>SUM($O608:AB608)-SUM($O695:AB695)</f>
        <v>0</v>
      </c>
      <c r="AC724" s="221">
        <f>SUM($O608:AC608)-SUM($O695:AC695)</f>
        <v>0</v>
      </c>
      <c r="AD724" s="221">
        <f>SUM($O608:AD608)-SUM($O695:AD695)</f>
        <v>0</v>
      </c>
      <c r="AE724" s="221">
        <f>SUM($O608:AE608)-SUM($O695:AE695)</f>
        <v>0</v>
      </c>
      <c r="AF724" s="221">
        <f>SUM($O608:AF608)-SUM($O695:AF695)</f>
        <v>0</v>
      </c>
      <c r="AG724" s="221">
        <f>SUM($O608:AG608)-SUM($O695:AG695)</f>
        <v>0</v>
      </c>
      <c r="AH724" s="221">
        <f>SUM($O608:AH608)-SUM($O695:AH695)</f>
        <v>0</v>
      </c>
      <c r="AI724" s="221">
        <f>SUM($O608:AI608)-SUM($O695:AI695)</f>
        <v>0</v>
      </c>
      <c r="AJ724" s="221">
        <f>SUM($O608:AJ608)-SUM($O695:AJ695)</f>
        <v>0</v>
      </c>
      <c r="AK724" s="221">
        <f>SUM($O608:AK608)-SUM($O695:AK695)</f>
        <v>0</v>
      </c>
      <c r="AL724" s="221">
        <f>SUM($O608:AL608)-SUM($O695:AL695)</f>
        <v>0</v>
      </c>
      <c r="AM724" s="221">
        <f>SUM($O608:AM608)-SUM($O695:AM695)</f>
        <v>0</v>
      </c>
      <c r="AN724" s="221">
        <f>SUM($O608:AN608)-SUM($O695:AN695)</f>
        <v>0</v>
      </c>
      <c r="AO724" s="221">
        <f>SUM($O608:AO608)-SUM($O695:AO695)</f>
        <v>0</v>
      </c>
      <c r="AP724" s="221">
        <f>SUM($O608:AP608)-SUM($O695:AP695)</f>
        <v>0</v>
      </c>
      <c r="AQ724" s="221">
        <f>SUM($O608:AQ608)-SUM($O695:AQ695)</f>
        <v>0</v>
      </c>
      <c r="AR724" s="221">
        <f>SUM($O608:AR608)-SUM($O695:AR695)</f>
        <v>0</v>
      </c>
      <c r="AS724" s="221">
        <f>SUM($O608:AS608)-SUM($O695:AS695)</f>
        <v>0</v>
      </c>
      <c r="AT724" s="221">
        <f>SUM($O608:AT608)-SUM($O695:AT695)</f>
        <v>0</v>
      </c>
      <c r="AU724" s="221">
        <f>SUM($O608:AU608)-SUM($O695:AU695)</f>
        <v>0</v>
      </c>
      <c r="AV724" s="221">
        <f>SUM($O608:AV608)-SUM($O695:AV695)</f>
        <v>0</v>
      </c>
      <c r="AW724" s="221">
        <f>SUM($O608:AW608)-SUM($O695:AW695)</f>
        <v>0</v>
      </c>
      <c r="AX724" s="221">
        <f>SUM($O608:AX608)-SUM($O695:AX695)</f>
        <v>0</v>
      </c>
      <c r="AY724" s="221">
        <f>SUM($O608:AY608)-SUM($O695:AY695)</f>
        <v>0</v>
      </c>
      <c r="AZ724" s="221">
        <f>SUM($O608:AZ608)-SUM($O695:AZ695)</f>
        <v>0</v>
      </c>
      <c r="BA724" s="221">
        <f>SUM($O608:BA608)-SUM($O695:BA695)</f>
        <v>0</v>
      </c>
      <c r="BB724" s="221">
        <f>SUM($O608:BB608)-SUM($O695:BB695)</f>
        <v>0</v>
      </c>
      <c r="BC724" s="221">
        <f>SUM($O608:BC608)-SUM($O695:BC695)</f>
        <v>0</v>
      </c>
      <c r="BD724" s="221">
        <f>SUM($O608:BD608)-SUM($O695:BD695)</f>
        <v>0</v>
      </c>
      <c r="BE724" s="221">
        <f>SUM($O608:BE608)-SUM($O695:BE695)</f>
        <v>0</v>
      </c>
      <c r="BF724" s="221">
        <f>SUM($O608:BF608)-SUM($O695:BF695)</f>
        <v>0</v>
      </c>
      <c r="BG724" s="221">
        <f>SUM($O608:BG608)-SUM($O695:BG695)</f>
        <v>0</v>
      </c>
      <c r="BH724" s="221">
        <f>SUM($O608:BH608)-SUM($O695:BH695)</f>
        <v>0</v>
      </c>
      <c r="BI724" s="221">
        <f>SUM($O608:BI608)-SUM($O695:BI695)</f>
        <v>0</v>
      </c>
      <c r="BJ724" s="221">
        <f>SUM($O608:BJ608)-SUM($O695:BJ695)</f>
        <v>0</v>
      </c>
      <c r="BK724" s="221">
        <f>SUM($O608:BK608)-SUM($O695:BK695)</f>
        <v>0</v>
      </c>
      <c r="BL724" s="221">
        <f>SUM($O608:BL608)-SUM($O695:BL695)</f>
        <v>0</v>
      </c>
      <c r="BM724" s="221">
        <f>SUM($O608:BM608)-SUM($O695:BM695)</f>
        <v>0</v>
      </c>
    </row>
    <row r="725" spans="3:65" ht="12.75">
      <c r="C725" s="220">
        <f t="shared" si="674"/>
        <v>12</v>
      </c>
      <c r="D725" s="198" t="str">
        <f t="shared" si="675"/>
        <v>…</v>
      </c>
      <c r="E725" s="245" t="str">
        <f t="shared" si="673"/>
        <v>Operating Expense</v>
      </c>
      <c r="F725" s="215">
        <f t="shared" si="673"/>
        <v>2</v>
      </c>
      <c r="G725" s="215"/>
      <c r="H725" s="249"/>
      <c r="O725" s="221">
        <f>SUM($O609:O609)-SUM($O696:O696)</f>
        <v>0</v>
      </c>
      <c r="P725" s="221">
        <f>SUM($O609:P609)-SUM($O696:P696)</f>
        <v>0</v>
      </c>
      <c r="Q725" s="221">
        <f>SUM($O609:Q609)-SUM($O696:Q696)</f>
        <v>0</v>
      </c>
      <c r="R725" s="221">
        <f>SUM($O609:R609)-SUM($O696:R696)</f>
        <v>0</v>
      </c>
      <c r="S725" s="221">
        <f>SUM($O609:S609)-SUM($O696:S696)</f>
        <v>0</v>
      </c>
      <c r="T725" s="221">
        <f>SUM($O609:T609)-SUM($O696:T696)</f>
        <v>0</v>
      </c>
      <c r="U725" s="221">
        <f>SUM($O609:U609)-SUM($O696:U696)</f>
        <v>0</v>
      </c>
      <c r="V725" s="221">
        <f>SUM($O609:V609)-SUM($O696:V696)</f>
        <v>0</v>
      </c>
      <c r="W725" s="221">
        <f>SUM($O609:W609)-SUM($O696:W696)</f>
        <v>0</v>
      </c>
      <c r="X725" s="221">
        <f>SUM($O609:X609)-SUM($O696:X696)</f>
        <v>0</v>
      </c>
      <c r="Y725" s="221">
        <f>SUM($O609:Y609)-SUM($O696:Y696)</f>
        <v>0</v>
      </c>
      <c r="Z725" s="221">
        <f>SUM($O609:Z609)-SUM($O696:Z696)</f>
        <v>0</v>
      </c>
      <c r="AA725" s="221">
        <f>SUM($O609:AA609)-SUM($O696:AA696)</f>
        <v>0</v>
      </c>
      <c r="AB725" s="221">
        <f>SUM($O609:AB609)-SUM($O696:AB696)</f>
        <v>0</v>
      </c>
      <c r="AC725" s="221">
        <f>SUM($O609:AC609)-SUM($O696:AC696)</f>
        <v>0</v>
      </c>
      <c r="AD725" s="221">
        <f>SUM($O609:AD609)-SUM($O696:AD696)</f>
        <v>0</v>
      </c>
      <c r="AE725" s="221">
        <f>SUM($O609:AE609)-SUM($O696:AE696)</f>
        <v>0</v>
      </c>
      <c r="AF725" s="221">
        <f>SUM($O609:AF609)-SUM($O696:AF696)</f>
        <v>0</v>
      </c>
      <c r="AG725" s="221">
        <f>SUM($O609:AG609)-SUM($O696:AG696)</f>
        <v>0</v>
      </c>
      <c r="AH725" s="221">
        <f>SUM($O609:AH609)-SUM($O696:AH696)</f>
        <v>0</v>
      </c>
      <c r="AI725" s="221">
        <f>SUM($O609:AI609)-SUM($O696:AI696)</f>
        <v>0</v>
      </c>
      <c r="AJ725" s="221">
        <f>SUM($O609:AJ609)-SUM($O696:AJ696)</f>
        <v>0</v>
      </c>
      <c r="AK725" s="221">
        <f>SUM($O609:AK609)-SUM($O696:AK696)</f>
        <v>0</v>
      </c>
      <c r="AL725" s="221">
        <f>SUM($O609:AL609)-SUM($O696:AL696)</f>
        <v>0</v>
      </c>
      <c r="AM725" s="221">
        <f>SUM($O609:AM609)-SUM($O696:AM696)</f>
        <v>0</v>
      </c>
      <c r="AN725" s="221">
        <f>SUM($O609:AN609)-SUM($O696:AN696)</f>
        <v>0</v>
      </c>
      <c r="AO725" s="221">
        <f>SUM($O609:AO609)-SUM($O696:AO696)</f>
        <v>0</v>
      </c>
      <c r="AP725" s="221">
        <f>SUM($O609:AP609)-SUM($O696:AP696)</f>
        <v>0</v>
      </c>
      <c r="AQ725" s="221">
        <f>SUM($O609:AQ609)-SUM($O696:AQ696)</f>
        <v>0</v>
      </c>
      <c r="AR725" s="221">
        <f>SUM($O609:AR609)-SUM($O696:AR696)</f>
        <v>0</v>
      </c>
      <c r="AS725" s="221">
        <f>SUM($O609:AS609)-SUM($O696:AS696)</f>
        <v>0</v>
      </c>
      <c r="AT725" s="221">
        <f>SUM($O609:AT609)-SUM($O696:AT696)</f>
        <v>0</v>
      </c>
      <c r="AU725" s="221">
        <f>SUM($O609:AU609)-SUM($O696:AU696)</f>
        <v>0</v>
      </c>
      <c r="AV725" s="221">
        <f>SUM($O609:AV609)-SUM($O696:AV696)</f>
        <v>0</v>
      </c>
      <c r="AW725" s="221">
        <f>SUM($O609:AW609)-SUM($O696:AW696)</f>
        <v>0</v>
      </c>
      <c r="AX725" s="221">
        <f>SUM($O609:AX609)-SUM($O696:AX696)</f>
        <v>0</v>
      </c>
      <c r="AY725" s="221">
        <f>SUM($O609:AY609)-SUM($O696:AY696)</f>
        <v>0</v>
      </c>
      <c r="AZ725" s="221">
        <f>SUM($O609:AZ609)-SUM($O696:AZ696)</f>
        <v>0</v>
      </c>
      <c r="BA725" s="221">
        <f>SUM($O609:BA609)-SUM($O696:BA696)</f>
        <v>0</v>
      </c>
      <c r="BB725" s="221">
        <f>SUM($O609:BB609)-SUM($O696:BB696)</f>
        <v>0</v>
      </c>
      <c r="BC725" s="221">
        <f>SUM($O609:BC609)-SUM($O696:BC696)</f>
        <v>0</v>
      </c>
      <c r="BD725" s="221">
        <f>SUM($O609:BD609)-SUM($O696:BD696)</f>
        <v>0</v>
      </c>
      <c r="BE725" s="221">
        <f>SUM($O609:BE609)-SUM($O696:BE696)</f>
        <v>0</v>
      </c>
      <c r="BF725" s="221">
        <f>SUM($O609:BF609)-SUM($O696:BF696)</f>
        <v>0</v>
      </c>
      <c r="BG725" s="221">
        <f>SUM($O609:BG609)-SUM($O696:BG696)</f>
        <v>0</v>
      </c>
      <c r="BH725" s="221">
        <f>SUM($O609:BH609)-SUM($O696:BH696)</f>
        <v>0</v>
      </c>
      <c r="BI725" s="221">
        <f>SUM($O609:BI609)-SUM($O696:BI696)</f>
        <v>0</v>
      </c>
      <c r="BJ725" s="221">
        <f>SUM($O609:BJ609)-SUM($O696:BJ696)</f>
        <v>0</v>
      </c>
      <c r="BK725" s="221">
        <f>SUM($O609:BK609)-SUM($O696:BK696)</f>
        <v>0</v>
      </c>
      <c r="BL725" s="221">
        <f>SUM($O609:BL609)-SUM($O696:BL696)</f>
        <v>0</v>
      </c>
      <c r="BM725" s="221">
        <f>SUM($O609:BM609)-SUM($O696:BM696)</f>
        <v>0</v>
      </c>
    </row>
    <row r="726" spans="3:65" ht="12.75">
      <c r="C726" s="220">
        <f t="shared" si="674"/>
        <v>13</v>
      </c>
      <c r="D726" s="198" t="str">
        <f t="shared" si="675"/>
        <v>…</v>
      </c>
      <c r="E726" s="245" t="str">
        <f t="shared" si="673"/>
        <v>Operating Expense</v>
      </c>
      <c r="F726" s="215">
        <f t="shared" si="673"/>
        <v>2</v>
      </c>
      <c r="G726" s="215"/>
      <c r="H726" s="249"/>
      <c r="O726" s="221">
        <f>SUM($O610:O610)-SUM($O697:O697)</f>
        <v>0</v>
      </c>
      <c r="P726" s="221">
        <f>SUM($O610:P610)-SUM($O697:P697)</f>
        <v>0</v>
      </c>
      <c r="Q726" s="221">
        <f>SUM($O610:Q610)-SUM($O697:Q697)</f>
        <v>0</v>
      </c>
      <c r="R726" s="221">
        <f>SUM($O610:R610)-SUM($O697:R697)</f>
        <v>0</v>
      </c>
      <c r="S726" s="221">
        <f>SUM($O610:S610)-SUM($O697:S697)</f>
        <v>0</v>
      </c>
      <c r="T726" s="221">
        <f>SUM($O610:T610)-SUM($O697:T697)</f>
        <v>0</v>
      </c>
      <c r="U726" s="221">
        <f>SUM($O610:U610)-SUM($O697:U697)</f>
        <v>0</v>
      </c>
      <c r="V726" s="221">
        <f>SUM($O610:V610)-SUM($O697:V697)</f>
        <v>0</v>
      </c>
      <c r="W726" s="221">
        <f>SUM($O610:W610)-SUM($O697:W697)</f>
        <v>0</v>
      </c>
      <c r="X726" s="221">
        <f>SUM($O610:X610)-SUM($O697:X697)</f>
        <v>0</v>
      </c>
      <c r="Y726" s="221">
        <f>SUM($O610:Y610)-SUM($O697:Y697)</f>
        <v>0</v>
      </c>
      <c r="Z726" s="221">
        <f>SUM($O610:Z610)-SUM($O697:Z697)</f>
        <v>0</v>
      </c>
      <c r="AA726" s="221">
        <f>SUM($O610:AA610)-SUM($O697:AA697)</f>
        <v>0</v>
      </c>
      <c r="AB726" s="221">
        <f>SUM($O610:AB610)-SUM($O697:AB697)</f>
        <v>0</v>
      </c>
      <c r="AC726" s="221">
        <f>SUM($O610:AC610)-SUM($O697:AC697)</f>
        <v>0</v>
      </c>
      <c r="AD726" s="221">
        <f>SUM($O610:AD610)-SUM($O697:AD697)</f>
        <v>0</v>
      </c>
      <c r="AE726" s="221">
        <f>SUM($O610:AE610)-SUM($O697:AE697)</f>
        <v>0</v>
      </c>
      <c r="AF726" s="221">
        <f>SUM($O610:AF610)-SUM($O697:AF697)</f>
        <v>0</v>
      </c>
      <c r="AG726" s="221">
        <f>SUM($O610:AG610)-SUM($O697:AG697)</f>
        <v>0</v>
      </c>
      <c r="AH726" s="221">
        <f>SUM($O610:AH610)-SUM($O697:AH697)</f>
        <v>0</v>
      </c>
      <c r="AI726" s="221">
        <f>SUM($O610:AI610)-SUM($O697:AI697)</f>
        <v>0</v>
      </c>
      <c r="AJ726" s="221">
        <f>SUM($O610:AJ610)-SUM($O697:AJ697)</f>
        <v>0</v>
      </c>
      <c r="AK726" s="221">
        <f>SUM($O610:AK610)-SUM($O697:AK697)</f>
        <v>0</v>
      </c>
      <c r="AL726" s="221">
        <f>SUM($O610:AL610)-SUM($O697:AL697)</f>
        <v>0</v>
      </c>
      <c r="AM726" s="221">
        <f>SUM($O610:AM610)-SUM($O697:AM697)</f>
        <v>0</v>
      </c>
      <c r="AN726" s="221">
        <f>SUM($O610:AN610)-SUM($O697:AN697)</f>
        <v>0</v>
      </c>
      <c r="AO726" s="221">
        <f>SUM($O610:AO610)-SUM($O697:AO697)</f>
        <v>0</v>
      </c>
      <c r="AP726" s="221">
        <f>SUM($O610:AP610)-SUM($O697:AP697)</f>
        <v>0</v>
      </c>
      <c r="AQ726" s="221">
        <f>SUM($O610:AQ610)-SUM($O697:AQ697)</f>
        <v>0</v>
      </c>
      <c r="AR726" s="221">
        <f>SUM($O610:AR610)-SUM($O697:AR697)</f>
        <v>0</v>
      </c>
      <c r="AS726" s="221">
        <f>SUM($O610:AS610)-SUM($O697:AS697)</f>
        <v>0</v>
      </c>
      <c r="AT726" s="221">
        <f>SUM($O610:AT610)-SUM($O697:AT697)</f>
        <v>0</v>
      </c>
      <c r="AU726" s="221">
        <f>SUM($O610:AU610)-SUM($O697:AU697)</f>
        <v>0</v>
      </c>
      <c r="AV726" s="221">
        <f>SUM($O610:AV610)-SUM($O697:AV697)</f>
        <v>0</v>
      </c>
      <c r="AW726" s="221">
        <f>SUM($O610:AW610)-SUM($O697:AW697)</f>
        <v>0</v>
      </c>
      <c r="AX726" s="221">
        <f>SUM($O610:AX610)-SUM($O697:AX697)</f>
        <v>0</v>
      </c>
      <c r="AY726" s="221">
        <f>SUM($O610:AY610)-SUM($O697:AY697)</f>
        <v>0</v>
      </c>
      <c r="AZ726" s="221">
        <f>SUM($O610:AZ610)-SUM($O697:AZ697)</f>
        <v>0</v>
      </c>
      <c r="BA726" s="221">
        <f>SUM($O610:BA610)-SUM($O697:BA697)</f>
        <v>0</v>
      </c>
      <c r="BB726" s="221">
        <f>SUM($O610:BB610)-SUM($O697:BB697)</f>
        <v>0</v>
      </c>
      <c r="BC726" s="221">
        <f>SUM($O610:BC610)-SUM($O697:BC697)</f>
        <v>0</v>
      </c>
      <c r="BD726" s="221">
        <f>SUM($O610:BD610)-SUM($O697:BD697)</f>
        <v>0</v>
      </c>
      <c r="BE726" s="221">
        <f>SUM($O610:BE610)-SUM($O697:BE697)</f>
        <v>0</v>
      </c>
      <c r="BF726" s="221">
        <f>SUM($O610:BF610)-SUM($O697:BF697)</f>
        <v>0</v>
      </c>
      <c r="BG726" s="221">
        <f>SUM($O610:BG610)-SUM($O697:BG697)</f>
        <v>0</v>
      </c>
      <c r="BH726" s="221">
        <f>SUM($O610:BH610)-SUM($O697:BH697)</f>
        <v>0</v>
      </c>
      <c r="BI726" s="221">
        <f>SUM($O610:BI610)-SUM($O697:BI697)</f>
        <v>0</v>
      </c>
      <c r="BJ726" s="221">
        <f>SUM($O610:BJ610)-SUM($O697:BJ697)</f>
        <v>0</v>
      </c>
      <c r="BK726" s="221">
        <f>SUM($O610:BK610)-SUM($O697:BK697)</f>
        <v>0</v>
      </c>
      <c r="BL726" s="221">
        <f>SUM($O610:BL610)-SUM($O697:BL697)</f>
        <v>0</v>
      </c>
      <c r="BM726" s="221">
        <f>SUM($O610:BM610)-SUM($O697:BM697)</f>
        <v>0</v>
      </c>
    </row>
    <row r="727" spans="3:65" ht="12.75">
      <c r="C727" s="220">
        <f t="shared" si="674"/>
        <v>14</v>
      </c>
      <c r="D727" s="198" t="str">
        <f t="shared" si="675"/>
        <v>…</v>
      </c>
      <c r="E727" s="245" t="str">
        <f t="shared" si="673"/>
        <v>Operating Expense</v>
      </c>
      <c r="F727" s="215">
        <f t="shared" si="673"/>
        <v>2</v>
      </c>
      <c r="G727" s="215"/>
      <c r="H727" s="249"/>
      <c r="O727" s="221">
        <f>SUM($O611:O611)-SUM($O698:O698)</f>
        <v>0</v>
      </c>
      <c r="P727" s="221">
        <f>SUM($O611:P611)-SUM($O698:P698)</f>
        <v>0</v>
      </c>
      <c r="Q727" s="221">
        <f>SUM($O611:Q611)-SUM($O698:Q698)</f>
        <v>0</v>
      </c>
      <c r="R727" s="221">
        <f>SUM($O611:R611)-SUM($O698:R698)</f>
        <v>0</v>
      </c>
      <c r="S727" s="221">
        <f>SUM($O611:S611)-SUM($O698:S698)</f>
        <v>0</v>
      </c>
      <c r="T727" s="221">
        <f>SUM($O611:T611)-SUM($O698:T698)</f>
        <v>0</v>
      </c>
      <c r="U727" s="221">
        <f>SUM($O611:U611)-SUM($O698:U698)</f>
        <v>0</v>
      </c>
      <c r="V727" s="221">
        <f>SUM($O611:V611)-SUM($O698:V698)</f>
        <v>0</v>
      </c>
      <c r="W727" s="221">
        <f>SUM($O611:W611)-SUM($O698:W698)</f>
        <v>0</v>
      </c>
      <c r="X727" s="221">
        <f>SUM($O611:X611)-SUM($O698:X698)</f>
        <v>0</v>
      </c>
      <c r="Y727" s="221">
        <f>SUM($O611:Y611)-SUM($O698:Y698)</f>
        <v>0</v>
      </c>
      <c r="Z727" s="221">
        <f>SUM($O611:Z611)-SUM($O698:Z698)</f>
        <v>0</v>
      </c>
      <c r="AA727" s="221">
        <f>SUM($O611:AA611)-SUM($O698:AA698)</f>
        <v>0</v>
      </c>
      <c r="AB727" s="221">
        <f>SUM($O611:AB611)-SUM($O698:AB698)</f>
        <v>0</v>
      </c>
      <c r="AC727" s="221">
        <f>SUM($O611:AC611)-SUM($O698:AC698)</f>
        <v>0</v>
      </c>
      <c r="AD727" s="221">
        <f>SUM($O611:AD611)-SUM($O698:AD698)</f>
        <v>0</v>
      </c>
      <c r="AE727" s="221">
        <f>SUM($O611:AE611)-SUM($O698:AE698)</f>
        <v>0</v>
      </c>
      <c r="AF727" s="221">
        <f>SUM($O611:AF611)-SUM($O698:AF698)</f>
        <v>0</v>
      </c>
      <c r="AG727" s="221">
        <f>SUM($O611:AG611)-SUM($O698:AG698)</f>
        <v>0</v>
      </c>
      <c r="AH727" s="221">
        <f>SUM($O611:AH611)-SUM($O698:AH698)</f>
        <v>0</v>
      </c>
      <c r="AI727" s="221">
        <f>SUM($O611:AI611)-SUM($O698:AI698)</f>
        <v>0</v>
      </c>
      <c r="AJ727" s="221">
        <f>SUM($O611:AJ611)-SUM($O698:AJ698)</f>
        <v>0</v>
      </c>
      <c r="AK727" s="221">
        <f>SUM($O611:AK611)-SUM($O698:AK698)</f>
        <v>0</v>
      </c>
      <c r="AL727" s="221">
        <f>SUM($O611:AL611)-SUM($O698:AL698)</f>
        <v>0</v>
      </c>
      <c r="AM727" s="221">
        <f>SUM($O611:AM611)-SUM($O698:AM698)</f>
        <v>0</v>
      </c>
      <c r="AN727" s="221">
        <f>SUM($O611:AN611)-SUM($O698:AN698)</f>
        <v>0</v>
      </c>
      <c r="AO727" s="221">
        <f>SUM($O611:AO611)-SUM($O698:AO698)</f>
        <v>0</v>
      </c>
      <c r="AP727" s="221">
        <f>SUM($O611:AP611)-SUM($O698:AP698)</f>
        <v>0</v>
      </c>
      <c r="AQ727" s="221">
        <f>SUM($O611:AQ611)-SUM($O698:AQ698)</f>
        <v>0</v>
      </c>
      <c r="AR727" s="221">
        <f>SUM($O611:AR611)-SUM($O698:AR698)</f>
        <v>0</v>
      </c>
      <c r="AS727" s="221">
        <f>SUM($O611:AS611)-SUM($O698:AS698)</f>
        <v>0</v>
      </c>
      <c r="AT727" s="221">
        <f>SUM($O611:AT611)-SUM($O698:AT698)</f>
        <v>0</v>
      </c>
      <c r="AU727" s="221">
        <f>SUM($O611:AU611)-SUM($O698:AU698)</f>
        <v>0</v>
      </c>
      <c r="AV727" s="221">
        <f>SUM($O611:AV611)-SUM($O698:AV698)</f>
        <v>0</v>
      </c>
      <c r="AW727" s="221">
        <f>SUM($O611:AW611)-SUM($O698:AW698)</f>
        <v>0</v>
      </c>
      <c r="AX727" s="221">
        <f>SUM($O611:AX611)-SUM($O698:AX698)</f>
        <v>0</v>
      </c>
      <c r="AY727" s="221">
        <f>SUM($O611:AY611)-SUM($O698:AY698)</f>
        <v>0</v>
      </c>
      <c r="AZ727" s="221">
        <f>SUM($O611:AZ611)-SUM($O698:AZ698)</f>
        <v>0</v>
      </c>
      <c r="BA727" s="221">
        <f>SUM($O611:BA611)-SUM($O698:BA698)</f>
        <v>0</v>
      </c>
      <c r="BB727" s="221">
        <f>SUM($O611:BB611)-SUM($O698:BB698)</f>
        <v>0</v>
      </c>
      <c r="BC727" s="221">
        <f>SUM($O611:BC611)-SUM($O698:BC698)</f>
        <v>0</v>
      </c>
      <c r="BD727" s="221">
        <f>SUM($O611:BD611)-SUM($O698:BD698)</f>
        <v>0</v>
      </c>
      <c r="BE727" s="221">
        <f>SUM($O611:BE611)-SUM($O698:BE698)</f>
        <v>0</v>
      </c>
      <c r="BF727" s="221">
        <f>SUM($O611:BF611)-SUM($O698:BF698)</f>
        <v>0</v>
      </c>
      <c r="BG727" s="221">
        <f>SUM($O611:BG611)-SUM($O698:BG698)</f>
        <v>0</v>
      </c>
      <c r="BH727" s="221">
        <f>SUM($O611:BH611)-SUM($O698:BH698)</f>
        <v>0</v>
      </c>
      <c r="BI727" s="221">
        <f>SUM($O611:BI611)-SUM($O698:BI698)</f>
        <v>0</v>
      </c>
      <c r="BJ727" s="221">
        <f>SUM($O611:BJ611)-SUM($O698:BJ698)</f>
        <v>0</v>
      </c>
      <c r="BK727" s="221">
        <f>SUM($O611:BK611)-SUM($O698:BK698)</f>
        <v>0</v>
      </c>
      <c r="BL727" s="221">
        <f>SUM($O611:BL611)-SUM($O698:BL698)</f>
        <v>0</v>
      </c>
      <c r="BM727" s="221">
        <f>SUM($O611:BM611)-SUM($O698:BM698)</f>
        <v>0</v>
      </c>
    </row>
    <row r="728" spans="3:65" ht="12.75">
      <c r="C728" s="220">
        <f t="shared" si="674"/>
        <v>15</v>
      </c>
      <c r="D728" s="198" t="str">
        <f t="shared" si="675"/>
        <v>…</v>
      </c>
      <c r="E728" s="245" t="str">
        <f t="shared" si="673"/>
        <v>Operating Expense</v>
      </c>
      <c r="F728" s="215">
        <f t="shared" si="673"/>
        <v>2</v>
      </c>
      <c r="G728" s="215"/>
      <c r="H728" s="249"/>
      <c r="O728" s="221">
        <f>SUM($O612:O612)-SUM($O699:O699)</f>
        <v>0</v>
      </c>
      <c r="P728" s="221">
        <f>SUM($O612:P612)-SUM($O699:P699)</f>
        <v>0</v>
      </c>
      <c r="Q728" s="221">
        <f>SUM($O612:Q612)-SUM($O699:Q699)</f>
        <v>0</v>
      </c>
      <c r="R728" s="221">
        <f>SUM($O612:R612)-SUM($O699:R699)</f>
        <v>0</v>
      </c>
      <c r="S728" s="221">
        <f>SUM($O612:S612)-SUM($O699:S699)</f>
        <v>0</v>
      </c>
      <c r="T728" s="221">
        <f>SUM($O612:T612)-SUM($O699:T699)</f>
        <v>0</v>
      </c>
      <c r="U728" s="221">
        <f>SUM($O612:U612)-SUM($O699:U699)</f>
        <v>0</v>
      </c>
      <c r="V728" s="221">
        <f>SUM($O612:V612)-SUM($O699:V699)</f>
        <v>0</v>
      </c>
      <c r="W728" s="221">
        <f>SUM($O612:W612)-SUM($O699:W699)</f>
        <v>0</v>
      </c>
      <c r="X728" s="221">
        <f>SUM($O612:X612)-SUM($O699:X699)</f>
        <v>0</v>
      </c>
      <c r="Y728" s="221">
        <f>SUM($O612:Y612)-SUM($O699:Y699)</f>
        <v>0</v>
      </c>
      <c r="Z728" s="221">
        <f>SUM($O612:Z612)-SUM($O699:Z699)</f>
        <v>0</v>
      </c>
      <c r="AA728" s="221">
        <f>SUM($O612:AA612)-SUM($O699:AA699)</f>
        <v>0</v>
      </c>
      <c r="AB728" s="221">
        <f>SUM($O612:AB612)-SUM($O699:AB699)</f>
        <v>0</v>
      </c>
      <c r="AC728" s="221">
        <f>SUM($O612:AC612)-SUM($O699:AC699)</f>
        <v>0</v>
      </c>
      <c r="AD728" s="221">
        <f>SUM($O612:AD612)-SUM($O699:AD699)</f>
        <v>0</v>
      </c>
      <c r="AE728" s="221">
        <f>SUM($O612:AE612)-SUM($O699:AE699)</f>
        <v>0</v>
      </c>
      <c r="AF728" s="221">
        <f>SUM($O612:AF612)-SUM($O699:AF699)</f>
        <v>0</v>
      </c>
      <c r="AG728" s="221">
        <f>SUM($O612:AG612)-SUM($O699:AG699)</f>
        <v>0</v>
      </c>
      <c r="AH728" s="221">
        <f>SUM($O612:AH612)-SUM($O699:AH699)</f>
        <v>0</v>
      </c>
      <c r="AI728" s="221">
        <f>SUM($O612:AI612)-SUM($O699:AI699)</f>
        <v>0</v>
      </c>
      <c r="AJ728" s="221">
        <f>SUM($O612:AJ612)-SUM($O699:AJ699)</f>
        <v>0</v>
      </c>
      <c r="AK728" s="221">
        <f>SUM($O612:AK612)-SUM($O699:AK699)</f>
        <v>0</v>
      </c>
      <c r="AL728" s="221">
        <f>SUM($O612:AL612)-SUM($O699:AL699)</f>
        <v>0</v>
      </c>
      <c r="AM728" s="221">
        <f>SUM($O612:AM612)-SUM($O699:AM699)</f>
        <v>0</v>
      </c>
      <c r="AN728" s="221">
        <f>SUM($O612:AN612)-SUM($O699:AN699)</f>
        <v>0</v>
      </c>
      <c r="AO728" s="221">
        <f>SUM($O612:AO612)-SUM($O699:AO699)</f>
        <v>0</v>
      </c>
      <c r="AP728" s="221">
        <f>SUM($O612:AP612)-SUM($O699:AP699)</f>
        <v>0</v>
      </c>
      <c r="AQ728" s="221">
        <f>SUM($O612:AQ612)-SUM($O699:AQ699)</f>
        <v>0</v>
      </c>
      <c r="AR728" s="221">
        <f>SUM($O612:AR612)-SUM($O699:AR699)</f>
        <v>0</v>
      </c>
      <c r="AS728" s="221">
        <f>SUM($O612:AS612)-SUM($O699:AS699)</f>
        <v>0</v>
      </c>
      <c r="AT728" s="221">
        <f>SUM($O612:AT612)-SUM($O699:AT699)</f>
        <v>0</v>
      </c>
      <c r="AU728" s="221">
        <f>SUM($O612:AU612)-SUM($O699:AU699)</f>
        <v>0</v>
      </c>
      <c r="AV728" s="221">
        <f>SUM($O612:AV612)-SUM($O699:AV699)</f>
        <v>0</v>
      </c>
      <c r="AW728" s="221">
        <f>SUM($O612:AW612)-SUM($O699:AW699)</f>
        <v>0</v>
      </c>
      <c r="AX728" s="221">
        <f>SUM($O612:AX612)-SUM($O699:AX699)</f>
        <v>0</v>
      </c>
      <c r="AY728" s="221">
        <f>SUM($O612:AY612)-SUM($O699:AY699)</f>
        <v>0</v>
      </c>
      <c r="AZ728" s="221">
        <f>SUM($O612:AZ612)-SUM($O699:AZ699)</f>
        <v>0</v>
      </c>
      <c r="BA728" s="221">
        <f>SUM($O612:BA612)-SUM($O699:BA699)</f>
        <v>0</v>
      </c>
      <c r="BB728" s="221">
        <f>SUM($O612:BB612)-SUM($O699:BB699)</f>
        <v>0</v>
      </c>
      <c r="BC728" s="221">
        <f>SUM($O612:BC612)-SUM($O699:BC699)</f>
        <v>0</v>
      </c>
      <c r="BD728" s="221">
        <f>SUM($O612:BD612)-SUM($O699:BD699)</f>
        <v>0</v>
      </c>
      <c r="BE728" s="221">
        <f>SUM($O612:BE612)-SUM($O699:BE699)</f>
        <v>0</v>
      </c>
      <c r="BF728" s="221">
        <f>SUM($O612:BF612)-SUM($O699:BF699)</f>
        <v>0</v>
      </c>
      <c r="BG728" s="221">
        <f>SUM($O612:BG612)-SUM($O699:BG699)</f>
        <v>0</v>
      </c>
      <c r="BH728" s="221">
        <f>SUM($O612:BH612)-SUM($O699:BH699)</f>
        <v>0</v>
      </c>
      <c r="BI728" s="221">
        <f>SUM($O612:BI612)-SUM($O699:BI699)</f>
        <v>0</v>
      </c>
      <c r="BJ728" s="221">
        <f>SUM($O612:BJ612)-SUM($O699:BJ699)</f>
        <v>0</v>
      </c>
      <c r="BK728" s="221">
        <f>SUM($O612:BK612)-SUM($O699:BK699)</f>
        <v>0</v>
      </c>
      <c r="BL728" s="221">
        <f>SUM($O612:BL612)-SUM($O699:BL699)</f>
        <v>0</v>
      </c>
      <c r="BM728" s="221">
        <f>SUM($O612:BM612)-SUM($O699:BM699)</f>
        <v>0</v>
      </c>
    </row>
    <row r="729" spans="3:65" ht="12.75">
      <c r="C729" s="220">
        <f t="shared" si="674"/>
        <v>16</v>
      </c>
      <c r="D729" s="198" t="str">
        <f t="shared" si="675"/>
        <v>…</v>
      </c>
      <c r="E729" s="245" t="str">
        <f t="shared" si="673"/>
        <v>Operating Expense</v>
      </c>
      <c r="F729" s="215">
        <f t="shared" si="673"/>
        <v>2</v>
      </c>
      <c r="G729" s="215"/>
      <c r="H729" s="249"/>
      <c r="O729" s="221">
        <f>SUM($O613:O613)-SUM($O700:O700)</f>
        <v>0</v>
      </c>
      <c r="P729" s="221">
        <f>SUM($O613:P613)-SUM($O700:P700)</f>
        <v>0</v>
      </c>
      <c r="Q729" s="221">
        <f>SUM($O613:Q613)-SUM($O700:Q700)</f>
        <v>0</v>
      </c>
      <c r="R729" s="221">
        <f>SUM($O613:R613)-SUM($O700:R700)</f>
        <v>0</v>
      </c>
      <c r="S729" s="221">
        <f>SUM($O613:S613)-SUM($O700:S700)</f>
        <v>0</v>
      </c>
      <c r="T729" s="221">
        <f>SUM($O613:T613)-SUM($O700:T700)</f>
        <v>0</v>
      </c>
      <c r="U729" s="221">
        <f>SUM($O613:U613)-SUM($O700:U700)</f>
        <v>0</v>
      </c>
      <c r="V729" s="221">
        <f>SUM($O613:V613)-SUM($O700:V700)</f>
        <v>0</v>
      </c>
      <c r="W729" s="221">
        <f>SUM($O613:W613)-SUM($O700:W700)</f>
        <v>0</v>
      </c>
      <c r="X729" s="221">
        <f>SUM($O613:X613)-SUM($O700:X700)</f>
        <v>0</v>
      </c>
      <c r="Y729" s="221">
        <f>SUM($O613:Y613)-SUM($O700:Y700)</f>
        <v>0</v>
      </c>
      <c r="Z729" s="221">
        <f>SUM($O613:Z613)-SUM($O700:Z700)</f>
        <v>0</v>
      </c>
      <c r="AA729" s="221">
        <f>SUM($O613:AA613)-SUM($O700:AA700)</f>
        <v>0</v>
      </c>
      <c r="AB729" s="221">
        <f>SUM($O613:AB613)-SUM($O700:AB700)</f>
        <v>0</v>
      </c>
      <c r="AC729" s="221">
        <f>SUM($O613:AC613)-SUM($O700:AC700)</f>
        <v>0</v>
      </c>
      <c r="AD729" s="221">
        <f>SUM($O613:AD613)-SUM($O700:AD700)</f>
        <v>0</v>
      </c>
      <c r="AE729" s="221">
        <f>SUM($O613:AE613)-SUM($O700:AE700)</f>
        <v>0</v>
      </c>
      <c r="AF729" s="221">
        <f>SUM($O613:AF613)-SUM($O700:AF700)</f>
        <v>0</v>
      </c>
      <c r="AG729" s="221">
        <f>SUM($O613:AG613)-SUM($O700:AG700)</f>
        <v>0</v>
      </c>
      <c r="AH729" s="221">
        <f>SUM($O613:AH613)-SUM($O700:AH700)</f>
        <v>0</v>
      </c>
      <c r="AI729" s="221">
        <f>SUM($O613:AI613)-SUM($O700:AI700)</f>
        <v>0</v>
      </c>
      <c r="AJ729" s="221">
        <f>SUM($O613:AJ613)-SUM($O700:AJ700)</f>
        <v>0</v>
      </c>
      <c r="AK729" s="221">
        <f>SUM($O613:AK613)-SUM($O700:AK700)</f>
        <v>0</v>
      </c>
      <c r="AL729" s="221">
        <f>SUM($O613:AL613)-SUM($O700:AL700)</f>
        <v>0</v>
      </c>
      <c r="AM729" s="221">
        <f>SUM($O613:AM613)-SUM($O700:AM700)</f>
        <v>0</v>
      </c>
      <c r="AN729" s="221">
        <f>SUM($O613:AN613)-SUM($O700:AN700)</f>
        <v>0</v>
      </c>
      <c r="AO729" s="221">
        <f>SUM($O613:AO613)-SUM($O700:AO700)</f>
        <v>0</v>
      </c>
      <c r="AP729" s="221">
        <f>SUM($O613:AP613)-SUM($O700:AP700)</f>
        <v>0</v>
      </c>
      <c r="AQ729" s="221">
        <f>SUM($O613:AQ613)-SUM($O700:AQ700)</f>
        <v>0</v>
      </c>
      <c r="AR729" s="221">
        <f>SUM($O613:AR613)-SUM($O700:AR700)</f>
        <v>0</v>
      </c>
      <c r="AS729" s="221">
        <f>SUM($O613:AS613)-SUM($O700:AS700)</f>
        <v>0</v>
      </c>
      <c r="AT729" s="221">
        <f>SUM($O613:AT613)-SUM($O700:AT700)</f>
        <v>0</v>
      </c>
      <c r="AU729" s="221">
        <f>SUM($O613:AU613)-SUM($O700:AU700)</f>
        <v>0</v>
      </c>
      <c r="AV729" s="221">
        <f>SUM($O613:AV613)-SUM($O700:AV700)</f>
        <v>0</v>
      </c>
      <c r="AW729" s="221">
        <f>SUM($O613:AW613)-SUM($O700:AW700)</f>
        <v>0</v>
      </c>
      <c r="AX729" s="221">
        <f>SUM($O613:AX613)-SUM($O700:AX700)</f>
        <v>0</v>
      </c>
      <c r="AY729" s="221">
        <f>SUM($O613:AY613)-SUM($O700:AY700)</f>
        <v>0</v>
      </c>
      <c r="AZ729" s="221">
        <f>SUM($O613:AZ613)-SUM($O700:AZ700)</f>
        <v>0</v>
      </c>
      <c r="BA729" s="221">
        <f>SUM($O613:BA613)-SUM($O700:BA700)</f>
        <v>0</v>
      </c>
      <c r="BB729" s="221">
        <f>SUM($O613:BB613)-SUM($O700:BB700)</f>
        <v>0</v>
      </c>
      <c r="BC729" s="221">
        <f>SUM($O613:BC613)-SUM($O700:BC700)</f>
        <v>0</v>
      </c>
      <c r="BD729" s="221">
        <f>SUM($O613:BD613)-SUM($O700:BD700)</f>
        <v>0</v>
      </c>
      <c r="BE729" s="221">
        <f>SUM($O613:BE613)-SUM($O700:BE700)</f>
        <v>0</v>
      </c>
      <c r="BF729" s="221">
        <f>SUM($O613:BF613)-SUM($O700:BF700)</f>
        <v>0</v>
      </c>
      <c r="BG729" s="221">
        <f>SUM($O613:BG613)-SUM($O700:BG700)</f>
        <v>0</v>
      </c>
      <c r="BH729" s="221">
        <f>SUM($O613:BH613)-SUM($O700:BH700)</f>
        <v>0</v>
      </c>
      <c r="BI729" s="221">
        <f>SUM($O613:BI613)-SUM($O700:BI700)</f>
        <v>0</v>
      </c>
      <c r="BJ729" s="221">
        <f>SUM($O613:BJ613)-SUM($O700:BJ700)</f>
        <v>0</v>
      </c>
      <c r="BK729" s="221">
        <f>SUM($O613:BK613)-SUM($O700:BK700)</f>
        <v>0</v>
      </c>
      <c r="BL729" s="221">
        <f>SUM($O613:BL613)-SUM($O700:BL700)</f>
        <v>0</v>
      </c>
      <c r="BM729" s="221">
        <f>SUM($O613:BM613)-SUM($O700:BM700)</f>
        <v>0</v>
      </c>
    </row>
    <row r="730" spans="3:65" ht="12.75">
      <c r="C730" s="220">
        <f t="shared" si="674"/>
        <v>17</v>
      </c>
      <c r="D730" s="198" t="str">
        <f t="shared" si="675"/>
        <v>…</v>
      </c>
      <c r="E730" s="245" t="str">
        <f t="shared" si="673"/>
        <v>Operating Expense</v>
      </c>
      <c r="F730" s="215">
        <f t="shared" si="673"/>
        <v>2</v>
      </c>
      <c r="G730" s="215"/>
      <c r="H730" s="249"/>
      <c r="O730" s="221">
        <f>SUM($O614:O614)-SUM($O701:O701)</f>
        <v>0</v>
      </c>
      <c r="P730" s="221">
        <f>SUM($O614:P614)-SUM($O701:P701)</f>
        <v>0</v>
      </c>
      <c r="Q730" s="221">
        <f>SUM($O614:Q614)-SUM($O701:Q701)</f>
        <v>0</v>
      </c>
      <c r="R730" s="221">
        <f>SUM($O614:R614)-SUM($O701:R701)</f>
        <v>0</v>
      </c>
      <c r="S730" s="221">
        <f>SUM($O614:S614)-SUM($O701:S701)</f>
        <v>0</v>
      </c>
      <c r="T730" s="221">
        <f>SUM($O614:T614)-SUM($O701:T701)</f>
        <v>0</v>
      </c>
      <c r="U730" s="221">
        <f>SUM($O614:U614)-SUM($O701:U701)</f>
        <v>0</v>
      </c>
      <c r="V730" s="221">
        <f>SUM($O614:V614)-SUM($O701:V701)</f>
        <v>0</v>
      </c>
      <c r="W730" s="221">
        <f>SUM($O614:W614)-SUM($O701:W701)</f>
        <v>0</v>
      </c>
      <c r="X730" s="221">
        <f>SUM($O614:X614)-SUM($O701:X701)</f>
        <v>0</v>
      </c>
      <c r="Y730" s="221">
        <f>SUM($O614:Y614)-SUM($O701:Y701)</f>
        <v>0</v>
      </c>
      <c r="Z730" s="221">
        <f>SUM($O614:Z614)-SUM($O701:Z701)</f>
        <v>0</v>
      </c>
      <c r="AA730" s="221">
        <f>SUM($O614:AA614)-SUM($O701:AA701)</f>
        <v>0</v>
      </c>
      <c r="AB730" s="221">
        <f>SUM($O614:AB614)-SUM($O701:AB701)</f>
        <v>0</v>
      </c>
      <c r="AC730" s="221">
        <f>SUM($O614:AC614)-SUM($O701:AC701)</f>
        <v>0</v>
      </c>
      <c r="AD730" s="221">
        <f>SUM($O614:AD614)-SUM($O701:AD701)</f>
        <v>0</v>
      </c>
      <c r="AE730" s="221">
        <f>SUM($O614:AE614)-SUM($O701:AE701)</f>
        <v>0</v>
      </c>
      <c r="AF730" s="221">
        <f>SUM($O614:AF614)-SUM($O701:AF701)</f>
        <v>0</v>
      </c>
      <c r="AG730" s="221">
        <f>SUM($O614:AG614)-SUM($O701:AG701)</f>
        <v>0</v>
      </c>
      <c r="AH730" s="221">
        <f>SUM($O614:AH614)-SUM($O701:AH701)</f>
        <v>0</v>
      </c>
      <c r="AI730" s="221">
        <f>SUM($O614:AI614)-SUM($O701:AI701)</f>
        <v>0</v>
      </c>
      <c r="AJ730" s="221">
        <f>SUM($O614:AJ614)-SUM($O701:AJ701)</f>
        <v>0</v>
      </c>
      <c r="AK730" s="221">
        <f>SUM($O614:AK614)-SUM($O701:AK701)</f>
        <v>0</v>
      </c>
      <c r="AL730" s="221">
        <f>SUM($O614:AL614)-SUM($O701:AL701)</f>
        <v>0</v>
      </c>
      <c r="AM730" s="221">
        <f>SUM($O614:AM614)-SUM($O701:AM701)</f>
        <v>0</v>
      </c>
      <c r="AN730" s="221">
        <f>SUM($O614:AN614)-SUM($O701:AN701)</f>
        <v>0</v>
      </c>
      <c r="AO730" s="221">
        <f>SUM($O614:AO614)-SUM($O701:AO701)</f>
        <v>0</v>
      </c>
      <c r="AP730" s="221">
        <f>SUM($O614:AP614)-SUM($O701:AP701)</f>
        <v>0</v>
      </c>
      <c r="AQ730" s="221">
        <f>SUM($O614:AQ614)-SUM($O701:AQ701)</f>
        <v>0</v>
      </c>
      <c r="AR730" s="221">
        <f>SUM($O614:AR614)-SUM($O701:AR701)</f>
        <v>0</v>
      </c>
      <c r="AS730" s="221">
        <f>SUM($O614:AS614)-SUM($O701:AS701)</f>
        <v>0</v>
      </c>
      <c r="AT730" s="221">
        <f>SUM($O614:AT614)-SUM($O701:AT701)</f>
        <v>0</v>
      </c>
      <c r="AU730" s="221">
        <f>SUM($O614:AU614)-SUM($O701:AU701)</f>
        <v>0</v>
      </c>
      <c r="AV730" s="221">
        <f>SUM($O614:AV614)-SUM($O701:AV701)</f>
        <v>0</v>
      </c>
      <c r="AW730" s="221">
        <f>SUM($O614:AW614)-SUM($O701:AW701)</f>
        <v>0</v>
      </c>
      <c r="AX730" s="221">
        <f>SUM($O614:AX614)-SUM($O701:AX701)</f>
        <v>0</v>
      </c>
      <c r="AY730" s="221">
        <f>SUM($O614:AY614)-SUM($O701:AY701)</f>
        <v>0</v>
      </c>
      <c r="AZ730" s="221">
        <f>SUM($O614:AZ614)-SUM($O701:AZ701)</f>
        <v>0</v>
      </c>
      <c r="BA730" s="221">
        <f>SUM($O614:BA614)-SUM($O701:BA701)</f>
        <v>0</v>
      </c>
      <c r="BB730" s="221">
        <f>SUM($O614:BB614)-SUM($O701:BB701)</f>
        <v>0</v>
      </c>
      <c r="BC730" s="221">
        <f>SUM($O614:BC614)-SUM($O701:BC701)</f>
        <v>0</v>
      </c>
      <c r="BD730" s="221">
        <f>SUM($O614:BD614)-SUM($O701:BD701)</f>
        <v>0</v>
      </c>
      <c r="BE730" s="221">
        <f>SUM($O614:BE614)-SUM($O701:BE701)</f>
        <v>0</v>
      </c>
      <c r="BF730" s="221">
        <f>SUM($O614:BF614)-SUM($O701:BF701)</f>
        <v>0</v>
      </c>
      <c r="BG730" s="221">
        <f>SUM($O614:BG614)-SUM($O701:BG701)</f>
        <v>0</v>
      </c>
      <c r="BH730" s="221">
        <f>SUM($O614:BH614)-SUM($O701:BH701)</f>
        <v>0</v>
      </c>
      <c r="BI730" s="221">
        <f>SUM($O614:BI614)-SUM($O701:BI701)</f>
        <v>0</v>
      </c>
      <c r="BJ730" s="221">
        <f>SUM($O614:BJ614)-SUM($O701:BJ701)</f>
        <v>0</v>
      </c>
      <c r="BK730" s="221">
        <f>SUM($O614:BK614)-SUM($O701:BK701)</f>
        <v>0</v>
      </c>
      <c r="BL730" s="221">
        <f>SUM($O614:BL614)-SUM($O701:BL701)</f>
        <v>0</v>
      </c>
      <c r="BM730" s="221">
        <f>SUM($O614:BM614)-SUM($O701:BM701)</f>
        <v>0</v>
      </c>
    </row>
    <row r="731" spans="3:65" ht="12.75">
      <c r="C731" s="220">
        <f t="shared" si="674"/>
        <v>18</v>
      </c>
      <c r="D731" s="198" t="str">
        <f t="shared" si="675"/>
        <v>…</v>
      </c>
      <c r="E731" s="245" t="str">
        <f t="shared" si="673"/>
        <v>Operating Expense</v>
      </c>
      <c r="F731" s="215">
        <f t="shared" si="673"/>
        <v>2</v>
      </c>
      <c r="G731" s="215"/>
      <c r="H731" s="249"/>
      <c r="O731" s="221">
        <f>SUM($O615:O615)-SUM($O702:O702)</f>
        <v>0</v>
      </c>
      <c r="P731" s="221">
        <f>SUM($O615:P615)-SUM($O702:P702)</f>
        <v>0</v>
      </c>
      <c r="Q731" s="221">
        <f>SUM($O615:Q615)-SUM($O702:Q702)</f>
        <v>0</v>
      </c>
      <c r="R731" s="221">
        <f>SUM($O615:R615)-SUM($O702:R702)</f>
        <v>0</v>
      </c>
      <c r="S731" s="221">
        <f>SUM($O615:S615)-SUM($O702:S702)</f>
        <v>0</v>
      </c>
      <c r="T731" s="221">
        <f>SUM($O615:T615)-SUM($O702:T702)</f>
        <v>0</v>
      </c>
      <c r="U731" s="221">
        <f>SUM($O615:U615)-SUM($O702:U702)</f>
        <v>0</v>
      </c>
      <c r="V731" s="221">
        <f>SUM($O615:V615)-SUM($O702:V702)</f>
        <v>0</v>
      </c>
      <c r="W731" s="221">
        <f>SUM($O615:W615)-SUM($O702:W702)</f>
        <v>0</v>
      </c>
      <c r="X731" s="221">
        <f>SUM($O615:X615)-SUM($O702:X702)</f>
        <v>0</v>
      </c>
      <c r="Y731" s="221">
        <f>SUM($O615:Y615)-SUM($O702:Y702)</f>
        <v>0</v>
      </c>
      <c r="Z731" s="221">
        <f>SUM($O615:Z615)-SUM($O702:Z702)</f>
        <v>0</v>
      </c>
      <c r="AA731" s="221">
        <f>SUM($O615:AA615)-SUM($O702:AA702)</f>
        <v>0</v>
      </c>
      <c r="AB731" s="221">
        <f>SUM($O615:AB615)-SUM($O702:AB702)</f>
        <v>0</v>
      </c>
      <c r="AC731" s="221">
        <f>SUM($O615:AC615)-SUM($O702:AC702)</f>
        <v>0</v>
      </c>
      <c r="AD731" s="221">
        <f>SUM($O615:AD615)-SUM($O702:AD702)</f>
        <v>0</v>
      </c>
      <c r="AE731" s="221">
        <f>SUM($O615:AE615)-SUM($O702:AE702)</f>
        <v>0</v>
      </c>
      <c r="AF731" s="221">
        <f>SUM($O615:AF615)-SUM($O702:AF702)</f>
        <v>0</v>
      </c>
      <c r="AG731" s="221">
        <f>SUM($O615:AG615)-SUM($O702:AG702)</f>
        <v>0</v>
      </c>
      <c r="AH731" s="221">
        <f>SUM($O615:AH615)-SUM($O702:AH702)</f>
        <v>0</v>
      </c>
      <c r="AI731" s="221">
        <f>SUM($O615:AI615)-SUM($O702:AI702)</f>
        <v>0</v>
      </c>
      <c r="AJ731" s="221">
        <f>SUM($O615:AJ615)-SUM($O702:AJ702)</f>
        <v>0</v>
      </c>
      <c r="AK731" s="221">
        <f>SUM($O615:AK615)-SUM($O702:AK702)</f>
        <v>0</v>
      </c>
      <c r="AL731" s="221">
        <f>SUM($O615:AL615)-SUM($O702:AL702)</f>
        <v>0</v>
      </c>
      <c r="AM731" s="221">
        <f>SUM($O615:AM615)-SUM($O702:AM702)</f>
        <v>0</v>
      </c>
      <c r="AN731" s="221">
        <f>SUM($O615:AN615)-SUM($O702:AN702)</f>
        <v>0</v>
      </c>
      <c r="AO731" s="221">
        <f>SUM($O615:AO615)-SUM($O702:AO702)</f>
        <v>0</v>
      </c>
      <c r="AP731" s="221">
        <f>SUM($O615:AP615)-SUM($O702:AP702)</f>
        <v>0</v>
      </c>
      <c r="AQ731" s="221">
        <f>SUM($O615:AQ615)-SUM($O702:AQ702)</f>
        <v>0</v>
      </c>
      <c r="AR731" s="221">
        <f>SUM($O615:AR615)-SUM($O702:AR702)</f>
        <v>0</v>
      </c>
      <c r="AS731" s="221">
        <f>SUM($O615:AS615)-SUM($O702:AS702)</f>
        <v>0</v>
      </c>
      <c r="AT731" s="221">
        <f>SUM($O615:AT615)-SUM($O702:AT702)</f>
        <v>0</v>
      </c>
      <c r="AU731" s="221">
        <f>SUM($O615:AU615)-SUM($O702:AU702)</f>
        <v>0</v>
      </c>
      <c r="AV731" s="221">
        <f>SUM($O615:AV615)-SUM($O702:AV702)</f>
        <v>0</v>
      </c>
      <c r="AW731" s="221">
        <f>SUM($O615:AW615)-SUM($O702:AW702)</f>
        <v>0</v>
      </c>
      <c r="AX731" s="221">
        <f>SUM($O615:AX615)-SUM($O702:AX702)</f>
        <v>0</v>
      </c>
      <c r="AY731" s="221">
        <f>SUM($O615:AY615)-SUM($O702:AY702)</f>
        <v>0</v>
      </c>
      <c r="AZ731" s="221">
        <f>SUM($O615:AZ615)-SUM($O702:AZ702)</f>
        <v>0</v>
      </c>
      <c r="BA731" s="221">
        <f>SUM($O615:BA615)-SUM($O702:BA702)</f>
        <v>0</v>
      </c>
      <c r="BB731" s="221">
        <f>SUM($O615:BB615)-SUM($O702:BB702)</f>
        <v>0</v>
      </c>
      <c r="BC731" s="221">
        <f>SUM($O615:BC615)-SUM($O702:BC702)</f>
        <v>0</v>
      </c>
      <c r="BD731" s="221">
        <f>SUM($O615:BD615)-SUM($O702:BD702)</f>
        <v>0</v>
      </c>
      <c r="BE731" s="221">
        <f>SUM($O615:BE615)-SUM($O702:BE702)</f>
        <v>0</v>
      </c>
      <c r="BF731" s="221">
        <f>SUM($O615:BF615)-SUM($O702:BF702)</f>
        <v>0</v>
      </c>
      <c r="BG731" s="221">
        <f>SUM($O615:BG615)-SUM($O702:BG702)</f>
        <v>0</v>
      </c>
      <c r="BH731" s="221">
        <f>SUM($O615:BH615)-SUM($O702:BH702)</f>
        <v>0</v>
      </c>
      <c r="BI731" s="221">
        <f>SUM($O615:BI615)-SUM($O702:BI702)</f>
        <v>0</v>
      </c>
      <c r="BJ731" s="221">
        <f>SUM($O615:BJ615)-SUM($O702:BJ702)</f>
        <v>0</v>
      </c>
      <c r="BK731" s="221">
        <f>SUM($O615:BK615)-SUM($O702:BK702)</f>
        <v>0</v>
      </c>
      <c r="BL731" s="221">
        <f>SUM($O615:BL615)-SUM($O702:BL702)</f>
        <v>0</v>
      </c>
      <c r="BM731" s="221">
        <f>SUM($O615:BM615)-SUM($O702:BM702)</f>
        <v>0</v>
      </c>
    </row>
    <row r="732" spans="3:65" ht="12.75">
      <c r="C732" s="220">
        <f t="shared" si="674"/>
        <v>19</v>
      </c>
      <c r="D732" s="198" t="str">
        <f t="shared" si="675"/>
        <v>…</v>
      </c>
      <c r="E732" s="245" t="str">
        <f t="shared" si="673"/>
        <v>Operating Expense</v>
      </c>
      <c r="F732" s="215">
        <f t="shared" si="673"/>
        <v>2</v>
      </c>
      <c r="G732" s="215"/>
      <c r="H732" s="249"/>
      <c r="O732" s="221">
        <f>SUM($O616:O616)-SUM($O703:O703)</f>
        <v>0</v>
      </c>
      <c r="P732" s="221">
        <f>SUM($O616:P616)-SUM($O703:P703)</f>
        <v>0</v>
      </c>
      <c r="Q732" s="221">
        <f>SUM($O616:Q616)-SUM($O703:Q703)</f>
        <v>0</v>
      </c>
      <c r="R732" s="221">
        <f>SUM($O616:R616)-SUM($O703:R703)</f>
        <v>0</v>
      </c>
      <c r="S732" s="221">
        <f>SUM($O616:S616)-SUM($O703:S703)</f>
        <v>0</v>
      </c>
      <c r="T732" s="221">
        <f>SUM($O616:T616)-SUM($O703:T703)</f>
        <v>0</v>
      </c>
      <c r="U732" s="221">
        <f>SUM($O616:U616)-SUM($O703:U703)</f>
        <v>0</v>
      </c>
      <c r="V732" s="221">
        <f>SUM($O616:V616)-SUM($O703:V703)</f>
        <v>0</v>
      </c>
      <c r="W732" s="221">
        <f>SUM($O616:W616)-SUM($O703:W703)</f>
        <v>0</v>
      </c>
      <c r="X732" s="221">
        <f>SUM($O616:X616)-SUM($O703:X703)</f>
        <v>0</v>
      </c>
      <c r="Y732" s="221">
        <f>SUM($O616:Y616)-SUM($O703:Y703)</f>
        <v>0</v>
      </c>
      <c r="Z732" s="221">
        <f>SUM($O616:Z616)-SUM($O703:Z703)</f>
        <v>0</v>
      </c>
      <c r="AA732" s="221">
        <f>SUM($O616:AA616)-SUM($O703:AA703)</f>
        <v>0</v>
      </c>
      <c r="AB732" s="221">
        <f>SUM($O616:AB616)-SUM($O703:AB703)</f>
        <v>0</v>
      </c>
      <c r="AC732" s="221">
        <f>SUM($O616:AC616)-SUM($O703:AC703)</f>
        <v>0</v>
      </c>
      <c r="AD732" s="221">
        <f>SUM($O616:AD616)-SUM($O703:AD703)</f>
        <v>0</v>
      </c>
      <c r="AE732" s="221">
        <f>SUM($O616:AE616)-SUM($O703:AE703)</f>
        <v>0</v>
      </c>
      <c r="AF732" s="221">
        <f>SUM($O616:AF616)-SUM($O703:AF703)</f>
        <v>0</v>
      </c>
      <c r="AG732" s="221">
        <f>SUM($O616:AG616)-SUM($O703:AG703)</f>
        <v>0</v>
      </c>
      <c r="AH732" s="221">
        <f>SUM($O616:AH616)-SUM($O703:AH703)</f>
        <v>0</v>
      </c>
      <c r="AI732" s="221">
        <f>SUM($O616:AI616)-SUM($O703:AI703)</f>
        <v>0</v>
      </c>
      <c r="AJ732" s="221">
        <f>SUM($O616:AJ616)-SUM($O703:AJ703)</f>
        <v>0</v>
      </c>
      <c r="AK732" s="221">
        <f>SUM($O616:AK616)-SUM($O703:AK703)</f>
        <v>0</v>
      </c>
      <c r="AL732" s="221">
        <f>SUM($O616:AL616)-SUM($O703:AL703)</f>
        <v>0</v>
      </c>
      <c r="AM732" s="221">
        <f>SUM($O616:AM616)-SUM($O703:AM703)</f>
        <v>0</v>
      </c>
      <c r="AN732" s="221">
        <f>SUM($O616:AN616)-SUM($O703:AN703)</f>
        <v>0</v>
      </c>
      <c r="AO732" s="221">
        <f>SUM($O616:AO616)-SUM($O703:AO703)</f>
        <v>0</v>
      </c>
      <c r="AP732" s="221">
        <f>SUM($O616:AP616)-SUM($O703:AP703)</f>
        <v>0</v>
      </c>
      <c r="AQ732" s="221">
        <f>SUM($O616:AQ616)-SUM($O703:AQ703)</f>
        <v>0</v>
      </c>
      <c r="AR732" s="221">
        <f>SUM($O616:AR616)-SUM($O703:AR703)</f>
        <v>0</v>
      </c>
      <c r="AS732" s="221">
        <f>SUM($O616:AS616)-SUM($O703:AS703)</f>
        <v>0</v>
      </c>
      <c r="AT732" s="221">
        <f>SUM($O616:AT616)-SUM($O703:AT703)</f>
        <v>0</v>
      </c>
      <c r="AU732" s="221">
        <f>SUM($O616:AU616)-SUM($O703:AU703)</f>
        <v>0</v>
      </c>
      <c r="AV732" s="221">
        <f>SUM($O616:AV616)-SUM($O703:AV703)</f>
        <v>0</v>
      </c>
      <c r="AW732" s="221">
        <f>SUM($O616:AW616)-SUM($O703:AW703)</f>
        <v>0</v>
      </c>
      <c r="AX732" s="221">
        <f>SUM($O616:AX616)-SUM($O703:AX703)</f>
        <v>0</v>
      </c>
      <c r="AY732" s="221">
        <f>SUM($O616:AY616)-SUM($O703:AY703)</f>
        <v>0</v>
      </c>
      <c r="AZ732" s="221">
        <f>SUM($O616:AZ616)-SUM($O703:AZ703)</f>
        <v>0</v>
      </c>
      <c r="BA732" s="221">
        <f>SUM($O616:BA616)-SUM($O703:BA703)</f>
        <v>0</v>
      </c>
      <c r="BB732" s="221">
        <f>SUM($O616:BB616)-SUM($O703:BB703)</f>
        <v>0</v>
      </c>
      <c r="BC732" s="221">
        <f>SUM($O616:BC616)-SUM($O703:BC703)</f>
        <v>0</v>
      </c>
      <c r="BD732" s="221">
        <f>SUM($O616:BD616)-SUM($O703:BD703)</f>
        <v>0</v>
      </c>
      <c r="BE732" s="221">
        <f>SUM($O616:BE616)-SUM($O703:BE703)</f>
        <v>0</v>
      </c>
      <c r="BF732" s="221">
        <f>SUM($O616:BF616)-SUM($O703:BF703)</f>
        <v>0</v>
      </c>
      <c r="BG732" s="221">
        <f>SUM($O616:BG616)-SUM($O703:BG703)</f>
        <v>0</v>
      </c>
      <c r="BH732" s="221">
        <f>SUM($O616:BH616)-SUM($O703:BH703)</f>
        <v>0</v>
      </c>
      <c r="BI732" s="221">
        <f>SUM($O616:BI616)-SUM($O703:BI703)</f>
        <v>0</v>
      </c>
      <c r="BJ732" s="221">
        <f>SUM($O616:BJ616)-SUM($O703:BJ703)</f>
        <v>0</v>
      </c>
      <c r="BK732" s="221">
        <f>SUM($O616:BK616)-SUM($O703:BK703)</f>
        <v>0</v>
      </c>
      <c r="BL732" s="221">
        <f>SUM($O616:BL616)-SUM($O703:BL703)</f>
        <v>0</v>
      </c>
      <c r="BM732" s="221">
        <f>SUM($O616:BM616)-SUM($O703:BM703)</f>
        <v>0</v>
      </c>
    </row>
    <row r="733" spans="3:65" ht="12.75">
      <c r="C733" s="220">
        <f t="shared" si="674"/>
        <v>20</v>
      </c>
      <c r="D733" s="198" t="str">
        <f t="shared" si="675"/>
        <v>…</v>
      </c>
      <c r="E733" s="245" t="str">
        <f t="shared" si="673"/>
        <v>Operating Expense</v>
      </c>
      <c r="F733" s="215">
        <f t="shared" si="673"/>
        <v>2</v>
      </c>
      <c r="G733" s="215"/>
      <c r="H733" s="249"/>
      <c r="O733" s="221">
        <f>SUM($O617:O617)-SUM($O704:O704)</f>
        <v>0</v>
      </c>
      <c r="P733" s="221">
        <f>SUM($O617:P617)-SUM($O704:P704)</f>
        <v>0</v>
      </c>
      <c r="Q733" s="221">
        <f>SUM($O617:Q617)-SUM($O704:Q704)</f>
        <v>0</v>
      </c>
      <c r="R733" s="221">
        <f>SUM($O617:R617)-SUM($O704:R704)</f>
        <v>0</v>
      </c>
      <c r="S733" s="221">
        <f>SUM($O617:S617)-SUM($O704:S704)</f>
        <v>0</v>
      </c>
      <c r="T733" s="221">
        <f>SUM($O617:T617)-SUM($O704:T704)</f>
        <v>0</v>
      </c>
      <c r="U733" s="221">
        <f>SUM($O617:U617)-SUM($O704:U704)</f>
        <v>0</v>
      </c>
      <c r="V733" s="221">
        <f>SUM($O617:V617)-SUM($O704:V704)</f>
        <v>0</v>
      </c>
      <c r="W733" s="221">
        <f>SUM($O617:W617)-SUM($O704:W704)</f>
        <v>0</v>
      </c>
      <c r="X733" s="221">
        <f>SUM($O617:X617)-SUM($O704:X704)</f>
        <v>0</v>
      </c>
      <c r="Y733" s="221">
        <f>SUM($O617:Y617)-SUM($O704:Y704)</f>
        <v>0</v>
      </c>
      <c r="Z733" s="221">
        <f>SUM($O617:Z617)-SUM($O704:Z704)</f>
        <v>0</v>
      </c>
      <c r="AA733" s="221">
        <f>SUM($O617:AA617)-SUM($O704:AA704)</f>
        <v>0</v>
      </c>
      <c r="AB733" s="221">
        <f>SUM($O617:AB617)-SUM($O704:AB704)</f>
        <v>0</v>
      </c>
      <c r="AC733" s="221">
        <f>SUM($O617:AC617)-SUM($O704:AC704)</f>
        <v>0</v>
      </c>
      <c r="AD733" s="221">
        <f>SUM($O617:AD617)-SUM($O704:AD704)</f>
        <v>0</v>
      </c>
      <c r="AE733" s="221">
        <f>SUM($O617:AE617)-SUM($O704:AE704)</f>
        <v>0</v>
      </c>
      <c r="AF733" s="221">
        <f>SUM($O617:AF617)-SUM($O704:AF704)</f>
        <v>0</v>
      </c>
      <c r="AG733" s="221">
        <f>SUM($O617:AG617)-SUM($O704:AG704)</f>
        <v>0</v>
      </c>
      <c r="AH733" s="221">
        <f>SUM($O617:AH617)-SUM($O704:AH704)</f>
        <v>0</v>
      </c>
      <c r="AI733" s="221">
        <f>SUM($O617:AI617)-SUM($O704:AI704)</f>
        <v>0</v>
      </c>
      <c r="AJ733" s="221">
        <f>SUM($O617:AJ617)-SUM($O704:AJ704)</f>
        <v>0</v>
      </c>
      <c r="AK733" s="221">
        <f>SUM($O617:AK617)-SUM($O704:AK704)</f>
        <v>0</v>
      </c>
      <c r="AL733" s="221">
        <f>SUM($O617:AL617)-SUM($O704:AL704)</f>
        <v>0</v>
      </c>
      <c r="AM733" s="221">
        <f>SUM($O617:AM617)-SUM($O704:AM704)</f>
        <v>0</v>
      </c>
      <c r="AN733" s="221">
        <f>SUM($O617:AN617)-SUM($O704:AN704)</f>
        <v>0</v>
      </c>
      <c r="AO733" s="221">
        <f>SUM($O617:AO617)-SUM($O704:AO704)</f>
        <v>0</v>
      </c>
      <c r="AP733" s="221">
        <f>SUM($O617:AP617)-SUM($O704:AP704)</f>
        <v>0</v>
      </c>
      <c r="AQ733" s="221">
        <f>SUM($O617:AQ617)-SUM($O704:AQ704)</f>
        <v>0</v>
      </c>
      <c r="AR733" s="221">
        <f>SUM($O617:AR617)-SUM($O704:AR704)</f>
        <v>0</v>
      </c>
      <c r="AS733" s="221">
        <f>SUM($O617:AS617)-SUM($O704:AS704)</f>
        <v>0</v>
      </c>
      <c r="AT733" s="221">
        <f>SUM($O617:AT617)-SUM($O704:AT704)</f>
        <v>0</v>
      </c>
      <c r="AU733" s="221">
        <f>SUM($O617:AU617)-SUM($O704:AU704)</f>
        <v>0</v>
      </c>
      <c r="AV733" s="221">
        <f>SUM($O617:AV617)-SUM($O704:AV704)</f>
        <v>0</v>
      </c>
      <c r="AW733" s="221">
        <f>SUM($O617:AW617)-SUM($O704:AW704)</f>
        <v>0</v>
      </c>
      <c r="AX733" s="221">
        <f>SUM($O617:AX617)-SUM($O704:AX704)</f>
        <v>0</v>
      </c>
      <c r="AY733" s="221">
        <f>SUM($O617:AY617)-SUM($O704:AY704)</f>
        <v>0</v>
      </c>
      <c r="AZ733" s="221">
        <f>SUM($O617:AZ617)-SUM($O704:AZ704)</f>
        <v>0</v>
      </c>
      <c r="BA733" s="221">
        <f>SUM($O617:BA617)-SUM($O704:BA704)</f>
        <v>0</v>
      </c>
      <c r="BB733" s="221">
        <f>SUM($O617:BB617)-SUM($O704:BB704)</f>
        <v>0</v>
      </c>
      <c r="BC733" s="221">
        <f>SUM($O617:BC617)-SUM($O704:BC704)</f>
        <v>0</v>
      </c>
      <c r="BD733" s="221">
        <f>SUM($O617:BD617)-SUM($O704:BD704)</f>
        <v>0</v>
      </c>
      <c r="BE733" s="221">
        <f>SUM($O617:BE617)-SUM($O704:BE704)</f>
        <v>0</v>
      </c>
      <c r="BF733" s="221">
        <f>SUM($O617:BF617)-SUM($O704:BF704)</f>
        <v>0</v>
      </c>
      <c r="BG733" s="221">
        <f>SUM($O617:BG617)-SUM($O704:BG704)</f>
        <v>0</v>
      </c>
      <c r="BH733" s="221">
        <f>SUM($O617:BH617)-SUM($O704:BH704)</f>
        <v>0</v>
      </c>
      <c r="BI733" s="221">
        <f>SUM($O617:BI617)-SUM($O704:BI704)</f>
        <v>0</v>
      </c>
      <c r="BJ733" s="221">
        <f>SUM($O617:BJ617)-SUM($O704:BJ704)</f>
        <v>0</v>
      </c>
      <c r="BK733" s="221">
        <f>SUM($O617:BK617)-SUM($O704:BK704)</f>
        <v>0</v>
      </c>
      <c r="BL733" s="221">
        <f>SUM($O617:BL617)-SUM($O704:BL704)</f>
        <v>0</v>
      </c>
      <c r="BM733" s="221">
        <f>SUM($O617:BM617)-SUM($O704:BM704)</f>
        <v>0</v>
      </c>
    </row>
    <row r="734" spans="3:65" ht="12.75">
      <c r="C734" s="220">
        <f t="shared" si="674"/>
        <v>21</v>
      </c>
      <c r="D734" s="198" t="str">
        <f t="shared" si="675"/>
        <v>…</v>
      </c>
      <c r="E734" s="245" t="str">
        <f t="shared" si="673"/>
        <v>Operating Expense</v>
      </c>
      <c r="F734" s="215">
        <f t="shared" si="673"/>
        <v>2</v>
      </c>
      <c r="G734" s="215"/>
      <c r="H734" s="249"/>
      <c r="O734" s="221">
        <f>SUM($O618:O618)-SUM($O705:O705)</f>
        <v>0</v>
      </c>
      <c r="P734" s="221">
        <f>SUM($O618:P618)-SUM($O705:P705)</f>
        <v>0</v>
      </c>
      <c r="Q734" s="221">
        <f>SUM($O618:Q618)-SUM($O705:Q705)</f>
        <v>0</v>
      </c>
      <c r="R734" s="221">
        <f>SUM($O618:R618)-SUM($O705:R705)</f>
        <v>0</v>
      </c>
      <c r="S734" s="221">
        <f>SUM($O618:S618)-SUM($O705:S705)</f>
        <v>0</v>
      </c>
      <c r="T734" s="221">
        <f>SUM($O618:T618)-SUM($O705:T705)</f>
        <v>0</v>
      </c>
      <c r="U734" s="221">
        <f>SUM($O618:U618)-SUM($O705:U705)</f>
        <v>0</v>
      </c>
      <c r="V734" s="221">
        <f>SUM($O618:V618)-SUM($O705:V705)</f>
        <v>0</v>
      </c>
      <c r="W734" s="221">
        <f>SUM($O618:W618)-SUM($O705:W705)</f>
        <v>0</v>
      </c>
      <c r="X734" s="221">
        <f>SUM($O618:X618)-SUM($O705:X705)</f>
        <v>0</v>
      </c>
      <c r="Y734" s="221">
        <f>SUM($O618:Y618)-SUM($O705:Y705)</f>
        <v>0</v>
      </c>
      <c r="Z734" s="221">
        <f>SUM($O618:Z618)-SUM($O705:Z705)</f>
        <v>0</v>
      </c>
      <c r="AA734" s="221">
        <f>SUM($O618:AA618)-SUM($O705:AA705)</f>
        <v>0</v>
      </c>
      <c r="AB734" s="221">
        <f>SUM($O618:AB618)-SUM($O705:AB705)</f>
        <v>0</v>
      </c>
      <c r="AC734" s="221">
        <f>SUM($O618:AC618)-SUM($O705:AC705)</f>
        <v>0</v>
      </c>
      <c r="AD734" s="221">
        <f>SUM($O618:AD618)-SUM($O705:AD705)</f>
        <v>0</v>
      </c>
      <c r="AE734" s="221">
        <f>SUM($O618:AE618)-SUM($O705:AE705)</f>
        <v>0</v>
      </c>
      <c r="AF734" s="221">
        <f>SUM($O618:AF618)-SUM($O705:AF705)</f>
        <v>0</v>
      </c>
      <c r="AG734" s="221">
        <f>SUM($O618:AG618)-SUM($O705:AG705)</f>
        <v>0</v>
      </c>
      <c r="AH734" s="221">
        <f>SUM($O618:AH618)-SUM($O705:AH705)</f>
        <v>0</v>
      </c>
      <c r="AI734" s="221">
        <f>SUM($O618:AI618)-SUM($O705:AI705)</f>
        <v>0</v>
      </c>
      <c r="AJ734" s="221">
        <f>SUM($O618:AJ618)-SUM($O705:AJ705)</f>
        <v>0</v>
      </c>
      <c r="AK734" s="221">
        <f>SUM($O618:AK618)-SUM($O705:AK705)</f>
        <v>0</v>
      </c>
      <c r="AL734" s="221">
        <f>SUM($O618:AL618)-SUM($O705:AL705)</f>
        <v>0</v>
      </c>
      <c r="AM734" s="221">
        <f>SUM($O618:AM618)-SUM($O705:AM705)</f>
        <v>0</v>
      </c>
      <c r="AN734" s="221">
        <f>SUM($O618:AN618)-SUM($O705:AN705)</f>
        <v>0</v>
      </c>
      <c r="AO734" s="221">
        <f>SUM($O618:AO618)-SUM($O705:AO705)</f>
        <v>0</v>
      </c>
      <c r="AP734" s="221">
        <f>SUM($O618:AP618)-SUM($O705:AP705)</f>
        <v>0</v>
      </c>
      <c r="AQ734" s="221">
        <f>SUM($O618:AQ618)-SUM($O705:AQ705)</f>
        <v>0</v>
      </c>
      <c r="AR734" s="221">
        <f>SUM($O618:AR618)-SUM($O705:AR705)</f>
        <v>0</v>
      </c>
      <c r="AS734" s="221">
        <f>SUM($O618:AS618)-SUM($O705:AS705)</f>
        <v>0</v>
      </c>
      <c r="AT734" s="221">
        <f>SUM($O618:AT618)-SUM($O705:AT705)</f>
        <v>0</v>
      </c>
      <c r="AU734" s="221">
        <f>SUM($O618:AU618)-SUM($O705:AU705)</f>
        <v>0</v>
      </c>
      <c r="AV734" s="221">
        <f>SUM($O618:AV618)-SUM($O705:AV705)</f>
        <v>0</v>
      </c>
      <c r="AW734" s="221">
        <f>SUM($O618:AW618)-SUM($O705:AW705)</f>
        <v>0</v>
      </c>
      <c r="AX734" s="221">
        <f>SUM($O618:AX618)-SUM($O705:AX705)</f>
        <v>0</v>
      </c>
      <c r="AY734" s="221">
        <f>SUM($O618:AY618)-SUM($O705:AY705)</f>
        <v>0</v>
      </c>
      <c r="AZ734" s="221">
        <f>SUM($O618:AZ618)-SUM($O705:AZ705)</f>
        <v>0</v>
      </c>
      <c r="BA734" s="221">
        <f>SUM($O618:BA618)-SUM($O705:BA705)</f>
        <v>0</v>
      </c>
      <c r="BB734" s="221">
        <f>SUM($O618:BB618)-SUM($O705:BB705)</f>
        <v>0</v>
      </c>
      <c r="BC734" s="221">
        <f>SUM($O618:BC618)-SUM($O705:BC705)</f>
        <v>0</v>
      </c>
      <c r="BD734" s="221">
        <f>SUM($O618:BD618)-SUM($O705:BD705)</f>
        <v>0</v>
      </c>
      <c r="BE734" s="221">
        <f>SUM($O618:BE618)-SUM($O705:BE705)</f>
        <v>0</v>
      </c>
      <c r="BF734" s="221">
        <f>SUM($O618:BF618)-SUM($O705:BF705)</f>
        <v>0</v>
      </c>
      <c r="BG734" s="221">
        <f>SUM($O618:BG618)-SUM($O705:BG705)</f>
        <v>0</v>
      </c>
      <c r="BH734" s="221">
        <f>SUM($O618:BH618)-SUM($O705:BH705)</f>
        <v>0</v>
      </c>
      <c r="BI734" s="221">
        <f>SUM($O618:BI618)-SUM($O705:BI705)</f>
        <v>0</v>
      </c>
      <c r="BJ734" s="221">
        <f>SUM($O618:BJ618)-SUM($O705:BJ705)</f>
        <v>0</v>
      </c>
      <c r="BK734" s="221">
        <f>SUM($O618:BK618)-SUM($O705:BK705)</f>
        <v>0</v>
      </c>
      <c r="BL734" s="221">
        <f>SUM($O618:BL618)-SUM($O705:BL705)</f>
        <v>0</v>
      </c>
      <c r="BM734" s="221">
        <f>SUM($O618:BM618)-SUM($O705:BM705)</f>
        <v>0</v>
      </c>
    </row>
    <row r="735" spans="3:65" ht="12.75">
      <c r="C735" s="220">
        <f t="shared" si="674"/>
        <v>22</v>
      </c>
      <c r="D735" s="198" t="str">
        <f t="shared" si="675"/>
        <v>…</v>
      </c>
      <c r="E735" s="245" t="str">
        <f t="shared" si="673"/>
        <v>Operating Expense</v>
      </c>
      <c r="F735" s="215">
        <f t="shared" si="673"/>
        <v>2</v>
      </c>
      <c r="G735" s="215"/>
      <c r="H735" s="249"/>
      <c r="O735" s="221">
        <f>SUM($O619:O619)-SUM($O706:O706)</f>
        <v>0</v>
      </c>
      <c r="P735" s="221">
        <f>SUM($O619:P619)-SUM($O706:P706)</f>
        <v>0</v>
      </c>
      <c r="Q735" s="221">
        <f>SUM($O619:Q619)-SUM($O706:Q706)</f>
        <v>0</v>
      </c>
      <c r="R735" s="221">
        <f>SUM($O619:R619)-SUM($O706:R706)</f>
        <v>0</v>
      </c>
      <c r="S735" s="221">
        <f>SUM($O619:S619)-SUM($O706:S706)</f>
        <v>0</v>
      </c>
      <c r="T735" s="221">
        <f>SUM($O619:T619)-SUM($O706:T706)</f>
        <v>0</v>
      </c>
      <c r="U735" s="221">
        <f>SUM($O619:U619)-SUM($O706:U706)</f>
        <v>0</v>
      </c>
      <c r="V735" s="221">
        <f>SUM($O619:V619)-SUM($O706:V706)</f>
        <v>0</v>
      </c>
      <c r="W735" s="221">
        <f>SUM($O619:W619)-SUM($O706:W706)</f>
        <v>0</v>
      </c>
      <c r="X735" s="221">
        <f>SUM($O619:X619)-SUM($O706:X706)</f>
        <v>0</v>
      </c>
      <c r="Y735" s="221">
        <f>SUM($O619:Y619)-SUM($O706:Y706)</f>
        <v>0</v>
      </c>
      <c r="Z735" s="221">
        <f>SUM($O619:Z619)-SUM($O706:Z706)</f>
        <v>0</v>
      </c>
      <c r="AA735" s="221">
        <f>SUM($O619:AA619)-SUM($O706:AA706)</f>
        <v>0</v>
      </c>
      <c r="AB735" s="221">
        <f>SUM($O619:AB619)-SUM($O706:AB706)</f>
        <v>0</v>
      </c>
      <c r="AC735" s="221">
        <f>SUM($O619:AC619)-SUM($O706:AC706)</f>
        <v>0</v>
      </c>
      <c r="AD735" s="221">
        <f>SUM($O619:AD619)-SUM($O706:AD706)</f>
        <v>0</v>
      </c>
      <c r="AE735" s="221">
        <f>SUM($O619:AE619)-SUM($O706:AE706)</f>
        <v>0</v>
      </c>
      <c r="AF735" s="221">
        <f>SUM($O619:AF619)-SUM($O706:AF706)</f>
        <v>0</v>
      </c>
      <c r="AG735" s="221">
        <f>SUM($O619:AG619)-SUM($O706:AG706)</f>
        <v>0</v>
      </c>
      <c r="AH735" s="221">
        <f>SUM($O619:AH619)-SUM($O706:AH706)</f>
        <v>0</v>
      </c>
      <c r="AI735" s="221">
        <f>SUM($O619:AI619)-SUM($O706:AI706)</f>
        <v>0</v>
      </c>
      <c r="AJ735" s="221">
        <f>SUM($O619:AJ619)-SUM($O706:AJ706)</f>
        <v>0</v>
      </c>
      <c r="AK735" s="221">
        <f>SUM($O619:AK619)-SUM($O706:AK706)</f>
        <v>0</v>
      </c>
      <c r="AL735" s="221">
        <f>SUM($O619:AL619)-SUM($O706:AL706)</f>
        <v>0</v>
      </c>
      <c r="AM735" s="221">
        <f>SUM($O619:AM619)-SUM($O706:AM706)</f>
        <v>0</v>
      </c>
      <c r="AN735" s="221">
        <f>SUM($O619:AN619)-SUM($O706:AN706)</f>
        <v>0</v>
      </c>
      <c r="AO735" s="221">
        <f>SUM($O619:AO619)-SUM($O706:AO706)</f>
        <v>0</v>
      </c>
      <c r="AP735" s="221">
        <f>SUM($O619:AP619)-SUM($O706:AP706)</f>
        <v>0</v>
      </c>
      <c r="AQ735" s="221">
        <f>SUM($O619:AQ619)-SUM($O706:AQ706)</f>
        <v>0</v>
      </c>
      <c r="AR735" s="221">
        <f>SUM($O619:AR619)-SUM($O706:AR706)</f>
        <v>0</v>
      </c>
      <c r="AS735" s="221">
        <f>SUM($O619:AS619)-SUM($O706:AS706)</f>
        <v>0</v>
      </c>
      <c r="AT735" s="221">
        <f>SUM($O619:AT619)-SUM($O706:AT706)</f>
        <v>0</v>
      </c>
      <c r="AU735" s="221">
        <f>SUM($O619:AU619)-SUM($O706:AU706)</f>
        <v>0</v>
      </c>
      <c r="AV735" s="221">
        <f>SUM($O619:AV619)-SUM($O706:AV706)</f>
        <v>0</v>
      </c>
      <c r="AW735" s="221">
        <f>SUM($O619:AW619)-SUM($O706:AW706)</f>
        <v>0</v>
      </c>
      <c r="AX735" s="221">
        <f>SUM($O619:AX619)-SUM($O706:AX706)</f>
        <v>0</v>
      </c>
      <c r="AY735" s="221">
        <f>SUM($O619:AY619)-SUM($O706:AY706)</f>
        <v>0</v>
      </c>
      <c r="AZ735" s="221">
        <f>SUM($O619:AZ619)-SUM($O706:AZ706)</f>
        <v>0</v>
      </c>
      <c r="BA735" s="221">
        <f>SUM($O619:BA619)-SUM($O706:BA706)</f>
        <v>0</v>
      </c>
      <c r="BB735" s="221">
        <f>SUM($O619:BB619)-SUM($O706:BB706)</f>
        <v>0</v>
      </c>
      <c r="BC735" s="221">
        <f>SUM($O619:BC619)-SUM($O706:BC706)</f>
        <v>0</v>
      </c>
      <c r="BD735" s="221">
        <f>SUM($O619:BD619)-SUM($O706:BD706)</f>
        <v>0</v>
      </c>
      <c r="BE735" s="221">
        <f>SUM($O619:BE619)-SUM($O706:BE706)</f>
        <v>0</v>
      </c>
      <c r="BF735" s="221">
        <f>SUM($O619:BF619)-SUM($O706:BF706)</f>
        <v>0</v>
      </c>
      <c r="BG735" s="221">
        <f>SUM($O619:BG619)-SUM($O706:BG706)</f>
        <v>0</v>
      </c>
      <c r="BH735" s="221">
        <f>SUM($O619:BH619)-SUM($O706:BH706)</f>
        <v>0</v>
      </c>
      <c r="BI735" s="221">
        <f>SUM($O619:BI619)-SUM($O706:BI706)</f>
        <v>0</v>
      </c>
      <c r="BJ735" s="221">
        <f>SUM($O619:BJ619)-SUM($O706:BJ706)</f>
        <v>0</v>
      </c>
      <c r="BK735" s="221">
        <f>SUM($O619:BK619)-SUM($O706:BK706)</f>
        <v>0</v>
      </c>
      <c r="BL735" s="221">
        <f>SUM($O619:BL619)-SUM($O706:BL706)</f>
        <v>0</v>
      </c>
      <c r="BM735" s="221">
        <f>SUM($O619:BM619)-SUM($O706:BM706)</f>
        <v>0</v>
      </c>
    </row>
    <row r="736" spans="3:65" ht="12.75">
      <c r="C736" s="220">
        <f t="shared" si="674"/>
        <v>23</v>
      </c>
      <c r="D736" s="198" t="str">
        <f t="shared" si="675"/>
        <v>…</v>
      </c>
      <c r="E736" s="245" t="str">
        <f t="shared" si="673"/>
        <v>Operating Expense</v>
      </c>
      <c r="F736" s="215">
        <f t="shared" si="673"/>
        <v>2</v>
      </c>
      <c r="G736" s="215"/>
      <c r="H736" s="249"/>
      <c r="O736" s="221">
        <f>SUM($O620:O620)-SUM($O707:O707)</f>
        <v>0</v>
      </c>
      <c r="P736" s="221">
        <f>SUM($O620:P620)-SUM($O707:P707)</f>
        <v>0</v>
      </c>
      <c r="Q736" s="221">
        <f>SUM($O620:Q620)-SUM($O707:Q707)</f>
        <v>0</v>
      </c>
      <c r="R736" s="221">
        <f>SUM($O620:R620)-SUM($O707:R707)</f>
        <v>0</v>
      </c>
      <c r="S736" s="221">
        <f>SUM($O620:S620)-SUM($O707:S707)</f>
        <v>0</v>
      </c>
      <c r="T736" s="221">
        <f>SUM($O620:T620)-SUM($O707:T707)</f>
        <v>0</v>
      </c>
      <c r="U736" s="221">
        <f>SUM($O620:U620)-SUM($O707:U707)</f>
        <v>0</v>
      </c>
      <c r="V736" s="221">
        <f>SUM($O620:V620)-SUM($O707:V707)</f>
        <v>0</v>
      </c>
      <c r="W736" s="221">
        <f>SUM($O620:W620)-SUM($O707:W707)</f>
        <v>0</v>
      </c>
      <c r="X736" s="221">
        <f>SUM($O620:X620)-SUM($O707:X707)</f>
        <v>0</v>
      </c>
      <c r="Y736" s="221">
        <f>SUM($O620:Y620)-SUM($O707:Y707)</f>
        <v>0</v>
      </c>
      <c r="Z736" s="221">
        <f>SUM($O620:Z620)-SUM($O707:Z707)</f>
        <v>0</v>
      </c>
      <c r="AA736" s="221">
        <f>SUM($O620:AA620)-SUM($O707:AA707)</f>
        <v>0</v>
      </c>
      <c r="AB736" s="221">
        <f>SUM($O620:AB620)-SUM($O707:AB707)</f>
        <v>0</v>
      </c>
      <c r="AC736" s="221">
        <f>SUM($O620:AC620)-SUM($O707:AC707)</f>
        <v>0</v>
      </c>
      <c r="AD736" s="221">
        <f>SUM($O620:AD620)-SUM($O707:AD707)</f>
        <v>0</v>
      </c>
      <c r="AE736" s="221">
        <f>SUM($O620:AE620)-SUM($O707:AE707)</f>
        <v>0</v>
      </c>
      <c r="AF736" s="221">
        <f>SUM($O620:AF620)-SUM($O707:AF707)</f>
        <v>0</v>
      </c>
      <c r="AG736" s="221">
        <f>SUM($O620:AG620)-SUM($O707:AG707)</f>
        <v>0</v>
      </c>
      <c r="AH736" s="221">
        <f>SUM($O620:AH620)-SUM($O707:AH707)</f>
        <v>0</v>
      </c>
      <c r="AI736" s="221">
        <f>SUM($O620:AI620)-SUM($O707:AI707)</f>
        <v>0</v>
      </c>
      <c r="AJ736" s="221">
        <f>SUM($O620:AJ620)-SUM($O707:AJ707)</f>
        <v>0</v>
      </c>
      <c r="AK736" s="221">
        <f>SUM($O620:AK620)-SUM($O707:AK707)</f>
        <v>0</v>
      </c>
      <c r="AL736" s="221">
        <f>SUM($O620:AL620)-SUM($O707:AL707)</f>
        <v>0</v>
      </c>
      <c r="AM736" s="221">
        <f>SUM($O620:AM620)-SUM($O707:AM707)</f>
        <v>0</v>
      </c>
      <c r="AN736" s="221">
        <f>SUM($O620:AN620)-SUM($O707:AN707)</f>
        <v>0</v>
      </c>
      <c r="AO736" s="221">
        <f>SUM($O620:AO620)-SUM($O707:AO707)</f>
        <v>0</v>
      </c>
      <c r="AP736" s="221">
        <f>SUM($O620:AP620)-SUM($O707:AP707)</f>
        <v>0</v>
      </c>
      <c r="AQ736" s="221">
        <f>SUM($O620:AQ620)-SUM($O707:AQ707)</f>
        <v>0</v>
      </c>
      <c r="AR736" s="221">
        <f>SUM($O620:AR620)-SUM($O707:AR707)</f>
        <v>0</v>
      </c>
      <c r="AS736" s="221">
        <f>SUM($O620:AS620)-SUM($O707:AS707)</f>
        <v>0</v>
      </c>
      <c r="AT736" s="221">
        <f>SUM($O620:AT620)-SUM($O707:AT707)</f>
        <v>0</v>
      </c>
      <c r="AU736" s="221">
        <f>SUM($O620:AU620)-SUM($O707:AU707)</f>
        <v>0</v>
      </c>
      <c r="AV736" s="221">
        <f>SUM($O620:AV620)-SUM($O707:AV707)</f>
        <v>0</v>
      </c>
      <c r="AW736" s="221">
        <f>SUM($O620:AW620)-SUM($O707:AW707)</f>
        <v>0</v>
      </c>
      <c r="AX736" s="221">
        <f>SUM($O620:AX620)-SUM($O707:AX707)</f>
        <v>0</v>
      </c>
      <c r="AY736" s="221">
        <f>SUM($O620:AY620)-SUM($O707:AY707)</f>
        <v>0</v>
      </c>
      <c r="AZ736" s="221">
        <f>SUM($O620:AZ620)-SUM($O707:AZ707)</f>
        <v>0</v>
      </c>
      <c r="BA736" s="221">
        <f>SUM($O620:BA620)-SUM($O707:BA707)</f>
        <v>0</v>
      </c>
      <c r="BB736" s="221">
        <f>SUM($O620:BB620)-SUM($O707:BB707)</f>
        <v>0</v>
      </c>
      <c r="BC736" s="221">
        <f>SUM($O620:BC620)-SUM($O707:BC707)</f>
        <v>0</v>
      </c>
      <c r="BD736" s="221">
        <f>SUM($O620:BD620)-SUM($O707:BD707)</f>
        <v>0</v>
      </c>
      <c r="BE736" s="221">
        <f>SUM($O620:BE620)-SUM($O707:BE707)</f>
        <v>0</v>
      </c>
      <c r="BF736" s="221">
        <f>SUM($O620:BF620)-SUM($O707:BF707)</f>
        <v>0</v>
      </c>
      <c r="BG736" s="221">
        <f>SUM($O620:BG620)-SUM($O707:BG707)</f>
        <v>0</v>
      </c>
      <c r="BH736" s="221">
        <f>SUM($O620:BH620)-SUM($O707:BH707)</f>
        <v>0</v>
      </c>
      <c r="BI736" s="221">
        <f>SUM($O620:BI620)-SUM($O707:BI707)</f>
        <v>0</v>
      </c>
      <c r="BJ736" s="221">
        <f>SUM($O620:BJ620)-SUM($O707:BJ707)</f>
        <v>0</v>
      </c>
      <c r="BK736" s="221">
        <f>SUM($O620:BK620)-SUM($O707:BK707)</f>
        <v>0</v>
      </c>
      <c r="BL736" s="221">
        <f>SUM($O620:BL620)-SUM($O707:BL707)</f>
        <v>0</v>
      </c>
      <c r="BM736" s="221">
        <f>SUM($O620:BM620)-SUM($O707:BM707)</f>
        <v>0</v>
      </c>
    </row>
    <row r="737" spans="3:65" ht="12.75">
      <c r="C737" s="220">
        <f t="shared" si="674"/>
        <v>24</v>
      </c>
      <c r="D737" s="198" t="str">
        <f t="shared" si="675"/>
        <v>…</v>
      </c>
      <c r="E737" s="245" t="str">
        <f t="shared" si="673"/>
        <v>Operating Expense</v>
      </c>
      <c r="F737" s="215">
        <f t="shared" si="673"/>
        <v>2</v>
      </c>
      <c r="G737" s="215"/>
      <c r="H737" s="249"/>
      <c r="O737" s="221">
        <f>SUM($O621:O621)-SUM($O708:O708)</f>
        <v>0</v>
      </c>
      <c r="P737" s="221">
        <f>SUM($O621:P621)-SUM($O708:P708)</f>
        <v>0</v>
      </c>
      <c r="Q737" s="221">
        <f>SUM($O621:Q621)-SUM($O708:Q708)</f>
        <v>0</v>
      </c>
      <c r="R737" s="221">
        <f>SUM($O621:R621)-SUM($O708:R708)</f>
        <v>0</v>
      </c>
      <c r="S737" s="221">
        <f>SUM($O621:S621)-SUM($O708:S708)</f>
        <v>0</v>
      </c>
      <c r="T737" s="221">
        <f>SUM($O621:T621)-SUM($O708:T708)</f>
        <v>0</v>
      </c>
      <c r="U737" s="221">
        <f>SUM($O621:U621)-SUM($O708:U708)</f>
        <v>0</v>
      </c>
      <c r="V737" s="221">
        <f>SUM($O621:V621)-SUM($O708:V708)</f>
        <v>0</v>
      </c>
      <c r="W737" s="221">
        <f>SUM($O621:W621)-SUM($O708:W708)</f>
        <v>0</v>
      </c>
      <c r="X737" s="221">
        <f>SUM($O621:X621)-SUM($O708:X708)</f>
        <v>0</v>
      </c>
      <c r="Y737" s="221">
        <f>SUM($O621:Y621)-SUM($O708:Y708)</f>
        <v>0</v>
      </c>
      <c r="Z737" s="221">
        <f>SUM($O621:Z621)-SUM($O708:Z708)</f>
        <v>0</v>
      </c>
      <c r="AA737" s="221">
        <f>SUM($O621:AA621)-SUM($O708:AA708)</f>
        <v>0</v>
      </c>
      <c r="AB737" s="221">
        <f>SUM($O621:AB621)-SUM($O708:AB708)</f>
        <v>0</v>
      </c>
      <c r="AC737" s="221">
        <f>SUM($O621:AC621)-SUM($O708:AC708)</f>
        <v>0</v>
      </c>
      <c r="AD737" s="221">
        <f>SUM($O621:AD621)-SUM($O708:AD708)</f>
        <v>0</v>
      </c>
      <c r="AE737" s="221">
        <f>SUM($O621:AE621)-SUM($O708:AE708)</f>
        <v>0</v>
      </c>
      <c r="AF737" s="221">
        <f>SUM($O621:AF621)-SUM($O708:AF708)</f>
        <v>0</v>
      </c>
      <c r="AG737" s="221">
        <f>SUM($O621:AG621)-SUM($O708:AG708)</f>
        <v>0</v>
      </c>
      <c r="AH737" s="221">
        <f>SUM($O621:AH621)-SUM($O708:AH708)</f>
        <v>0</v>
      </c>
      <c r="AI737" s="221">
        <f>SUM($O621:AI621)-SUM($O708:AI708)</f>
        <v>0</v>
      </c>
      <c r="AJ737" s="221">
        <f>SUM($O621:AJ621)-SUM($O708:AJ708)</f>
        <v>0</v>
      </c>
      <c r="AK737" s="221">
        <f>SUM($O621:AK621)-SUM($O708:AK708)</f>
        <v>0</v>
      </c>
      <c r="AL737" s="221">
        <f>SUM($O621:AL621)-SUM($O708:AL708)</f>
        <v>0</v>
      </c>
      <c r="AM737" s="221">
        <f>SUM($O621:AM621)-SUM($O708:AM708)</f>
        <v>0</v>
      </c>
      <c r="AN737" s="221">
        <f>SUM($O621:AN621)-SUM($O708:AN708)</f>
        <v>0</v>
      </c>
      <c r="AO737" s="221">
        <f>SUM($O621:AO621)-SUM($O708:AO708)</f>
        <v>0</v>
      </c>
      <c r="AP737" s="221">
        <f>SUM($O621:AP621)-SUM($O708:AP708)</f>
        <v>0</v>
      </c>
      <c r="AQ737" s="221">
        <f>SUM($O621:AQ621)-SUM($O708:AQ708)</f>
        <v>0</v>
      </c>
      <c r="AR737" s="221">
        <f>SUM($O621:AR621)-SUM($O708:AR708)</f>
        <v>0</v>
      </c>
      <c r="AS737" s="221">
        <f>SUM($O621:AS621)-SUM($O708:AS708)</f>
        <v>0</v>
      </c>
      <c r="AT737" s="221">
        <f>SUM($O621:AT621)-SUM($O708:AT708)</f>
        <v>0</v>
      </c>
      <c r="AU737" s="221">
        <f>SUM($O621:AU621)-SUM($O708:AU708)</f>
        <v>0</v>
      </c>
      <c r="AV737" s="221">
        <f>SUM($O621:AV621)-SUM($O708:AV708)</f>
        <v>0</v>
      </c>
      <c r="AW737" s="221">
        <f>SUM($O621:AW621)-SUM($O708:AW708)</f>
        <v>0</v>
      </c>
      <c r="AX737" s="221">
        <f>SUM($O621:AX621)-SUM($O708:AX708)</f>
        <v>0</v>
      </c>
      <c r="AY737" s="221">
        <f>SUM($O621:AY621)-SUM($O708:AY708)</f>
        <v>0</v>
      </c>
      <c r="AZ737" s="221">
        <f>SUM($O621:AZ621)-SUM($O708:AZ708)</f>
        <v>0</v>
      </c>
      <c r="BA737" s="221">
        <f>SUM($O621:BA621)-SUM($O708:BA708)</f>
        <v>0</v>
      </c>
      <c r="BB737" s="221">
        <f>SUM($O621:BB621)-SUM($O708:BB708)</f>
        <v>0</v>
      </c>
      <c r="BC737" s="221">
        <f>SUM($O621:BC621)-SUM($O708:BC708)</f>
        <v>0</v>
      </c>
      <c r="BD737" s="221">
        <f>SUM($O621:BD621)-SUM($O708:BD708)</f>
        <v>0</v>
      </c>
      <c r="BE737" s="221">
        <f>SUM($O621:BE621)-SUM($O708:BE708)</f>
        <v>0</v>
      </c>
      <c r="BF737" s="221">
        <f>SUM($O621:BF621)-SUM($O708:BF708)</f>
        <v>0</v>
      </c>
      <c r="BG737" s="221">
        <f>SUM($O621:BG621)-SUM($O708:BG708)</f>
        <v>0</v>
      </c>
      <c r="BH737" s="221">
        <f>SUM($O621:BH621)-SUM($O708:BH708)</f>
        <v>0</v>
      </c>
      <c r="BI737" s="221">
        <f>SUM($O621:BI621)-SUM($O708:BI708)</f>
        <v>0</v>
      </c>
      <c r="BJ737" s="221">
        <f>SUM($O621:BJ621)-SUM($O708:BJ708)</f>
        <v>0</v>
      </c>
      <c r="BK737" s="221">
        <f>SUM($O621:BK621)-SUM($O708:BK708)</f>
        <v>0</v>
      </c>
      <c r="BL737" s="221">
        <f>SUM($O621:BL621)-SUM($O708:BL708)</f>
        <v>0</v>
      </c>
      <c r="BM737" s="221">
        <f>SUM($O621:BM621)-SUM($O708:BM708)</f>
        <v>0</v>
      </c>
    </row>
    <row r="738" spans="3:65" ht="12.75">
      <c r="C738" s="220">
        <f t="shared" si="674"/>
        <v>25</v>
      </c>
      <c r="D738" s="198" t="str">
        <f t="shared" si="675"/>
        <v>…</v>
      </c>
      <c r="E738" s="245" t="str">
        <f t="shared" si="673"/>
        <v>Operating Expense</v>
      </c>
      <c r="F738" s="215">
        <f t="shared" si="673"/>
        <v>2</v>
      </c>
      <c r="G738" s="215"/>
      <c r="H738" s="249"/>
      <c r="O738" s="221">
        <f>SUM($O622:O622)-SUM($O709:O709)</f>
        <v>0</v>
      </c>
      <c r="P738" s="221">
        <f>SUM($O622:P622)-SUM($O709:P709)</f>
        <v>0</v>
      </c>
      <c r="Q738" s="221">
        <f>SUM($O622:Q622)-SUM($O709:Q709)</f>
        <v>0</v>
      </c>
      <c r="R738" s="221">
        <f>SUM($O622:R622)-SUM($O709:R709)</f>
        <v>0</v>
      </c>
      <c r="S738" s="221">
        <f>SUM($O622:S622)-SUM($O709:S709)</f>
        <v>0</v>
      </c>
      <c r="T738" s="221">
        <f>SUM($O622:T622)-SUM($O709:T709)</f>
        <v>0</v>
      </c>
      <c r="U738" s="221">
        <f>SUM($O622:U622)-SUM($O709:U709)</f>
        <v>0</v>
      </c>
      <c r="V738" s="221">
        <f>SUM($O622:V622)-SUM($O709:V709)</f>
        <v>0</v>
      </c>
      <c r="W738" s="221">
        <f>SUM($O622:W622)-SUM($O709:W709)</f>
        <v>0</v>
      </c>
      <c r="X738" s="221">
        <f>SUM($O622:X622)-SUM($O709:X709)</f>
        <v>0</v>
      </c>
      <c r="Y738" s="221">
        <f>SUM($O622:Y622)-SUM($O709:Y709)</f>
        <v>0</v>
      </c>
      <c r="Z738" s="221">
        <f>SUM($O622:Z622)-SUM($O709:Z709)</f>
        <v>0</v>
      </c>
      <c r="AA738" s="221">
        <f>SUM($O622:AA622)-SUM($O709:AA709)</f>
        <v>0</v>
      </c>
      <c r="AB738" s="221">
        <f>SUM($O622:AB622)-SUM($O709:AB709)</f>
        <v>0</v>
      </c>
      <c r="AC738" s="221">
        <f>SUM($O622:AC622)-SUM($O709:AC709)</f>
        <v>0</v>
      </c>
      <c r="AD738" s="221">
        <f>SUM($O622:AD622)-SUM($O709:AD709)</f>
        <v>0</v>
      </c>
      <c r="AE738" s="221">
        <f>SUM($O622:AE622)-SUM($O709:AE709)</f>
        <v>0</v>
      </c>
      <c r="AF738" s="221">
        <f>SUM($O622:AF622)-SUM($O709:AF709)</f>
        <v>0</v>
      </c>
      <c r="AG738" s="221">
        <f>SUM($O622:AG622)-SUM($O709:AG709)</f>
        <v>0</v>
      </c>
      <c r="AH738" s="221">
        <f>SUM($O622:AH622)-SUM($O709:AH709)</f>
        <v>0</v>
      </c>
      <c r="AI738" s="221">
        <f>SUM($O622:AI622)-SUM($O709:AI709)</f>
        <v>0</v>
      </c>
      <c r="AJ738" s="221">
        <f>SUM($O622:AJ622)-SUM($O709:AJ709)</f>
        <v>0</v>
      </c>
      <c r="AK738" s="221">
        <f>SUM($O622:AK622)-SUM($O709:AK709)</f>
        <v>0</v>
      </c>
      <c r="AL738" s="221">
        <f>SUM($O622:AL622)-SUM($O709:AL709)</f>
        <v>0</v>
      </c>
      <c r="AM738" s="221">
        <f>SUM($O622:AM622)-SUM($O709:AM709)</f>
        <v>0</v>
      </c>
      <c r="AN738" s="221">
        <f>SUM($O622:AN622)-SUM($O709:AN709)</f>
        <v>0</v>
      </c>
      <c r="AO738" s="221">
        <f>SUM($O622:AO622)-SUM($O709:AO709)</f>
        <v>0</v>
      </c>
      <c r="AP738" s="221">
        <f>SUM($O622:AP622)-SUM($O709:AP709)</f>
        <v>0</v>
      </c>
      <c r="AQ738" s="221">
        <f>SUM($O622:AQ622)-SUM($O709:AQ709)</f>
        <v>0</v>
      </c>
      <c r="AR738" s="221">
        <f>SUM($O622:AR622)-SUM($O709:AR709)</f>
        <v>0</v>
      </c>
      <c r="AS738" s="221">
        <f>SUM($O622:AS622)-SUM($O709:AS709)</f>
        <v>0</v>
      </c>
      <c r="AT738" s="221">
        <f>SUM($O622:AT622)-SUM($O709:AT709)</f>
        <v>0</v>
      </c>
      <c r="AU738" s="221">
        <f>SUM($O622:AU622)-SUM($O709:AU709)</f>
        <v>0</v>
      </c>
      <c r="AV738" s="221">
        <f>SUM($O622:AV622)-SUM($O709:AV709)</f>
        <v>0</v>
      </c>
      <c r="AW738" s="221">
        <f>SUM($O622:AW622)-SUM($O709:AW709)</f>
        <v>0</v>
      </c>
      <c r="AX738" s="221">
        <f>SUM($O622:AX622)-SUM($O709:AX709)</f>
        <v>0</v>
      </c>
      <c r="AY738" s="221">
        <f>SUM($O622:AY622)-SUM($O709:AY709)</f>
        <v>0</v>
      </c>
      <c r="AZ738" s="221">
        <f>SUM($O622:AZ622)-SUM($O709:AZ709)</f>
        <v>0</v>
      </c>
      <c r="BA738" s="221">
        <f>SUM($O622:BA622)-SUM($O709:BA709)</f>
        <v>0</v>
      </c>
      <c r="BB738" s="221">
        <f>SUM($O622:BB622)-SUM($O709:BB709)</f>
        <v>0</v>
      </c>
      <c r="BC738" s="221">
        <f>SUM($O622:BC622)-SUM($O709:BC709)</f>
        <v>0</v>
      </c>
      <c r="BD738" s="221">
        <f>SUM($O622:BD622)-SUM($O709:BD709)</f>
        <v>0</v>
      </c>
      <c r="BE738" s="221">
        <f>SUM($O622:BE622)-SUM($O709:BE709)</f>
        <v>0</v>
      </c>
      <c r="BF738" s="221">
        <f>SUM($O622:BF622)-SUM($O709:BF709)</f>
        <v>0</v>
      </c>
      <c r="BG738" s="221">
        <f>SUM($O622:BG622)-SUM($O709:BG709)</f>
        <v>0</v>
      </c>
      <c r="BH738" s="221">
        <f>SUM($O622:BH622)-SUM($O709:BH709)</f>
        <v>0</v>
      </c>
      <c r="BI738" s="221">
        <f>SUM($O622:BI622)-SUM($O709:BI709)</f>
        <v>0</v>
      </c>
      <c r="BJ738" s="221">
        <f>SUM($O622:BJ622)-SUM($O709:BJ709)</f>
        <v>0</v>
      </c>
      <c r="BK738" s="221">
        <f>SUM($O622:BK622)-SUM($O709:BK709)</f>
        <v>0</v>
      </c>
      <c r="BL738" s="221">
        <f>SUM($O622:BL622)-SUM($O709:BL709)</f>
        <v>0</v>
      </c>
      <c r="BM738" s="221">
        <f>SUM($O622:BM622)-SUM($O709:BM709)</f>
        <v>0</v>
      </c>
    </row>
    <row r="739" spans="4:65" ht="12.75">
      <c r="D739" s="226" t="str">
        <f>"Total "&amp;D713</f>
        <v>Total Net Tax Basis</v>
      </c>
      <c r="O739" s="243">
        <f t="shared" si="676" ref="O739:AT739">SUM(O714:O738)</f>
        <v>800000</v>
      </c>
      <c r="P739" s="243">
        <f t="shared" si="676"/>
        <v>480000</v>
      </c>
      <c r="Q739" s="243">
        <f t="shared" si="676"/>
        <v>288000</v>
      </c>
      <c r="R739" s="243">
        <f t="shared" si="676"/>
        <v>172800</v>
      </c>
      <c r="S739" s="243">
        <f t="shared" si="676"/>
        <v>57600</v>
      </c>
      <c r="T739" s="243">
        <f t="shared" si="676"/>
        <v>0</v>
      </c>
      <c r="U739" s="243">
        <f t="shared" si="676"/>
        <v>0</v>
      </c>
      <c r="V739" s="243">
        <f t="shared" si="676"/>
        <v>0</v>
      </c>
      <c r="W739" s="243">
        <f t="shared" si="676"/>
        <v>0</v>
      </c>
      <c r="X739" s="243">
        <f t="shared" si="676"/>
        <v>0</v>
      </c>
      <c r="Y739" s="243">
        <f t="shared" si="676"/>
        <v>0</v>
      </c>
      <c r="Z739" s="243">
        <f t="shared" si="676"/>
        <v>0</v>
      </c>
      <c r="AA739" s="243">
        <f t="shared" si="676"/>
        <v>0</v>
      </c>
      <c r="AB739" s="243">
        <f t="shared" si="676"/>
        <v>0</v>
      </c>
      <c r="AC739" s="243">
        <f t="shared" si="676"/>
        <v>0</v>
      </c>
      <c r="AD739" s="243">
        <f t="shared" si="676"/>
        <v>0</v>
      </c>
      <c r="AE739" s="243">
        <f t="shared" si="676"/>
        <v>0</v>
      </c>
      <c r="AF739" s="243">
        <f t="shared" si="676"/>
        <v>0</v>
      </c>
      <c r="AG739" s="243">
        <f t="shared" si="676"/>
        <v>0</v>
      </c>
      <c r="AH739" s="243">
        <f t="shared" si="676"/>
        <v>0</v>
      </c>
      <c r="AI739" s="243">
        <f t="shared" si="676"/>
        <v>0</v>
      </c>
      <c r="AJ739" s="243">
        <f t="shared" si="676"/>
        <v>0</v>
      </c>
      <c r="AK739" s="243">
        <f t="shared" si="676"/>
        <v>0</v>
      </c>
      <c r="AL739" s="243">
        <f t="shared" si="676"/>
        <v>0</v>
      </c>
      <c r="AM739" s="243">
        <f t="shared" si="676"/>
        <v>0</v>
      </c>
      <c r="AN739" s="243">
        <f t="shared" si="676"/>
        <v>0</v>
      </c>
      <c r="AO739" s="243">
        <f t="shared" si="676"/>
        <v>0</v>
      </c>
      <c r="AP739" s="243">
        <f t="shared" si="676"/>
        <v>0</v>
      </c>
      <c r="AQ739" s="243">
        <f t="shared" si="676"/>
        <v>0</v>
      </c>
      <c r="AR739" s="243">
        <f t="shared" si="676"/>
        <v>0</v>
      </c>
      <c r="AS739" s="243">
        <f t="shared" si="676"/>
        <v>0</v>
      </c>
      <c r="AT739" s="243">
        <f t="shared" si="676"/>
        <v>0</v>
      </c>
      <c r="AU739" s="243">
        <f t="shared" si="677" ref="AU739:BM739">SUM(AU714:AU738)</f>
        <v>0</v>
      </c>
      <c r="AV739" s="243">
        <f t="shared" si="677"/>
        <v>0</v>
      </c>
      <c r="AW739" s="243">
        <f t="shared" si="677"/>
        <v>0</v>
      </c>
      <c r="AX739" s="243">
        <f t="shared" si="677"/>
        <v>0</v>
      </c>
      <c r="AY739" s="243">
        <f t="shared" si="677"/>
        <v>0</v>
      </c>
      <c r="AZ739" s="243">
        <f t="shared" si="677"/>
        <v>0</v>
      </c>
      <c r="BA739" s="243">
        <f t="shared" si="677"/>
        <v>0</v>
      </c>
      <c r="BB739" s="243">
        <f t="shared" si="677"/>
        <v>0</v>
      </c>
      <c r="BC739" s="243">
        <f t="shared" si="677"/>
        <v>0</v>
      </c>
      <c r="BD739" s="243">
        <f t="shared" si="677"/>
        <v>0</v>
      </c>
      <c r="BE739" s="243">
        <f t="shared" si="677"/>
        <v>0</v>
      </c>
      <c r="BF739" s="243">
        <f t="shared" si="677"/>
        <v>0</v>
      </c>
      <c r="BG739" s="243">
        <f t="shared" si="677"/>
        <v>0</v>
      </c>
      <c r="BH739" s="243">
        <f t="shared" si="677"/>
        <v>0</v>
      </c>
      <c r="BI739" s="243">
        <f t="shared" si="677"/>
        <v>0</v>
      </c>
      <c r="BJ739" s="243">
        <f t="shared" si="677"/>
        <v>0</v>
      </c>
      <c r="BK739" s="243">
        <f t="shared" si="677"/>
        <v>0</v>
      </c>
      <c r="BL739" s="243">
        <f t="shared" si="677"/>
        <v>0</v>
      </c>
      <c r="BM739" s="243">
        <f t="shared" si="677"/>
        <v>0</v>
      </c>
    </row>
    <row r="740" spans="4:7" s="221" customFormat="1" ht="12.75">
      <c r="D740" s="229"/>
      <c r="F740" s="230"/>
      <c r="G740" s="230"/>
    </row>
    <row r="743" spans="4:18" s="210" customFormat="1" ht="15.75">
      <c r="D743" s="192" t="s">
        <v>80</v>
      </c>
      <c r="F743" s="211"/>
      <c r="G743" s="211"/>
      <c r="O743" s="212"/>
      <c r="P743" s="212"/>
      <c r="Q743" s="212"/>
      <c r="R743" s="212"/>
    </row>
    <row r="744" spans="4:7" s="221" customFormat="1" ht="12.75">
      <c r="D744" s="229"/>
      <c r="F744" s="230"/>
      <c r="G744" s="230"/>
    </row>
    <row r="745" spans="4:7" s="221" customFormat="1" ht="12.75">
      <c r="D745" s="229"/>
      <c r="F745" s="230"/>
      <c r="G745" s="230"/>
    </row>
    <row r="746" spans="4:65" ht="12.75">
      <c r="D746" s="218" t="s">
        <v>81</v>
      </c>
      <c r="E746" s="213"/>
      <c r="F746" s="186"/>
      <c r="G746" s="186"/>
      <c r="H746" s="244" t="s">
        <v>19</v>
      </c>
      <c r="I746" s="266" t="s">
        <v>82</v>
      </c>
      <c r="L746" s="216"/>
      <c r="M746" s="216"/>
      <c r="O746" s="216"/>
      <c r="P746" s="216"/>
      <c r="Q746" s="216"/>
      <c r="R746" s="216"/>
      <c r="S746" s="216"/>
      <c r="T746" s="216"/>
      <c r="U746" s="216"/>
      <c r="V746" s="216"/>
      <c r="W746" s="216"/>
      <c r="X746" s="216"/>
      <c r="Y746" s="216"/>
      <c r="Z746" s="216"/>
      <c r="AA746" s="216"/>
      <c r="AB746" s="216"/>
      <c r="AC746" s="216"/>
      <c r="AD746" s="216"/>
      <c r="AE746" s="216"/>
      <c r="AF746" s="216"/>
      <c r="AG746" s="216"/>
      <c r="AH746" s="216"/>
      <c r="AI746" s="216"/>
      <c r="AJ746" s="216"/>
      <c r="AK746" s="216"/>
      <c r="AL746" s="216"/>
      <c r="AM746" s="216"/>
      <c r="AN746" s="216"/>
      <c r="AO746" s="216"/>
      <c r="AP746" s="216"/>
      <c r="AQ746" s="216"/>
      <c r="AR746" s="216"/>
      <c r="AS746" s="216"/>
      <c r="AT746" s="216"/>
      <c r="AU746" s="216"/>
      <c r="AV746" s="216"/>
      <c r="AW746" s="216"/>
      <c r="AX746" s="216"/>
      <c r="AY746" s="216"/>
      <c r="AZ746" s="216"/>
      <c r="BA746" s="216"/>
      <c r="BB746" s="216"/>
      <c r="BC746" s="216"/>
      <c r="BD746" s="216"/>
      <c r="BE746" s="216"/>
      <c r="BF746" s="216"/>
      <c r="BG746" s="216"/>
      <c r="BH746" s="216"/>
      <c r="BI746" s="216"/>
      <c r="BJ746" s="216"/>
      <c r="BK746" s="216"/>
      <c r="BL746" s="216"/>
      <c r="BM746" s="216"/>
    </row>
    <row r="747" spans="3:65" ht="12.75">
      <c r="C747" s="220">
        <f>C746+1</f>
        <v>1</v>
      </c>
      <c r="D747" s="198" t="str">
        <f>INDEX(D$64:D$88,$C747,1)</f>
        <v>Capital Costs</v>
      </c>
      <c r="E747" s="245" t="str">
        <f t="shared" si="678" ref="E747:F771">INDEX(E$64:E$88,$C747,1)</f>
        <v>Capital</v>
      </c>
      <c r="F747" s="215">
        <f t="shared" si="678"/>
        <v>4</v>
      </c>
      <c r="G747" s="215"/>
      <c r="H747" s="250">
        <f>Input!J12</f>
        <v>10</v>
      </c>
      <c r="I747" s="267">
        <v>0.20</v>
      </c>
      <c r="O747" s="268">
        <f>MAX($I747,1-SUM($N212:N212))*(O$9&lt;=$H747)</f>
        <v>1</v>
      </c>
      <c r="P747" s="268">
        <f>MAX($I747,1-SUM($N212:O212))*(P$9&lt;=$H747)</f>
        <v>0.90</v>
      </c>
      <c r="Q747" s="268">
        <f>MAX($I747,1-SUM($N212:P212))*(Q$9&lt;=$H747)</f>
        <v>0.80</v>
      </c>
      <c r="R747" s="268">
        <f>MAX($I747,1-SUM($N212:Q212))*(R$9&lt;=$H747)</f>
        <v>0.70</v>
      </c>
      <c r="S747" s="268">
        <f>MAX($I747,1-SUM($N212:R212))*(S$9&lt;=$H747)</f>
        <v>0.60</v>
      </c>
      <c r="T747" s="268">
        <f>MAX($I747,1-SUM($N212:S212))*(T$9&lt;=$H747)</f>
        <v>0.50</v>
      </c>
      <c r="U747" s="268">
        <f>MAX($I747,1-SUM($N212:T212))*(U$9&lt;=$H747)</f>
        <v>0.40</v>
      </c>
      <c r="V747" s="268">
        <f>MAX($I747,1-SUM($N212:U212))*(V$9&lt;=$H747)</f>
        <v>0.30000000000000004</v>
      </c>
      <c r="W747" s="268">
        <f>MAX($I747,1-SUM($N212:V212))*(W$9&lt;=$H747)</f>
        <v>0.20000000000000007</v>
      </c>
      <c r="X747" s="268">
        <f>MAX($I747,1-SUM($N212:W212))*(X$9&lt;=$H747)</f>
        <v>0.20</v>
      </c>
      <c r="Y747" s="268">
        <f>MAX($I747,1-SUM($N212:X212))*(Y$9&lt;=$H747)</f>
        <v>0</v>
      </c>
      <c r="Z747" s="268">
        <f>MAX($I747,1-SUM($N212:Y212))*(Z$9&lt;=$H747)</f>
        <v>0</v>
      </c>
      <c r="AA747" s="268">
        <f>MAX($I747,1-SUM($N212:Z212))*(AA$9&lt;=$H747)</f>
        <v>0</v>
      </c>
      <c r="AB747" s="268">
        <f>MAX($I747,1-SUM($N212:AA212))*(AB$9&lt;=$H747)</f>
        <v>0</v>
      </c>
      <c r="AC747" s="268">
        <f>MAX($I747,1-SUM($N212:AB212))*(AC$9&lt;=$H747)</f>
        <v>0</v>
      </c>
      <c r="AD747" s="268">
        <f>MAX($I747,1-SUM($N212:AC212))*(AD$9&lt;=$H747)</f>
        <v>0</v>
      </c>
      <c r="AE747" s="268">
        <f>MAX($I747,1-SUM($N212:AD212))*(AE$9&lt;=$H747)</f>
        <v>0</v>
      </c>
      <c r="AF747" s="268">
        <f>MAX($I747,1-SUM($N212:AE212))*(AF$9&lt;=$H747)</f>
        <v>0</v>
      </c>
      <c r="AG747" s="268">
        <f>MAX($I747,1-SUM($N212:AF212))*(AG$9&lt;=$H747)</f>
        <v>0</v>
      </c>
      <c r="AH747" s="268">
        <f>MAX($I747,1-SUM($N212:AG212))*(AH$9&lt;=$H747)</f>
        <v>0</v>
      </c>
      <c r="AI747" s="268">
        <f>MAX($I747,1-SUM($N212:AH212))*(AI$9&lt;=$H747)</f>
        <v>0</v>
      </c>
      <c r="AJ747" s="268">
        <f>MAX($I747,1-SUM($N212:AI212))*(AJ$9&lt;=$H747)</f>
        <v>0</v>
      </c>
      <c r="AK747" s="268">
        <f>MAX($I747,1-SUM($N212:AJ212))*(AK$9&lt;=$H747)</f>
        <v>0</v>
      </c>
      <c r="AL747" s="268">
        <f>MAX($I747,1-SUM($N212:AK212))*(AL$9&lt;=$H747)</f>
        <v>0</v>
      </c>
      <c r="AM747" s="268">
        <f>MAX($I747,1-SUM($N212:AL212))*(AM$9&lt;=$H747)</f>
        <v>0</v>
      </c>
      <c r="AN747" s="268">
        <f>MAX($I747,1-SUM($N212:AM212))*(AN$9&lt;=$H747)</f>
        <v>0</v>
      </c>
      <c r="AO747" s="268">
        <f>MAX($I747,1-SUM($N212:AN212))*(AO$9&lt;=$H747)</f>
        <v>0</v>
      </c>
      <c r="AP747" s="268">
        <f>MAX($I747,1-SUM($N212:AO212))*(AP$9&lt;=$H747)</f>
        <v>0</v>
      </c>
      <c r="AQ747" s="268">
        <f>MAX($I747,1-SUM($N212:AP212))*(AQ$9&lt;=$H747)</f>
        <v>0</v>
      </c>
      <c r="AR747" s="268">
        <f>MAX($I747,1-SUM($N212:AQ212))*(AR$9&lt;=$H747)</f>
        <v>0</v>
      </c>
      <c r="AS747" s="268">
        <f>MAX($I747,1-SUM($N212:AR212))*(AS$9&lt;=$H747)</f>
        <v>0</v>
      </c>
      <c r="AT747" s="268">
        <f>MAX($I747,1-SUM($N212:AS212))*(AT$9&lt;=$H747)</f>
        <v>0</v>
      </c>
      <c r="AU747" s="268">
        <f>MAX($I747,1-SUM($N212:AT212))*(AU$9&lt;=$H747)</f>
        <v>0</v>
      </c>
      <c r="AV747" s="268">
        <f>MAX($I747,1-SUM($N212:AU212))*(AV$9&lt;=$H747)</f>
        <v>0</v>
      </c>
      <c r="AW747" s="268">
        <f>MAX($I747,1-SUM($N212:AV212))*(AW$9&lt;=$H747)</f>
        <v>0</v>
      </c>
      <c r="AX747" s="268">
        <f>MAX($I747,1-SUM($N212:AW212))*(AX$9&lt;=$H747)</f>
        <v>0</v>
      </c>
      <c r="AY747" s="268">
        <f>MAX($I747,1-SUM($N212:AX212))*(AY$9&lt;=$H747)</f>
        <v>0</v>
      </c>
      <c r="AZ747" s="268">
        <f>MAX($I747,1-SUM($N212:AY212))*(AZ$9&lt;=$H747)</f>
        <v>0</v>
      </c>
      <c r="BA747" s="268">
        <f>MAX($I747,1-SUM($N212:AZ212))*(BA$9&lt;=$H747)</f>
        <v>0</v>
      </c>
      <c r="BB747" s="268">
        <f>MAX($I747,1-SUM($N212:BA212))*(BB$9&lt;=$H747)</f>
        <v>0</v>
      </c>
      <c r="BC747" s="268">
        <f>MAX($I747,1-SUM($N212:BB212))*(BC$9&lt;=$H747)</f>
        <v>0</v>
      </c>
      <c r="BD747" s="268">
        <f>MAX($I747,1-SUM($N212:BC212))*(BD$9&lt;=$H747)</f>
        <v>0</v>
      </c>
      <c r="BE747" s="268">
        <f>MAX($I747,1-SUM($N212:BD212))*(BE$9&lt;=$H747)</f>
        <v>0</v>
      </c>
      <c r="BF747" s="268">
        <f>MAX($I747,1-SUM($N212:BE212))*(BF$9&lt;=$H747)</f>
        <v>0</v>
      </c>
      <c r="BG747" s="268">
        <f>MAX($I747,1-SUM($N212:BF212))*(BG$9&lt;=$H747)</f>
        <v>0</v>
      </c>
      <c r="BH747" s="268">
        <f>MAX($I747,1-SUM($N212:BG212))*(BH$9&lt;=$H747)</f>
        <v>0</v>
      </c>
      <c r="BI747" s="268">
        <f>MAX($I747,1-SUM($N212:BH212))*(BI$9&lt;=$H747)</f>
        <v>0</v>
      </c>
      <c r="BJ747" s="268">
        <f>MAX($I747,1-SUM($N212:BI212))*(BJ$9&lt;=$H747)</f>
        <v>0</v>
      </c>
      <c r="BK747" s="268">
        <f>MAX($I747,1-SUM($N212:BJ212))*(BK$9&lt;=$H747)</f>
        <v>0</v>
      </c>
      <c r="BL747" s="268">
        <f>MAX($I747,1-SUM($N212:BK212))*(BL$9&lt;=$H747)</f>
        <v>0</v>
      </c>
      <c r="BM747" s="268">
        <f>MAX($I747,1-SUM($N212:BL212))*(BM$9&lt;=$H747)</f>
        <v>0</v>
      </c>
    </row>
    <row r="748" spans="3:65" ht="12.75">
      <c r="C748" s="220">
        <f t="shared" si="679" ref="C748:C771">C747+1</f>
        <v>2</v>
      </c>
      <c r="D748" s="198" t="str">
        <f t="shared" si="680" ref="D748:D771">INDEX(D$64:D$88,$C748,1)</f>
        <v>O&amp;M</v>
      </c>
      <c r="E748" s="245" t="str">
        <f t="shared" si="678"/>
        <v>Operating Expense</v>
      </c>
      <c r="F748" s="215">
        <f t="shared" si="678"/>
        <v>2</v>
      </c>
      <c r="G748" s="215"/>
      <c r="H748" s="250">
        <f>Input!J13</f>
        <v>10</v>
      </c>
      <c r="I748" s="267">
        <v>0.20</v>
      </c>
      <c r="O748" s="268">
        <f>MAX($I748,1-SUM($N213:N213))*(O$9&lt;=$H748)</f>
        <v>1</v>
      </c>
      <c r="P748" s="268">
        <f>MAX($I748,1-SUM($N213:O213))*(P$9&lt;=$H748)</f>
        <v>1</v>
      </c>
      <c r="Q748" s="268">
        <f>MAX($I748,1-SUM($N213:P213))*(Q$9&lt;=$H748)</f>
        <v>1</v>
      </c>
      <c r="R748" s="268">
        <f>MAX($I748,1-SUM($N213:Q213))*(R$9&lt;=$H748)</f>
        <v>1</v>
      </c>
      <c r="S748" s="268">
        <f>MAX($I748,1-SUM($N213:R213))*(S$9&lt;=$H748)</f>
        <v>1</v>
      </c>
      <c r="T748" s="268">
        <f>MAX($I748,1-SUM($N213:S213))*(T$9&lt;=$H748)</f>
        <v>1</v>
      </c>
      <c r="U748" s="268">
        <f>MAX($I748,1-SUM($N213:T213))*(U$9&lt;=$H748)</f>
        <v>1</v>
      </c>
      <c r="V748" s="268">
        <f>MAX($I748,1-SUM($N213:U213))*(V$9&lt;=$H748)</f>
        <v>1</v>
      </c>
      <c r="W748" s="268">
        <f>MAX($I748,1-SUM($N213:V213))*(W$9&lt;=$H748)</f>
        <v>1</v>
      </c>
      <c r="X748" s="268">
        <f>MAX($I748,1-SUM($N213:W213))*(X$9&lt;=$H748)</f>
        <v>1</v>
      </c>
      <c r="Y748" s="268">
        <f>MAX($I748,1-SUM($N213:X213))*(Y$9&lt;=$H748)</f>
        <v>0</v>
      </c>
      <c r="Z748" s="268">
        <f>MAX($I748,1-SUM($N213:Y213))*(Z$9&lt;=$H748)</f>
        <v>0</v>
      </c>
      <c r="AA748" s="268">
        <f>MAX($I748,1-SUM($N213:Z213))*(AA$9&lt;=$H748)</f>
        <v>0</v>
      </c>
      <c r="AB748" s="268">
        <f>MAX($I748,1-SUM($N213:AA213))*(AB$9&lt;=$H748)</f>
        <v>0</v>
      </c>
      <c r="AC748" s="268">
        <f>MAX($I748,1-SUM($N213:AB213))*(AC$9&lt;=$H748)</f>
        <v>0</v>
      </c>
      <c r="AD748" s="268">
        <f>MAX($I748,1-SUM($N213:AC213))*(AD$9&lt;=$H748)</f>
        <v>0</v>
      </c>
      <c r="AE748" s="268">
        <f>MAX($I748,1-SUM($N213:AD213))*(AE$9&lt;=$H748)</f>
        <v>0</v>
      </c>
      <c r="AF748" s="268">
        <f>MAX($I748,1-SUM($N213:AE213))*(AF$9&lt;=$H748)</f>
        <v>0</v>
      </c>
      <c r="AG748" s="268">
        <f>MAX($I748,1-SUM($N213:AF213))*(AG$9&lt;=$H748)</f>
        <v>0</v>
      </c>
      <c r="AH748" s="268">
        <f>MAX($I748,1-SUM($N213:AG213))*(AH$9&lt;=$H748)</f>
        <v>0</v>
      </c>
      <c r="AI748" s="268">
        <f>MAX($I748,1-SUM($N213:AH213))*(AI$9&lt;=$H748)</f>
        <v>0</v>
      </c>
      <c r="AJ748" s="268">
        <f>MAX($I748,1-SUM($N213:AI213))*(AJ$9&lt;=$H748)</f>
        <v>0</v>
      </c>
      <c r="AK748" s="268">
        <f>MAX($I748,1-SUM($N213:AJ213))*(AK$9&lt;=$H748)</f>
        <v>0</v>
      </c>
      <c r="AL748" s="268">
        <f>MAX($I748,1-SUM($N213:AK213))*(AL$9&lt;=$H748)</f>
        <v>0</v>
      </c>
      <c r="AM748" s="268">
        <f>MAX($I748,1-SUM($N213:AL213))*(AM$9&lt;=$H748)</f>
        <v>0</v>
      </c>
      <c r="AN748" s="268">
        <f>MAX($I748,1-SUM($N213:AM213))*(AN$9&lt;=$H748)</f>
        <v>0</v>
      </c>
      <c r="AO748" s="268">
        <f>MAX($I748,1-SUM($N213:AN213))*(AO$9&lt;=$H748)</f>
        <v>0</v>
      </c>
      <c r="AP748" s="268">
        <f>MAX($I748,1-SUM($N213:AO213))*(AP$9&lt;=$H748)</f>
        <v>0</v>
      </c>
      <c r="AQ748" s="268">
        <f>MAX($I748,1-SUM($N213:AP213))*(AQ$9&lt;=$H748)</f>
        <v>0</v>
      </c>
      <c r="AR748" s="268">
        <f>MAX($I748,1-SUM($N213:AQ213))*(AR$9&lt;=$H748)</f>
        <v>0</v>
      </c>
      <c r="AS748" s="268">
        <f>MAX($I748,1-SUM($N213:AR213))*(AS$9&lt;=$H748)</f>
        <v>0</v>
      </c>
      <c r="AT748" s="268">
        <f>MAX($I748,1-SUM($N213:AS213))*(AT$9&lt;=$H748)</f>
        <v>0</v>
      </c>
      <c r="AU748" s="268">
        <f>MAX($I748,1-SUM($N213:AT213))*(AU$9&lt;=$H748)</f>
        <v>0</v>
      </c>
      <c r="AV748" s="268">
        <f>MAX($I748,1-SUM($N213:AU213))*(AV$9&lt;=$H748)</f>
        <v>0</v>
      </c>
      <c r="AW748" s="268">
        <f>MAX($I748,1-SUM($N213:AV213))*(AW$9&lt;=$H748)</f>
        <v>0</v>
      </c>
      <c r="AX748" s="268">
        <f>MAX($I748,1-SUM($N213:AW213))*(AX$9&lt;=$H748)</f>
        <v>0</v>
      </c>
      <c r="AY748" s="268">
        <f>MAX($I748,1-SUM($N213:AX213))*(AY$9&lt;=$H748)</f>
        <v>0</v>
      </c>
      <c r="AZ748" s="268">
        <f>MAX($I748,1-SUM($N213:AY213))*(AZ$9&lt;=$H748)</f>
        <v>0</v>
      </c>
      <c r="BA748" s="268">
        <f>MAX($I748,1-SUM($N213:AZ213))*(BA$9&lt;=$H748)</f>
        <v>0</v>
      </c>
      <c r="BB748" s="268">
        <f>MAX($I748,1-SUM($N213:BA213))*(BB$9&lt;=$H748)</f>
        <v>0</v>
      </c>
      <c r="BC748" s="268">
        <f>MAX($I748,1-SUM($N213:BB213))*(BC$9&lt;=$H748)</f>
        <v>0</v>
      </c>
      <c r="BD748" s="268">
        <f>MAX($I748,1-SUM($N213:BC213))*(BD$9&lt;=$H748)</f>
        <v>0</v>
      </c>
      <c r="BE748" s="268">
        <f>MAX($I748,1-SUM($N213:BD213))*(BE$9&lt;=$H748)</f>
        <v>0</v>
      </c>
      <c r="BF748" s="268">
        <f>MAX($I748,1-SUM($N213:BE213))*(BF$9&lt;=$H748)</f>
        <v>0</v>
      </c>
      <c r="BG748" s="268">
        <f>MAX($I748,1-SUM($N213:BF213))*(BG$9&lt;=$H748)</f>
        <v>0</v>
      </c>
      <c r="BH748" s="268">
        <f>MAX($I748,1-SUM($N213:BG213))*(BH$9&lt;=$H748)</f>
        <v>0</v>
      </c>
      <c r="BI748" s="268">
        <f>MAX($I748,1-SUM($N213:BH213))*(BI$9&lt;=$H748)</f>
        <v>0</v>
      </c>
      <c r="BJ748" s="268">
        <f>MAX($I748,1-SUM($N213:BI213))*(BJ$9&lt;=$H748)</f>
        <v>0</v>
      </c>
      <c r="BK748" s="268">
        <f>MAX($I748,1-SUM($N213:BJ213))*(BK$9&lt;=$H748)</f>
        <v>0</v>
      </c>
      <c r="BL748" s="268">
        <f>MAX($I748,1-SUM($N213:BK213))*(BL$9&lt;=$H748)</f>
        <v>0</v>
      </c>
      <c r="BM748" s="268">
        <f>MAX($I748,1-SUM($N213:BL213))*(BM$9&lt;=$H748)</f>
        <v>0</v>
      </c>
    </row>
    <row r="749" spans="3:65" ht="12.75">
      <c r="C749" s="220">
        <f t="shared" si="679"/>
        <v>3</v>
      </c>
      <c r="D749" s="198" t="str">
        <f t="shared" si="680"/>
        <v>…</v>
      </c>
      <c r="E749" s="245" t="str">
        <f t="shared" si="678"/>
        <v>Operating Expense</v>
      </c>
      <c r="F749" s="215">
        <f t="shared" si="678"/>
        <v>2</v>
      </c>
      <c r="G749" s="215"/>
      <c r="H749" s="250">
        <f>Input!J14</f>
        <v>10</v>
      </c>
      <c r="I749" s="267">
        <v>0.20</v>
      </c>
      <c r="O749" s="268">
        <f>MAX($I749,1-SUM($N214:N214))*(O$9&lt;=$H749)</f>
        <v>1</v>
      </c>
      <c r="P749" s="268">
        <f>MAX($I749,1-SUM($N214:O214))*(P$9&lt;=$H749)</f>
        <v>1</v>
      </c>
      <c r="Q749" s="268">
        <f>MAX($I749,1-SUM($N214:P214))*(Q$9&lt;=$H749)</f>
        <v>1</v>
      </c>
      <c r="R749" s="268">
        <f>MAX($I749,1-SUM($N214:Q214))*(R$9&lt;=$H749)</f>
        <v>1</v>
      </c>
      <c r="S749" s="268">
        <f>MAX($I749,1-SUM($N214:R214))*(S$9&lt;=$H749)</f>
        <v>1</v>
      </c>
      <c r="T749" s="268">
        <f>MAX($I749,1-SUM($N214:S214))*(T$9&lt;=$H749)</f>
        <v>1</v>
      </c>
      <c r="U749" s="268">
        <f>MAX($I749,1-SUM($N214:T214))*(U$9&lt;=$H749)</f>
        <v>1</v>
      </c>
      <c r="V749" s="268">
        <f>MAX($I749,1-SUM($N214:U214))*(V$9&lt;=$H749)</f>
        <v>1</v>
      </c>
      <c r="W749" s="268">
        <f>MAX($I749,1-SUM($N214:V214))*(W$9&lt;=$H749)</f>
        <v>1</v>
      </c>
      <c r="X749" s="268">
        <f>MAX($I749,1-SUM($N214:W214))*(X$9&lt;=$H749)</f>
        <v>1</v>
      </c>
      <c r="Y749" s="268">
        <f>MAX($I749,1-SUM($N214:X214))*(Y$9&lt;=$H749)</f>
        <v>0</v>
      </c>
      <c r="Z749" s="268">
        <f>MAX($I749,1-SUM($N214:Y214))*(Z$9&lt;=$H749)</f>
        <v>0</v>
      </c>
      <c r="AA749" s="268">
        <f>MAX($I749,1-SUM($N214:Z214))*(AA$9&lt;=$H749)</f>
        <v>0</v>
      </c>
      <c r="AB749" s="268">
        <f>MAX($I749,1-SUM($N214:AA214))*(AB$9&lt;=$H749)</f>
        <v>0</v>
      </c>
      <c r="AC749" s="268">
        <f>MAX($I749,1-SUM($N214:AB214))*(AC$9&lt;=$H749)</f>
        <v>0</v>
      </c>
      <c r="AD749" s="268">
        <f>MAX($I749,1-SUM($N214:AC214))*(AD$9&lt;=$H749)</f>
        <v>0</v>
      </c>
      <c r="AE749" s="268">
        <f>MAX($I749,1-SUM($N214:AD214))*(AE$9&lt;=$H749)</f>
        <v>0</v>
      </c>
      <c r="AF749" s="268">
        <f>MAX($I749,1-SUM($N214:AE214))*(AF$9&lt;=$H749)</f>
        <v>0</v>
      </c>
      <c r="AG749" s="268">
        <f>MAX($I749,1-SUM($N214:AF214))*(AG$9&lt;=$H749)</f>
        <v>0</v>
      </c>
      <c r="AH749" s="268">
        <f>MAX($I749,1-SUM($N214:AG214))*(AH$9&lt;=$H749)</f>
        <v>0</v>
      </c>
      <c r="AI749" s="268">
        <f>MAX($I749,1-SUM($N214:AH214))*(AI$9&lt;=$H749)</f>
        <v>0</v>
      </c>
      <c r="AJ749" s="268">
        <f>MAX($I749,1-SUM($N214:AI214))*(AJ$9&lt;=$H749)</f>
        <v>0</v>
      </c>
      <c r="AK749" s="268">
        <f>MAX($I749,1-SUM($N214:AJ214))*(AK$9&lt;=$H749)</f>
        <v>0</v>
      </c>
      <c r="AL749" s="268">
        <f>MAX($I749,1-SUM($N214:AK214))*(AL$9&lt;=$H749)</f>
        <v>0</v>
      </c>
      <c r="AM749" s="268">
        <f>MAX($I749,1-SUM($N214:AL214))*(AM$9&lt;=$H749)</f>
        <v>0</v>
      </c>
      <c r="AN749" s="268">
        <f>MAX($I749,1-SUM($N214:AM214))*(AN$9&lt;=$H749)</f>
        <v>0</v>
      </c>
      <c r="AO749" s="268">
        <f>MAX($I749,1-SUM($N214:AN214))*(AO$9&lt;=$H749)</f>
        <v>0</v>
      </c>
      <c r="AP749" s="268">
        <f>MAX($I749,1-SUM($N214:AO214))*(AP$9&lt;=$H749)</f>
        <v>0</v>
      </c>
      <c r="AQ749" s="268">
        <f>MAX($I749,1-SUM($N214:AP214))*(AQ$9&lt;=$H749)</f>
        <v>0</v>
      </c>
      <c r="AR749" s="268">
        <f>MAX($I749,1-SUM($N214:AQ214))*(AR$9&lt;=$H749)</f>
        <v>0</v>
      </c>
      <c r="AS749" s="268">
        <f>MAX($I749,1-SUM($N214:AR214))*(AS$9&lt;=$H749)</f>
        <v>0</v>
      </c>
      <c r="AT749" s="268">
        <f>MAX($I749,1-SUM($N214:AS214))*(AT$9&lt;=$H749)</f>
        <v>0</v>
      </c>
      <c r="AU749" s="268">
        <f>MAX($I749,1-SUM($N214:AT214))*(AU$9&lt;=$H749)</f>
        <v>0</v>
      </c>
      <c r="AV749" s="268">
        <f>MAX($I749,1-SUM($N214:AU214))*(AV$9&lt;=$H749)</f>
        <v>0</v>
      </c>
      <c r="AW749" s="268">
        <f>MAX($I749,1-SUM($N214:AV214))*(AW$9&lt;=$H749)</f>
        <v>0</v>
      </c>
      <c r="AX749" s="268">
        <f>MAX($I749,1-SUM($N214:AW214))*(AX$9&lt;=$H749)</f>
        <v>0</v>
      </c>
      <c r="AY749" s="268">
        <f>MAX($I749,1-SUM($N214:AX214))*(AY$9&lt;=$H749)</f>
        <v>0</v>
      </c>
      <c r="AZ749" s="268">
        <f>MAX($I749,1-SUM($N214:AY214))*(AZ$9&lt;=$H749)</f>
        <v>0</v>
      </c>
      <c r="BA749" s="268">
        <f>MAX($I749,1-SUM($N214:AZ214))*(BA$9&lt;=$H749)</f>
        <v>0</v>
      </c>
      <c r="BB749" s="268">
        <f>MAX($I749,1-SUM($N214:BA214))*(BB$9&lt;=$H749)</f>
        <v>0</v>
      </c>
      <c r="BC749" s="268">
        <f>MAX($I749,1-SUM($N214:BB214))*(BC$9&lt;=$H749)</f>
        <v>0</v>
      </c>
      <c r="BD749" s="268">
        <f>MAX($I749,1-SUM($N214:BC214))*(BD$9&lt;=$H749)</f>
        <v>0</v>
      </c>
      <c r="BE749" s="268">
        <f>MAX($I749,1-SUM($N214:BD214))*(BE$9&lt;=$H749)</f>
        <v>0</v>
      </c>
      <c r="BF749" s="268">
        <f>MAX($I749,1-SUM($N214:BE214))*(BF$9&lt;=$H749)</f>
        <v>0</v>
      </c>
      <c r="BG749" s="268">
        <f>MAX($I749,1-SUM($N214:BF214))*(BG$9&lt;=$H749)</f>
        <v>0</v>
      </c>
      <c r="BH749" s="268">
        <f>MAX($I749,1-SUM($N214:BG214))*(BH$9&lt;=$H749)</f>
        <v>0</v>
      </c>
      <c r="BI749" s="268">
        <f>MAX($I749,1-SUM($N214:BH214))*(BI$9&lt;=$H749)</f>
        <v>0</v>
      </c>
      <c r="BJ749" s="268">
        <f>MAX($I749,1-SUM($N214:BI214))*(BJ$9&lt;=$H749)</f>
        <v>0</v>
      </c>
      <c r="BK749" s="268">
        <f>MAX($I749,1-SUM($N214:BJ214))*(BK$9&lt;=$H749)</f>
        <v>0</v>
      </c>
      <c r="BL749" s="268">
        <f>MAX($I749,1-SUM($N214:BK214))*(BL$9&lt;=$H749)</f>
        <v>0</v>
      </c>
      <c r="BM749" s="268">
        <f>MAX($I749,1-SUM($N214:BL214))*(BM$9&lt;=$H749)</f>
        <v>0</v>
      </c>
    </row>
    <row r="750" spans="3:65" ht="12.75">
      <c r="C750" s="220">
        <f t="shared" si="679"/>
        <v>4</v>
      </c>
      <c r="D750" s="198" t="str">
        <f t="shared" si="680"/>
        <v>…</v>
      </c>
      <c r="E750" s="245" t="str">
        <f t="shared" si="678"/>
        <v>Operating Savings</v>
      </c>
      <c r="F750" s="215">
        <f t="shared" si="678"/>
        <v>1</v>
      </c>
      <c r="G750" s="215"/>
      <c r="H750" s="250">
        <f>Input!J15</f>
        <v>10</v>
      </c>
      <c r="I750" s="267">
        <v>0.20</v>
      </c>
      <c r="O750" s="268">
        <f>MAX($I750,1-SUM($N215:N215))*(O$9&lt;=$H750)</f>
        <v>1</v>
      </c>
      <c r="P750" s="268">
        <f>MAX($I750,1-SUM($N215:O215))*(P$9&lt;=$H750)</f>
        <v>1</v>
      </c>
      <c r="Q750" s="268">
        <f>MAX($I750,1-SUM($N215:P215))*(Q$9&lt;=$H750)</f>
        <v>1</v>
      </c>
      <c r="R750" s="268">
        <f>MAX($I750,1-SUM($N215:Q215))*(R$9&lt;=$H750)</f>
        <v>1</v>
      </c>
      <c r="S750" s="268">
        <f>MAX($I750,1-SUM($N215:R215))*(S$9&lt;=$H750)</f>
        <v>1</v>
      </c>
      <c r="T750" s="268">
        <f>MAX($I750,1-SUM($N215:S215))*(T$9&lt;=$H750)</f>
        <v>1</v>
      </c>
      <c r="U750" s="268">
        <f>MAX($I750,1-SUM($N215:T215))*(U$9&lt;=$H750)</f>
        <v>1</v>
      </c>
      <c r="V750" s="268">
        <f>MAX($I750,1-SUM($N215:U215))*(V$9&lt;=$H750)</f>
        <v>1</v>
      </c>
      <c r="W750" s="268">
        <f>MAX($I750,1-SUM($N215:V215))*(W$9&lt;=$H750)</f>
        <v>1</v>
      </c>
      <c r="X750" s="268">
        <f>MAX($I750,1-SUM($N215:W215))*(X$9&lt;=$H750)</f>
        <v>1</v>
      </c>
      <c r="Y750" s="268">
        <f>MAX($I750,1-SUM($N215:X215))*(Y$9&lt;=$H750)</f>
        <v>0</v>
      </c>
      <c r="Z750" s="268">
        <f>MAX($I750,1-SUM($N215:Y215))*(Z$9&lt;=$H750)</f>
        <v>0</v>
      </c>
      <c r="AA750" s="268">
        <f>MAX($I750,1-SUM($N215:Z215))*(AA$9&lt;=$H750)</f>
        <v>0</v>
      </c>
      <c r="AB750" s="268">
        <f>MAX($I750,1-SUM($N215:AA215))*(AB$9&lt;=$H750)</f>
        <v>0</v>
      </c>
      <c r="AC750" s="268">
        <f>MAX($I750,1-SUM($N215:AB215))*(AC$9&lt;=$H750)</f>
        <v>0</v>
      </c>
      <c r="AD750" s="268">
        <f>MAX($I750,1-SUM($N215:AC215))*(AD$9&lt;=$H750)</f>
        <v>0</v>
      </c>
      <c r="AE750" s="268">
        <f>MAX($I750,1-SUM($N215:AD215))*(AE$9&lt;=$H750)</f>
        <v>0</v>
      </c>
      <c r="AF750" s="268">
        <f>MAX($I750,1-SUM($N215:AE215))*(AF$9&lt;=$H750)</f>
        <v>0</v>
      </c>
      <c r="AG750" s="268">
        <f>MAX($I750,1-SUM($N215:AF215))*(AG$9&lt;=$H750)</f>
        <v>0</v>
      </c>
      <c r="AH750" s="268">
        <f>MAX($I750,1-SUM($N215:AG215))*(AH$9&lt;=$H750)</f>
        <v>0</v>
      </c>
      <c r="AI750" s="268">
        <f>MAX($I750,1-SUM($N215:AH215))*(AI$9&lt;=$H750)</f>
        <v>0</v>
      </c>
      <c r="AJ750" s="268">
        <f>MAX($I750,1-SUM($N215:AI215))*(AJ$9&lt;=$H750)</f>
        <v>0</v>
      </c>
      <c r="AK750" s="268">
        <f>MAX($I750,1-SUM($N215:AJ215))*(AK$9&lt;=$H750)</f>
        <v>0</v>
      </c>
      <c r="AL750" s="268">
        <f>MAX($I750,1-SUM($N215:AK215))*(AL$9&lt;=$H750)</f>
        <v>0</v>
      </c>
      <c r="AM750" s="268">
        <f>MAX($I750,1-SUM($N215:AL215))*(AM$9&lt;=$H750)</f>
        <v>0</v>
      </c>
      <c r="AN750" s="268">
        <f>MAX($I750,1-SUM($N215:AM215))*(AN$9&lt;=$H750)</f>
        <v>0</v>
      </c>
      <c r="AO750" s="268">
        <f>MAX($I750,1-SUM($N215:AN215))*(AO$9&lt;=$H750)</f>
        <v>0</v>
      </c>
      <c r="AP750" s="268">
        <f>MAX($I750,1-SUM($N215:AO215))*(AP$9&lt;=$H750)</f>
        <v>0</v>
      </c>
      <c r="AQ750" s="268">
        <f>MAX($I750,1-SUM($N215:AP215))*(AQ$9&lt;=$H750)</f>
        <v>0</v>
      </c>
      <c r="AR750" s="268">
        <f>MAX($I750,1-SUM($N215:AQ215))*(AR$9&lt;=$H750)</f>
        <v>0</v>
      </c>
      <c r="AS750" s="268">
        <f>MAX($I750,1-SUM($N215:AR215))*(AS$9&lt;=$H750)</f>
        <v>0</v>
      </c>
      <c r="AT750" s="268">
        <f>MAX($I750,1-SUM($N215:AS215))*(AT$9&lt;=$H750)</f>
        <v>0</v>
      </c>
      <c r="AU750" s="268">
        <f>MAX($I750,1-SUM($N215:AT215))*(AU$9&lt;=$H750)</f>
        <v>0</v>
      </c>
      <c r="AV750" s="268">
        <f>MAX($I750,1-SUM($N215:AU215))*(AV$9&lt;=$H750)</f>
        <v>0</v>
      </c>
      <c r="AW750" s="268">
        <f>MAX($I750,1-SUM($N215:AV215))*(AW$9&lt;=$H750)</f>
        <v>0</v>
      </c>
      <c r="AX750" s="268">
        <f>MAX($I750,1-SUM($N215:AW215))*(AX$9&lt;=$H750)</f>
        <v>0</v>
      </c>
      <c r="AY750" s="268">
        <f>MAX($I750,1-SUM($N215:AX215))*(AY$9&lt;=$H750)</f>
        <v>0</v>
      </c>
      <c r="AZ750" s="268">
        <f>MAX($I750,1-SUM($N215:AY215))*(AZ$9&lt;=$H750)</f>
        <v>0</v>
      </c>
      <c r="BA750" s="268">
        <f>MAX($I750,1-SUM($N215:AZ215))*(BA$9&lt;=$H750)</f>
        <v>0</v>
      </c>
      <c r="BB750" s="268">
        <f>MAX($I750,1-SUM($N215:BA215))*(BB$9&lt;=$H750)</f>
        <v>0</v>
      </c>
      <c r="BC750" s="268">
        <f>MAX($I750,1-SUM($N215:BB215))*(BC$9&lt;=$H750)</f>
        <v>0</v>
      </c>
      <c r="BD750" s="268">
        <f>MAX($I750,1-SUM($N215:BC215))*(BD$9&lt;=$H750)</f>
        <v>0</v>
      </c>
      <c r="BE750" s="268">
        <f>MAX($I750,1-SUM($N215:BD215))*(BE$9&lt;=$H750)</f>
        <v>0</v>
      </c>
      <c r="BF750" s="268">
        <f>MAX($I750,1-SUM($N215:BE215))*(BF$9&lt;=$H750)</f>
        <v>0</v>
      </c>
      <c r="BG750" s="268">
        <f>MAX($I750,1-SUM($N215:BF215))*(BG$9&lt;=$H750)</f>
        <v>0</v>
      </c>
      <c r="BH750" s="268">
        <f>MAX($I750,1-SUM($N215:BG215))*(BH$9&lt;=$H750)</f>
        <v>0</v>
      </c>
      <c r="BI750" s="268">
        <f>MAX($I750,1-SUM($N215:BH215))*(BI$9&lt;=$H750)</f>
        <v>0</v>
      </c>
      <c r="BJ750" s="268">
        <f>MAX($I750,1-SUM($N215:BI215))*(BJ$9&lt;=$H750)</f>
        <v>0</v>
      </c>
      <c r="BK750" s="268">
        <f>MAX($I750,1-SUM($N215:BJ215))*(BK$9&lt;=$H750)</f>
        <v>0</v>
      </c>
      <c r="BL750" s="268">
        <f>MAX($I750,1-SUM($N215:BK215))*(BL$9&lt;=$H750)</f>
        <v>0</v>
      </c>
      <c r="BM750" s="268">
        <f>MAX($I750,1-SUM($N215:BL215))*(BM$9&lt;=$H750)</f>
        <v>0</v>
      </c>
    </row>
    <row r="751" spans="3:65" ht="12.75">
      <c r="C751" s="220">
        <f t="shared" si="679"/>
        <v>5</v>
      </c>
      <c r="D751" s="198" t="str">
        <f t="shared" si="680"/>
        <v>…</v>
      </c>
      <c r="E751" s="245" t="str">
        <f t="shared" si="678"/>
        <v>Operating Expense</v>
      </c>
      <c r="F751" s="215">
        <f t="shared" si="678"/>
        <v>2</v>
      </c>
      <c r="G751" s="215"/>
      <c r="H751" s="250">
        <f>Input!J16</f>
        <v>10</v>
      </c>
      <c r="I751" s="267">
        <v>0.20</v>
      </c>
      <c r="O751" s="268">
        <f>MAX($I751,1-SUM($N216:N216))*(O$9&lt;=$H751)</f>
        <v>1</v>
      </c>
      <c r="P751" s="268">
        <f>MAX($I751,1-SUM($N216:O216))*(P$9&lt;=$H751)</f>
        <v>1</v>
      </c>
      <c r="Q751" s="268">
        <f>MAX($I751,1-SUM($N216:P216))*(Q$9&lt;=$H751)</f>
        <v>1</v>
      </c>
      <c r="R751" s="268">
        <f>MAX($I751,1-SUM($N216:Q216))*(R$9&lt;=$H751)</f>
        <v>1</v>
      </c>
      <c r="S751" s="268">
        <f>MAX($I751,1-SUM($N216:R216))*(S$9&lt;=$H751)</f>
        <v>1</v>
      </c>
      <c r="T751" s="268">
        <f>MAX($I751,1-SUM($N216:S216))*(T$9&lt;=$H751)</f>
        <v>1</v>
      </c>
      <c r="U751" s="268">
        <f>MAX($I751,1-SUM($N216:T216))*(U$9&lt;=$H751)</f>
        <v>1</v>
      </c>
      <c r="V751" s="268">
        <f>MAX($I751,1-SUM($N216:U216))*(V$9&lt;=$H751)</f>
        <v>1</v>
      </c>
      <c r="W751" s="268">
        <f>MAX($I751,1-SUM($N216:V216))*(W$9&lt;=$H751)</f>
        <v>1</v>
      </c>
      <c r="X751" s="268">
        <f>MAX($I751,1-SUM($N216:W216))*(X$9&lt;=$H751)</f>
        <v>1</v>
      </c>
      <c r="Y751" s="268">
        <f>MAX($I751,1-SUM($N216:X216))*(Y$9&lt;=$H751)</f>
        <v>0</v>
      </c>
      <c r="Z751" s="268">
        <f>MAX($I751,1-SUM($N216:Y216))*(Z$9&lt;=$H751)</f>
        <v>0</v>
      </c>
      <c r="AA751" s="268">
        <f>MAX($I751,1-SUM($N216:Z216))*(AA$9&lt;=$H751)</f>
        <v>0</v>
      </c>
      <c r="AB751" s="268">
        <f>MAX($I751,1-SUM($N216:AA216))*(AB$9&lt;=$H751)</f>
        <v>0</v>
      </c>
      <c r="AC751" s="268">
        <f>MAX($I751,1-SUM($N216:AB216))*(AC$9&lt;=$H751)</f>
        <v>0</v>
      </c>
      <c r="AD751" s="268">
        <f>MAX($I751,1-SUM($N216:AC216))*(AD$9&lt;=$H751)</f>
        <v>0</v>
      </c>
      <c r="AE751" s="268">
        <f>MAX($I751,1-SUM($N216:AD216))*(AE$9&lt;=$H751)</f>
        <v>0</v>
      </c>
      <c r="AF751" s="268">
        <f>MAX($I751,1-SUM($N216:AE216))*(AF$9&lt;=$H751)</f>
        <v>0</v>
      </c>
      <c r="AG751" s="268">
        <f>MAX($I751,1-SUM($N216:AF216))*(AG$9&lt;=$H751)</f>
        <v>0</v>
      </c>
      <c r="AH751" s="268">
        <f>MAX($I751,1-SUM($N216:AG216))*(AH$9&lt;=$H751)</f>
        <v>0</v>
      </c>
      <c r="AI751" s="268">
        <f>MAX($I751,1-SUM($N216:AH216))*(AI$9&lt;=$H751)</f>
        <v>0</v>
      </c>
      <c r="AJ751" s="268">
        <f>MAX($I751,1-SUM($N216:AI216))*(AJ$9&lt;=$H751)</f>
        <v>0</v>
      </c>
      <c r="AK751" s="268">
        <f>MAX($I751,1-SUM($N216:AJ216))*(AK$9&lt;=$H751)</f>
        <v>0</v>
      </c>
      <c r="AL751" s="268">
        <f>MAX($I751,1-SUM($N216:AK216))*(AL$9&lt;=$H751)</f>
        <v>0</v>
      </c>
      <c r="AM751" s="268">
        <f>MAX($I751,1-SUM($N216:AL216))*(AM$9&lt;=$H751)</f>
        <v>0</v>
      </c>
      <c r="AN751" s="268">
        <f>MAX($I751,1-SUM($N216:AM216))*(AN$9&lt;=$H751)</f>
        <v>0</v>
      </c>
      <c r="AO751" s="268">
        <f>MAX($I751,1-SUM($N216:AN216))*(AO$9&lt;=$H751)</f>
        <v>0</v>
      </c>
      <c r="AP751" s="268">
        <f>MAX($I751,1-SUM($N216:AO216))*(AP$9&lt;=$H751)</f>
        <v>0</v>
      </c>
      <c r="AQ751" s="268">
        <f>MAX($I751,1-SUM($N216:AP216))*(AQ$9&lt;=$H751)</f>
        <v>0</v>
      </c>
      <c r="AR751" s="268">
        <f>MAX($I751,1-SUM($N216:AQ216))*(AR$9&lt;=$H751)</f>
        <v>0</v>
      </c>
      <c r="AS751" s="268">
        <f>MAX($I751,1-SUM($N216:AR216))*(AS$9&lt;=$H751)</f>
        <v>0</v>
      </c>
      <c r="AT751" s="268">
        <f>MAX($I751,1-SUM($N216:AS216))*(AT$9&lt;=$H751)</f>
        <v>0</v>
      </c>
      <c r="AU751" s="268">
        <f>MAX($I751,1-SUM($N216:AT216))*(AU$9&lt;=$H751)</f>
        <v>0</v>
      </c>
      <c r="AV751" s="268">
        <f>MAX($I751,1-SUM($N216:AU216))*(AV$9&lt;=$H751)</f>
        <v>0</v>
      </c>
      <c r="AW751" s="268">
        <f>MAX($I751,1-SUM($N216:AV216))*(AW$9&lt;=$H751)</f>
        <v>0</v>
      </c>
      <c r="AX751" s="268">
        <f>MAX($I751,1-SUM($N216:AW216))*(AX$9&lt;=$H751)</f>
        <v>0</v>
      </c>
      <c r="AY751" s="268">
        <f>MAX($I751,1-SUM($N216:AX216))*(AY$9&lt;=$H751)</f>
        <v>0</v>
      </c>
      <c r="AZ751" s="268">
        <f>MAX($I751,1-SUM($N216:AY216))*(AZ$9&lt;=$H751)</f>
        <v>0</v>
      </c>
      <c r="BA751" s="268">
        <f>MAX($I751,1-SUM($N216:AZ216))*(BA$9&lt;=$H751)</f>
        <v>0</v>
      </c>
      <c r="BB751" s="268">
        <f>MAX($I751,1-SUM($N216:BA216))*(BB$9&lt;=$H751)</f>
        <v>0</v>
      </c>
      <c r="BC751" s="268">
        <f>MAX($I751,1-SUM($N216:BB216))*(BC$9&lt;=$H751)</f>
        <v>0</v>
      </c>
      <c r="BD751" s="268">
        <f>MAX($I751,1-SUM($N216:BC216))*(BD$9&lt;=$H751)</f>
        <v>0</v>
      </c>
      <c r="BE751" s="268">
        <f>MAX($I751,1-SUM($N216:BD216))*(BE$9&lt;=$H751)</f>
        <v>0</v>
      </c>
      <c r="BF751" s="268">
        <f>MAX($I751,1-SUM($N216:BE216))*(BF$9&lt;=$H751)</f>
        <v>0</v>
      </c>
      <c r="BG751" s="268">
        <f>MAX($I751,1-SUM($N216:BF216))*(BG$9&lt;=$H751)</f>
        <v>0</v>
      </c>
      <c r="BH751" s="268">
        <f>MAX($I751,1-SUM($N216:BG216))*(BH$9&lt;=$H751)</f>
        <v>0</v>
      </c>
      <c r="BI751" s="268">
        <f>MAX($I751,1-SUM($N216:BH216))*(BI$9&lt;=$H751)</f>
        <v>0</v>
      </c>
      <c r="BJ751" s="268">
        <f>MAX($I751,1-SUM($N216:BI216))*(BJ$9&lt;=$H751)</f>
        <v>0</v>
      </c>
      <c r="BK751" s="268">
        <f>MAX($I751,1-SUM($N216:BJ216))*(BK$9&lt;=$H751)</f>
        <v>0</v>
      </c>
      <c r="BL751" s="268">
        <f>MAX($I751,1-SUM($N216:BK216))*(BL$9&lt;=$H751)</f>
        <v>0</v>
      </c>
      <c r="BM751" s="268">
        <f>MAX($I751,1-SUM($N216:BL216))*(BM$9&lt;=$H751)</f>
        <v>0</v>
      </c>
    </row>
    <row r="752" spans="3:65" ht="12.75">
      <c r="C752" s="220">
        <f t="shared" si="679"/>
        <v>6</v>
      </c>
      <c r="D752" s="198" t="str">
        <f t="shared" si="680"/>
        <v>…</v>
      </c>
      <c r="E752" s="245" t="str">
        <f t="shared" si="678"/>
        <v>Operating Expense</v>
      </c>
      <c r="F752" s="215">
        <f t="shared" si="678"/>
        <v>2</v>
      </c>
      <c r="G752" s="215"/>
      <c r="H752" s="250">
        <f>Input!J17</f>
        <v>10</v>
      </c>
      <c r="I752" s="267">
        <v>0.20</v>
      </c>
      <c r="O752" s="268">
        <f>MAX($I752,1-SUM($N217:N217))*(O$9&lt;=$H752)</f>
        <v>1</v>
      </c>
      <c r="P752" s="268">
        <f>MAX($I752,1-SUM($N217:O217))*(P$9&lt;=$H752)</f>
        <v>1</v>
      </c>
      <c r="Q752" s="268">
        <f>MAX($I752,1-SUM($N217:P217))*(Q$9&lt;=$H752)</f>
        <v>1</v>
      </c>
      <c r="R752" s="268">
        <f>MAX($I752,1-SUM($N217:Q217))*(R$9&lt;=$H752)</f>
        <v>1</v>
      </c>
      <c r="S752" s="268">
        <f>MAX($I752,1-SUM($N217:R217))*(S$9&lt;=$H752)</f>
        <v>1</v>
      </c>
      <c r="T752" s="268">
        <f>MAX($I752,1-SUM($N217:S217))*(T$9&lt;=$H752)</f>
        <v>1</v>
      </c>
      <c r="U752" s="268">
        <f>MAX($I752,1-SUM($N217:T217))*(U$9&lt;=$H752)</f>
        <v>1</v>
      </c>
      <c r="V752" s="268">
        <f>MAX($I752,1-SUM($N217:U217))*(V$9&lt;=$H752)</f>
        <v>1</v>
      </c>
      <c r="W752" s="268">
        <f>MAX($I752,1-SUM($N217:V217))*(W$9&lt;=$H752)</f>
        <v>1</v>
      </c>
      <c r="X752" s="268">
        <f>MAX($I752,1-SUM($N217:W217))*(X$9&lt;=$H752)</f>
        <v>1</v>
      </c>
      <c r="Y752" s="268">
        <f>MAX($I752,1-SUM($N217:X217))*(Y$9&lt;=$H752)</f>
        <v>0</v>
      </c>
      <c r="Z752" s="268">
        <f>MAX($I752,1-SUM($N217:Y217))*(Z$9&lt;=$H752)</f>
        <v>0</v>
      </c>
      <c r="AA752" s="268">
        <f>MAX($I752,1-SUM($N217:Z217))*(AA$9&lt;=$H752)</f>
        <v>0</v>
      </c>
      <c r="AB752" s="268">
        <f>MAX($I752,1-SUM($N217:AA217))*(AB$9&lt;=$H752)</f>
        <v>0</v>
      </c>
      <c r="AC752" s="268">
        <f>MAX($I752,1-SUM($N217:AB217))*(AC$9&lt;=$H752)</f>
        <v>0</v>
      </c>
      <c r="AD752" s="268">
        <f>MAX($I752,1-SUM($N217:AC217))*(AD$9&lt;=$H752)</f>
        <v>0</v>
      </c>
      <c r="AE752" s="268">
        <f>MAX($I752,1-SUM($N217:AD217))*(AE$9&lt;=$H752)</f>
        <v>0</v>
      </c>
      <c r="AF752" s="268">
        <f>MAX($I752,1-SUM($N217:AE217))*(AF$9&lt;=$H752)</f>
        <v>0</v>
      </c>
      <c r="AG752" s="268">
        <f>MAX($I752,1-SUM($N217:AF217))*(AG$9&lt;=$H752)</f>
        <v>0</v>
      </c>
      <c r="AH752" s="268">
        <f>MAX($I752,1-SUM($N217:AG217))*(AH$9&lt;=$H752)</f>
        <v>0</v>
      </c>
      <c r="AI752" s="268">
        <f>MAX($I752,1-SUM($N217:AH217))*(AI$9&lt;=$H752)</f>
        <v>0</v>
      </c>
      <c r="AJ752" s="268">
        <f>MAX($I752,1-SUM($N217:AI217))*(AJ$9&lt;=$H752)</f>
        <v>0</v>
      </c>
      <c r="AK752" s="268">
        <f>MAX($I752,1-SUM($N217:AJ217))*(AK$9&lt;=$H752)</f>
        <v>0</v>
      </c>
      <c r="AL752" s="268">
        <f>MAX($I752,1-SUM($N217:AK217))*(AL$9&lt;=$H752)</f>
        <v>0</v>
      </c>
      <c r="AM752" s="268">
        <f>MAX($I752,1-SUM($N217:AL217))*(AM$9&lt;=$H752)</f>
        <v>0</v>
      </c>
      <c r="AN752" s="268">
        <f>MAX($I752,1-SUM($N217:AM217))*(AN$9&lt;=$H752)</f>
        <v>0</v>
      </c>
      <c r="AO752" s="268">
        <f>MAX($I752,1-SUM($N217:AN217))*(AO$9&lt;=$H752)</f>
        <v>0</v>
      </c>
      <c r="AP752" s="268">
        <f>MAX($I752,1-SUM($N217:AO217))*(AP$9&lt;=$H752)</f>
        <v>0</v>
      </c>
      <c r="AQ752" s="268">
        <f>MAX($I752,1-SUM($N217:AP217))*(AQ$9&lt;=$H752)</f>
        <v>0</v>
      </c>
      <c r="AR752" s="268">
        <f>MAX($I752,1-SUM($N217:AQ217))*(AR$9&lt;=$H752)</f>
        <v>0</v>
      </c>
      <c r="AS752" s="268">
        <f>MAX($I752,1-SUM($N217:AR217))*(AS$9&lt;=$H752)</f>
        <v>0</v>
      </c>
      <c r="AT752" s="268">
        <f>MAX($I752,1-SUM($N217:AS217))*(AT$9&lt;=$H752)</f>
        <v>0</v>
      </c>
      <c r="AU752" s="268">
        <f>MAX($I752,1-SUM($N217:AT217))*(AU$9&lt;=$H752)</f>
        <v>0</v>
      </c>
      <c r="AV752" s="268">
        <f>MAX($I752,1-SUM($N217:AU217))*(AV$9&lt;=$H752)</f>
        <v>0</v>
      </c>
      <c r="AW752" s="268">
        <f>MAX($I752,1-SUM($N217:AV217))*(AW$9&lt;=$H752)</f>
        <v>0</v>
      </c>
      <c r="AX752" s="268">
        <f>MAX($I752,1-SUM($N217:AW217))*(AX$9&lt;=$H752)</f>
        <v>0</v>
      </c>
      <c r="AY752" s="268">
        <f>MAX($I752,1-SUM($N217:AX217))*(AY$9&lt;=$H752)</f>
        <v>0</v>
      </c>
      <c r="AZ752" s="268">
        <f>MAX($I752,1-SUM($N217:AY217))*(AZ$9&lt;=$H752)</f>
        <v>0</v>
      </c>
      <c r="BA752" s="268">
        <f>MAX($I752,1-SUM($N217:AZ217))*(BA$9&lt;=$H752)</f>
        <v>0</v>
      </c>
      <c r="BB752" s="268">
        <f>MAX($I752,1-SUM($N217:BA217))*(BB$9&lt;=$H752)</f>
        <v>0</v>
      </c>
      <c r="BC752" s="268">
        <f>MAX($I752,1-SUM($N217:BB217))*(BC$9&lt;=$H752)</f>
        <v>0</v>
      </c>
      <c r="BD752" s="268">
        <f>MAX($I752,1-SUM($N217:BC217))*(BD$9&lt;=$H752)</f>
        <v>0</v>
      </c>
      <c r="BE752" s="268">
        <f>MAX($I752,1-SUM($N217:BD217))*(BE$9&lt;=$H752)</f>
        <v>0</v>
      </c>
      <c r="BF752" s="268">
        <f>MAX($I752,1-SUM($N217:BE217))*(BF$9&lt;=$H752)</f>
        <v>0</v>
      </c>
      <c r="BG752" s="268">
        <f>MAX($I752,1-SUM($N217:BF217))*(BG$9&lt;=$H752)</f>
        <v>0</v>
      </c>
      <c r="BH752" s="268">
        <f>MAX($I752,1-SUM($N217:BG217))*(BH$9&lt;=$H752)</f>
        <v>0</v>
      </c>
      <c r="BI752" s="268">
        <f>MAX($I752,1-SUM($N217:BH217))*(BI$9&lt;=$H752)</f>
        <v>0</v>
      </c>
      <c r="BJ752" s="268">
        <f>MAX($I752,1-SUM($N217:BI217))*(BJ$9&lt;=$H752)</f>
        <v>0</v>
      </c>
      <c r="BK752" s="268">
        <f>MAX($I752,1-SUM($N217:BJ217))*(BK$9&lt;=$H752)</f>
        <v>0</v>
      </c>
      <c r="BL752" s="268">
        <f>MAX($I752,1-SUM($N217:BK217))*(BL$9&lt;=$H752)</f>
        <v>0</v>
      </c>
      <c r="BM752" s="268">
        <f>MAX($I752,1-SUM($N217:BL217))*(BM$9&lt;=$H752)</f>
        <v>0</v>
      </c>
    </row>
    <row r="753" spans="3:65" ht="12.75">
      <c r="C753" s="220">
        <f t="shared" si="679"/>
        <v>7</v>
      </c>
      <c r="D753" s="198" t="str">
        <f t="shared" si="680"/>
        <v>…</v>
      </c>
      <c r="E753" s="245" t="str">
        <f t="shared" si="678"/>
        <v>Operating Expense</v>
      </c>
      <c r="F753" s="215">
        <f t="shared" si="678"/>
        <v>2</v>
      </c>
      <c r="G753" s="215"/>
      <c r="H753" s="250">
        <f>Input!J18</f>
        <v>10</v>
      </c>
      <c r="I753" s="267">
        <v>0.20</v>
      </c>
      <c r="O753" s="268">
        <f>MAX($I753,1-SUM($N218:N218))*(O$9&lt;=$H753)</f>
        <v>1</v>
      </c>
      <c r="P753" s="268">
        <f>MAX($I753,1-SUM($N218:O218))*(P$9&lt;=$H753)</f>
        <v>1</v>
      </c>
      <c r="Q753" s="268">
        <f>MAX($I753,1-SUM($N218:P218))*(Q$9&lt;=$H753)</f>
        <v>1</v>
      </c>
      <c r="R753" s="268">
        <f>MAX($I753,1-SUM($N218:Q218))*(R$9&lt;=$H753)</f>
        <v>1</v>
      </c>
      <c r="S753" s="268">
        <f>MAX($I753,1-SUM($N218:R218))*(S$9&lt;=$H753)</f>
        <v>1</v>
      </c>
      <c r="T753" s="268">
        <f>MAX($I753,1-SUM($N218:S218))*(T$9&lt;=$H753)</f>
        <v>1</v>
      </c>
      <c r="U753" s="268">
        <f>MAX($I753,1-SUM($N218:T218))*(U$9&lt;=$H753)</f>
        <v>1</v>
      </c>
      <c r="V753" s="268">
        <f>MAX($I753,1-SUM($N218:U218))*(V$9&lt;=$H753)</f>
        <v>1</v>
      </c>
      <c r="W753" s="268">
        <f>MAX($I753,1-SUM($N218:V218))*(W$9&lt;=$H753)</f>
        <v>1</v>
      </c>
      <c r="X753" s="268">
        <f>MAX($I753,1-SUM($N218:W218))*(X$9&lt;=$H753)</f>
        <v>1</v>
      </c>
      <c r="Y753" s="268">
        <f>MAX($I753,1-SUM($N218:X218))*(Y$9&lt;=$H753)</f>
        <v>0</v>
      </c>
      <c r="Z753" s="268">
        <f>MAX($I753,1-SUM($N218:Y218))*(Z$9&lt;=$H753)</f>
        <v>0</v>
      </c>
      <c r="AA753" s="268">
        <f>MAX($I753,1-SUM($N218:Z218))*(AA$9&lt;=$H753)</f>
        <v>0</v>
      </c>
      <c r="AB753" s="268">
        <f>MAX($I753,1-SUM($N218:AA218))*(AB$9&lt;=$H753)</f>
        <v>0</v>
      </c>
      <c r="AC753" s="268">
        <f>MAX($I753,1-SUM($N218:AB218))*(AC$9&lt;=$H753)</f>
        <v>0</v>
      </c>
      <c r="AD753" s="268">
        <f>MAX($I753,1-SUM($N218:AC218))*(AD$9&lt;=$H753)</f>
        <v>0</v>
      </c>
      <c r="AE753" s="268">
        <f>MAX($I753,1-SUM($N218:AD218))*(AE$9&lt;=$H753)</f>
        <v>0</v>
      </c>
      <c r="AF753" s="268">
        <f>MAX($I753,1-SUM($N218:AE218))*(AF$9&lt;=$H753)</f>
        <v>0</v>
      </c>
      <c r="AG753" s="268">
        <f>MAX($I753,1-SUM($N218:AF218))*(AG$9&lt;=$H753)</f>
        <v>0</v>
      </c>
      <c r="AH753" s="268">
        <f>MAX($I753,1-SUM($N218:AG218))*(AH$9&lt;=$H753)</f>
        <v>0</v>
      </c>
      <c r="AI753" s="268">
        <f>MAX($I753,1-SUM($N218:AH218))*(AI$9&lt;=$H753)</f>
        <v>0</v>
      </c>
      <c r="AJ753" s="268">
        <f>MAX($I753,1-SUM($N218:AI218))*(AJ$9&lt;=$H753)</f>
        <v>0</v>
      </c>
      <c r="AK753" s="268">
        <f>MAX($I753,1-SUM($N218:AJ218))*(AK$9&lt;=$H753)</f>
        <v>0</v>
      </c>
      <c r="AL753" s="268">
        <f>MAX($I753,1-SUM($N218:AK218))*(AL$9&lt;=$H753)</f>
        <v>0</v>
      </c>
      <c r="AM753" s="268">
        <f>MAX($I753,1-SUM($N218:AL218))*(AM$9&lt;=$H753)</f>
        <v>0</v>
      </c>
      <c r="AN753" s="268">
        <f>MAX($I753,1-SUM($N218:AM218))*(AN$9&lt;=$H753)</f>
        <v>0</v>
      </c>
      <c r="AO753" s="268">
        <f>MAX($I753,1-SUM($N218:AN218))*(AO$9&lt;=$H753)</f>
        <v>0</v>
      </c>
      <c r="AP753" s="268">
        <f>MAX($I753,1-SUM($N218:AO218))*(AP$9&lt;=$H753)</f>
        <v>0</v>
      </c>
      <c r="AQ753" s="268">
        <f>MAX($I753,1-SUM($N218:AP218))*(AQ$9&lt;=$H753)</f>
        <v>0</v>
      </c>
      <c r="AR753" s="268">
        <f>MAX($I753,1-SUM($N218:AQ218))*(AR$9&lt;=$H753)</f>
        <v>0</v>
      </c>
      <c r="AS753" s="268">
        <f>MAX($I753,1-SUM($N218:AR218))*(AS$9&lt;=$H753)</f>
        <v>0</v>
      </c>
      <c r="AT753" s="268">
        <f>MAX($I753,1-SUM($N218:AS218))*(AT$9&lt;=$H753)</f>
        <v>0</v>
      </c>
      <c r="AU753" s="268">
        <f>MAX($I753,1-SUM($N218:AT218))*(AU$9&lt;=$H753)</f>
        <v>0</v>
      </c>
      <c r="AV753" s="268">
        <f>MAX($I753,1-SUM($N218:AU218))*(AV$9&lt;=$H753)</f>
        <v>0</v>
      </c>
      <c r="AW753" s="268">
        <f>MAX($I753,1-SUM($N218:AV218))*(AW$9&lt;=$H753)</f>
        <v>0</v>
      </c>
      <c r="AX753" s="268">
        <f>MAX($I753,1-SUM($N218:AW218))*(AX$9&lt;=$H753)</f>
        <v>0</v>
      </c>
      <c r="AY753" s="268">
        <f>MAX($I753,1-SUM($N218:AX218))*(AY$9&lt;=$H753)</f>
        <v>0</v>
      </c>
      <c r="AZ753" s="268">
        <f>MAX($I753,1-SUM($N218:AY218))*(AZ$9&lt;=$H753)</f>
        <v>0</v>
      </c>
      <c r="BA753" s="268">
        <f>MAX($I753,1-SUM($N218:AZ218))*(BA$9&lt;=$H753)</f>
        <v>0</v>
      </c>
      <c r="BB753" s="268">
        <f>MAX($I753,1-SUM($N218:BA218))*(BB$9&lt;=$H753)</f>
        <v>0</v>
      </c>
      <c r="BC753" s="268">
        <f>MAX($I753,1-SUM($N218:BB218))*(BC$9&lt;=$H753)</f>
        <v>0</v>
      </c>
      <c r="BD753" s="268">
        <f>MAX($I753,1-SUM($N218:BC218))*(BD$9&lt;=$H753)</f>
        <v>0</v>
      </c>
      <c r="BE753" s="268">
        <f>MAX($I753,1-SUM($N218:BD218))*(BE$9&lt;=$H753)</f>
        <v>0</v>
      </c>
      <c r="BF753" s="268">
        <f>MAX($I753,1-SUM($N218:BE218))*(BF$9&lt;=$H753)</f>
        <v>0</v>
      </c>
      <c r="BG753" s="268">
        <f>MAX($I753,1-SUM($N218:BF218))*(BG$9&lt;=$H753)</f>
        <v>0</v>
      </c>
      <c r="BH753" s="268">
        <f>MAX($I753,1-SUM($N218:BG218))*(BH$9&lt;=$H753)</f>
        <v>0</v>
      </c>
      <c r="BI753" s="268">
        <f>MAX($I753,1-SUM($N218:BH218))*(BI$9&lt;=$H753)</f>
        <v>0</v>
      </c>
      <c r="BJ753" s="268">
        <f>MAX($I753,1-SUM($N218:BI218))*(BJ$9&lt;=$H753)</f>
        <v>0</v>
      </c>
      <c r="BK753" s="268">
        <f>MAX($I753,1-SUM($N218:BJ218))*(BK$9&lt;=$H753)</f>
        <v>0</v>
      </c>
      <c r="BL753" s="268">
        <f>MAX($I753,1-SUM($N218:BK218))*(BL$9&lt;=$H753)</f>
        <v>0</v>
      </c>
      <c r="BM753" s="268">
        <f>MAX($I753,1-SUM($N218:BL218))*(BM$9&lt;=$H753)</f>
        <v>0</v>
      </c>
    </row>
    <row r="754" spans="3:65" ht="12.75">
      <c r="C754" s="220">
        <f t="shared" si="679"/>
        <v>8</v>
      </c>
      <c r="D754" s="198" t="str">
        <f t="shared" si="680"/>
        <v>…</v>
      </c>
      <c r="E754" s="245" t="str">
        <f t="shared" si="678"/>
        <v>Operating Expense</v>
      </c>
      <c r="F754" s="215">
        <f t="shared" si="678"/>
        <v>2</v>
      </c>
      <c r="G754" s="215"/>
      <c r="H754" s="250">
        <f>Input!J19</f>
        <v>10</v>
      </c>
      <c r="I754" s="267">
        <v>0.20</v>
      </c>
      <c r="O754" s="268">
        <f>MAX($I754,1-SUM($N219:N219))*(O$9&lt;=$H754)</f>
        <v>1</v>
      </c>
      <c r="P754" s="268">
        <f>MAX($I754,1-SUM($N219:O219))*(P$9&lt;=$H754)</f>
        <v>1</v>
      </c>
      <c r="Q754" s="268">
        <f>MAX($I754,1-SUM($N219:P219))*(Q$9&lt;=$H754)</f>
        <v>1</v>
      </c>
      <c r="R754" s="268">
        <f>MAX($I754,1-SUM($N219:Q219))*(R$9&lt;=$H754)</f>
        <v>1</v>
      </c>
      <c r="S754" s="268">
        <f>MAX($I754,1-SUM($N219:R219))*(S$9&lt;=$H754)</f>
        <v>1</v>
      </c>
      <c r="T754" s="268">
        <f>MAX($I754,1-SUM($N219:S219))*(T$9&lt;=$H754)</f>
        <v>1</v>
      </c>
      <c r="U754" s="268">
        <f>MAX($I754,1-SUM($N219:T219))*(U$9&lt;=$H754)</f>
        <v>1</v>
      </c>
      <c r="V754" s="268">
        <f>MAX($I754,1-SUM($N219:U219))*(V$9&lt;=$H754)</f>
        <v>1</v>
      </c>
      <c r="W754" s="268">
        <f>MAX($I754,1-SUM($N219:V219))*(W$9&lt;=$H754)</f>
        <v>1</v>
      </c>
      <c r="X754" s="268">
        <f>MAX($I754,1-SUM($N219:W219))*(X$9&lt;=$H754)</f>
        <v>1</v>
      </c>
      <c r="Y754" s="268">
        <f>MAX($I754,1-SUM($N219:X219))*(Y$9&lt;=$H754)</f>
        <v>0</v>
      </c>
      <c r="Z754" s="268">
        <f>MAX($I754,1-SUM($N219:Y219))*(Z$9&lt;=$H754)</f>
        <v>0</v>
      </c>
      <c r="AA754" s="268">
        <f>MAX($I754,1-SUM($N219:Z219))*(AA$9&lt;=$H754)</f>
        <v>0</v>
      </c>
      <c r="AB754" s="268">
        <f>MAX($I754,1-SUM($N219:AA219))*(AB$9&lt;=$H754)</f>
        <v>0</v>
      </c>
      <c r="AC754" s="268">
        <f>MAX($I754,1-SUM($N219:AB219))*(AC$9&lt;=$H754)</f>
        <v>0</v>
      </c>
      <c r="AD754" s="268">
        <f>MAX($I754,1-SUM($N219:AC219))*(AD$9&lt;=$H754)</f>
        <v>0</v>
      </c>
      <c r="AE754" s="268">
        <f>MAX($I754,1-SUM($N219:AD219))*(AE$9&lt;=$H754)</f>
        <v>0</v>
      </c>
      <c r="AF754" s="268">
        <f>MAX($I754,1-SUM($N219:AE219))*(AF$9&lt;=$H754)</f>
        <v>0</v>
      </c>
      <c r="AG754" s="268">
        <f>MAX($I754,1-SUM($N219:AF219))*(AG$9&lt;=$H754)</f>
        <v>0</v>
      </c>
      <c r="AH754" s="268">
        <f>MAX($I754,1-SUM($N219:AG219))*(AH$9&lt;=$H754)</f>
        <v>0</v>
      </c>
      <c r="AI754" s="268">
        <f>MAX($I754,1-SUM($N219:AH219))*(AI$9&lt;=$H754)</f>
        <v>0</v>
      </c>
      <c r="AJ754" s="268">
        <f>MAX($I754,1-SUM($N219:AI219))*(AJ$9&lt;=$H754)</f>
        <v>0</v>
      </c>
      <c r="AK754" s="268">
        <f>MAX($I754,1-SUM($N219:AJ219))*(AK$9&lt;=$H754)</f>
        <v>0</v>
      </c>
      <c r="AL754" s="268">
        <f>MAX($I754,1-SUM($N219:AK219))*(AL$9&lt;=$H754)</f>
        <v>0</v>
      </c>
      <c r="AM754" s="268">
        <f>MAX($I754,1-SUM($N219:AL219))*(AM$9&lt;=$H754)</f>
        <v>0</v>
      </c>
      <c r="AN754" s="268">
        <f>MAX($I754,1-SUM($N219:AM219))*(AN$9&lt;=$H754)</f>
        <v>0</v>
      </c>
      <c r="AO754" s="268">
        <f>MAX($I754,1-SUM($N219:AN219))*(AO$9&lt;=$H754)</f>
        <v>0</v>
      </c>
      <c r="AP754" s="268">
        <f>MAX($I754,1-SUM($N219:AO219))*(AP$9&lt;=$H754)</f>
        <v>0</v>
      </c>
      <c r="AQ754" s="268">
        <f>MAX($I754,1-SUM($N219:AP219))*(AQ$9&lt;=$H754)</f>
        <v>0</v>
      </c>
      <c r="AR754" s="268">
        <f>MAX($I754,1-SUM($N219:AQ219))*(AR$9&lt;=$H754)</f>
        <v>0</v>
      </c>
      <c r="AS754" s="268">
        <f>MAX($I754,1-SUM($N219:AR219))*(AS$9&lt;=$H754)</f>
        <v>0</v>
      </c>
      <c r="AT754" s="268">
        <f>MAX($I754,1-SUM($N219:AS219))*(AT$9&lt;=$H754)</f>
        <v>0</v>
      </c>
      <c r="AU754" s="268">
        <f>MAX($I754,1-SUM($N219:AT219))*(AU$9&lt;=$H754)</f>
        <v>0</v>
      </c>
      <c r="AV754" s="268">
        <f>MAX($I754,1-SUM($N219:AU219))*(AV$9&lt;=$H754)</f>
        <v>0</v>
      </c>
      <c r="AW754" s="268">
        <f>MAX($I754,1-SUM($N219:AV219))*(AW$9&lt;=$H754)</f>
        <v>0</v>
      </c>
      <c r="AX754" s="268">
        <f>MAX($I754,1-SUM($N219:AW219))*(AX$9&lt;=$H754)</f>
        <v>0</v>
      </c>
      <c r="AY754" s="268">
        <f>MAX($I754,1-SUM($N219:AX219))*(AY$9&lt;=$H754)</f>
        <v>0</v>
      </c>
      <c r="AZ754" s="268">
        <f>MAX($I754,1-SUM($N219:AY219))*(AZ$9&lt;=$H754)</f>
        <v>0</v>
      </c>
      <c r="BA754" s="268">
        <f>MAX($I754,1-SUM($N219:AZ219))*(BA$9&lt;=$H754)</f>
        <v>0</v>
      </c>
      <c r="BB754" s="268">
        <f>MAX($I754,1-SUM($N219:BA219))*(BB$9&lt;=$H754)</f>
        <v>0</v>
      </c>
      <c r="BC754" s="268">
        <f>MAX($I754,1-SUM($N219:BB219))*(BC$9&lt;=$H754)</f>
        <v>0</v>
      </c>
      <c r="BD754" s="268">
        <f>MAX($I754,1-SUM($N219:BC219))*(BD$9&lt;=$H754)</f>
        <v>0</v>
      </c>
      <c r="BE754" s="268">
        <f>MAX($I754,1-SUM($N219:BD219))*(BE$9&lt;=$H754)</f>
        <v>0</v>
      </c>
      <c r="BF754" s="268">
        <f>MAX($I754,1-SUM($N219:BE219))*(BF$9&lt;=$H754)</f>
        <v>0</v>
      </c>
      <c r="BG754" s="268">
        <f>MAX($I754,1-SUM($N219:BF219))*(BG$9&lt;=$H754)</f>
        <v>0</v>
      </c>
      <c r="BH754" s="268">
        <f>MAX($I754,1-SUM($N219:BG219))*(BH$9&lt;=$H754)</f>
        <v>0</v>
      </c>
      <c r="BI754" s="268">
        <f>MAX($I754,1-SUM($N219:BH219))*(BI$9&lt;=$H754)</f>
        <v>0</v>
      </c>
      <c r="BJ754" s="268">
        <f>MAX($I754,1-SUM($N219:BI219))*(BJ$9&lt;=$H754)</f>
        <v>0</v>
      </c>
      <c r="BK754" s="268">
        <f>MAX($I754,1-SUM($N219:BJ219))*(BK$9&lt;=$H754)</f>
        <v>0</v>
      </c>
      <c r="BL754" s="268">
        <f>MAX($I754,1-SUM($N219:BK219))*(BL$9&lt;=$H754)</f>
        <v>0</v>
      </c>
      <c r="BM754" s="268">
        <f>MAX($I754,1-SUM($N219:BL219))*(BM$9&lt;=$H754)</f>
        <v>0</v>
      </c>
    </row>
    <row r="755" spans="3:65" ht="12.75">
      <c r="C755" s="220">
        <f t="shared" si="679"/>
        <v>9</v>
      </c>
      <c r="D755" s="198" t="str">
        <f t="shared" si="680"/>
        <v>…</v>
      </c>
      <c r="E755" s="245" t="str">
        <f t="shared" si="678"/>
        <v>Operating Expense</v>
      </c>
      <c r="F755" s="215">
        <f t="shared" si="678"/>
        <v>2</v>
      </c>
      <c r="G755" s="215"/>
      <c r="H755" s="250">
        <f>Input!J20</f>
        <v>10</v>
      </c>
      <c r="I755" s="267">
        <v>0.20</v>
      </c>
      <c r="O755" s="268">
        <f>MAX($I755,1-SUM($N220:N220))*(O$9&lt;=$H755)</f>
        <v>1</v>
      </c>
      <c r="P755" s="268">
        <f>MAX($I755,1-SUM($N220:O220))*(P$9&lt;=$H755)</f>
        <v>1</v>
      </c>
      <c r="Q755" s="268">
        <f>MAX($I755,1-SUM($N220:P220))*(Q$9&lt;=$H755)</f>
        <v>1</v>
      </c>
      <c r="R755" s="268">
        <f>MAX($I755,1-SUM($N220:Q220))*(R$9&lt;=$H755)</f>
        <v>1</v>
      </c>
      <c r="S755" s="268">
        <f>MAX($I755,1-SUM($N220:R220))*(S$9&lt;=$H755)</f>
        <v>1</v>
      </c>
      <c r="T755" s="268">
        <f>MAX($I755,1-SUM($N220:S220))*(T$9&lt;=$H755)</f>
        <v>1</v>
      </c>
      <c r="U755" s="268">
        <f>MAX($I755,1-SUM($N220:T220))*(U$9&lt;=$H755)</f>
        <v>1</v>
      </c>
      <c r="V755" s="268">
        <f>MAX($I755,1-SUM($N220:U220))*(V$9&lt;=$H755)</f>
        <v>1</v>
      </c>
      <c r="W755" s="268">
        <f>MAX($I755,1-SUM($N220:V220))*(W$9&lt;=$H755)</f>
        <v>1</v>
      </c>
      <c r="X755" s="268">
        <f>MAX($I755,1-SUM($N220:W220))*(X$9&lt;=$H755)</f>
        <v>1</v>
      </c>
      <c r="Y755" s="268">
        <f>MAX($I755,1-SUM($N220:X220))*(Y$9&lt;=$H755)</f>
        <v>0</v>
      </c>
      <c r="Z755" s="268">
        <f>MAX($I755,1-SUM($N220:Y220))*(Z$9&lt;=$H755)</f>
        <v>0</v>
      </c>
      <c r="AA755" s="268">
        <f>MAX($I755,1-SUM($N220:Z220))*(AA$9&lt;=$H755)</f>
        <v>0</v>
      </c>
      <c r="AB755" s="268">
        <f>MAX($I755,1-SUM($N220:AA220))*(AB$9&lt;=$H755)</f>
        <v>0</v>
      </c>
      <c r="AC755" s="268">
        <f>MAX($I755,1-SUM($N220:AB220))*(AC$9&lt;=$H755)</f>
        <v>0</v>
      </c>
      <c r="AD755" s="268">
        <f>MAX($I755,1-SUM($N220:AC220))*(AD$9&lt;=$H755)</f>
        <v>0</v>
      </c>
      <c r="AE755" s="268">
        <f>MAX($I755,1-SUM($N220:AD220))*(AE$9&lt;=$H755)</f>
        <v>0</v>
      </c>
      <c r="AF755" s="268">
        <f>MAX($I755,1-SUM($N220:AE220))*(AF$9&lt;=$H755)</f>
        <v>0</v>
      </c>
      <c r="AG755" s="268">
        <f>MAX($I755,1-SUM($N220:AF220))*(AG$9&lt;=$H755)</f>
        <v>0</v>
      </c>
      <c r="AH755" s="268">
        <f>MAX($I755,1-SUM($N220:AG220))*(AH$9&lt;=$H755)</f>
        <v>0</v>
      </c>
      <c r="AI755" s="268">
        <f>MAX($I755,1-SUM($N220:AH220))*(AI$9&lt;=$H755)</f>
        <v>0</v>
      </c>
      <c r="AJ755" s="268">
        <f>MAX($I755,1-SUM($N220:AI220))*(AJ$9&lt;=$H755)</f>
        <v>0</v>
      </c>
      <c r="AK755" s="268">
        <f>MAX($I755,1-SUM($N220:AJ220))*(AK$9&lt;=$H755)</f>
        <v>0</v>
      </c>
      <c r="AL755" s="268">
        <f>MAX($I755,1-SUM($N220:AK220))*(AL$9&lt;=$H755)</f>
        <v>0</v>
      </c>
      <c r="AM755" s="268">
        <f>MAX($I755,1-SUM($N220:AL220))*(AM$9&lt;=$H755)</f>
        <v>0</v>
      </c>
      <c r="AN755" s="268">
        <f>MAX($I755,1-SUM($N220:AM220))*(AN$9&lt;=$H755)</f>
        <v>0</v>
      </c>
      <c r="AO755" s="268">
        <f>MAX($I755,1-SUM($N220:AN220))*(AO$9&lt;=$H755)</f>
        <v>0</v>
      </c>
      <c r="AP755" s="268">
        <f>MAX($I755,1-SUM($N220:AO220))*(AP$9&lt;=$H755)</f>
        <v>0</v>
      </c>
      <c r="AQ755" s="268">
        <f>MAX($I755,1-SUM($N220:AP220))*(AQ$9&lt;=$H755)</f>
        <v>0</v>
      </c>
      <c r="AR755" s="268">
        <f>MAX($I755,1-SUM($N220:AQ220))*(AR$9&lt;=$H755)</f>
        <v>0</v>
      </c>
      <c r="AS755" s="268">
        <f>MAX($I755,1-SUM($N220:AR220))*(AS$9&lt;=$H755)</f>
        <v>0</v>
      </c>
      <c r="AT755" s="268">
        <f>MAX($I755,1-SUM($N220:AS220))*(AT$9&lt;=$H755)</f>
        <v>0</v>
      </c>
      <c r="AU755" s="268">
        <f>MAX($I755,1-SUM($N220:AT220))*(AU$9&lt;=$H755)</f>
        <v>0</v>
      </c>
      <c r="AV755" s="268">
        <f>MAX($I755,1-SUM($N220:AU220))*(AV$9&lt;=$H755)</f>
        <v>0</v>
      </c>
      <c r="AW755" s="268">
        <f>MAX($I755,1-SUM($N220:AV220))*(AW$9&lt;=$H755)</f>
        <v>0</v>
      </c>
      <c r="AX755" s="268">
        <f>MAX($I755,1-SUM($N220:AW220))*(AX$9&lt;=$H755)</f>
        <v>0</v>
      </c>
      <c r="AY755" s="268">
        <f>MAX($I755,1-SUM($N220:AX220))*(AY$9&lt;=$H755)</f>
        <v>0</v>
      </c>
      <c r="AZ755" s="268">
        <f>MAX($I755,1-SUM($N220:AY220))*(AZ$9&lt;=$H755)</f>
        <v>0</v>
      </c>
      <c r="BA755" s="268">
        <f>MAX($I755,1-SUM($N220:AZ220))*(BA$9&lt;=$H755)</f>
        <v>0</v>
      </c>
      <c r="BB755" s="268">
        <f>MAX($I755,1-SUM($N220:BA220))*(BB$9&lt;=$H755)</f>
        <v>0</v>
      </c>
      <c r="BC755" s="268">
        <f>MAX($I755,1-SUM($N220:BB220))*(BC$9&lt;=$H755)</f>
        <v>0</v>
      </c>
      <c r="BD755" s="268">
        <f>MAX($I755,1-SUM($N220:BC220))*(BD$9&lt;=$H755)</f>
        <v>0</v>
      </c>
      <c r="BE755" s="268">
        <f>MAX($I755,1-SUM($N220:BD220))*(BE$9&lt;=$H755)</f>
        <v>0</v>
      </c>
      <c r="BF755" s="268">
        <f>MAX($I755,1-SUM($N220:BE220))*(BF$9&lt;=$H755)</f>
        <v>0</v>
      </c>
      <c r="BG755" s="268">
        <f>MAX($I755,1-SUM($N220:BF220))*(BG$9&lt;=$H755)</f>
        <v>0</v>
      </c>
      <c r="BH755" s="268">
        <f>MAX($I755,1-SUM($N220:BG220))*(BH$9&lt;=$H755)</f>
        <v>0</v>
      </c>
      <c r="BI755" s="268">
        <f>MAX($I755,1-SUM($N220:BH220))*(BI$9&lt;=$H755)</f>
        <v>0</v>
      </c>
      <c r="BJ755" s="268">
        <f>MAX($I755,1-SUM($N220:BI220))*(BJ$9&lt;=$H755)</f>
        <v>0</v>
      </c>
      <c r="BK755" s="268">
        <f>MAX($I755,1-SUM($N220:BJ220))*(BK$9&lt;=$H755)</f>
        <v>0</v>
      </c>
      <c r="BL755" s="268">
        <f>MAX($I755,1-SUM($N220:BK220))*(BL$9&lt;=$H755)</f>
        <v>0</v>
      </c>
      <c r="BM755" s="268">
        <f>MAX($I755,1-SUM($N220:BL220))*(BM$9&lt;=$H755)</f>
        <v>0</v>
      </c>
    </row>
    <row r="756" spans="3:65" ht="12.75">
      <c r="C756" s="220">
        <f t="shared" si="679"/>
        <v>10</v>
      </c>
      <c r="D756" s="198" t="str">
        <f t="shared" si="680"/>
        <v>…</v>
      </c>
      <c r="E756" s="245" t="str">
        <f t="shared" si="678"/>
        <v>Operating Expense</v>
      </c>
      <c r="F756" s="215">
        <f t="shared" si="678"/>
        <v>2</v>
      </c>
      <c r="G756" s="215"/>
      <c r="H756" s="250">
        <f>Input!J21</f>
        <v>10</v>
      </c>
      <c r="I756" s="267">
        <v>0.20</v>
      </c>
      <c r="O756" s="268">
        <f>MAX($I756,1-SUM($N221:N221))*(O$9&lt;=$H756)</f>
        <v>1</v>
      </c>
      <c r="P756" s="268">
        <f>MAX($I756,1-SUM($N221:O221))*(P$9&lt;=$H756)</f>
        <v>1</v>
      </c>
      <c r="Q756" s="268">
        <f>MAX($I756,1-SUM($N221:P221))*(Q$9&lt;=$H756)</f>
        <v>1</v>
      </c>
      <c r="R756" s="268">
        <f>MAX($I756,1-SUM($N221:Q221))*(R$9&lt;=$H756)</f>
        <v>1</v>
      </c>
      <c r="S756" s="268">
        <f>MAX($I756,1-SUM($N221:R221))*(S$9&lt;=$H756)</f>
        <v>1</v>
      </c>
      <c r="T756" s="268">
        <f>MAX($I756,1-SUM($N221:S221))*(T$9&lt;=$H756)</f>
        <v>1</v>
      </c>
      <c r="U756" s="268">
        <f>MAX($I756,1-SUM($N221:T221))*(U$9&lt;=$H756)</f>
        <v>1</v>
      </c>
      <c r="V756" s="268">
        <f>MAX($I756,1-SUM($N221:U221))*(V$9&lt;=$H756)</f>
        <v>1</v>
      </c>
      <c r="W756" s="268">
        <f>MAX($I756,1-SUM($N221:V221))*(W$9&lt;=$H756)</f>
        <v>1</v>
      </c>
      <c r="X756" s="268">
        <f>MAX($I756,1-SUM($N221:W221))*(X$9&lt;=$H756)</f>
        <v>1</v>
      </c>
      <c r="Y756" s="268">
        <f>MAX($I756,1-SUM($N221:X221))*(Y$9&lt;=$H756)</f>
        <v>0</v>
      </c>
      <c r="Z756" s="268">
        <f>MAX($I756,1-SUM($N221:Y221))*(Z$9&lt;=$H756)</f>
        <v>0</v>
      </c>
      <c r="AA756" s="268">
        <f>MAX($I756,1-SUM($N221:Z221))*(AA$9&lt;=$H756)</f>
        <v>0</v>
      </c>
      <c r="AB756" s="268">
        <f>MAX($I756,1-SUM($N221:AA221))*(AB$9&lt;=$H756)</f>
        <v>0</v>
      </c>
      <c r="AC756" s="268">
        <f>MAX($I756,1-SUM($N221:AB221))*(AC$9&lt;=$H756)</f>
        <v>0</v>
      </c>
      <c r="AD756" s="268">
        <f>MAX($I756,1-SUM($N221:AC221))*(AD$9&lt;=$H756)</f>
        <v>0</v>
      </c>
      <c r="AE756" s="268">
        <f>MAX($I756,1-SUM($N221:AD221))*(AE$9&lt;=$H756)</f>
        <v>0</v>
      </c>
      <c r="AF756" s="268">
        <f>MAX($I756,1-SUM($N221:AE221))*(AF$9&lt;=$H756)</f>
        <v>0</v>
      </c>
      <c r="AG756" s="268">
        <f>MAX($I756,1-SUM($N221:AF221))*(AG$9&lt;=$H756)</f>
        <v>0</v>
      </c>
      <c r="AH756" s="268">
        <f>MAX($I756,1-SUM($N221:AG221))*(AH$9&lt;=$H756)</f>
        <v>0</v>
      </c>
      <c r="AI756" s="268">
        <f>MAX($I756,1-SUM($N221:AH221))*(AI$9&lt;=$H756)</f>
        <v>0</v>
      </c>
      <c r="AJ756" s="268">
        <f>MAX($I756,1-SUM($N221:AI221))*(AJ$9&lt;=$H756)</f>
        <v>0</v>
      </c>
      <c r="AK756" s="268">
        <f>MAX($I756,1-SUM($N221:AJ221))*(AK$9&lt;=$H756)</f>
        <v>0</v>
      </c>
      <c r="AL756" s="268">
        <f>MAX($I756,1-SUM($N221:AK221))*(AL$9&lt;=$H756)</f>
        <v>0</v>
      </c>
      <c r="AM756" s="268">
        <f>MAX($I756,1-SUM($N221:AL221))*(AM$9&lt;=$H756)</f>
        <v>0</v>
      </c>
      <c r="AN756" s="268">
        <f>MAX($I756,1-SUM($N221:AM221))*(AN$9&lt;=$H756)</f>
        <v>0</v>
      </c>
      <c r="AO756" s="268">
        <f>MAX($I756,1-SUM($N221:AN221))*(AO$9&lt;=$H756)</f>
        <v>0</v>
      </c>
      <c r="AP756" s="268">
        <f>MAX($I756,1-SUM($N221:AO221))*(AP$9&lt;=$H756)</f>
        <v>0</v>
      </c>
      <c r="AQ756" s="268">
        <f>MAX($I756,1-SUM($N221:AP221))*(AQ$9&lt;=$H756)</f>
        <v>0</v>
      </c>
      <c r="AR756" s="268">
        <f>MAX($I756,1-SUM($N221:AQ221))*(AR$9&lt;=$H756)</f>
        <v>0</v>
      </c>
      <c r="AS756" s="268">
        <f>MAX($I756,1-SUM($N221:AR221))*(AS$9&lt;=$H756)</f>
        <v>0</v>
      </c>
      <c r="AT756" s="268">
        <f>MAX($I756,1-SUM($N221:AS221))*(AT$9&lt;=$H756)</f>
        <v>0</v>
      </c>
      <c r="AU756" s="268">
        <f>MAX($I756,1-SUM($N221:AT221))*(AU$9&lt;=$H756)</f>
        <v>0</v>
      </c>
      <c r="AV756" s="268">
        <f>MAX($I756,1-SUM($N221:AU221))*(AV$9&lt;=$H756)</f>
        <v>0</v>
      </c>
      <c r="AW756" s="268">
        <f>MAX($I756,1-SUM($N221:AV221))*(AW$9&lt;=$H756)</f>
        <v>0</v>
      </c>
      <c r="AX756" s="268">
        <f>MAX($I756,1-SUM($N221:AW221))*(AX$9&lt;=$H756)</f>
        <v>0</v>
      </c>
      <c r="AY756" s="268">
        <f>MAX($I756,1-SUM($N221:AX221))*(AY$9&lt;=$H756)</f>
        <v>0</v>
      </c>
      <c r="AZ756" s="268">
        <f>MAX($I756,1-SUM($N221:AY221))*(AZ$9&lt;=$H756)</f>
        <v>0</v>
      </c>
      <c r="BA756" s="268">
        <f>MAX($I756,1-SUM($N221:AZ221))*(BA$9&lt;=$H756)</f>
        <v>0</v>
      </c>
      <c r="BB756" s="268">
        <f>MAX($I756,1-SUM($N221:BA221))*(BB$9&lt;=$H756)</f>
        <v>0</v>
      </c>
      <c r="BC756" s="268">
        <f>MAX($I756,1-SUM($N221:BB221))*(BC$9&lt;=$H756)</f>
        <v>0</v>
      </c>
      <c r="BD756" s="268">
        <f>MAX($I756,1-SUM($N221:BC221))*(BD$9&lt;=$H756)</f>
        <v>0</v>
      </c>
      <c r="BE756" s="268">
        <f>MAX($I756,1-SUM($N221:BD221))*(BE$9&lt;=$H756)</f>
        <v>0</v>
      </c>
      <c r="BF756" s="268">
        <f>MAX($I756,1-SUM($N221:BE221))*(BF$9&lt;=$H756)</f>
        <v>0</v>
      </c>
      <c r="BG756" s="268">
        <f>MAX($I756,1-SUM($N221:BF221))*(BG$9&lt;=$H756)</f>
        <v>0</v>
      </c>
      <c r="BH756" s="268">
        <f>MAX($I756,1-SUM($N221:BG221))*(BH$9&lt;=$H756)</f>
        <v>0</v>
      </c>
      <c r="BI756" s="268">
        <f>MAX($I756,1-SUM($N221:BH221))*(BI$9&lt;=$H756)</f>
        <v>0</v>
      </c>
      <c r="BJ756" s="268">
        <f>MAX($I756,1-SUM($N221:BI221))*(BJ$9&lt;=$H756)</f>
        <v>0</v>
      </c>
      <c r="BK756" s="268">
        <f>MAX($I756,1-SUM($N221:BJ221))*(BK$9&lt;=$H756)</f>
        <v>0</v>
      </c>
      <c r="BL756" s="268">
        <f>MAX($I756,1-SUM($N221:BK221))*(BL$9&lt;=$H756)</f>
        <v>0</v>
      </c>
      <c r="BM756" s="268">
        <f>MAX($I756,1-SUM($N221:BL221))*(BM$9&lt;=$H756)</f>
        <v>0</v>
      </c>
    </row>
    <row r="757" spans="3:65" ht="12.75">
      <c r="C757" s="220">
        <f t="shared" si="679"/>
        <v>11</v>
      </c>
      <c r="D757" s="198" t="str">
        <f t="shared" si="680"/>
        <v>…</v>
      </c>
      <c r="E757" s="245" t="str">
        <f t="shared" si="678"/>
        <v>Operating Expense</v>
      </c>
      <c r="F757" s="215">
        <f t="shared" si="678"/>
        <v>2</v>
      </c>
      <c r="G757" s="215"/>
      <c r="H757" s="250">
        <f>Input!J22</f>
        <v>10</v>
      </c>
      <c r="I757" s="267">
        <v>0.20</v>
      </c>
      <c r="O757" s="268">
        <f>MAX($I757,1-SUM($N222:N222))*(O$9&lt;=$H757)</f>
        <v>1</v>
      </c>
      <c r="P757" s="268">
        <f>MAX($I757,1-SUM($N222:O222))*(P$9&lt;=$H757)</f>
        <v>1</v>
      </c>
      <c r="Q757" s="268">
        <f>MAX($I757,1-SUM($N222:P222))*(Q$9&lt;=$H757)</f>
        <v>1</v>
      </c>
      <c r="R757" s="268">
        <f>MAX($I757,1-SUM($N222:Q222))*(R$9&lt;=$H757)</f>
        <v>1</v>
      </c>
      <c r="S757" s="268">
        <f>MAX($I757,1-SUM($N222:R222))*(S$9&lt;=$H757)</f>
        <v>1</v>
      </c>
      <c r="T757" s="268">
        <f>MAX($I757,1-SUM($N222:S222))*(T$9&lt;=$H757)</f>
        <v>1</v>
      </c>
      <c r="U757" s="268">
        <f>MAX($I757,1-SUM($N222:T222))*(U$9&lt;=$H757)</f>
        <v>1</v>
      </c>
      <c r="V757" s="268">
        <f>MAX($I757,1-SUM($N222:U222))*(V$9&lt;=$H757)</f>
        <v>1</v>
      </c>
      <c r="W757" s="268">
        <f>MAX($I757,1-SUM($N222:V222))*(W$9&lt;=$H757)</f>
        <v>1</v>
      </c>
      <c r="X757" s="268">
        <f>MAX($I757,1-SUM($N222:W222))*(X$9&lt;=$H757)</f>
        <v>1</v>
      </c>
      <c r="Y757" s="268">
        <f>MAX($I757,1-SUM($N222:X222))*(Y$9&lt;=$H757)</f>
        <v>0</v>
      </c>
      <c r="Z757" s="268">
        <f>MAX($I757,1-SUM($N222:Y222))*(Z$9&lt;=$H757)</f>
        <v>0</v>
      </c>
      <c r="AA757" s="268">
        <f>MAX($I757,1-SUM($N222:Z222))*(AA$9&lt;=$H757)</f>
        <v>0</v>
      </c>
      <c r="AB757" s="268">
        <f>MAX($I757,1-SUM($N222:AA222))*(AB$9&lt;=$H757)</f>
        <v>0</v>
      </c>
      <c r="AC757" s="268">
        <f>MAX($I757,1-SUM($N222:AB222))*(AC$9&lt;=$H757)</f>
        <v>0</v>
      </c>
      <c r="AD757" s="268">
        <f>MAX($I757,1-SUM($N222:AC222))*(AD$9&lt;=$H757)</f>
        <v>0</v>
      </c>
      <c r="AE757" s="268">
        <f>MAX($I757,1-SUM($N222:AD222))*(AE$9&lt;=$H757)</f>
        <v>0</v>
      </c>
      <c r="AF757" s="268">
        <f>MAX($I757,1-SUM($N222:AE222))*(AF$9&lt;=$H757)</f>
        <v>0</v>
      </c>
      <c r="AG757" s="268">
        <f>MAX($I757,1-SUM($N222:AF222))*(AG$9&lt;=$H757)</f>
        <v>0</v>
      </c>
      <c r="AH757" s="268">
        <f>MAX($I757,1-SUM($N222:AG222))*(AH$9&lt;=$H757)</f>
        <v>0</v>
      </c>
      <c r="AI757" s="268">
        <f>MAX($I757,1-SUM($N222:AH222))*(AI$9&lt;=$H757)</f>
        <v>0</v>
      </c>
      <c r="AJ757" s="268">
        <f>MAX($I757,1-SUM($N222:AI222))*(AJ$9&lt;=$H757)</f>
        <v>0</v>
      </c>
      <c r="AK757" s="268">
        <f>MAX($I757,1-SUM($N222:AJ222))*(AK$9&lt;=$H757)</f>
        <v>0</v>
      </c>
      <c r="AL757" s="268">
        <f>MAX($I757,1-SUM($N222:AK222))*(AL$9&lt;=$H757)</f>
        <v>0</v>
      </c>
      <c r="AM757" s="268">
        <f>MAX($I757,1-SUM($N222:AL222))*(AM$9&lt;=$H757)</f>
        <v>0</v>
      </c>
      <c r="AN757" s="268">
        <f>MAX($I757,1-SUM($N222:AM222))*(AN$9&lt;=$H757)</f>
        <v>0</v>
      </c>
      <c r="AO757" s="268">
        <f>MAX($I757,1-SUM($N222:AN222))*(AO$9&lt;=$H757)</f>
        <v>0</v>
      </c>
      <c r="AP757" s="268">
        <f>MAX($I757,1-SUM($N222:AO222))*(AP$9&lt;=$H757)</f>
        <v>0</v>
      </c>
      <c r="AQ757" s="268">
        <f>MAX($I757,1-SUM($N222:AP222))*(AQ$9&lt;=$H757)</f>
        <v>0</v>
      </c>
      <c r="AR757" s="268">
        <f>MAX($I757,1-SUM($N222:AQ222))*(AR$9&lt;=$H757)</f>
        <v>0</v>
      </c>
      <c r="AS757" s="268">
        <f>MAX($I757,1-SUM($N222:AR222))*(AS$9&lt;=$H757)</f>
        <v>0</v>
      </c>
      <c r="AT757" s="268">
        <f>MAX($I757,1-SUM($N222:AS222))*(AT$9&lt;=$H757)</f>
        <v>0</v>
      </c>
      <c r="AU757" s="268">
        <f>MAX($I757,1-SUM($N222:AT222))*(AU$9&lt;=$H757)</f>
        <v>0</v>
      </c>
      <c r="AV757" s="268">
        <f>MAX($I757,1-SUM($N222:AU222))*(AV$9&lt;=$H757)</f>
        <v>0</v>
      </c>
      <c r="AW757" s="268">
        <f>MAX($I757,1-SUM($N222:AV222))*(AW$9&lt;=$H757)</f>
        <v>0</v>
      </c>
      <c r="AX757" s="268">
        <f>MAX($I757,1-SUM($N222:AW222))*(AX$9&lt;=$H757)</f>
        <v>0</v>
      </c>
      <c r="AY757" s="268">
        <f>MAX($I757,1-SUM($N222:AX222))*(AY$9&lt;=$H757)</f>
        <v>0</v>
      </c>
      <c r="AZ757" s="268">
        <f>MAX($I757,1-SUM($N222:AY222))*(AZ$9&lt;=$H757)</f>
        <v>0</v>
      </c>
      <c r="BA757" s="268">
        <f>MAX($I757,1-SUM($N222:AZ222))*(BA$9&lt;=$H757)</f>
        <v>0</v>
      </c>
      <c r="BB757" s="268">
        <f>MAX($I757,1-SUM($N222:BA222))*(BB$9&lt;=$H757)</f>
        <v>0</v>
      </c>
      <c r="BC757" s="268">
        <f>MAX($I757,1-SUM($N222:BB222))*(BC$9&lt;=$H757)</f>
        <v>0</v>
      </c>
      <c r="BD757" s="268">
        <f>MAX($I757,1-SUM($N222:BC222))*(BD$9&lt;=$H757)</f>
        <v>0</v>
      </c>
      <c r="BE757" s="268">
        <f>MAX($I757,1-SUM($N222:BD222))*(BE$9&lt;=$H757)</f>
        <v>0</v>
      </c>
      <c r="BF757" s="268">
        <f>MAX($I757,1-SUM($N222:BE222))*(BF$9&lt;=$H757)</f>
        <v>0</v>
      </c>
      <c r="BG757" s="268">
        <f>MAX($I757,1-SUM($N222:BF222))*(BG$9&lt;=$H757)</f>
        <v>0</v>
      </c>
      <c r="BH757" s="268">
        <f>MAX($I757,1-SUM($N222:BG222))*(BH$9&lt;=$H757)</f>
        <v>0</v>
      </c>
      <c r="BI757" s="268">
        <f>MAX($I757,1-SUM($N222:BH222))*(BI$9&lt;=$H757)</f>
        <v>0</v>
      </c>
      <c r="BJ757" s="268">
        <f>MAX($I757,1-SUM($N222:BI222))*(BJ$9&lt;=$H757)</f>
        <v>0</v>
      </c>
      <c r="BK757" s="268">
        <f>MAX($I757,1-SUM($N222:BJ222))*(BK$9&lt;=$H757)</f>
        <v>0</v>
      </c>
      <c r="BL757" s="268">
        <f>MAX($I757,1-SUM($N222:BK222))*(BL$9&lt;=$H757)</f>
        <v>0</v>
      </c>
      <c r="BM757" s="268">
        <f>MAX($I757,1-SUM($N222:BL222))*(BM$9&lt;=$H757)</f>
        <v>0</v>
      </c>
    </row>
    <row r="758" spans="3:65" ht="12.75">
      <c r="C758" s="220">
        <f t="shared" si="679"/>
        <v>12</v>
      </c>
      <c r="D758" s="198" t="str">
        <f t="shared" si="680"/>
        <v>…</v>
      </c>
      <c r="E758" s="245" t="str">
        <f t="shared" si="678"/>
        <v>Operating Expense</v>
      </c>
      <c r="F758" s="215">
        <f t="shared" si="678"/>
        <v>2</v>
      </c>
      <c r="G758" s="215"/>
      <c r="H758" s="250">
        <f>Input!J23</f>
        <v>10</v>
      </c>
      <c r="I758" s="267">
        <v>0.20</v>
      </c>
      <c r="O758" s="268">
        <f>MAX($I758,1-SUM($N223:N223))*(O$9&lt;=$H758)</f>
        <v>1</v>
      </c>
      <c r="P758" s="268">
        <f>MAX($I758,1-SUM($N223:O223))*(P$9&lt;=$H758)</f>
        <v>1</v>
      </c>
      <c r="Q758" s="268">
        <f>MAX($I758,1-SUM($N223:P223))*(Q$9&lt;=$H758)</f>
        <v>1</v>
      </c>
      <c r="R758" s="268">
        <f>MAX($I758,1-SUM($N223:Q223))*(R$9&lt;=$H758)</f>
        <v>1</v>
      </c>
      <c r="S758" s="268">
        <f>MAX($I758,1-SUM($N223:R223))*(S$9&lt;=$H758)</f>
        <v>1</v>
      </c>
      <c r="T758" s="268">
        <f>MAX($I758,1-SUM($N223:S223))*(T$9&lt;=$H758)</f>
        <v>1</v>
      </c>
      <c r="U758" s="268">
        <f>MAX($I758,1-SUM($N223:T223))*(U$9&lt;=$H758)</f>
        <v>1</v>
      </c>
      <c r="V758" s="268">
        <f>MAX($I758,1-SUM($N223:U223))*(V$9&lt;=$H758)</f>
        <v>1</v>
      </c>
      <c r="W758" s="268">
        <f>MAX($I758,1-SUM($N223:V223))*(W$9&lt;=$H758)</f>
        <v>1</v>
      </c>
      <c r="X758" s="268">
        <f>MAX($I758,1-SUM($N223:W223))*(X$9&lt;=$H758)</f>
        <v>1</v>
      </c>
      <c r="Y758" s="268">
        <f>MAX($I758,1-SUM($N223:X223))*(Y$9&lt;=$H758)</f>
        <v>0</v>
      </c>
      <c r="Z758" s="268">
        <f>MAX($I758,1-SUM($N223:Y223))*(Z$9&lt;=$H758)</f>
        <v>0</v>
      </c>
      <c r="AA758" s="268">
        <f>MAX($I758,1-SUM($N223:Z223))*(AA$9&lt;=$H758)</f>
        <v>0</v>
      </c>
      <c r="AB758" s="268">
        <f>MAX($I758,1-SUM($N223:AA223))*(AB$9&lt;=$H758)</f>
        <v>0</v>
      </c>
      <c r="AC758" s="268">
        <f>MAX($I758,1-SUM($N223:AB223))*(AC$9&lt;=$H758)</f>
        <v>0</v>
      </c>
      <c r="AD758" s="268">
        <f>MAX($I758,1-SUM($N223:AC223))*(AD$9&lt;=$H758)</f>
        <v>0</v>
      </c>
      <c r="AE758" s="268">
        <f>MAX($I758,1-SUM($N223:AD223))*(AE$9&lt;=$H758)</f>
        <v>0</v>
      </c>
      <c r="AF758" s="268">
        <f>MAX($I758,1-SUM($N223:AE223))*(AF$9&lt;=$H758)</f>
        <v>0</v>
      </c>
      <c r="AG758" s="268">
        <f>MAX($I758,1-SUM($N223:AF223))*(AG$9&lt;=$H758)</f>
        <v>0</v>
      </c>
      <c r="AH758" s="268">
        <f>MAX($I758,1-SUM($N223:AG223))*(AH$9&lt;=$H758)</f>
        <v>0</v>
      </c>
      <c r="AI758" s="268">
        <f>MAX($I758,1-SUM($N223:AH223))*(AI$9&lt;=$H758)</f>
        <v>0</v>
      </c>
      <c r="AJ758" s="268">
        <f>MAX($I758,1-SUM($N223:AI223))*(AJ$9&lt;=$H758)</f>
        <v>0</v>
      </c>
      <c r="AK758" s="268">
        <f>MAX($I758,1-SUM($N223:AJ223))*(AK$9&lt;=$H758)</f>
        <v>0</v>
      </c>
      <c r="AL758" s="268">
        <f>MAX($I758,1-SUM($N223:AK223))*(AL$9&lt;=$H758)</f>
        <v>0</v>
      </c>
      <c r="AM758" s="268">
        <f>MAX($I758,1-SUM($N223:AL223))*(AM$9&lt;=$H758)</f>
        <v>0</v>
      </c>
      <c r="AN758" s="268">
        <f>MAX($I758,1-SUM($N223:AM223))*(AN$9&lt;=$H758)</f>
        <v>0</v>
      </c>
      <c r="AO758" s="268">
        <f>MAX($I758,1-SUM($N223:AN223))*(AO$9&lt;=$H758)</f>
        <v>0</v>
      </c>
      <c r="AP758" s="268">
        <f>MAX($I758,1-SUM($N223:AO223))*(AP$9&lt;=$H758)</f>
        <v>0</v>
      </c>
      <c r="AQ758" s="268">
        <f>MAX($I758,1-SUM($N223:AP223))*(AQ$9&lt;=$H758)</f>
        <v>0</v>
      </c>
      <c r="AR758" s="268">
        <f>MAX($I758,1-SUM($N223:AQ223))*(AR$9&lt;=$H758)</f>
        <v>0</v>
      </c>
      <c r="AS758" s="268">
        <f>MAX($I758,1-SUM($N223:AR223))*(AS$9&lt;=$H758)</f>
        <v>0</v>
      </c>
      <c r="AT758" s="268">
        <f>MAX($I758,1-SUM($N223:AS223))*(AT$9&lt;=$H758)</f>
        <v>0</v>
      </c>
      <c r="AU758" s="268">
        <f>MAX($I758,1-SUM($N223:AT223))*(AU$9&lt;=$H758)</f>
        <v>0</v>
      </c>
      <c r="AV758" s="268">
        <f>MAX($I758,1-SUM($N223:AU223))*(AV$9&lt;=$H758)</f>
        <v>0</v>
      </c>
      <c r="AW758" s="268">
        <f>MAX($I758,1-SUM($N223:AV223))*(AW$9&lt;=$H758)</f>
        <v>0</v>
      </c>
      <c r="AX758" s="268">
        <f>MAX($I758,1-SUM($N223:AW223))*(AX$9&lt;=$H758)</f>
        <v>0</v>
      </c>
      <c r="AY758" s="268">
        <f>MAX($I758,1-SUM($N223:AX223))*(AY$9&lt;=$H758)</f>
        <v>0</v>
      </c>
      <c r="AZ758" s="268">
        <f>MAX($I758,1-SUM($N223:AY223))*(AZ$9&lt;=$H758)</f>
        <v>0</v>
      </c>
      <c r="BA758" s="268">
        <f>MAX($I758,1-SUM($N223:AZ223))*(BA$9&lt;=$H758)</f>
        <v>0</v>
      </c>
      <c r="BB758" s="268">
        <f>MAX($I758,1-SUM($N223:BA223))*(BB$9&lt;=$H758)</f>
        <v>0</v>
      </c>
      <c r="BC758" s="268">
        <f>MAX($I758,1-SUM($N223:BB223))*(BC$9&lt;=$H758)</f>
        <v>0</v>
      </c>
      <c r="BD758" s="268">
        <f>MAX($I758,1-SUM($N223:BC223))*(BD$9&lt;=$H758)</f>
        <v>0</v>
      </c>
      <c r="BE758" s="268">
        <f>MAX($I758,1-SUM($N223:BD223))*(BE$9&lt;=$H758)</f>
        <v>0</v>
      </c>
      <c r="BF758" s="268">
        <f>MAX($I758,1-SUM($N223:BE223))*(BF$9&lt;=$H758)</f>
        <v>0</v>
      </c>
      <c r="BG758" s="268">
        <f>MAX($I758,1-SUM($N223:BF223))*(BG$9&lt;=$H758)</f>
        <v>0</v>
      </c>
      <c r="BH758" s="268">
        <f>MAX($I758,1-SUM($N223:BG223))*(BH$9&lt;=$H758)</f>
        <v>0</v>
      </c>
      <c r="BI758" s="268">
        <f>MAX($I758,1-SUM($N223:BH223))*(BI$9&lt;=$H758)</f>
        <v>0</v>
      </c>
      <c r="BJ758" s="268">
        <f>MAX($I758,1-SUM($N223:BI223))*(BJ$9&lt;=$H758)</f>
        <v>0</v>
      </c>
      <c r="BK758" s="268">
        <f>MAX($I758,1-SUM($N223:BJ223))*(BK$9&lt;=$H758)</f>
        <v>0</v>
      </c>
      <c r="BL758" s="268">
        <f>MAX($I758,1-SUM($N223:BK223))*(BL$9&lt;=$H758)</f>
        <v>0</v>
      </c>
      <c r="BM758" s="268">
        <f>MAX($I758,1-SUM($N223:BL223))*(BM$9&lt;=$H758)</f>
        <v>0</v>
      </c>
    </row>
    <row r="759" spans="3:65" ht="12.75">
      <c r="C759" s="220">
        <f t="shared" si="679"/>
        <v>13</v>
      </c>
      <c r="D759" s="198" t="str">
        <f t="shared" si="680"/>
        <v>…</v>
      </c>
      <c r="E759" s="245" t="str">
        <f t="shared" si="678"/>
        <v>Operating Expense</v>
      </c>
      <c r="F759" s="215">
        <f t="shared" si="678"/>
        <v>2</v>
      </c>
      <c r="G759" s="215"/>
      <c r="H759" s="250">
        <f>Input!J24</f>
        <v>10</v>
      </c>
      <c r="I759" s="267">
        <v>0.20</v>
      </c>
      <c r="O759" s="268">
        <f>MAX($I759,1-SUM($N224:N224))*(O$9&lt;=$H759)</f>
        <v>1</v>
      </c>
      <c r="P759" s="268">
        <f>MAX($I759,1-SUM($N224:O224))*(P$9&lt;=$H759)</f>
        <v>1</v>
      </c>
      <c r="Q759" s="268">
        <f>MAX($I759,1-SUM($N224:P224))*(Q$9&lt;=$H759)</f>
        <v>1</v>
      </c>
      <c r="R759" s="268">
        <f>MAX($I759,1-SUM($N224:Q224))*(R$9&lt;=$H759)</f>
        <v>1</v>
      </c>
      <c r="S759" s="268">
        <f>MAX($I759,1-SUM($N224:R224))*(S$9&lt;=$H759)</f>
        <v>1</v>
      </c>
      <c r="T759" s="268">
        <f>MAX($I759,1-SUM($N224:S224))*(T$9&lt;=$H759)</f>
        <v>1</v>
      </c>
      <c r="U759" s="268">
        <f>MAX($I759,1-SUM($N224:T224))*(U$9&lt;=$H759)</f>
        <v>1</v>
      </c>
      <c r="V759" s="268">
        <f>MAX($I759,1-SUM($N224:U224))*(V$9&lt;=$H759)</f>
        <v>1</v>
      </c>
      <c r="W759" s="268">
        <f>MAX($I759,1-SUM($N224:V224))*(W$9&lt;=$H759)</f>
        <v>1</v>
      </c>
      <c r="X759" s="268">
        <f>MAX($I759,1-SUM($N224:W224))*(X$9&lt;=$H759)</f>
        <v>1</v>
      </c>
      <c r="Y759" s="268">
        <f>MAX($I759,1-SUM($N224:X224))*(Y$9&lt;=$H759)</f>
        <v>0</v>
      </c>
      <c r="Z759" s="268">
        <f>MAX($I759,1-SUM($N224:Y224))*(Z$9&lt;=$H759)</f>
        <v>0</v>
      </c>
      <c r="AA759" s="268">
        <f>MAX($I759,1-SUM($N224:Z224))*(AA$9&lt;=$H759)</f>
        <v>0</v>
      </c>
      <c r="AB759" s="268">
        <f>MAX($I759,1-SUM($N224:AA224))*(AB$9&lt;=$H759)</f>
        <v>0</v>
      </c>
      <c r="AC759" s="268">
        <f>MAX($I759,1-SUM($N224:AB224))*(AC$9&lt;=$H759)</f>
        <v>0</v>
      </c>
      <c r="AD759" s="268">
        <f>MAX($I759,1-SUM($N224:AC224))*(AD$9&lt;=$H759)</f>
        <v>0</v>
      </c>
      <c r="AE759" s="268">
        <f>MAX($I759,1-SUM($N224:AD224))*(AE$9&lt;=$H759)</f>
        <v>0</v>
      </c>
      <c r="AF759" s="268">
        <f>MAX($I759,1-SUM($N224:AE224))*(AF$9&lt;=$H759)</f>
        <v>0</v>
      </c>
      <c r="AG759" s="268">
        <f>MAX($I759,1-SUM($N224:AF224))*(AG$9&lt;=$H759)</f>
        <v>0</v>
      </c>
      <c r="AH759" s="268">
        <f>MAX($I759,1-SUM($N224:AG224))*(AH$9&lt;=$H759)</f>
        <v>0</v>
      </c>
      <c r="AI759" s="268">
        <f>MAX($I759,1-SUM($N224:AH224))*(AI$9&lt;=$H759)</f>
        <v>0</v>
      </c>
      <c r="AJ759" s="268">
        <f>MAX($I759,1-SUM($N224:AI224))*(AJ$9&lt;=$H759)</f>
        <v>0</v>
      </c>
      <c r="AK759" s="268">
        <f>MAX($I759,1-SUM($N224:AJ224))*(AK$9&lt;=$H759)</f>
        <v>0</v>
      </c>
      <c r="AL759" s="268">
        <f>MAX($I759,1-SUM($N224:AK224))*(AL$9&lt;=$H759)</f>
        <v>0</v>
      </c>
      <c r="AM759" s="268">
        <f>MAX($I759,1-SUM($N224:AL224))*(AM$9&lt;=$H759)</f>
        <v>0</v>
      </c>
      <c r="AN759" s="268">
        <f>MAX($I759,1-SUM($N224:AM224))*(AN$9&lt;=$H759)</f>
        <v>0</v>
      </c>
      <c r="AO759" s="268">
        <f>MAX($I759,1-SUM($N224:AN224))*(AO$9&lt;=$H759)</f>
        <v>0</v>
      </c>
      <c r="AP759" s="268">
        <f>MAX($I759,1-SUM($N224:AO224))*(AP$9&lt;=$H759)</f>
        <v>0</v>
      </c>
      <c r="AQ759" s="268">
        <f>MAX($I759,1-SUM($N224:AP224))*(AQ$9&lt;=$H759)</f>
        <v>0</v>
      </c>
      <c r="AR759" s="268">
        <f>MAX($I759,1-SUM($N224:AQ224))*(AR$9&lt;=$H759)</f>
        <v>0</v>
      </c>
      <c r="AS759" s="268">
        <f>MAX($I759,1-SUM($N224:AR224))*(AS$9&lt;=$H759)</f>
        <v>0</v>
      </c>
      <c r="AT759" s="268">
        <f>MAX($I759,1-SUM($N224:AS224))*(AT$9&lt;=$H759)</f>
        <v>0</v>
      </c>
      <c r="AU759" s="268">
        <f>MAX($I759,1-SUM($N224:AT224))*(AU$9&lt;=$H759)</f>
        <v>0</v>
      </c>
      <c r="AV759" s="268">
        <f>MAX($I759,1-SUM($N224:AU224))*(AV$9&lt;=$H759)</f>
        <v>0</v>
      </c>
      <c r="AW759" s="268">
        <f>MAX($I759,1-SUM($N224:AV224))*(AW$9&lt;=$H759)</f>
        <v>0</v>
      </c>
      <c r="AX759" s="268">
        <f>MAX($I759,1-SUM($N224:AW224))*(AX$9&lt;=$H759)</f>
        <v>0</v>
      </c>
      <c r="AY759" s="268">
        <f>MAX($I759,1-SUM($N224:AX224))*(AY$9&lt;=$H759)</f>
        <v>0</v>
      </c>
      <c r="AZ759" s="268">
        <f>MAX($I759,1-SUM($N224:AY224))*(AZ$9&lt;=$H759)</f>
        <v>0</v>
      </c>
      <c r="BA759" s="268">
        <f>MAX($I759,1-SUM($N224:AZ224))*(BA$9&lt;=$H759)</f>
        <v>0</v>
      </c>
      <c r="BB759" s="268">
        <f>MAX($I759,1-SUM($N224:BA224))*(BB$9&lt;=$H759)</f>
        <v>0</v>
      </c>
      <c r="BC759" s="268">
        <f>MAX($I759,1-SUM($N224:BB224))*(BC$9&lt;=$H759)</f>
        <v>0</v>
      </c>
      <c r="BD759" s="268">
        <f>MAX($I759,1-SUM($N224:BC224))*(BD$9&lt;=$H759)</f>
        <v>0</v>
      </c>
      <c r="BE759" s="268">
        <f>MAX($I759,1-SUM($N224:BD224))*(BE$9&lt;=$H759)</f>
        <v>0</v>
      </c>
      <c r="BF759" s="268">
        <f>MAX($I759,1-SUM($N224:BE224))*(BF$9&lt;=$H759)</f>
        <v>0</v>
      </c>
      <c r="BG759" s="268">
        <f>MAX($I759,1-SUM($N224:BF224))*(BG$9&lt;=$H759)</f>
        <v>0</v>
      </c>
      <c r="BH759" s="268">
        <f>MAX($I759,1-SUM($N224:BG224))*(BH$9&lt;=$H759)</f>
        <v>0</v>
      </c>
      <c r="BI759" s="268">
        <f>MAX($I759,1-SUM($N224:BH224))*(BI$9&lt;=$H759)</f>
        <v>0</v>
      </c>
      <c r="BJ759" s="268">
        <f>MAX($I759,1-SUM($N224:BI224))*(BJ$9&lt;=$H759)</f>
        <v>0</v>
      </c>
      <c r="BK759" s="268">
        <f>MAX($I759,1-SUM($N224:BJ224))*(BK$9&lt;=$H759)</f>
        <v>0</v>
      </c>
      <c r="BL759" s="268">
        <f>MAX($I759,1-SUM($N224:BK224))*(BL$9&lt;=$H759)</f>
        <v>0</v>
      </c>
      <c r="BM759" s="268">
        <f>MAX($I759,1-SUM($N224:BL224))*(BM$9&lt;=$H759)</f>
        <v>0</v>
      </c>
    </row>
    <row r="760" spans="3:65" ht="12.75">
      <c r="C760" s="220">
        <f t="shared" si="679"/>
        <v>14</v>
      </c>
      <c r="D760" s="198" t="str">
        <f t="shared" si="680"/>
        <v>…</v>
      </c>
      <c r="E760" s="245" t="str">
        <f t="shared" si="678"/>
        <v>Operating Expense</v>
      </c>
      <c r="F760" s="215">
        <f t="shared" si="678"/>
        <v>2</v>
      </c>
      <c r="G760" s="215"/>
      <c r="H760" s="250">
        <f>Input!J25</f>
        <v>10</v>
      </c>
      <c r="I760" s="267">
        <v>0.20</v>
      </c>
      <c r="O760" s="268">
        <f>MAX($I760,1-SUM($N225:N225))*(O$9&lt;=$H760)</f>
        <v>1</v>
      </c>
      <c r="P760" s="268">
        <f>MAX($I760,1-SUM($N225:O225))*(P$9&lt;=$H760)</f>
        <v>1</v>
      </c>
      <c r="Q760" s="268">
        <f>MAX($I760,1-SUM($N225:P225))*(Q$9&lt;=$H760)</f>
        <v>1</v>
      </c>
      <c r="R760" s="268">
        <f>MAX($I760,1-SUM($N225:Q225))*(R$9&lt;=$H760)</f>
        <v>1</v>
      </c>
      <c r="S760" s="268">
        <f>MAX($I760,1-SUM($N225:R225))*(S$9&lt;=$H760)</f>
        <v>1</v>
      </c>
      <c r="T760" s="268">
        <f>MAX($I760,1-SUM($N225:S225))*(T$9&lt;=$H760)</f>
        <v>1</v>
      </c>
      <c r="U760" s="268">
        <f>MAX($I760,1-SUM($N225:T225))*(U$9&lt;=$H760)</f>
        <v>1</v>
      </c>
      <c r="V760" s="268">
        <f>MAX($I760,1-SUM($N225:U225))*(V$9&lt;=$H760)</f>
        <v>1</v>
      </c>
      <c r="W760" s="268">
        <f>MAX($I760,1-SUM($N225:V225))*(W$9&lt;=$H760)</f>
        <v>1</v>
      </c>
      <c r="X760" s="268">
        <f>MAX($I760,1-SUM($N225:W225))*(X$9&lt;=$H760)</f>
        <v>1</v>
      </c>
      <c r="Y760" s="268">
        <f>MAX($I760,1-SUM($N225:X225))*(Y$9&lt;=$H760)</f>
        <v>0</v>
      </c>
      <c r="Z760" s="268">
        <f>MAX($I760,1-SUM($N225:Y225))*(Z$9&lt;=$H760)</f>
        <v>0</v>
      </c>
      <c r="AA760" s="268">
        <f>MAX($I760,1-SUM($N225:Z225))*(AA$9&lt;=$H760)</f>
        <v>0</v>
      </c>
      <c r="AB760" s="268">
        <f>MAX($I760,1-SUM($N225:AA225))*(AB$9&lt;=$H760)</f>
        <v>0</v>
      </c>
      <c r="AC760" s="268">
        <f>MAX($I760,1-SUM($N225:AB225))*(AC$9&lt;=$H760)</f>
        <v>0</v>
      </c>
      <c r="AD760" s="268">
        <f>MAX($I760,1-SUM($N225:AC225))*(AD$9&lt;=$H760)</f>
        <v>0</v>
      </c>
      <c r="AE760" s="268">
        <f>MAX($I760,1-SUM($N225:AD225))*(AE$9&lt;=$H760)</f>
        <v>0</v>
      </c>
      <c r="AF760" s="268">
        <f>MAX($I760,1-SUM($N225:AE225))*(AF$9&lt;=$H760)</f>
        <v>0</v>
      </c>
      <c r="AG760" s="268">
        <f>MAX($I760,1-SUM($N225:AF225))*(AG$9&lt;=$H760)</f>
        <v>0</v>
      </c>
      <c r="AH760" s="268">
        <f>MAX($I760,1-SUM($N225:AG225))*(AH$9&lt;=$H760)</f>
        <v>0</v>
      </c>
      <c r="AI760" s="268">
        <f>MAX($I760,1-SUM($N225:AH225))*(AI$9&lt;=$H760)</f>
        <v>0</v>
      </c>
      <c r="AJ760" s="268">
        <f>MAX($I760,1-SUM($N225:AI225))*(AJ$9&lt;=$H760)</f>
        <v>0</v>
      </c>
      <c r="AK760" s="268">
        <f>MAX($I760,1-SUM($N225:AJ225))*(AK$9&lt;=$H760)</f>
        <v>0</v>
      </c>
      <c r="AL760" s="268">
        <f>MAX($I760,1-SUM($N225:AK225))*(AL$9&lt;=$H760)</f>
        <v>0</v>
      </c>
      <c r="AM760" s="268">
        <f>MAX($I760,1-SUM($N225:AL225))*(AM$9&lt;=$H760)</f>
        <v>0</v>
      </c>
      <c r="AN760" s="268">
        <f>MAX($I760,1-SUM($N225:AM225))*(AN$9&lt;=$H760)</f>
        <v>0</v>
      </c>
      <c r="AO760" s="268">
        <f>MAX($I760,1-SUM($N225:AN225))*(AO$9&lt;=$H760)</f>
        <v>0</v>
      </c>
      <c r="AP760" s="268">
        <f>MAX($I760,1-SUM($N225:AO225))*(AP$9&lt;=$H760)</f>
        <v>0</v>
      </c>
      <c r="AQ760" s="268">
        <f>MAX($I760,1-SUM($N225:AP225))*(AQ$9&lt;=$H760)</f>
        <v>0</v>
      </c>
      <c r="AR760" s="268">
        <f>MAX($I760,1-SUM($N225:AQ225))*(AR$9&lt;=$H760)</f>
        <v>0</v>
      </c>
      <c r="AS760" s="268">
        <f>MAX($I760,1-SUM($N225:AR225))*(AS$9&lt;=$H760)</f>
        <v>0</v>
      </c>
      <c r="AT760" s="268">
        <f>MAX($I760,1-SUM($N225:AS225))*(AT$9&lt;=$H760)</f>
        <v>0</v>
      </c>
      <c r="AU760" s="268">
        <f>MAX($I760,1-SUM($N225:AT225))*(AU$9&lt;=$H760)</f>
        <v>0</v>
      </c>
      <c r="AV760" s="268">
        <f>MAX($I760,1-SUM($N225:AU225))*(AV$9&lt;=$H760)</f>
        <v>0</v>
      </c>
      <c r="AW760" s="268">
        <f>MAX($I760,1-SUM($N225:AV225))*(AW$9&lt;=$H760)</f>
        <v>0</v>
      </c>
      <c r="AX760" s="268">
        <f>MAX($I760,1-SUM($N225:AW225))*(AX$9&lt;=$H760)</f>
        <v>0</v>
      </c>
      <c r="AY760" s="268">
        <f>MAX($I760,1-SUM($N225:AX225))*(AY$9&lt;=$H760)</f>
        <v>0</v>
      </c>
      <c r="AZ760" s="268">
        <f>MAX($I760,1-SUM($N225:AY225))*(AZ$9&lt;=$H760)</f>
        <v>0</v>
      </c>
      <c r="BA760" s="268">
        <f>MAX($I760,1-SUM($N225:AZ225))*(BA$9&lt;=$H760)</f>
        <v>0</v>
      </c>
      <c r="BB760" s="268">
        <f>MAX($I760,1-SUM($N225:BA225))*(BB$9&lt;=$H760)</f>
        <v>0</v>
      </c>
      <c r="BC760" s="268">
        <f>MAX($I760,1-SUM($N225:BB225))*(BC$9&lt;=$H760)</f>
        <v>0</v>
      </c>
      <c r="BD760" s="268">
        <f>MAX($I760,1-SUM($N225:BC225))*(BD$9&lt;=$H760)</f>
        <v>0</v>
      </c>
      <c r="BE760" s="268">
        <f>MAX($I760,1-SUM($N225:BD225))*(BE$9&lt;=$H760)</f>
        <v>0</v>
      </c>
      <c r="BF760" s="268">
        <f>MAX($I760,1-SUM($N225:BE225))*(BF$9&lt;=$H760)</f>
        <v>0</v>
      </c>
      <c r="BG760" s="268">
        <f>MAX($I760,1-SUM($N225:BF225))*(BG$9&lt;=$H760)</f>
        <v>0</v>
      </c>
      <c r="BH760" s="268">
        <f>MAX($I760,1-SUM($N225:BG225))*(BH$9&lt;=$H760)</f>
        <v>0</v>
      </c>
      <c r="BI760" s="268">
        <f>MAX($I760,1-SUM($N225:BH225))*(BI$9&lt;=$H760)</f>
        <v>0</v>
      </c>
      <c r="BJ760" s="268">
        <f>MAX($I760,1-SUM($N225:BI225))*(BJ$9&lt;=$H760)</f>
        <v>0</v>
      </c>
      <c r="BK760" s="268">
        <f>MAX($I760,1-SUM($N225:BJ225))*(BK$9&lt;=$H760)</f>
        <v>0</v>
      </c>
      <c r="BL760" s="268">
        <f>MAX($I760,1-SUM($N225:BK225))*(BL$9&lt;=$H760)</f>
        <v>0</v>
      </c>
      <c r="BM760" s="268">
        <f>MAX($I760,1-SUM($N225:BL225))*(BM$9&lt;=$H760)</f>
        <v>0</v>
      </c>
    </row>
    <row r="761" spans="3:65" ht="12.75">
      <c r="C761" s="220">
        <f t="shared" si="679"/>
        <v>15</v>
      </c>
      <c r="D761" s="198" t="str">
        <f t="shared" si="680"/>
        <v>…</v>
      </c>
      <c r="E761" s="245" t="str">
        <f t="shared" si="678"/>
        <v>Operating Expense</v>
      </c>
      <c r="F761" s="215">
        <f t="shared" si="678"/>
        <v>2</v>
      </c>
      <c r="G761" s="215"/>
      <c r="H761" s="250">
        <f>Input!J26</f>
        <v>10</v>
      </c>
      <c r="I761" s="267">
        <v>0.20</v>
      </c>
      <c r="O761" s="268">
        <f>MAX($I761,1-SUM($N226:N226))*(O$9&lt;=$H761)</f>
        <v>1</v>
      </c>
      <c r="P761" s="268">
        <f>MAX($I761,1-SUM($N226:O226))*(P$9&lt;=$H761)</f>
        <v>1</v>
      </c>
      <c r="Q761" s="268">
        <f>MAX($I761,1-SUM($N226:P226))*(Q$9&lt;=$H761)</f>
        <v>1</v>
      </c>
      <c r="R761" s="268">
        <f>MAX($I761,1-SUM($N226:Q226))*(R$9&lt;=$H761)</f>
        <v>1</v>
      </c>
      <c r="S761" s="268">
        <f>MAX($I761,1-SUM($N226:R226))*(S$9&lt;=$H761)</f>
        <v>1</v>
      </c>
      <c r="T761" s="268">
        <f>MAX($I761,1-SUM($N226:S226))*(T$9&lt;=$H761)</f>
        <v>1</v>
      </c>
      <c r="U761" s="268">
        <f>MAX($I761,1-SUM($N226:T226))*(U$9&lt;=$H761)</f>
        <v>1</v>
      </c>
      <c r="V761" s="268">
        <f>MAX($I761,1-SUM($N226:U226))*(V$9&lt;=$H761)</f>
        <v>1</v>
      </c>
      <c r="W761" s="268">
        <f>MAX($I761,1-SUM($N226:V226))*(W$9&lt;=$H761)</f>
        <v>1</v>
      </c>
      <c r="X761" s="268">
        <f>MAX($I761,1-SUM($N226:W226))*(X$9&lt;=$H761)</f>
        <v>1</v>
      </c>
      <c r="Y761" s="268">
        <f>MAX($I761,1-SUM($N226:X226))*(Y$9&lt;=$H761)</f>
        <v>0</v>
      </c>
      <c r="Z761" s="268">
        <f>MAX($I761,1-SUM($N226:Y226))*(Z$9&lt;=$H761)</f>
        <v>0</v>
      </c>
      <c r="AA761" s="268">
        <f>MAX($I761,1-SUM($N226:Z226))*(AA$9&lt;=$H761)</f>
        <v>0</v>
      </c>
      <c r="AB761" s="268">
        <f>MAX($I761,1-SUM($N226:AA226))*(AB$9&lt;=$H761)</f>
        <v>0</v>
      </c>
      <c r="AC761" s="268">
        <f>MAX($I761,1-SUM($N226:AB226))*(AC$9&lt;=$H761)</f>
        <v>0</v>
      </c>
      <c r="AD761" s="268">
        <f>MAX($I761,1-SUM($N226:AC226))*(AD$9&lt;=$H761)</f>
        <v>0</v>
      </c>
      <c r="AE761" s="268">
        <f>MAX($I761,1-SUM($N226:AD226))*(AE$9&lt;=$H761)</f>
        <v>0</v>
      </c>
      <c r="AF761" s="268">
        <f>MAX($I761,1-SUM($N226:AE226))*(AF$9&lt;=$H761)</f>
        <v>0</v>
      </c>
      <c r="AG761" s="268">
        <f>MAX($I761,1-SUM($N226:AF226))*(AG$9&lt;=$H761)</f>
        <v>0</v>
      </c>
      <c r="AH761" s="268">
        <f>MAX($I761,1-SUM($N226:AG226))*(AH$9&lt;=$H761)</f>
        <v>0</v>
      </c>
      <c r="AI761" s="268">
        <f>MAX($I761,1-SUM($N226:AH226))*(AI$9&lt;=$H761)</f>
        <v>0</v>
      </c>
      <c r="AJ761" s="268">
        <f>MAX($I761,1-SUM($N226:AI226))*(AJ$9&lt;=$H761)</f>
        <v>0</v>
      </c>
      <c r="AK761" s="268">
        <f>MAX($I761,1-SUM($N226:AJ226))*(AK$9&lt;=$H761)</f>
        <v>0</v>
      </c>
      <c r="AL761" s="268">
        <f>MAX($I761,1-SUM($N226:AK226))*(AL$9&lt;=$H761)</f>
        <v>0</v>
      </c>
      <c r="AM761" s="268">
        <f>MAX($I761,1-SUM($N226:AL226))*(AM$9&lt;=$H761)</f>
        <v>0</v>
      </c>
      <c r="AN761" s="268">
        <f>MAX($I761,1-SUM($N226:AM226))*(AN$9&lt;=$H761)</f>
        <v>0</v>
      </c>
      <c r="AO761" s="268">
        <f>MAX($I761,1-SUM($N226:AN226))*(AO$9&lt;=$H761)</f>
        <v>0</v>
      </c>
      <c r="AP761" s="268">
        <f>MAX($I761,1-SUM($N226:AO226))*(AP$9&lt;=$H761)</f>
        <v>0</v>
      </c>
      <c r="AQ761" s="268">
        <f>MAX($I761,1-SUM($N226:AP226))*(AQ$9&lt;=$H761)</f>
        <v>0</v>
      </c>
      <c r="AR761" s="268">
        <f>MAX($I761,1-SUM($N226:AQ226))*(AR$9&lt;=$H761)</f>
        <v>0</v>
      </c>
      <c r="AS761" s="268">
        <f>MAX($I761,1-SUM($N226:AR226))*(AS$9&lt;=$H761)</f>
        <v>0</v>
      </c>
      <c r="AT761" s="268">
        <f>MAX($I761,1-SUM($N226:AS226))*(AT$9&lt;=$H761)</f>
        <v>0</v>
      </c>
      <c r="AU761" s="268">
        <f>MAX($I761,1-SUM($N226:AT226))*(AU$9&lt;=$H761)</f>
        <v>0</v>
      </c>
      <c r="AV761" s="268">
        <f>MAX($I761,1-SUM($N226:AU226))*(AV$9&lt;=$H761)</f>
        <v>0</v>
      </c>
      <c r="AW761" s="268">
        <f>MAX($I761,1-SUM($N226:AV226))*(AW$9&lt;=$H761)</f>
        <v>0</v>
      </c>
      <c r="AX761" s="268">
        <f>MAX($I761,1-SUM($N226:AW226))*(AX$9&lt;=$H761)</f>
        <v>0</v>
      </c>
      <c r="AY761" s="268">
        <f>MAX($I761,1-SUM($N226:AX226))*(AY$9&lt;=$H761)</f>
        <v>0</v>
      </c>
      <c r="AZ761" s="268">
        <f>MAX($I761,1-SUM($N226:AY226))*(AZ$9&lt;=$H761)</f>
        <v>0</v>
      </c>
      <c r="BA761" s="268">
        <f>MAX($I761,1-SUM($N226:AZ226))*(BA$9&lt;=$H761)</f>
        <v>0</v>
      </c>
      <c r="BB761" s="268">
        <f>MAX($I761,1-SUM($N226:BA226))*(BB$9&lt;=$H761)</f>
        <v>0</v>
      </c>
      <c r="BC761" s="268">
        <f>MAX($I761,1-SUM($N226:BB226))*(BC$9&lt;=$H761)</f>
        <v>0</v>
      </c>
      <c r="BD761" s="268">
        <f>MAX($I761,1-SUM($N226:BC226))*(BD$9&lt;=$H761)</f>
        <v>0</v>
      </c>
      <c r="BE761" s="268">
        <f>MAX($I761,1-SUM($N226:BD226))*(BE$9&lt;=$H761)</f>
        <v>0</v>
      </c>
      <c r="BF761" s="268">
        <f>MAX($I761,1-SUM($N226:BE226))*(BF$9&lt;=$H761)</f>
        <v>0</v>
      </c>
      <c r="BG761" s="268">
        <f>MAX($I761,1-SUM($N226:BF226))*(BG$9&lt;=$H761)</f>
        <v>0</v>
      </c>
      <c r="BH761" s="268">
        <f>MAX($I761,1-SUM($N226:BG226))*(BH$9&lt;=$H761)</f>
        <v>0</v>
      </c>
      <c r="BI761" s="268">
        <f>MAX($I761,1-SUM($N226:BH226))*(BI$9&lt;=$H761)</f>
        <v>0</v>
      </c>
      <c r="BJ761" s="268">
        <f>MAX($I761,1-SUM($N226:BI226))*(BJ$9&lt;=$H761)</f>
        <v>0</v>
      </c>
      <c r="BK761" s="268">
        <f>MAX($I761,1-SUM($N226:BJ226))*(BK$9&lt;=$H761)</f>
        <v>0</v>
      </c>
      <c r="BL761" s="268">
        <f>MAX($I761,1-SUM($N226:BK226))*(BL$9&lt;=$H761)</f>
        <v>0</v>
      </c>
      <c r="BM761" s="268">
        <f>MAX($I761,1-SUM($N226:BL226))*(BM$9&lt;=$H761)</f>
        <v>0</v>
      </c>
    </row>
    <row r="762" spans="3:65" ht="12.75">
      <c r="C762" s="220">
        <f t="shared" si="679"/>
        <v>16</v>
      </c>
      <c r="D762" s="198" t="str">
        <f t="shared" si="680"/>
        <v>…</v>
      </c>
      <c r="E762" s="245" t="str">
        <f t="shared" si="678"/>
        <v>Operating Expense</v>
      </c>
      <c r="F762" s="215">
        <f t="shared" si="678"/>
        <v>2</v>
      </c>
      <c r="G762" s="215"/>
      <c r="H762" s="250">
        <f>Input!J27</f>
        <v>10</v>
      </c>
      <c r="I762" s="267">
        <v>0.20</v>
      </c>
      <c r="O762" s="268">
        <f>MAX($I762,1-SUM($N227:N227))*(O$9&lt;=$H762)</f>
        <v>1</v>
      </c>
      <c r="P762" s="268">
        <f>MAX($I762,1-SUM($N227:O227))*(P$9&lt;=$H762)</f>
        <v>1</v>
      </c>
      <c r="Q762" s="268">
        <f>MAX($I762,1-SUM($N227:P227))*(Q$9&lt;=$H762)</f>
        <v>1</v>
      </c>
      <c r="R762" s="268">
        <f>MAX($I762,1-SUM($N227:Q227))*(R$9&lt;=$H762)</f>
        <v>1</v>
      </c>
      <c r="S762" s="268">
        <f>MAX($I762,1-SUM($N227:R227))*(S$9&lt;=$H762)</f>
        <v>1</v>
      </c>
      <c r="T762" s="268">
        <f>MAX($I762,1-SUM($N227:S227))*(T$9&lt;=$H762)</f>
        <v>1</v>
      </c>
      <c r="U762" s="268">
        <f>MAX($I762,1-SUM($N227:T227))*(U$9&lt;=$H762)</f>
        <v>1</v>
      </c>
      <c r="V762" s="268">
        <f>MAX($I762,1-SUM($N227:U227))*(V$9&lt;=$H762)</f>
        <v>1</v>
      </c>
      <c r="W762" s="268">
        <f>MAX($I762,1-SUM($N227:V227))*(W$9&lt;=$H762)</f>
        <v>1</v>
      </c>
      <c r="X762" s="268">
        <f>MAX($I762,1-SUM($N227:W227))*(X$9&lt;=$H762)</f>
        <v>1</v>
      </c>
      <c r="Y762" s="268">
        <f>MAX($I762,1-SUM($N227:X227))*(Y$9&lt;=$H762)</f>
        <v>0</v>
      </c>
      <c r="Z762" s="268">
        <f>MAX($I762,1-SUM($N227:Y227))*(Z$9&lt;=$H762)</f>
        <v>0</v>
      </c>
      <c r="AA762" s="268">
        <f>MAX($I762,1-SUM($N227:Z227))*(AA$9&lt;=$H762)</f>
        <v>0</v>
      </c>
      <c r="AB762" s="268">
        <f>MAX($I762,1-SUM($N227:AA227))*(AB$9&lt;=$H762)</f>
        <v>0</v>
      </c>
      <c r="AC762" s="268">
        <f>MAX($I762,1-SUM($N227:AB227))*(AC$9&lt;=$H762)</f>
        <v>0</v>
      </c>
      <c r="AD762" s="268">
        <f>MAX($I762,1-SUM($N227:AC227))*(AD$9&lt;=$H762)</f>
        <v>0</v>
      </c>
      <c r="AE762" s="268">
        <f>MAX($I762,1-SUM($N227:AD227))*(AE$9&lt;=$H762)</f>
        <v>0</v>
      </c>
      <c r="AF762" s="268">
        <f>MAX($I762,1-SUM($N227:AE227))*(AF$9&lt;=$H762)</f>
        <v>0</v>
      </c>
      <c r="AG762" s="268">
        <f>MAX($I762,1-SUM($N227:AF227))*(AG$9&lt;=$H762)</f>
        <v>0</v>
      </c>
      <c r="AH762" s="268">
        <f>MAX($I762,1-SUM($N227:AG227))*(AH$9&lt;=$H762)</f>
        <v>0</v>
      </c>
      <c r="AI762" s="268">
        <f>MAX($I762,1-SUM($N227:AH227))*(AI$9&lt;=$H762)</f>
        <v>0</v>
      </c>
      <c r="AJ762" s="268">
        <f>MAX($I762,1-SUM($N227:AI227))*(AJ$9&lt;=$H762)</f>
        <v>0</v>
      </c>
      <c r="AK762" s="268">
        <f>MAX($I762,1-SUM($N227:AJ227))*(AK$9&lt;=$H762)</f>
        <v>0</v>
      </c>
      <c r="AL762" s="268">
        <f>MAX($I762,1-SUM($N227:AK227))*(AL$9&lt;=$H762)</f>
        <v>0</v>
      </c>
      <c r="AM762" s="268">
        <f>MAX($I762,1-SUM($N227:AL227))*(AM$9&lt;=$H762)</f>
        <v>0</v>
      </c>
      <c r="AN762" s="268">
        <f>MAX($I762,1-SUM($N227:AM227))*(AN$9&lt;=$H762)</f>
        <v>0</v>
      </c>
      <c r="AO762" s="268">
        <f>MAX($I762,1-SUM($N227:AN227))*(AO$9&lt;=$H762)</f>
        <v>0</v>
      </c>
      <c r="AP762" s="268">
        <f>MAX($I762,1-SUM($N227:AO227))*(AP$9&lt;=$H762)</f>
        <v>0</v>
      </c>
      <c r="AQ762" s="268">
        <f>MAX($I762,1-SUM($N227:AP227))*(AQ$9&lt;=$H762)</f>
        <v>0</v>
      </c>
      <c r="AR762" s="268">
        <f>MAX($I762,1-SUM($N227:AQ227))*(AR$9&lt;=$H762)</f>
        <v>0</v>
      </c>
      <c r="AS762" s="268">
        <f>MAX($I762,1-SUM($N227:AR227))*(AS$9&lt;=$H762)</f>
        <v>0</v>
      </c>
      <c r="AT762" s="268">
        <f>MAX($I762,1-SUM($N227:AS227))*(AT$9&lt;=$H762)</f>
        <v>0</v>
      </c>
      <c r="AU762" s="268">
        <f>MAX($I762,1-SUM($N227:AT227))*(AU$9&lt;=$H762)</f>
        <v>0</v>
      </c>
      <c r="AV762" s="268">
        <f>MAX($I762,1-SUM($N227:AU227))*(AV$9&lt;=$H762)</f>
        <v>0</v>
      </c>
      <c r="AW762" s="268">
        <f>MAX($I762,1-SUM($N227:AV227))*(AW$9&lt;=$H762)</f>
        <v>0</v>
      </c>
      <c r="AX762" s="268">
        <f>MAX($I762,1-SUM($N227:AW227))*(AX$9&lt;=$H762)</f>
        <v>0</v>
      </c>
      <c r="AY762" s="268">
        <f>MAX($I762,1-SUM($N227:AX227))*(AY$9&lt;=$H762)</f>
        <v>0</v>
      </c>
      <c r="AZ762" s="268">
        <f>MAX($I762,1-SUM($N227:AY227))*(AZ$9&lt;=$H762)</f>
        <v>0</v>
      </c>
      <c r="BA762" s="268">
        <f>MAX($I762,1-SUM($N227:AZ227))*(BA$9&lt;=$H762)</f>
        <v>0</v>
      </c>
      <c r="BB762" s="268">
        <f>MAX($I762,1-SUM($N227:BA227))*(BB$9&lt;=$H762)</f>
        <v>0</v>
      </c>
      <c r="BC762" s="268">
        <f>MAX($I762,1-SUM($N227:BB227))*(BC$9&lt;=$H762)</f>
        <v>0</v>
      </c>
      <c r="BD762" s="268">
        <f>MAX($I762,1-SUM($N227:BC227))*(BD$9&lt;=$H762)</f>
        <v>0</v>
      </c>
      <c r="BE762" s="268">
        <f>MAX($I762,1-SUM($N227:BD227))*(BE$9&lt;=$H762)</f>
        <v>0</v>
      </c>
      <c r="BF762" s="268">
        <f>MAX($I762,1-SUM($N227:BE227))*(BF$9&lt;=$H762)</f>
        <v>0</v>
      </c>
      <c r="BG762" s="268">
        <f>MAX($I762,1-SUM($N227:BF227))*(BG$9&lt;=$H762)</f>
        <v>0</v>
      </c>
      <c r="BH762" s="268">
        <f>MAX($I762,1-SUM($N227:BG227))*(BH$9&lt;=$H762)</f>
        <v>0</v>
      </c>
      <c r="BI762" s="268">
        <f>MAX($I762,1-SUM($N227:BH227))*(BI$9&lt;=$H762)</f>
        <v>0</v>
      </c>
      <c r="BJ762" s="268">
        <f>MAX($I762,1-SUM($N227:BI227))*(BJ$9&lt;=$H762)</f>
        <v>0</v>
      </c>
      <c r="BK762" s="268">
        <f>MAX($I762,1-SUM($N227:BJ227))*(BK$9&lt;=$H762)</f>
        <v>0</v>
      </c>
      <c r="BL762" s="268">
        <f>MAX($I762,1-SUM($N227:BK227))*(BL$9&lt;=$H762)</f>
        <v>0</v>
      </c>
      <c r="BM762" s="268">
        <f>MAX($I762,1-SUM($N227:BL227))*(BM$9&lt;=$H762)</f>
        <v>0</v>
      </c>
    </row>
    <row r="763" spans="3:65" ht="12.75">
      <c r="C763" s="220">
        <f t="shared" si="679"/>
        <v>17</v>
      </c>
      <c r="D763" s="198" t="str">
        <f t="shared" si="680"/>
        <v>…</v>
      </c>
      <c r="E763" s="245" t="str">
        <f t="shared" si="678"/>
        <v>Operating Expense</v>
      </c>
      <c r="F763" s="215">
        <f t="shared" si="678"/>
        <v>2</v>
      </c>
      <c r="G763" s="215"/>
      <c r="H763" s="250">
        <f>Input!J28</f>
        <v>10</v>
      </c>
      <c r="I763" s="267">
        <v>0.20</v>
      </c>
      <c r="O763" s="268">
        <f>MAX($I763,1-SUM($N228:N228))*(O$9&lt;=$H763)</f>
        <v>1</v>
      </c>
      <c r="P763" s="268">
        <f>MAX($I763,1-SUM($N228:O228))*(P$9&lt;=$H763)</f>
        <v>1</v>
      </c>
      <c r="Q763" s="268">
        <f>MAX($I763,1-SUM($N228:P228))*(Q$9&lt;=$H763)</f>
        <v>1</v>
      </c>
      <c r="R763" s="268">
        <f>MAX($I763,1-SUM($N228:Q228))*(R$9&lt;=$H763)</f>
        <v>1</v>
      </c>
      <c r="S763" s="268">
        <f>MAX($I763,1-SUM($N228:R228))*(S$9&lt;=$H763)</f>
        <v>1</v>
      </c>
      <c r="T763" s="268">
        <f>MAX($I763,1-SUM($N228:S228))*(T$9&lt;=$H763)</f>
        <v>1</v>
      </c>
      <c r="U763" s="268">
        <f>MAX($I763,1-SUM($N228:T228))*(U$9&lt;=$H763)</f>
        <v>1</v>
      </c>
      <c r="V763" s="268">
        <f>MAX($I763,1-SUM($N228:U228))*(V$9&lt;=$H763)</f>
        <v>1</v>
      </c>
      <c r="W763" s="268">
        <f>MAX($I763,1-SUM($N228:V228))*(W$9&lt;=$H763)</f>
        <v>1</v>
      </c>
      <c r="X763" s="268">
        <f>MAX($I763,1-SUM($N228:W228))*(X$9&lt;=$H763)</f>
        <v>1</v>
      </c>
      <c r="Y763" s="268">
        <f>MAX($I763,1-SUM($N228:X228))*(Y$9&lt;=$H763)</f>
        <v>0</v>
      </c>
      <c r="Z763" s="268">
        <f>MAX($I763,1-SUM($N228:Y228))*(Z$9&lt;=$H763)</f>
        <v>0</v>
      </c>
      <c r="AA763" s="268">
        <f>MAX($I763,1-SUM($N228:Z228))*(AA$9&lt;=$H763)</f>
        <v>0</v>
      </c>
      <c r="AB763" s="268">
        <f>MAX($I763,1-SUM($N228:AA228))*(AB$9&lt;=$H763)</f>
        <v>0</v>
      </c>
      <c r="AC763" s="268">
        <f>MAX($I763,1-SUM($N228:AB228))*(AC$9&lt;=$H763)</f>
        <v>0</v>
      </c>
      <c r="AD763" s="268">
        <f>MAX($I763,1-SUM($N228:AC228))*(AD$9&lt;=$H763)</f>
        <v>0</v>
      </c>
      <c r="AE763" s="268">
        <f>MAX($I763,1-SUM($N228:AD228))*(AE$9&lt;=$H763)</f>
        <v>0</v>
      </c>
      <c r="AF763" s="268">
        <f>MAX($I763,1-SUM($N228:AE228))*(AF$9&lt;=$H763)</f>
        <v>0</v>
      </c>
      <c r="AG763" s="268">
        <f>MAX($I763,1-SUM($N228:AF228))*(AG$9&lt;=$H763)</f>
        <v>0</v>
      </c>
      <c r="AH763" s="268">
        <f>MAX($I763,1-SUM($N228:AG228))*(AH$9&lt;=$H763)</f>
        <v>0</v>
      </c>
      <c r="AI763" s="268">
        <f>MAX($I763,1-SUM($N228:AH228))*(AI$9&lt;=$H763)</f>
        <v>0</v>
      </c>
      <c r="AJ763" s="268">
        <f>MAX($I763,1-SUM($N228:AI228))*(AJ$9&lt;=$H763)</f>
        <v>0</v>
      </c>
      <c r="AK763" s="268">
        <f>MAX($I763,1-SUM($N228:AJ228))*(AK$9&lt;=$H763)</f>
        <v>0</v>
      </c>
      <c r="AL763" s="268">
        <f>MAX($I763,1-SUM($N228:AK228))*(AL$9&lt;=$H763)</f>
        <v>0</v>
      </c>
      <c r="AM763" s="268">
        <f>MAX($I763,1-SUM($N228:AL228))*(AM$9&lt;=$H763)</f>
        <v>0</v>
      </c>
      <c r="AN763" s="268">
        <f>MAX($I763,1-SUM($N228:AM228))*(AN$9&lt;=$H763)</f>
        <v>0</v>
      </c>
      <c r="AO763" s="268">
        <f>MAX($I763,1-SUM($N228:AN228))*(AO$9&lt;=$H763)</f>
        <v>0</v>
      </c>
      <c r="AP763" s="268">
        <f>MAX($I763,1-SUM($N228:AO228))*(AP$9&lt;=$H763)</f>
        <v>0</v>
      </c>
      <c r="AQ763" s="268">
        <f>MAX($I763,1-SUM($N228:AP228))*(AQ$9&lt;=$H763)</f>
        <v>0</v>
      </c>
      <c r="AR763" s="268">
        <f>MAX($I763,1-SUM($N228:AQ228))*(AR$9&lt;=$H763)</f>
        <v>0</v>
      </c>
      <c r="AS763" s="268">
        <f>MAX($I763,1-SUM($N228:AR228))*(AS$9&lt;=$H763)</f>
        <v>0</v>
      </c>
      <c r="AT763" s="268">
        <f>MAX($I763,1-SUM($N228:AS228))*(AT$9&lt;=$H763)</f>
        <v>0</v>
      </c>
      <c r="AU763" s="268">
        <f>MAX($I763,1-SUM($N228:AT228))*(AU$9&lt;=$H763)</f>
        <v>0</v>
      </c>
      <c r="AV763" s="268">
        <f>MAX($I763,1-SUM($N228:AU228))*(AV$9&lt;=$H763)</f>
        <v>0</v>
      </c>
      <c r="AW763" s="268">
        <f>MAX($I763,1-SUM($N228:AV228))*(AW$9&lt;=$H763)</f>
        <v>0</v>
      </c>
      <c r="AX763" s="268">
        <f>MAX($I763,1-SUM($N228:AW228))*(AX$9&lt;=$H763)</f>
        <v>0</v>
      </c>
      <c r="AY763" s="268">
        <f>MAX($I763,1-SUM($N228:AX228))*(AY$9&lt;=$H763)</f>
        <v>0</v>
      </c>
      <c r="AZ763" s="268">
        <f>MAX($I763,1-SUM($N228:AY228))*(AZ$9&lt;=$H763)</f>
        <v>0</v>
      </c>
      <c r="BA763" s="268">
        <f>MAX($I763,1-SUM($N228:AZ228))*(BA$9&lt;=$H763)</f>
        <v>0</v>
      </c>
      <c r="BB763" s="268">
        <f>MAX($I763,1-SUM($N228:BA228))*(BB$9&lt;=$H763)</f>
        <v>0</v>
      </c>
      <c r="BC763" s="268">
        <f>MAX($I763,1-SUM($N228:BB228))*(BC$9&lt;=$H763)</f>
        <v>0</v>
      </c>
      <c r="BD763" s="268">
        <f>MAX($I763,1-SUM($N228:BC228))*(BD$9&lt;=$H763)</f>
        <v>0</v>
      </c>
      <c r="BE763" s="268">
        <f>MAX($I763,1-SUM($N228:BD228))*(BE$9&lt;=$H763)</f>
        <v>0</v>
      </c>
      <c r="BF763" s="268">
        <f>MAX($I763,1-SUM($N228:BE228))*(BF$9&lt;=$H763)</f>
        <v>0</v>
      </c>
      <c r="BG763" s="268">
        <f>MAX($I763,1-SUM($N228:BF228))*(BG$9&lt;=$H763)</f>
        <v>0</v>
      </c>
      <c r="BH763" s="268">
        <f>MAX($I763,1-SUM($N228:BG228))*(BH$9&lt;=$H763)</f>
        <v>0</v>
      </c>
      <c r="BI763" s="268">
        <f>MAX($I763,1-SUM($N228:BH228))*(BI$9&lt;=$H763)</f>
        <v>0</v>
      </c>
      <c r="BJ763" s="268">
        <f>MAX($I763,1-SUM($N228:BI228))*(BJ$9&lt;=$H763)</f>
        <v>0</v>
      </c>
      <c r="BK763" s="268">
        <f>MAX($I763,1-SUM($N228:BJ228))*(BK$9&lt;=$H763)</f>
        <v>0</v>
      </c>
      <c r="BL763" s="268">
        <f>MAX($I763,1-SUM($N228:BK228))*(BL$9&lt;=$H763)</f>
        <v>0</v>
      </c>
      <c r="BM763" s="268">
        <f>MAX($I763,1-SUM($N228:BL228))*(BM$9&lt;=$H763)</f>
        <v>0</v>
      </c>
    </row>
    <row r="764" spans="3:65" ht="12.75">
      <c r="C764" s="220">
        <f t="shared" si="679"/>
        <v>18</v>
      </c>
      <c r="D764" s="198" t="str">
        <f t="shared" si="680"/>
        <v>…</v>
      </c>
      <c r="E764" s="245" t="str">
        <f t="shared" si="678"/>
        <v>Operating Expense</v>
      </c>
      <c r="F764" s="215">
        <f t="shared" si="678"/>
        <v>2</v>
      </c>
      <c r="G764" s="215"/>
      <c r="H764" s="250">
        <f>Input!J29</f>
        <v>10</v>
      </c>
      <c r="I764" s="267">
        <v>0.20</v>
      </c>
      <c r="O764" s="268">
        <f>MAX($I764,1-SUM($N229:N229))*(O$9&lt;=$H764)</f>
        <v>1</v>
      </c>
      <c r="P764" s="268">
        <f>MAX($I764,1-SUM($N229:O229))*(P$9&lt;=$H764)</f>
        <v>1</v>
      </c>
      <c r="Q764" s="268">
        <f>MAX($I764,1-SUM($N229:P229))*(Q$9&lt;=$H764)</f>
        <v>1</v>
      </c>
      <c r="R764" s="268">
        <f>MAX($I764,1-SUM($N229:Q229))*(R$9&lt;=$H764)</f>
        <v>1</v>
      </c>
      <c r="S764" s="268">
        <f>MAX($I764,1-SUM($N229:R229))*(S$9&lt;=$H764)</f>
        <v>1</v>
      </c>
      <c r="T764" s="268">
        <f>MAX($I764,1-SUM($N229:S229))*(T$9&lt;=$H764)</f>
        <v>1</v>
      </c>
      <c r="U764" s="268">
        <f>MAX($I764,1-SUM($N229:T229))*(U$9&lt;=$H764)</f>
        <v>1</v>
      </c>
      <c r="V764" s="268">
        <f>MAX($I764,1-SUM($N229:U229))*(V$9&lt;=$H764)</f>
        <v>1</v>
      </c>
      <c r="W764" s="268">
        <f>MAX($I764,1-SUM($N229:V229))*(W$9&lt;=$H764)</f>
        <v>1</v>
      </c>
      <c r="X764" s="268">
        <f>MAX($I764,1-SUM($N229:W229))*(X$9&lt;=$H764)</f>
        <v>1</v>
      </c>
      <c r="Y764" s="268">
        <f>MAX($I764,1-SUM($N229:X229))*(Y$9&lt;=$H764)</f>
        <v>0</v>
      </c>
      <c r="Z764" s="268">
        <f>MAX($I764,1-SUM($N229:Y229))*(Z$9&lt;=$H764)</f>
        <v>0</v>
      </c>
      <c r="AA764" s="268">
        <f>MAX($I764,1-SUM($N229:Z229))*(AA$9&lt;=$H764)</f>
        <v>0</v>
      </c>
      <c r="AB764" s="268">
        <f>MAX($I764,1-SUM($N229:AA229))*(AB$9&lt;=$H764)</f>
        <v>0</v>
      </c>
      <c r="AC764" s="268">
        <f>MAX($I764,1-SUM($N229:AB229))*(AC$9&lt;=$H764)</f>
        <v>0</v>
      </c>
      <c r="AD764" s="268">
        <f>MAX($I764,1-SUM($N229:AC229))*(AD$9&lt;=$H764)</f>
        <v>0</v>
      </c>
      <c r="AE764" s="268">
        <f>MAX($I764,1-SUM($N229:AD229))*(AE$9&lt;=$H764)</f>
        <v>0</v>
      </c>
      <c r="AF764" s="268">
        <f>MAX($I764,1-SUM($N229:AE229))*(AF$9&lt;=$H764)</f>
        <v>0</v>
      </c>
      <c r="AG764" s="268">
        <f>MAX($I764,1-SUM($N229:AF229))*(AG$9&lt;=$H764)</f>
        <v>0</v>
      </c>
      <c r="AH764" s="268">
        <f>MAX($I764,1-SUM($N229:AG229))*(AH$9&lt;=$H764)</f>
        <v>0</v>
      </c>
      <c r="AI764" s="268">
        <f>MAX($I764,1-SUM($N229:AH229))*(AI$9&lt;=$H764)</f>
        <v>0</v>
      </c>
      <c r="AJ764" s="268">
        <f>MAX($I764,1-SUM($N229:AI229))*(AJ$9&lt;=$H764)</f>
        <v>0</v>
      </c>
      <c r="AK764" s="268">
        <f>MAX($I764,1-SUM($N229:AJ229))*(AK$9&lt;=$H764)</f>
        <v>0</v>
      </c>
      <c r="AL764" s="268">
        <f>MAX($I764,1-SUM($N229:AK229))*(AL$9&lt;=$H764)</f>
        <v>0</v>
      </c>
      <c r="AM764" s="268">
        <f>MAX($I764,1-SUM($N229:AL229))*(AM$9&lt;=$H764)</f>
        <v>0</v>
      </c>
      <c r="AN764" s="268">
        <f>MAX($I764,1-SUM($N229:AM229))*(AN$9&lt;=$H764)</f>
        <v>0</v>
      </c>
      <c r="AO764" s="268">
        <f>MAX($I764,1-SUM($N229:AN229))*(AO$9&lt;=$H764)</f>
        <v>0</v>
      </c>
      <c r="AP764" s="268">
        <f>MAX($I764,1-SUM($N229:AO229))*(AP$9&lt;=$H764)</f>
        <v>0</v>
      </c>
      <c r="AQ764" s="268">
        <f>MAX($I764,1-SUM($N229:AP229))*(AQ$9&lt;=$H764)</f>
        <v>0</v>
      </c>
      <c r="AR764" s="268">
        <f>MAX($I764,1-SUM($N229:AQ229))*(AR$9&lt;=$H764)</f>
        <v>0</v>
      </c>
      <c r="AS764" s="268">
        <f>MAX($I764,1-SUM($N229:AR229))*(AS$9&lt;=$H764)</f>
        <v>0</v>
      </c>
      <c r="AT764" s="268">
        <f>MAX($I764,1-SUM($N229:AS229))*(AT$9&lt;=$H764)</f>
        <v>0</v>
      </c>
      <c r="AU764" s="268">
        <f>MAX($I764,1-SUM($N229:AT229))*(AU$9&lt;=$H764)</f>
        <v>0</v>
      </c>
      <c r="AV764" s="268">
        <f>MAX($I764,1-SUM($N229:AU229))*(AV$9&lt;=$H764)</f>
        <v>0</v>
      </c>
      <c r="AW764" s="268">
        <f>MAX($I764,1-SUM($N229:AV229))*(AW$9&lt;=$H764)</f>
        <v>0</v>
      </c>
      <c r="AX764" s="268">
        <f>MAX($I764,1-SUM($N229:AW229))*(AX$9&lt;=$H764)</f>
        <v>0</v>
      </c>
      <c r="AY764" s="268">
        <f>MAX($I764,1-SUM($N229:AX229))*(AY$9&lt;=$H764)</f>
        <v>0</v>
      </c>
      <c r="AZ764" s="268">
        <f>MAX($I764,1-SUM($N229:AY229))*(AZ$9&lt;=$H764)</f>
        <v>0</v>
      </c>
      <c r="BA764" s="268">
        <f>MAX($I764,1-SUM($N229:AZ229))*(BA$9&lt;=$H764)</f>
        <v>0</v>
      </c>
      <c r="BB764" s="268">
        <f>MAX($I764,1-SUM($N229:BA229))*(BB$9&lt;=$H764)</f>
        <v>0</v>
      </c>
      <c r="BC764" s="268">
        <f>MAX($I764,1-SUM($N229:BB229))*(BC$9&lt;=$H764)</f>
        <v>0</v>
      </c>
      <c r="BD764" s="268">
        <f>MAX($I764,1-SUM($N229:BC229))*(BD$9&lt;=$H764)</f>
        <v>0</v>
      </c>
      <c r="BE764" s="268">
        <f>MAX($I764,1-SUM($N229:BD229))*(BE$9&lt;=$H764)</f>
        <v>0</v>
      </c>
      <c r="BF764" s="268">
        <f>MAX($I764,1-SUM($N229:BE229))*(BF$9&lt;=$H764)</f>
        <v>0</v>
      </c>
      <c r="BG764" s="268">
        <f>MAX($I764,1-SUM($N229:BF229))*(BG$9&lt;=$H764)</f>
        <v>0</v>
      </c>
      <c r="BH764" s="268">
        <f>MAX($I764,1-SUM($N229:BG229))*(BH$9&lt;=$H764)</f>
        <v>0</v>
      </c>
      <c r="BI764" s="268">
        <f>MAX($I764,1-SUM($N229:BH229))*(BI$9&lt;=$H764)</f>
        <v>0</v>
      </c>
      <c r="BJ764" s="268">
        <f>MAX($I764,1-SUM($N229:BI229))*(BJ$9&lt;=$H764)</f>
        <v>0</v>
      </c>
      <c r="BK764" s="268">
        <f>MAX($I764,1-SUM($N229:BJ229))*(BK$9&lt;=$H764)</f>
        <v>0</v>
      </c>
      <c r="BL764" s="268">
        <f>MAX($I764,1-SUM($N229:BK229))*(BL$9&lt;=$H764)</f>
        <v>0</v>
      </c>
      <c r="BM764" s="268">
        <f>MAX($I764,1-SUM($N229:BL229))*(BM$9&lt;=$H764)</f>
        <v>0</v>
      </c>
    </row>
    <row r="765" spans="3:65" ht="12.75">
      <c r="C765" s="220">
        <f t="shared" si="679"/>
        <v>19</v>
      </c>
      <c r="D765" s="198" t="str">
        <f t="shared" si="680"/>
        <v>…</v>
      </c>
      <c r="E765" s="245" t="str">
        <f t="shared" si="678"/>
        <v>Operating Expense</v>
      </c>
      <c r="F765" s="215">
        <f t="shared" si="678"/>
        <v>2</v>
      </c>
      <c r="G765" s="215"/>
      <c r="H765" s="250">
        <f>Input!J30</f>
        <v>10</v>
      </c>
      <c r="I765" s="267">
        <v>0.20</v>
      </c>
      <c r="O765" s="268">
        <f>MAX($I765,1-SUM($N230:N230))*(O$9&lt;=$H765)</f>
        <v>1</v>
      </c>
      <c r="P765" s="268">
        <f>MAX($I765,1-SUM($N230:O230))*(P$9&lt;=$H765)</f>
        <v>1</v>
      </c>
      <c r="Q765" s="268">
        <f>MAX($I765,1-SUM($N230:P230))*(Q$9&lt;=$H765)</f>
        <v>1</v>
      </c>
      <c r="R765" s="268">
        <f>MAX($I765,1-SUM($N230:Q230))*(R$9&lt;=$H765)</f>
        <v>1</v>
      </c>
      <c r="S765" s="268">
        <f>MAX($I765,1-SUM($N230:R230))*(S$9&lt;=$H765)</f>
        <v>1</v>
      </c>
      <c r="T765" s="268">
        <f>MAX($I765,1-SUM($N230:S230))*(T$9&lt;=$H765)</f>
        <v>1</v>
      </c>
      <c r="U765" s="268">
        <f>MAX($I765,1-SUM($N230:T230))*(U$9&lt;=$H765)</f>
        <v>1</v>
      </c>
      <c r="V765" s="268">
        <f>MAX($I765,1-SUM($N230:U230))*(V$9&lt;=$H765)</f>
        <v>1</v>
      </c>
      <c r="W765" s="268">
        <f>MAX($I765,1-SUM($N230:V230))*(W$9&lt;=$H765)</f>
        <v>1</v>
      </c>
      <c r="X765" s="268">
        <f>MAX($I765,1-SUM($N230:W230))*(X$9&lt;=$H765)</f>
        <v>1</v>
      </c>
      <c r="Y765" s="268">
        <f>MAX($I765,1-SUM($N230:X230))*(Y$9&lt;=$H765)</f>
        <v>0</v>
      </c>
      <c r="Z765" s="268">
        <f>MAX($I765,1-SUM($N230:Y230))*(Z$9&lt;=$H765)</f>
        <v>0</v>
      </c>
      <c r="AA765" s="268">
        <f>MAX($I765,1-SUM($N230:Z230))*(AA$9&lt;=$H765)</f>
        <v>0</v>
      </c>
      <c r="AB765" s="268">
        <f>MAX($I765,1-SUM($N230:AA230))*(AB$9&lt;=$H765)</f>
        <v>0</v>
      </c>
      <c r="AC765" s="268">
        <f>MAX($I765,1-SUM($N230:AB230))*(AC$9&lt;=$H765)</f>
        <v>0</v>
      </c>
      <c r="AD765" s="268">
        <f>MAX($I765,1-SUM($N230:AC230))*(AD$9&lt;=$H765)</f>
        <v>0</v>
      </c>
      <c r="AE765" s="268">
        <f>MAX($I765,1-SUM($N230:AD230))*(AE$9&lt;=$H765)</f>
        <v>0</v>
      </c>
      <c r="AF765" s="268">
        <f>MAX($I765,1-SUM($N230:AE230))*(AF$9&lt;=$H765)</f>
        <v>0</v>
      </c>
      <c r="AG765" s="268">
        <f>MAX($I765,1-SUM($N230:AF230))*(AG$9&lt;=$H765)</f>
        <v>0</v>
      </c>
      <c r="AH765" s="268">
        <f>MAX($I765,1-SUM($N230:AG230))*(AH$9&lt;=$H765)</f>
        <v>0</v>
      </c>
      <c r="AI765" s="268">
        <f>MAX($I765,1-SUM($N230:AH230))*(AI$9&lt;=$H765)</f>
        <v>0</v>
      </c>
      <c r="AJ765" s="268">
        <f>MAX($I765,1-SUM($N230:AI230))*(AJ$9&lt;=$H765)</f>
        <v>0</v>
      </c>
      <c r="AK765" s="268">
        <f>MAX($I765,1-SUM($N230:AJ230))*(AK$9&lt;=$H765)</f>
        <v>0</v>
      </c>
      <c r="AL765" s="268">
        <f>MAX($I765,1-SUM($N230:AK230))*(AL$9&lt;=$H765)</f>
        <v>0</v>
      </c>
      <c r="AM765" s="268">
        <f>MAX($I765,1-SUM($N230:AL230))*(AM$9&lt;=$H765)</f>
        <v>0</v>
      </c>
      <c r="AN765" s="268">
        <f>MAX($I765,1-SUM($N230:AM230))*(AN$9&lt;=$H765)</f>
        <v>0</v>
      </c>
      <c r="AO765" s="268">
        <f>MAX($I765,1-SUM($N230:AN230))*(AO$9&lt;=$H765)</f>
        <v>0</v>
      </c>
      <c r="AP765" s="268">
        <f>MAX($I765,1-SUM($N230:AO230))*(AP$9&lt;=$H765)</f>
        <v>0</v>
      </c>
      <c r="AQ765" s="268">
        <f>MAX($I765,1-SUM($N230:AP230))*(AQ$9&lt;=$H765)</f>
        <v>0</v>
      </c>
      <c r="AR765" s="268">
        <f>MAX($I765,1-SUM($N230:AQ230))*(AR$9&lt;=$H765)</f>
        <v>0</v>
      </c>
      <c r="AS765" s="268">
        <f>MAX($I765,1-SUM($N230:AR230))*(AS$9&lt;=$H765)</f>
        <v>0</v>
      </c>
      <c r="AT765" s="268">
        <f>MAX($I765,1-SUM($N230:AS230))*(AT$9&lt;=$H765)</f>
        <v>0</v>
      </c>
      <c r="AU765" s="268">
        <f>MAX($I765,1-SUM($N230:AT230))*(AU$9&lt;=$H765)</f>
        <v>0</v>
      </c>
      <c r="AV765" s="268">
        <f>MAX($I765,1-SUM($N230:AU230))*(AV$9&lt;=$H765)</f>
        <v>0</v>
      </c>
      <c r="AW765" s="268">
        <f>MAX($I765,1-SUM($N230:AV230))*(AW$9&lt;=$H765)</f>
        <v>0</v>
      </c>
      <c r="AX765" s="268">
        <f>MAX($I765,1-SUM($N230:AW230))*(AX$9&lt;=$H765)</f>
        <v>0</v>
      </c>
      <c r="AY765" s="268">
        <f>MAX($I765,1-SUM($N230:AX230))*(AY$9&lt;=$H765)</f>
        <v>0</v>
      </c>
      <c r="AZ765" s="268">
        <f>MAX($I765,1-SUM($N230:AY230))*(AZ$9&lt;=$H765)</f>
        <v>0</v>
      </c>
      <c r="BA765" s="268">
        <f>MAX($I765,1-SUM($N230:AZ230))*(BA$9&lt;=$H765)</f>
        <v>0</v>
      </c>
      <c r="BB765" s="268">
        <f>MAX($I765,1-SUM($N230:BA230))*(BB$9&lt;=$H765)</f>
        <v>0</v>
      </c>
      <c r="BC765" s="268">
        <f>MAX($I765,1-SUM($N230:BB230))*(BC$9&lt;=$H765)</f>
        <v>0</v>
      </c>
      <c r="BD765" s="268">
        <f>MAX($I765,1-SUM($N230:BC230))*(BD$9&lt;=$H765)</f>
        <v>0</v>
      </c>
      <c r="BE765" s="268">
        <f>MAX($I765,1-SUM($N230:BD230))*(BE$9&lt;=$H765)</f>
        <v>0</v>
      </c>
      <c r="BF765" s="268">
        <f>MAX($I765,1-SUM($N230:BE230))*(BF$9&lt;=$H765)</f>
        <v>0</v>
      </c>
      <c r="BG765" s="268">
        <f>MAX($I765,1-SUM($N230:BF230))*(BG$9&lt;=$H765)</f>
        <v>0</v>
      </c>
      <c r="BH765" s="268">
        <f>MAX($I765,1-SUM($N230:BG230))*(BH$9&lt;=$H765)</f>
        <v>0</v>
      </c>
      <c r="BI765" s="268">
        <f>MAX($I765,1-SUM($N230:BH230))*(BI$9&lt;=$H765)</f>
        <v>0</v>
      </c>
      <c r="BJ765" s="268">
        <f>MAX($I765,1-SUM($N230:BI230))*(BJ$9&lt;=$H765)</f>
        <v>0</v>
      </c>
      <c r="BK765" s="268">
        <f>MAX($I765,1-SUM($N230:BJ230))*(BK$9&lt;=$H765)</f>
        <v>0</v>
      </c>
      <c r="BL765" s="268">
        <f>MAX($I765,1-SUM($N230:BK230))*(BL$9&lt;=$H765)</f>
        <v>0</v>
      </c>
      <c r="BM765" s="268">
        <f>MAX($I765,1-SUM($N230:BL230))*(BM$9&lt;=$H765)</f>
        <v>0</v>
      </c>
    </row>
    <row r="766" spans="3:65" ht="12.75">
      <c r="C766" s="220">
        <f t="shared" si="679"/>
        <v>20</v>
      </c>
      <c r="D766" s="198" t="str">
        <f t="shared" si="680"/>
        <v>…</v>
      </c>
      <c r="E766" s="245" t="str">
        <f t="shared" si="678"/>
        <v>Operating Expense</v>
      </c>
      <c r="F766" s="215">
        <f t="shared" si="678"/>
        <v>2</v>
      </c>
      <c r="G766" s="215"/>
      <c r="H766" s="250">
        <f>Input!J31</f>
        <v>10</v>
      </c>
      <c r="I766" s="267">
        <v>0.20</v>
      </c>
      <c r="O766" s="268">
        <f>MAX($I766,1-SUM($N231:N231))*(O$9&lt;=$H766)</f>
        <v>1</v>
      </c>
      <c r="P766" s="268">
        <f>MAX($I766,1-SUM($N231:O231))*(P$9&lt;=$H766)</f>
        <v>1</v>
      </c>
      <c r="Q766" s="268">
        <f>MAX($I766,1-SUM($N231:P231))*(Q$9&lt;=$H766)</f>
        <v>1</v>
      </c>
      <c r="R766" s="268">
        <f>MAX($I766,1-SUM($N231:Q231))*(R$9&lt;=$H766)</f>
        <v>1</v>
      </c>
      <c r="S766" s="268">
        <f>MAX($I766,1-SUM($N231:R231))*(S$9&lt;=$H766)</f>
        <v>1</v>
      </c>
      <c r="T766" s="268">
        <f>MAX($I766,1-SUM($N231:S231))*(T$9&lt;=$H766)</f>
        <v>1</v>
      </c>
      <c r="U766" s="268">
        <f>MAX($I766,1-SUM($N231:T231))*(U$9&lt;=$H766)</f>
        <v>1</v>
      </c>
      <c r="V766" s="268">
        <f>MAX($I766,1-SUM($N231:U231))*(V$9&lt;=$H766)</f>
        <v>1</v>
      </c>
      <c r="W766" s="268">
        <f>MAX($I766,1-SUM($N231:V231))*(W$9&lt;=$H766)</f>
        <v>1</v>
      </c>
      <c r="X766" s="268">
        <f>MAX($I766,1-SUM($N231:W231))*(X$9&lt;=$H766)</f>
        <v>1</v>
      </c>
      <c r="Y766" s="268">
        <f>MAX($I766,1-SUM($N231:X231))*(Y$9&lt;=$H766)</f>
        <v>0</v>
      </c>
      <c r="Z766" s="268">
        <f>MAX($I766,1-SUM($N231:Y231))*(Z$9&lt;=$H766)</f>
        <v>0</v>
      </c>
      <c r="AA766" s="268">
        <f>MAX($I766,1-SUM($N231:Z231))*(AA$9&lt;=$H766)</f>
        <v>0</v>
      </c>
      <c r="AB766" s="268">
        <f>MAX($I766,1-SUM($N231:AA231))*(AB$9&lt;=$H766)</f>
        <v>0</v>
      </c>
      <c r="AC766" s="268">
        <f>MAX($I766,1-SUM($N231:AB231))*(AC$9&lt;=$H766)</f>
        <v>0</v>
      </c>
      <c r="AD766" s="268">
        <f>MAX($I766,1-SUM($N231:AC231))*(AD$9&lt;=$H766)</f>
        <v>0</v>
      </c>
      <c r="AE766" s="268">
        <f>MAX($I766,1-SUM($N231:AD231))*(AE$9&lt;=$H766)</f>
        <v>0</v>
      </c>
      <c r="AF766" s="268">
        <f>MAX($I766,1-SUM($N231:AE231))*(AF$9&lt;=$H766)</f>
        <v>0</v>
      </c>
      <c r="AG766" s="268">
        <f>MAX($I766,1-SUM($N231:AF231))*(AG$9&lt;=$H766)</f>
        <v>0</v>
      </c>
      <c r="AH766" s="268">
        <f>MAX($I766,1-SUM($N231:AG231))*(AH$9&lt;=$H766)</f>
        <v>0</v>
      </c>
      <c r="AI766" s="268">
        <f>MAX($I766,1-SUM($N231:AH231))*(AI$9&lt;=$H766)</f>
        <v>0</v>
      </c>
      <c r="AJ766" s="268">
        <f>MAX($I766,1-SUM($N231:AI231))*(AJ$9&lt;=$H766)</f>
        <v>0</v>
      </c>
      <c r="AK766" s="268">
        <f>MAX($I766,1-SUM($N231:AJ231))*(AK$9&lt;=$H766)</f>
        <v>0</v>
      </c>
      <c r="AL766" s="268">
        <f>MAX($I766,1-SUM($N231:AK231))*(AL$9&lt;=$H766)</f>
        <v>0</v>
      </c>
      <c r="AM766" s="268">
        <f>MAX($I766,1-SUM($N231:AL231))*(AM$9&lt;=$H766)</f>
        <v>0</v>
      </c>
      <c r="AN766" s="268">
        <f>MAX($I766,1-SUM($N231:AM231))*(AN$9&lt;=$H766)</f>
        <v>0</v>
      </c>
      <c r="AO766" s="268">
        <f>MAX($I766,1-SUM($N231:AN231))*(AO$9&lt;=$H766)</f>
        <v>0</v>
      </c>
      <c r="AP766" s="268">
        <f>MAX($I766,1-SUM($N231:AO231))*(AP$9&lt;=$H766)</f>
        <v>0</v>
      </c>
      <c r="AQ766" s="268">
        <f>MAX($I766,1-SUM($N231:AP231))*(AQ$9&lt;=$H766)</f>
        <v>0</v>
      </c>
      <c r="AR766" s="268">
        <f>MAX($I766,1-SUM($N231:AQ231))*(AR$9&lt;=$H766)</f>
        <v>0</v>
      </c>
      <c r="AS766" s="268">
        <f>MAX($I766,1-SUM($N231:AR231))*(AS$9&lt;=$H766)</f>
        <v>0</v>
      </c>
      <c r="AT766" s="268">
        <f>MAX($I766,1-SUM($N231:AS231))*(AT$9&lt;=$H766)</f>
        <v>0</v>
      </c>
      <c r="AU766" s="268">
        <f>MAX($I766,1-SUM($N231:AT231))*(AU$9&lt;=$H766)</f>
        <v>0</v>
      </c>
      <c r="AV766" s="268">
        <f>MAX($I766,1-SUM($N231:AU231))*(AV$9&lt;=$H766)</f>
        <v>0</v>
      </c>
      <c r="AW766" s="268">
        <f>MAX($I766,1-SUM($N231:AV231))*(AW$9&lt;=$H766)</f>
        <v>0</v>
      </c>
      <c r="AX766" s="268">
        <f>MAX($I766,1-SUM($N231:AW231))*(AX$9&lt;=$H766)</f>
        <v>0</v>
      </c>
      <c r="AY766" s="268">
        <f>MAX($I766,1-SUM($N231:AX231))*(AY$9&lt;=$H766)</f>
        <v>0</v>
      </c>
      <c r="AZ766" s="268">
        <f>MAX($I766,1-SUM($N231:AY231))*(AZ$9&lt;=$H766)</f>
        <v>0</v>
      </c>
      <c r="BA766" s="268">
        <f>MAX($I766,1-SUM($N231:AZ231))*(BA$9&lt;=$H766)</f>
        <v>0</v>
      </c>
      <c r="BB766" s="268">
        <f>MAX($I766,1-SUM($N231:BA231))*(BB$9&lt;=$H766)</f>
        <v>0</v>
      </c>
      <c r="BC766" s="268">
        <f>MAX($I766,1-SUM($N231:BB231))*(BC$9&lt;=$H766)</f>
        <v>0</v>
      </c>
      <c r="BD766" s="268">
        <f>MAX($I766,1-SUM($N231:BC231))*(BD$9&lt;=$H766)</f>
        <v>0</v>
      </c>
      <c r="BE766" s="268">
        <f>MAX($I766,1-SUM($N231:BD231))*(BE$9&lt;=$H766)</f>
        <v>0</v>
      </c>
      <c r="BF766" s="268">
        <f>MAX($I766,1-SUM($N231:BE231))*(BF$9&lt;=$H766)</f>
        <v>0</v>
      </c>
      <c r="BG766" s="268">
        <f>MAX($I766,1-SUM($N231:BF231))*(BG$9&lt;=$H766)</f>
        <v>0</v>
      </c>
      <c r="BH766" s="268">
        <f>MAX($I766,1-SUM($N231:BG231))*(BH$9&lt;=$H766)</f>
        <v>0</v>
      </c>
      <c r="BI766" s="268">
        <f>MAX($I766,1-SUM($N231:BH231))*(BI$9&lt;=$H766)</f>
        <v>0</v>
      </c>
      <c r="BJ766" s="268">
        <f>MAX($I766,1-SUM($N231:BI231))*(BJ$9&lt;=$H766)</f>
        <v>0</v>
      </c>
      <c r="BK766" s="268">
        <f>MAX($I766,1-SUM($N231:BJ231))*(BK$9&lt;=$H766)</f>
        <v>0</v>
      </c>
      <c r="BL766" s="268">
        <f>MAX($I766,1-SUM($N231:BK231))*(BL$9&lt;=$H766)</f>
        <v>0</v>
      </c>
      <c r="BM766" s="268">
        <f>MAX($I766,1-SUM($N231:BL231))*(BM$9&lt;=$H766)</f>
        <v>0</v>
      </c>
    </row>
    <row r="767" spans="3:65" ht="12.75">
      <c r="C767" s="220">
        <f t="shared" si="679"/>
        <v>21</v>
      </c>
      <c r="D767" s="198" t="str">
        <f t="shared" si="680"/>
        <v>…</v>
      </c>
      <c r="E767" s="245" t="str">
        <f t="shared" si="678"/>
        <v>Operating Expense</v>
      </c>
      <c r="F767" s="215">
        <f t="shared" si="678"/>
        <v>2</v>
      </c>
      <c r="G767" s="215"/>
      <c r="H767" s="250">
        <f>Input!J32</f>
        <v>10</v>
      </c>
      <c r="I767" s="267">
        <v>0.20</v>
      </c>
      <c r="O767" s="268">
        <f>MAX($I767,1-SUM($N232:N232))*(O$9&lt;=$H767)</f>
        <v>1</v>
      </c>
      <c r="P767" s="268">
        <f>MAX($I767,1-SUM($N232:O232))*(P$9&lt;=$H767)</f>
        <v>1</v>
      </c>
      <c r="Q767" s="268">
        <f>MAX($I767,1-SUM($N232:P232))*(Q$9&lt;=$H767)</f>
        <v>1</v>
      </c>
      <c r="R767" s="268">
        <f>MAX($I767,1-SUM($N232:Q232))*(R$9&lt;=$H767)</f>
        <v>1</v>
      </c>
      <c r="S767" s="268">
        <f>MAX($I767,1-SUM($N232:R232))*(S$9&lt;=$H767)</f>
        <v>1</v>
      </c>
      <c r="T767" s="268">
        <f>MAX($I767,1-SUM($N232:S232))*(T$9&lt;=$H767)</f>
        <v>1</v>
      </c>
      <c r="U767" s="268">
        <f>MAX($I767,1-SUM($N232:T232))*(U$9&lt;=$H767)</f>
        <v>1</v>
      </c>
      <c r="V767" s="268">
        <f>MAX($I767,1-SUM($N232:U232))*(V$9&lt;=$H767)</f>
        <v>1</v>
      </c>
      <c r="W767" s="268">
        <f>MAX($I767,1-SUM($N232:V232))*(W$9&lt;=$H767)</f>
        <v>1</v>
      </c>
      <c r="X767" s="268">
        <f>MAX($I767,1-SUM($N232:W232))*(X$9&lt;=$H767)</f>
        <v>1</v>
      </c>
      <c r="Y767" s="268">
        <f>MAX($I767,1-SUM($N232:X232))*(Y$9&lt;=$H767)</f>
        <v>0</v>
      </c>
      <c r="Z767" s="268">
        <f>MAX($I767,1-SUM($N232:Y232))*(Z$9&lt;=$H767)</f>
        <v>0</v>
      </c>
      <c r="AA767" s="268">
        <f>MAX($I767,1-SUM($N232:Z232))*(AA$9&lt;=$H767)</f>
        <v>0</v>
      </c>
      <c r="AB767" s="268">
        <f>MAX($I767,1-SUM($N232:AA232))*(AB$9&lt;=$H767)</f>
        <v>0</v>
      </c>
      <c r="AC767" s="268">
        <f>MAX($I767,1-SUM($N232:AB232))*(AC$9&lt;=$H767)</f>
        <v>0</v>
      </c>
      <c r="AD767" s="268">
        <f>MAX($I767,1-SUM($N232:AC232))*(AD$9&lt;=$H767)</f>
        <v>0</v>
      </c>
      <c r="AE767" s="268">
        <f>MAX($I767,1-SUM($N232:AD232))*(AE$9&lt;=$H767)</f>
        <v>0</v>
      </c>
      <c r="AF767" s="268">
        <f>MAX($I767,1-SUM($N232:AE232))*(AF$9&lt;=$H767)</f>
        <v>0</v>
      </c>
      <c r="AG767" s="268">
        <f>MAX($I767,1-SUM($N232:AF232))*(AG$9&lt;=$H767)</f>
        <v>0</v>
      </c>
      <c r="AH767" s="268">
        <f>MAX($I767,1-SUM($N232:AG232))*(AH$9&lt;=$H767)</f>
        <v>0</v>
      </c>
      <c r="AI767" s="268">
        <f>MAX($I767,1-SUM($N232:AH232))*(AI$9&lt;=$H767)</f>
        <v>0</v>
      </c>
      <c r="AJ767" s="268">
        <f>MAX($I767,1-SUM($N232:AI232))*(AJ$9&lt;=$H767)</f>
        <v>0</v>
      </c>
      <c r="AK767" s="268">
        <f>MAX($I767,1-SUM($N232:AJ232))*(AK$9&lt;=$H767)</f>
        <v>0</v>
      </c>
      <c r="AL767" s="268">
        <f>MAX($I767,1-SUM($N232:AK232))*(AL$9&lt;=$H767)</f>
        <v>0</v>
      </c>
      <c r="AM767" s="268">
        <f>MAX($I767,1-SUM($N232:AL232))*(AM$9&lt;=$H767)</f>
        <v>0</v>
      </c>
      <c r="AN767" s="268">
        <f>MAX($I767,1-SUM($N232:AM232))*(AN$9&lt;=$H767)</f>
        <v>0</v>
      </c>
      <c r="AO767" s="268">
        <f>MAX($I767,1-SUM($N232:AN232))*(AO$9&lt;=$H767)</f>
        <v>0</v>
      </c>
      <c r="AP767" s="268">
        <f>MAX($I767,1-SUM($N232:AO232))*(AP$9&lt;=$H767)</f>
        <v>0</v>
      </c>
      <c r="AQ767" s="268">
        <f>MAX($I767,1-SUM($N232:AP232))*(AQ$9&lt;=$H767)</f>
        <v>0</v>
      </c>
      <c r="AR767" s="268">
        <f>MAX($I767,1-SUM($N232:AQ232))*(AR$9&lt;=$H767)</f>
        <v>0</v>
      </c>
      <c r="AS767" s="268">
        <f>MAX($I767,1-SUM($N232:AR232))*(AS$9&lt;=$H767)</f>
        <v>0</v>
      </c>
      <c r="AT767" s="268">
        <f>MAX($I767,1-SUM($N232:AS232))*(AT$9&lt;=$H767)</f>
        <v>0</v>
      </c>
      <c r="AU767" s="268">
        <f>MAX($I767,1-SUM($N232:AT232))*(AU$9&lt;=$H767)</f>
        <v>0</v>
      </c>
      <c r="AV767" s="268">
        <f>MAX($I767,1-SUM($N232:AU232))*(AV$9&lt;=$H767)</f>
        <v>0</v>
      </c>
      <c r="AW767" s="268">
        <f>MAX($I767,1-SUM($N232:AV232))*(AW$9&lt;=$H767)</f>
        <v>0</v>
      </c>
      <c r="AX767" s="268">
        <f>MAX($I767,1-SUM($N232:AW232))*(AX$9&lt;=$H767)</f>
        <v>0</v>
      </c>
      <c r="AY767" s="268">
        <f>MAX($I767,1-SUM($N232:AX232))*(AY$9&lt;=$H767)</f>
        <v>0</v>
      </c>
      <c r="AZ767" s="268">
        <f>MAX($I767,1-SUM($N232:AY232))*(AZ$9&lt;=$H767)</f>
        <v>0</v>
      </c>
      <c r="BA767" s="268">
        <f>MAX($I767,1-SUM($N232:AZ232))*(BA$9&lt;=$H767)</f>
        <v>0</v>
      </c>
      <c r="BB767" s="268">
        <f>MAX($I767,1-SUM($N232:BA232))*(BB$9&lt;=$H767)</f>
        <v>0</v>
      </c>
      <c r="BC767" s="268">
        <f>MAX($I767,1-SUM($N232:BB232))*(BC$9&lt;=$H767)</f>
        <v>0</v>
      </c>
      <c r="BD767" s="268">
        <f>MAX($I767,1-SUM($N232:BC232))*(BD$9&lt;=$H767)</f>
        <v>0</v>
      </c>
      <c r="BE767" s="268">
        <f>MAX($I767,1-SUM($N232:BD232))*(BE$9&lt;=$H767)</f>
        <v>0</v>
      </c>
      <c r="BF767" s="268">
        <f>MAX($I767,1-SUM($N232:BE232))*(BF$9&lt;=$H767)</f>
        <v>0</v>
      </c>
      <c r="BG767" s="268">
        <f>MAX($I767,1-SUM($N232:BF232))*(BG$9&lt;=$H767)</f>
        <v>0</v>
      </c>
      <c r="BH767" s="268">
        <f>MAX($I767,1-SUM($N232:BG232))*(BH$9&lt;=$H767)</f>
        <v>0</v>
      </c>
      <c r="BI767" s="268">
        <f>MAX($I767,1-SUM($N232:BH232))*(BI$9&lt;=$H767)</f>
        <v>0</v>
      </c>
      <c r="BJ767" s="268">
        <f>MAX($I767,1-SUM($N232:BI232))*(BJ$9&lt;=$H767)</f>
        <v>0</v>
      </c>
      <c r="BK767" s="268">
        <f>MAX($I767,1-SUM($N232:BJ232))*(BK$9&lt;=$H767)</f>
        <v>0</v>
      </c>
      <c r="BL767" s="268">
        <f>MAX($I767,1-SUM($N232:BK232))*(BL$9&lt;=$H767)</f>
        <v>0</v>
      </c>
      <c r="BM767" s="268">
        <f>MAX($I767,1-SUM($N232:BL232))*(BM$9&lt;=$H767)</f>
        <v>0</v>
      </c>
    </row>
    <row r="768" spans="3:65" ht="12.75">
      <c r="C768" s="220">
        <f t="shared" si="679"/>
        <v>22</v>
      </c>
      <c r="D768" s="198" t="str">
        <f t="shared" si="680"/>
        <v>…</v>
      </c>
      <c r="E768" s="245" t="str">
        <f t="shared" si="678"/>
        <v>Operating Expense</v>
      </c>
      <c r="F768" s="215">
        <f t="shared" si="678"/>
        <v>2</v>
      </c>
      <c r="G768" s="215"/>
      <c r="H768" s="250">
        <f>Input!J33</f>
        <v>10</v>
      </c>
      <c r="I768" s="267">
        <v>0.20</v>
      </c>
      <c r="O768" s="268">
        <f>MAX($I768,1-SUM($N233:N233))*(O$9&lt;=$H768)</f>
        <v>1</v>
      </c>
      <c r="P768" s="268">
        <f>MAX($I768,1-SUM($N233:O233))*(P$9&lt;=$H768)</f>
        <v>1</v>
      </c>
      <c r="Q768" s="268">
        <f>MAX($I768,1-SUM($N233:P233))*(Q$9&lt;=$H768)</f>
        <v>1</v>
      </c>
      <c r="R768" s="268">
        <f>MAX($I768,1-SUM($N233:Q233))*(R$9&lt;=$H768)</f>
        <v>1</v>
      </c>
      <c r="S768" s="268">
        <f>MAX($I768,1-SUM($N233:R233))*(S$9&lt;=$H768)</f>
        <v>1</v>
      </c>
      <c r="T768" s="268">
        <f>MAX($I768,1-SUM($N233:S233))*(T$9&lt;=$H768)</f>
        <v>1</v>
      </c>
      <c r="U768" s="268">
        <f>MAX($I768,1-SUM($N233:T233))*(U$9&lt;=$H768)</f>
        <v>1</v>
      </c>
      <c r="V768" s="268">
        <f>MAX($I768,1-SUM($N233:U233))*(V$9&lt;=$H768)</f>
        <v>1</v>
      </c>
      <c r="W768" s="268">
        <f>MAX($I768,1-SUM($N233:V233))*(W$9&lt;=$H768)</f>
        <v>1</v>
      </c>
      <c r="X768" s="268">
        <f>MAX($I768,1-SUM($N233:W233))*(X$9&lt;=$H768)</f>
        <v>1</v>
      </c>
      <c r="Y768" s="268">
        <f>MAX($I768,1-SUM($N233:X233))*(Y$9&lt;=$H768)</f>
        <v>0</v>
      </c>
      <c r="Z768" s="268">
        <f>MAX($I768,1-SUM($N233:Y233))*(Z$9&lt;=$H768)</f>
        <v>0</v>
      </c>
      <c r="AA768" s="268">
        <f>MAX($I768,1-SUM($N233:Z233))*(AA$9&lt;=$H768)</f>
        <v>0</v>
      </c>
      <c r="AB768" s="268">
        <f>MAX($I768,1-SUM($N233:AA233))*(AB$9&lt;=$H768)</f>
        <v>0</v>
      </c>
      <c r="AC768" s="268">
        <f>MAX($I768,1-SUM($N233:AB233))*(AC$9&lt;=$H768)</f>
        <v>0</v>
      </c>
      <c r="AD768" s="268">
        <f>MAX($I768,1-SUM($N233:AC233))*(AD$9&lt;=$H768)</f>
        <v>0</v>
      </c>
      <c r="AE768" s="268">
        <f>MAX($I768,1-SUM($N233:AD233))*(AE$9&lt;=$H768)</f>
        <v>0</v>
      </c>
      <c r="AF768" s="268">
        <f>MAX($I768,1-SUM($N233:AE233))*(AF$9&lt;=$H768)</f>
        <v>0</v>
      </c>
      <c r="AG768" s="268">
        <f>MAX($I768,1-SUM($N233:AF233))*(AG$9&lt;=$H768)</f>
        <v>0</v>
      </c>
      <c r="AH768" s="268">
        <f>MAX($I768,1-SUM($N233:AG233))*(AH$9&lt;=$H768)</f>
        <v>0</v>
      </c>
      <c r="AI768" s="268">
        <f>MAX($I768,1-SUM($N233:AH233))*(AI$9&lt;=$H768)</f>
        <v>0</v>
      </c>
      <c r="AJ768" s="268">
        <f>MAX($I768,1-SUM($N233:AI233))*(AJ$9&lt;=$H768)</f>
        <v>0</v>
      </c>
      <c r="AK768" s="268">
        <f>MAX($I768,1-SUM($N233:AJ233))*(AK$9&lt;=$H768)</f>
        <v>0</v>
      </c>
      <c r="AL768" s="268">
        <f>MAX($I768,1-SUM($N233:AK233))*(AL$9&lt;=$H768)</f>
        <v>0</v>
      </c>
      <c r="AM768" s="268">
        <f>MAX($I768,1-SUM($N233:AL233))*(AM$9&lt;=$H768)</f>
        <v>0</v>
      </c>
      <c r="AN768" s="268">
        <f>MAX($I768,1-SUM($N233:AM233))*(AN$9&lt;=$H768)</f>
        <v>0</v>
      </c>
      <c r="AO768" s="268">
        <f>MAX($I768,1-SUM($N233:AN233))*(AO$9&lt;=$H768)</f>
        <v>0</v>
      </c>
      <c r="AP768" s="268">
        <f>MAX($I768,1-SUM($N233:AO233))*(AP$9&lt;=$H768)</f>
        <v>0</v>
      </c>
      <c r="AQ768" s="268">
        <f>MAX($I768,1-SUM($N233:AP233))*(AQ$9&lt;=$H768)</f>
        <v>0</v>
      </c>
      <c r="AR768" s="268">
        <f>MAX($I768,1-SUM($N233:AQ233))*(AR$9&lt;=$H768)</f>
        <v>0</v>
      </c>
      <c r="AS768" s="268">
        <f>MAX($I768,1-SUM($N233:AR233))*(AS$9&lt;=$H768)</f>
        <v>0</v>
      </c>
      <c r="AT768" s="268">
        <f>MAX($I768,1-SUM($N233:AS233))*(AT$9&lt;=$H768)</f>
        <v>0</v>
      </c>
      <c r="AU768" s="268">
        <f>MAX($I768,1-SUM($N233:AT233))*(AU$9&lt;=$H768)</f>
        <v>0</v>
      </c>
      <c r="AV768" s="268">
        <f>MAX($I768,1-SUM($N233:AU233))*(AV$9&lt;=$H768)</f>
        <v>0</v>
      </c>
      <c r="AW768" s="268">
        <f>MAX($I768,1-SUM($N233:AV233))*(AW$9&lt;=$H768)</f>
        <v>0</v>
      </c>
      <c r="AX768" s="268">
        <f>MAX($I768,1-SUM($N233:AW233))*(AX$9&lt;=$H768)</f>
        <v>0</v>
      </c>
      <c r="AY768" s="268">
        <f>MAX($I768,1-SUM($N233:AX233))*(AY$9&lt;=$H768)</f>
        <v>0</v>
      </c>
      <c r="AZ768" s="268">
        <f>MAX($I768,1-SUM($N233:AY233))*(AZ$9&lt;=$H768)</f>
        <v>0</v>
      </c>
      <c r="BA768" s="268">
        <f>MAX($I768,1-SUM($N233:AZ233))*(BA$9&lt;=$H768)</f>
        <v>0</v>
      </c>
      <c r="BB768" s="268">
        <f>MAX($I768,1-SUM($N233:BA233))*(BB$9&lt;=$H768)</f>
        <v>0</v>
      </c>
      <c r="BC768" s="268">
        <f>MAX($I768,1-SUM($N233:BB233))*(BC$9&lt;=$H768)</f>
        <v>0</v>
      </c>
      <c r="BD768" s="268">
        <f>MAX($I768,1-SUM($N233:BC233))*(BD$9&lt;=$H768)</f>
        <v>0</v>
      </c>
      <c r="BE768" s="268">
        <f>MAX($I768,1-SUM($N233:BD233))*(BE$9&lt;=$H768)</f>
        <v>0</v>
      </c>
      <c r="BF768" s="268">
        <f>MAX($I768,1-SUM($N233:BE233))*(BF$9&lt;=$H768)</f>
        <v>0</v>
      </c>
      <c r="BG768" s="268">
        <f>MAX($I768,1-SUM($N233:BF233))*(BG$9&lt;=$H768)</f>
        <v>0</v>
      </c>
      <c r="BH768" s="268">
        <f>MAX($I768,1-SUM($N233:BG233))*(BH$9&lt;=$H768)</f>
        <v>0</v>
      </c>
      <c r="BI768" s="268">
        <f>MAX($I768,1-SUM($N233:BH233))*(BI$9&lt;=$H768)</f>
        <v>0</v>
      </c>
      <c r="BJ768" s="268">
        <f>MAX($I768,1-SUM($N233:BI233))*(BJ$9&lt;=$H768)</f>
        <v>0</v>
      </c>
      <c r="BK768" s="268">
        <f>MAX($I768,1-SUM($N233:BJ233))*(BK$9&lt;=$H768)</f>
        <v>0</v>
      </c>
      <c r="BL768" s="268">
        <f>MAX($I768,1-SUM($N233:BK233))*(BL$9&lt;=$H768)</f>
        <v>0</v>
      </c>
      <c r="BM768" s="268">
        <f>MAX($I768,1-SUM($N233:BL233))*(BM$9&lt;=$H768)</f>
        <v>0</v>
      </c>
    </row>
    <row r="769" spans="3:65" ht="12.75">
      <c r="C769" s="220">
        <f t="shared" si="679"/>
        <v>23</v>
      </c>
      <c r="D769" s="198" t="str">
        <f t="shared" si="680"/>
        <v>…</v>
      </c>
      <c r="E769" s="245" t="str">
        <f t="shared" si="678"/>
        <v>Operating Expense</v>
      </c>
      <c r="F769" s="215">
        <f t="shared" si="678"/>
        <v>2</v>
      </c>
      <c r="G769" s="215"/>
      <c r="H769" s="250">
        <f>Input!J34</f>
        <v>10</v>
      </c>
      <c r="I769" s="267">
        <v>0.20</v>
      </c>
      <c r="O769" s="268">
        <f>MAX($I769,1-SUM($N234:N234))*(O$9&lt;=$H769)</f>
        <v>1</v>
      </c>
      <c r="P769" s="268">
        <f>MAX($I769,1-SUM($N234:O234))*(P$9&lt;=$H769)</f>
        <v>1</v>
      </c>
      <c r="Q769" s="268">
        <f>MAX($I769,1-SUM($N234:P234))*(Q$9&lt;=$H769)</f>
        <v>1</v>
      </c>
      <c r="R769" s="268">
        <f>MAX($I769,1-SUM($N234:Q234))*(R$9&lt;=$H769)</f>
        <v>1</v>
      </c>
      <c r="S769" s="268">
        <f>MAX($I769,1-SUM($N234:R234))*(S$9&lt;=$H769)</f>
        <v>1</v>
      </c>
      <c r="T769" s="268">
        <f>MAX($I769,1-SUM($N234:S234))*(T$9&lt;=$H769)</f>
        <v>1</v>
      </c>
      <c r="U769" s="268">
        <f>MAX($I769,1-SUM($N234:T234))*(U$9&lt;=$H769)</f>
        <v>1</v>
      </c>
      <c r="V769" s="268">
        <f>MAX($I769,1-SUM($N234:U234))*(V$9&lt;=$H769)</f>
        <v>1</v>
      </c>
      <c r="W769" s="268">
        <f>MAX($I769,1-SUM($N234:V234))*(W$9&lt;=$H769)</f>
        <v>1</v>
      </c>
      <c r="X769" s="268">
        <f>MAX($I769,1-SUM($N234:W234))*(X$9&lt;=$H769)</f>
        <v>1</v>
      </c>
      <c r="Y769" s="268">
        <f>MAX($I769,1-SUM($N234:X234))*(Y$9&lt;=$H769)</f>
        <v>0</v>
      </c>
      <c r="Z769" s="268">
        <f>MAX($I769,1-SUM($N234:Y234))*(Z$9&lt;=$H769)</f>
        <v>0</v>
      </c>
      <c r="AA769" s="268">
        <f>MAX($I769,1-SUM($N234:Z234))*(AA$9&lt;=$H769)</f>
        <v>0</v>
      </c>
      <c r="AB769" s="268">
        <f>MAX($I769,1-SUM($N234:AA234))*(AB$9&lt;=$H769)</f>
        <v>0</v>
      </c>
      <c r="AC769" s="268">
        <f>MAX($I769,1-SUM($N234:AB234))*(AC$9&lt;=$H769)</f>
        <v>0</v>
      </c>
      <c r="AD769" s="268">
        <f>MAX($I769,1-SUM($N234:AC234))*(AD$9&lt;=$H769)</f>
        <v>0</v>
      </c>
      <c r="AE769" s="268">
        <f>MAX($I769,1-SUM($N234:AD234))*(AE$9&lt;=$H769)</f>
        <v>0</v>
      </c>
      <c r="AF769" s="268">
        <f>MAX($I769,1-SUM($N234:AE234))*(AF$9&lt;=$H769)</f>
        <v>0</v>
      </c>
      <c r="AG769" s="268">
        <f>MAX($I769,1-SUM($N234:AF234))*(AG$9&lt;=$H769)</f>
        <v>0</v>
      </c>
      <c r="AH769" s="268">
        <f>MAX($I769,1-SUM($N234:AG234))*(AH$9&lt;=$H769)</f>
        <v>0</v>
      </c>
      <c r="AI769" s="268">
        <f>MAX($I769,1-SUM($N234:AH234))*(AI$9&lt;=$H769)</f>
        <v>0</v>
      </c>
      <c r="AJ769" s="268">
        <f>MAX($I769,1-SUM($N234:AI234))*(AJ$9&lt;=$H769)</f>
        <v>0</v>
      </c>
      <c r="AK769" s="268">
        <f>MAX($I769,1-SUM($N234:AJ234))*(AK$9&lt;=$H769)</f>
        <v>0</v>
      </c>
      <c r="AL769" s="268">
        <f>MAX($I769,1-SUM($N234:AK234))*(AL$9&lt;=$H769)</f>
        <v>0</v>
      </c>
      <c r="AM769" s="268">
        <f>MAX($I769,1-SUM($N234:AL234))*(AM$9&lt;=$H769)</f>
        <v>0</v>
      </c>
      <c r="AN769" s="268">
        <f>MAX($I769,1-SUM($N234:AM234))*(AN$9&lt;=$H769)</f>
        <v>0</v>
      </c>
      <c r="AO769" s="268">
        <f>MAX($I769,1-SUM($N234:AN234))*(AO$9&lt;=$H769)</f>
        <v>0</v>
      </c>
      <c r="AP769" s="268">
        <f>MAX($I769,1-SUM($N234:AO234))*(AP$9&lt;=$H769)</f>
        <v>0</v>
      </c>
      <c r="AQ769" s="268">
        <f>MAX($I769,1-SUM($N234:AP234))*(AQ$9&lt;=$H769)</f>
        <v>0</v>
      </c>
      <c r="AR769" s="268">
        <f>MAX($I769,1-SUM($N234:AQ234))*(AR$9&lt;=$H769)</f>
        <v>0</v>
      </c>
      <c r="AS769" s="268">
        <f>MAX($I769,1-SUM($N234:AR234))*(AS$9&lt;=$H769)</f>
        <v>0</v>
      </c>
      <c r="AT769" s="268">
        <f>MAX($I769,1-SUM($N234:AS234))*(AT$9&lt;=$H769)</f>
        <v>0</v>
      </c>
      <c r="AU769" s="268">
        <f>MAX($I769,1-SUM($N234:AT234))*(AU$9&lt;=$H769)</f>
        <v>0</v>
      </c>
      <c r="AV769" s="268">
        <f>MAX($I769,1-SUM($N234:AU234))*(AV$9&lt;=$H769)</f>
        <v>0</v>
      </c>
      <c r="AW769" s="268">
        <f>MAX($I769,1-SUM($N234:AV234))*(AW$9&lt;=$H769)</f>
        <v>0</v>
      </c>
      <c r="AX769" s="268">
        <f>MAX($I769,1-SUM($N234:AW234))*(AX$9&lt;=$H769)</f>
        <v>0</v>
      </c>
      <c r="AY769" s="268">
        <f>MAX($I769,1-SUM($N234:AX234))*(AY$9&lt;=$H769)</f>
        <v>0</v>
      </c>
      <c r="AZ769" s="268">
        <f>MAX($I769,1-SUM($N234:AY234))*(AZ$9&lt;=$H769)</f>
        <v>0</v>
      </c>
      <c r="BA769" s="268">
        <f>MAX($I769,1-SUM($N234:AZ234))*(BA$9&lt;=$H769)</f>
        <v>0</v>
      </c>
      <c r="BB769" s="268">
        <f>MAX($I769,1-SUM($N234:BA234))*(BB$9&lt;=$H769)</f>
        <v>0</v>
      </c>
      <c r="BC769" s="268">
        <f>MAX($I769,1-SUM($N234:BB234))*(BC$9&lt;=$H769)</f>
        <v>0</v>
      </c>
      <c r="BD769" s="268">
        <f>MAX($I769,1-SUM($N234:BC234))*(BD$9&lt;=$H769)</f>
        <v>0</v>
      </c>
      <c r="BE769" s="268">
        <f>MAX($I769,1-SUM($N234:BD234))*(BE$9&lt;=$H769)</f>
        <v>0</v>
      </c>
      <c r="BF769" s="268">
        <f>MAX($I769,1-SUM($N234:BE234))*(BF$9&lt;=$H769)</f>
        <v>0</v>
      </c>
      <c r="BG769" s="268">
        <f>MAX($I769,1-SUM($N234:BF234))*(BG$9&lt;=$H769)</f>
        <v>0</v>
      </c>
      <c r="BH769" s="268">
        <f>MAX($I769,1-SUM($N234:BG234))*(BH$9&lt;=$H769)</f>
        <v>0</v>
      </c>
      <c r="BI769" s="268">
        <f>MAX($I769,1-SUM($N234:BH234))*(BI$9&lt;=$H769)</f>
        <v>0</v>
      </c>
      <c r="BJ769" s="268">
        <f>MAX($I769,1-SUM($N234:BI234))*(BJ$9&lt;=$H769)</f>
        <v>0</v>
      </c>
      <c r="BK769" s="268">
        <f>MAX($I769,1-SUM($N234:BJ234))*(BK$9&lt;=$H769)</f>
        <v>0</v>
      </c>
      <c r="BL769" s="268">
        <f>MAX($I769,1-SUM($N234:BK234))*(BL$9&lt;=$H769)</f>
        <v>0</v>
      </c>
      <c r="BM769" s="268">
        <f>MAX($I769,1-SUM($N234:BL234))*(BM$9&lt;=$H769)</f>
        <v>0</v>
      </c>
    </row>
    <row r="770" spans="3:65" ht="12.75">
      <c r="C770" s="220">
        <f t="shared" si="679"/>
        <v>24</v>
      </c>
      <c r="D770" s="198" t="str">
        <f t="shared" si="680"/>
        <v>…</v>
      </c>
      <c r="E770" s="245" t="str">
        <f t="shared" si="678"/>
        <v>Operating Expense</v>
      </c>
      <c r="F770" s="215">
        <f t="shared" si="678"/>
        <v>2</v>
      </c>
      <c r="G770" s="215"/>
      <c r="H770" s="250">
        <f>Input!J35</f>
        <v>10</v>
      </c>
      <c r="I770" s="267">
        <v>0.20</v>
      </c>
      <c r="O770" s="268">
        <f>MAX($I770,1-SUM($N235:N235))*(O$9&lt;=$H770)</f>
        <v>1</v>
      </c>
      <c r="P770" s="268">
        <f>MAX($I770,1-SUM($N235:O235))*(P$9&lt;=$H770)</f>
        <v>1</v>
      </c>
      <c r="Q770" s="268">
        <f>MAX($I770,1-SUM($N235:P235))*(Q$9&lt;=$H770)</f>
        <v>1</v>
      </c>
      <c r="R770" s="268">
        <f>MAX($I770,1-SUM($N235:Q235))*(R$9&lt;=$H770)</f>
        <v>1</v>
      </c>
      <c r="S770" s="268">
        <f>MAX($I770,1-SUM($N235:R235))*(S$9&lt;=$H770)</f>
        <v>1</v>
      </c>
      <c r="T770" s="268">
        <f>MAX($I770,1-SUM($N235:S235))*(T$9&lt;=$H770)</f>
        <v>1</v>
      </c>
      <c r="U770" s="268">
        <f>MAX($I770,1-SUM($N235:T235))*(U$9&lt;=$H770)</f>
        <v>1</v>
      </c>
      <c r="V770" s="268">
        <f>MAX($I770,1-SUM($N235:U235))*(V$9&lt;=$H770)</f>
        <v>1</v>
      </c>
      <c r="W770" s="268">
        <f>MAX($I770,1-SUM($N235:V235))*(W$9&lt;=$H770)</f>
        <v>1</v>
      </c>
      <c r="X770" s="268">
        <f>MAX($I770,1-SUM($N235:W235))*(X$9&lt;=$H770)</f>
        <v>1</v>
      </c>
      <c r="Y770" s="268">
        <f>MAX($I770,1-SUM($N235:X235))*(Y$9&lt;=$H770)</f>
        <v>0</v>
      </c>
      <c r="Z770" s="268">
        <f>MAX($I770,1-SUM($N235:Y235))*(Z$9&lt;=$H770)</f>
        <v>0</v>
      </c>
      <c r="AA770" s="268">
        <f>MAX($I770,1-SUM($N235:Z235))*(AA$9&lt;=$H770)</f>
        <v>0</v>
      </c>
      <c r="AB770" s="268">
        <f>MAX($I770,1-SUM($N235:AA235))*(AB$9&lt;=$H770)</f>
        <v>0</v>
      </c>
      <c r="AC770" s="268">
        <f>MAX($I770,1-SUM($N235:AB235))*(AC$9&lt;=$H770)</f>
        <v>0</v>
      </c>
      <c r="AD770" s="268">
        <f>MAX($I770,1-SUM($N235:AC235))*(AD$9&lt;=$H770)</f>
        <v>0</v>
      </c>
      <c r="AE770" s="268">
        <f>MAX($I770,1-SUM($N235:AD235))*(AE$9&lt;=$H770)</f>
        <v>0</v>
      </c>
      <c r="AF770" s="268">
        <f>MAX($I770,1-SUM($N235:AE235))*(AF$9&lt;=$H770)</f>
        <v>0</v>
      </c>
      <c r="AG770" s="268">
        <f>MAX($I770,1-SUM($N235:AF235))*(AG$9&lt;=$H770)</f>
        <v>0</v>
      </c>
      <c r="AH770" s="268">
        <f>MAX($I770,1-SUM($N235:AG235))*(AH$9&lt;=$H770)</f>
        <v>0</v>
      </c>
      <c r="AI770" s="268">
        <f>MAX($I770,1-SUM($N235:AH235))*(AI$9&lt;=$H770)</f>
        <v>0</v>
      </c>
      <c r="AJ770" s="268">
        <f>MAX($I770,1-SUM($N235:AI235))*(AJ$9&lt;=$H770)</f>
        <v>0</v>
      </c>
      <c r="AK770" s="268">
        <f>MAX($I770,1-SUM($N235:AJ235))*(AK$9&lt;=$H770)</f>
        <v>0</v>
      </c>
      <c r="AL770" s="268">
        <f>MAX($I770,1-SUM($N235:AK235))*(AL$9&lt;=$H770)</f>
        <v>0</v>
      </c>
      <c r="AM770" s="268">
        <f>MAX($I770,1-SUM($N235:AL235))*(AM$9&lt;=$H770)</f>
        <v>0</v>
      </c>
      <c r="AN770" s="268">
        <f>MAX($I770,1-SUM($N235:AM235))*(AN$9&lt;=$H770)</f>
        <v>0</v>
      </c>
      <c r="AO770" s="268">
        <f>MAX($I770,1-SUM($N235:AN235))*(AO$9&lt;=$H770)</f>
        <v>0</v>
      </c>
      <c r="AP770" s="268">
        <f>MAX($I770,1-SUM($N235:AO235))*(AP$9&lt;=$H770)</f>
        <v>0</v>
      </c>
      <c r="AQ770" s="268">
        <f>MAX($I770,1-SUM($N235:AP235))*(AQ$9&lt;=$H770)</f>
        <v>0</v>
      </c>
      <c r="AR770" s="268">
        <f>MAX($I770,1-SUM($N235:AQ235))*(AR$9&lt;=$H770)</f>
        <v>0</v>
      </c>
      <c r="AS770" s="268">
        <f>MAX($I770,1-SUM($N235:AR235))*(AS$9&lt;=$H770)</f>
        <v>0</v>
      </c>
      <c r="AT770" s="268">
        <f>MAX($I770,1-SUM($N235:AS235))*(AT$9&lt;=$H770)</f>
        <v>0</v>
      </c>
      <c r="AU770" s="268">
        <f>MAX($I770,1-SUM($N235:AT235))*(AU$9&lt;=$H770)</f>
        <v>0</v>
      </c>
      <c r="AV770" s="268">
        <f>MAX($I770,1-SUM($N235:AU235))*(AV$9&lt;=$H770)</f>
        <v>0</v>
      </c>
      <c r="AW770" s="268">
        <f>MAX($I770,1-SUM($N235:AV235))*(AW$9&lt;=$H770)</f>
        <v>0</v>
      </c>
      <c r="AX770" s="268">
        <f>MAX($I770,1-SUM($N235:AW235))*(AX$9&lt;=$H770)</f>
        <v>0</v>
      </c>
      <c r="AY770" s="268">
        <f>MAX($I770,1-SUM($N235:AX235))*(AY$9&lt;=$H770)</f>
        <v>0</v>
      </c>
      <c r="AZ770" s="268">
        <f>MAX($I770,1-SUM($N235:AY235))*(AZ$9&lt;=$H770)</f>
        <v>0</v>
      </c>
      <c r="BA770" s="268">
        <f>MAX($I770,1-SUM($N235:AZ235))*(BA$9&lt;=$H770)</f>
        <v>0</v>
      </c>
      <c r="BB770" s="268">
        <f>MAX($I770,1-SUM($N235:BA235))*(BB$9&lt;=$H770)</f>
        <v>0</v>
      </c>
      <c r="BC770" s="268">
        <f>MAX($I770,1-SUM($N235:BB235))*(BC$9&lt;=$H770)</f>
        <v>0</v>
      </c>
      <c r="BD770" s="268">
        <f>MAX($I770,1-SUM($N235:BC235))*(BD$9&lt;=$H770)</f>
        <v>0</v>
      </c>
      <c r="BE770" s="268">
        <f>MAX($I770,1-SUM($N235:BD235))*(BE$9&lt;=$H770)</f>
        <v>0</v>
      </c>
      <c r="BF770" s="268">
        <f>MAX($I770,1-SUM($N235:BE235))*(BF$9&lt;=$H770)</f>
        <v>0</v>
      </c>
      <c r="BG770" s="268">
        <f>MAX($I770,1-SUM($N235:BF235))*(BG$9&lt;=$H770)</f>
        <v>0</v>
      </c>
      <c r="BH770" s="268">
        <f>MAX($I770,1-SUM($N235:BG235))*(BH$9&lt;=$H770)</f>
        <v>0</v>
      </c>
      <c r="BI770" s="268">
        <f>MAX($I770,1-SUM($N235:BH235))*(BI$9&lt;=$H770)</f>
        <v>0</v>
      </c>
      <c r="BJ770" s="268">
        <f>MAX($I770,1-SUM($N235:BI235))*(BJ$9&lt;=$H770)</f>
        <v>0</v>
      </c>
      <c r="BK770" s="268">
        <f>MAX($I770,1-SUM($N235:BJ235))*(BK$9&lt;=$H770)</f>
        <v>0</v>
      </c>
      <c r="BL770" s="268">
        <f>MAX($I770,1-SUM($N235:BK235))*(BL$9&lt;=$H770)</f>
        <v>0</v>
      </c>
      <c r="BM770" s="268">
        <f>MAX($I770,1-SUM($N235:BL235))*(BM$9&lt;=$H770)</f>
        <v>0</v>
      </c>
    </row>
    <row r="771" spans="3:65" ht="12.75">
      <c r="C771" s="220">
        <f t="shared" si="679"/>
        <v>25</v>
      </c>
      <c r="D771" s="198" t="str">
        <f t="shared" si="680"/>
        <v>…</v>
      </c>
      <c r="E771" s="245" t="str">
        <f t="shared" si="678"/>
        <v>Operating Expense</v>
      </c>
      <c r="F771" s="215">
        <f t="shared" si="678"/>
        <v>2</v>
      </c>
      <c r="G771" s="215"/>
      <c r="H771" s="250">
        <f>Input!J36</f>
        <v>10</v>
      </c>
      <c r="I771" s="267">
        <v>0.20</v>
      </c>
      <c r="O771" s="268">
        <f>MAX($I771,1-SUM($N236:N236))*(O$9&lt;=$H771)</f>
        <v>1</v>
      </c>
      <c r="P771" s="268">
        <f>MAX($I771,1-SUM($N236:O236))*(P$9&lt;=$H771)</f>
        <v>1</v>
      </c>
      <c r="Q771" s="268">
        <f>MAX($I771,1-SUM($N236:P236))*(Q$9&lt;=$H771)</f>
        <v>1</v>
      </c>
      <c r="R771" s="268">
        <f>MAX($I771,1-SUM($N236:Q236))*(R$9&lt;=$H771)</f>
        <v>1</v>
      </c>
      <c r="S771" s="268">
        <f>MAX($I771,1-SUM($N236:R236))*(S$9&lt;=$H771)</f>
        <v>1</v>
      </c>
      <c r="T771" s="268">
        <f>MAX($I771,1-SUM($N236:S236))*(T$9&lt;=$H771)</f>
        <v>1</v>
      </c>
      <c r="U771" s="268">
        <f>MAX($I771,1-SUM($N236:T236))*(U$9&lt;=$H771)</f>
        <v>1</v>
      </c>
      <c r="V771" s="268">
        <f>MAX($I771,1-SUM($N236:U236))*(V$9&lt;=$H771)</f>
        <v>1</v>
      </c>
      <c r="W771" s="268">
        <f>MAX($I771,1-SUM($N236:V236))*(W$9&lt;=$H771)</f>
        <v>1</v>
      </c>
      <c r="X771" s="268">
        <f>MAX($I771,1-SUM($N236:W236))*(X$9&lt;=$H771)</f>
        <v>1</v>
      </c>
      <c r="Y771" s="268">
        <f>MAX($I771,1-SUM($N236:X236))*(Y$9&lt;=$H771)</f>
        <v>0</v>
      </c>
      <c r="Z771" s="268">
        <f>MAX($I771,1-SUM($N236:Y236))*(Z$9&lt;=$H771)</f>
        <v>0</v>
      </c>
      <c r="AA771" s="268">
        <f>MAX($I771,1-SUM($N236:Z236))*(AA$9&lt;=$H771)</f>
        <v>0</v>
      </c>
      <c r="AB771" s="268">
        <f>MAX($I771,1-SUM($N236:AA236))*(AB$9&lt;=$H771)</f>
        <v>0</v>
      </c>
      <c r="AC771" s="268">
        <f>MAX($I771,1-SUM($N236:AB236))*(AC$9&lt;=$H771)</f>
        <v>0</v>
      </c>
      <c r="AD771" s="268">
        <f>MAX($I771,1-SUM($N236:AC236))*(AD$9&lt;=$H771)</f>
        <v>0</v>
      </c>
      <c r="AE771" s="268">
        <f>MAX($I771,1-SUM($N236:AD236))*(AE$9&lt;=$H771)</f>
        <v>0</v>
      </c>
      <c r="AF771" s="268">
        <f>MAX($I771,1-SUM($N236:AE236))*(AF$9&lt;=$H771)</f>
        <v>0</v>
      </c>
      <c r="AG771" s="268">
        <f>MAX($I771,1-SUM($N236:AF236))*(AG$9&lt;=$H771)</f>
        <v>0</v>
      </c>
      <c r="AH771" s="268">
        <f>MAX($I771,1-SUM($N236:AG236))*(AH$9&lt;=$H771)</f>
        <v>0</v>
      </c>
      <c r="AI771" s="268">
        <f>MAX($I771,1-SUM($N236:AH236))*(AI$9&lt;=$H771)</f>
        <v>0</v>
      </c>
      <c r="AJ771" s="268">
        <f>MAX($I771,1-SUM($N236:AI236))*(AJ$9&lt;=$H771)</f>
        <v>0</v>
      </c>
      <c r="AK771" s="268">
        <f>MAX($I771,1-SUM($N236:AJ236))*(AK$9&lt;=$H771)</f>
        <v>0</v>
      </c>
      <c r="AL771" s="268">
        <f>MAX($I771,1-SUM($N236:AK236))*(AL$9&lt;=$H771)</f>
        <v>0</v>
      </c>
      <c r="AM771" s="268">
        <f>MAX($I771,1-SUM($N236:AL236))*(AM$9&lt;=$H771)</f>
        <v>0</v>
      </c>
      <c r="AN771" s="268">
        <f>MAX($I771,1-SUM($N236:AM236))*(AN$9&lt;=$H771)</f>
        <v>0</v>
      </c>
      <c r="AO771" s="268">
        <f>MAX($I771,1-SUM($N236:AN236))*(AO$9&lt;=$H771)</f>
        <v>0</v>
      </c>
      <c r="AP771" s="268">
        <f>MAX($I771,1-SUM($N236:AO236))*(AP$9&lt;=$H771)</f>
        <v>0</v>
      </c>
      <c r="AQ771" s="268">
        <f>MAX($I771,1-SUM($N236:AP236))*(AQ$9&lt;=$H771)</f>
        <v>0</v>
      </c>
      <c r="AR771" s="268">
        <f>MAX($I771,1-SUM($N236:AQ236))*(AR$9&lt;=$H771)</f>
        <v>0</v>
      </c>
      <c r="AS771" s="268">
        <f>MAX($I771,1-SUM($N236:AR236))*(AS$9&lt;=$H771)</f>
        <v>0</v>
      </c>
      <c r="AT771" s="268">
        <f>MAX($I771,1-SUM($N236:AS236))*(AT$9&lt;=$H771)</f>
        <v>0</v>
      </c>
      <c r="AU771" s="268">
        <f>MAX($I771,1-SUM($N236:AT236))*(AU$9&lt;=$H771)</f>
        <v>0</v>
      </c>
      <c r="AV771" s="268">
        <f>MAX($I771,1-SUM($N236:AU236))*(AV$9&lt;=$H771)</f>
        <v>0</v>
      </c>
      <c r="AW771" s="268">
        <f>MAX($I771,1-SUM($N236:AV236))*(AW$9&lt;=$H771)</f>
        <v>0</v>
      </c>
      <c r="AX771" s="268">
        <f>MAX($I771,1-SUM($N236:AW236))*(AX$9&lt;=$H771)</f>
        <v>0</v>
      </c>
      <c r="AY771" s="268">
        <f>MAX($I771,1-SUM($N236:AX236))*(AY$9&lt;=$H771)</f>
        <v>0</v>
      </c>
      <c r="AZ771" s="268">
        <f>MAX($I771,1-SUM($N236:AY236))*(AZ$9&lt;=$H771)</f>
        <v>0</v>
      </c>
      <c r="BA771" s="268">
        <f>MAX($I771,1-SUM($N236:AZ236))*(BA$9&lt;=$H771)</f>
        <v>0</v>
      </c>
      <c r="BB771" s="268">
        <f>MAX($I771,1-SUM($N236:BA236))*(BB$9&lt;=$H771)</f>
        <v>0</v>
      </c>
      <c r="BC771" s="268">
        <f>MAX($I771,1-SUM($N236:BB236))*(BC$9&lt;=$H771)</f>
        <v>0</v>
      </c>
      <c r="BD771" s="268">
        <f>MAX($I771,1-SUM($N236:BC236))*(BD$9&lt;=$H771)</f>
        <v>0</v>
      </c>
      <c r="BE771" s="268">
        <f>MAX($I771,1-SUM($N236:BD236))*(BE$9&lt;=$H771)</f>
        <v>0</v>
      </c>
      <c r="BF771" s="268">
        <f>MAX($I771,1-SUM($N236:BE236))*(BF$9&lt;=$H771)</f>
        <v>0</v>
      </c>
      <c r="BG771" s="268">
        <f>MAX($I771,1-SUM($N236:BF236))*(BG$9&lt;=$H771)</f>
        <v>0</v>
      </c>
      <c r="BH771" s="268">
        <f>MAX($I771,1-SUM($N236:BG236))*(BH$9&lt;=$H771)</f>
        <v>0</v>
      </c>
      <c r="BI771" s="268">
        <f>MAX($I771,1-SUM($N236:BH236))*(BI$9&lt;=$H771)</f>
        <v>0</v>
      </c>
      <c r="BJ771" s="268">
        <f>MAX($I771,1-SUM($N236:BI236))*(BJ$9&lt;=$H771)</f>
        <v>0</v>
      </c>
      <c r="BK771" s="268">
        <f>MAX($I771,1-SUM($N236:BJ236))*(BK$9&lt;=$H771)</f>
        <v>0</v>
      </c>
      <c r="BL771" s="268">
        <f>MAX($I771,1-SUM($N236:BK236))*(BL$9&lt;=$H771)</f>
        <v>0</v>
      </c>
      <c r="BM771" s="268">
        <f>MAX($I771,1-SUM($N236:BL236))*(BM$9&lt;=$H771)</f>
        <v>0</v>
      </c>
    </row>
    <row r="772" spans="4:65" ht="12.75">
      <c r="D772" s="226" t="str">
        <f>D746</f>
        <v>Property Tax Depreciation Factor</v>
      </c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  <c r="AJ772" s="243"/>
      <c r="AK772" s="243"/>
      <c r="AL772" s="243"/>
      <c r="AM772" s="243"/>
      <c r="AN772" s="243"/>
      <c r="AO772" s="243"/>
      <c r="AP772" s="243"/>
      <c r="AQ772" s="243"/>
      <c r="AR772" s="243"/>
      <c r="AS772" s="243"/>
      <c r="AT772" s="243"/>
      <c r="AU772" s="243"/>
      <c r="AV772" s="243"/>
      <c r="AW772" s="243"/>
      <c r="AX772" s="243"/>
      <c r="AY772" s="243"/>
      <c r="AZ772" s="243"/>
      <c r="BA772" s="243"/>
      <c r="BB772" s="243"/>
      <c r="BC772" s="243"/>
      <c r="BD772" s="243"/>
      <c r="BE772" s="243"/>
      <c r="BF772" s="243"/>
      <c r="BG772" s="243"/>
      <c r="BH772" s="243"/>
      <c r="BI772" s="243"/>
      <c r="BJ772" s="243"/>
      <c r="BK772" s="243"/>
      <c r="BL772" s="243"/>
      <c r="BM772" s="243"/>
    </row>
    <row r="773" spans="4:7" s="221" customFormat="1" ht="12.75">
      <c r="D773" s="229"/>
      <c r="F773" s="230"/>
      <c r="G773" s="230"/>
    </row>
    <row r="774" spans="4:7" s="221" customFormat="1" ht="12.75">
      <c r="D774" s="229"/>
      <c r="F774" s="230"/>
      <c r="G774" s="230"/>
    </row>
    <row r="775" spans="4:65" ht="38.25">
      <c r="D775" s="218" t="s">
        <v>83</v>
      </c>
      <c r="E775" s="213"/>
      <c r="F775" s="186"/>
      <c r="G775" s="186"/>
      <c r="H775" s="339" t="str">
        <f>Input!O11</f>
        <v>Percent Subject to Property Tax</v>
      </c>
      <c r="I775" s="216" t="s">
        <v>227</v>
      </c>
      <c r="J775" s="339" t="s">
        <v>241</v>
      </c>
      <c r="K775" s="216"/>
      <c r="L775" s="216"/>
      <c r="M775" s="216"/>
      <c r="O775" s="216"/>
      <c r="P775" s="216"/>
      <c r="Q775" s="216"/>
      <c r="R775" s="216"/>
      <c r="S775" s="216"/>
      <c r="T775" s="216"/>
      <c r="U775" s="216"/>
      <c r="V775" s="216"/>
      <c r="W775" s="216"/>
      <c r="X775" s="216"/>
      <c r="Y775" s="216"/>
      <c r="Z775" s="216"/>
      <c r="AA775" s="216"/>
      <c r="AB775" s="216"/>
      <c r="AC775" s="216"/>
      <c r="AD775" s="216"/>
      <c r="AE775" s="216"/>
      <c r="AF775" s="216"/>
      <c r="AG775" s="216"/>
      <c r="AH775" s="216"/>
      <c r="AI775" s="216"/>
      <c r="AJ775" s="216"/>
      <c r="AK775" s="216"/>
      <c r="AL775" s="216"/>
      <c r="AM775" s="216"/>
      <c r="AN775" s="216"/>
      <c r="AO775" s="216"/>
      <c r="AP775" s="216"/>
      <c r="AQ775" s="216"/>
      <c r="AR775" s="216"/>
      <c r="AS775" s="216"/>
      <c r="AT775" s="216"/>
      <c r="AU775" s="216"/>
      <c r="AV775" s="216"/>
      <c r="AW775" s="216"/>
      <c r="AX775" s="216"/>
      <c r="AY775" s="216"/>
      <c r="AZ775" s="216"/>
      <c r="BA775" s="216"/>
      <c r="BB775" s="216"/>
      <c r="BC775" s="216"/>
      <c r="BD775" s="216"/>
      <c r="BE775" s="216"/>
      <c r="BF775" s="216"/>
      <c r="BG775" s="216"/>
      <c r="BH775" s="216"/>
      <c r="BI775" s="216"/>
      <c r="BJ775" s="216"/>
      <c r="BK775" s="216"/>
      <c r="BL775" s="216"/>
      <c r="BM775" s="216"/>
    </row>
    <row r="776" spans="3:65" ht="12.75">
      <c r="C776" s="220">
        <f>C775+1</f>
        <v>1</v>
      </c>
      <c r="D776" s="198" t="str">
        <f>INDEX(D$64:D$88,$C776,1)</f>
        <v>Capital Costs</v>
      </c>
      <c r="E776" s="245" t="str">
        <f t="shared" si="681" ref="E776:F800">INDEX(E$64:E$88,$C776,1)</f>
        <v>Capital</v>
      </c>
      <c r="F776" s="215">
        <f t="shared" si="681"/>
        <v>4</v>
      </c>
      <c r="H776" s="318">
        <f>Input!O12</f>
        <v>1</v>
      </c>
      <c r="I776" s="319">
        <f>Input!$O$37</f>
        <v>2038</v>
      </c>
      <c r="J776" s="119">
        <f>IF(ISNUMBER(SEARCH("Solar",Input!H12)),1,0)</f>
        <v>0</v>
      </c>
      <c r="O776" s="256">
        <f ca="1">SUMPRODUCT($O183:O183,N(OFFSET($O747:O747,0,MAX(COLUMN($O747:O747))-COLUMN($O747:O747),1,1)))*IF($J776=0,$H776,IF(AND(O$10&lt;$I776,$J776=1),$H776,1))</f>
        <v>1000000</v>
      </c>
      <c r="P776" s="256">
        <f ca="1">SUMPRODUCT($O183:P183,N(OFFSET($O747:P747,0,MAX(COLUMN($O747:P747))-COLUMN($O747:P747),1,1)))*IF($J776=0,$H776,IF(AND(P$10&lt;$I776,$J776=1),$H776,1))</f>
        <v>900000</v>
      </c>
      <c r="Q776" s="256">
        <f ca="1">SUMPRODUCT($O183:Q183,N(OFFSET($O747:Q747,0,MAX(COLUMN($O747:Q747))-COLUMN($O747:Q747),1,1)))*IF($J776=0,$H776,IF(AND(Q$10&lt;$I776,$J776=1),$H776,1))</f>
        <v>800000</v>
      </c>
      <c r="R776" s="256">
        <f ca="1">SUMPRODUCT($O183:R183,N(OFFSET($O747:R747,0,MAX(COLUMN($O747:R747))-COLUMN($O747:R747),1,1)))*IF($J776=0,$H776,IF(AND(R$10&lt;$I776,$J776=1),$H776,1))</f>
        <v>700000</v>
      </c>
      <c r="S776" s="256">
        <f ca="1">SUMPRODUCT($O183:S183,N(OFFSET($O747:S747,0,MAX(COLUMN($O747:S747))-COLUMN($O747:S747),1,1)))*IF($J776=0,$H776,IF(AND(S$10&lt;$I776,$J776=1),$H776,1))</f>
        <v>600000</v>
      </c>
      <c r="T776" s="256">
        <f ca="1">SUMPRODUCT($O183:T183,N(OFFSET($O747:T747,0,MAX(COLUMN($O747:T747))-COLUMN($O747:T747),1,1)))*IF($J776=0,$H776,IF(AND(T$10&lt;$I776,$J776=1),$H776,1))</f>
        <v>500000</v>
      </c>
      <c r="U776" s="256">
        <f ca="1">SUMPRODUCT($O183:U183,N(OFFSET($O747:U747,0,MAX(COLUMN($O747:U747))-COLUMN($O747:U747),1,1)))*IF($J776=0,$H776,IF(AND(U$10&lt;$I776,$J776=1),$H776,1))</f>
        <v>400000</v>
      </c>
      <c r="V776" s="256">
        <f ca="1">SUMPRODUCT($O183:V183,N(OFFSET($O747:V747,0,MAX(COLUMN($O747:V747))-COLUMN($O747:V747),1,1)))*IF($J776=0,$H776,IF(AND(V$10&lt;$I776,$J776=1),$H776,1))</f>
        <v>300000.00000000006</v>
      </c>
      <c r="W776" s="256">
        <f ca="1">SUMPRODUCT($O183:W183,N(OFFSET($O747:W747,0,MAX(COLUMN($O747:W747))-COLUMN($O747:W747),1,1)))*IF($J776=0,$H776,IF(AND(W$10&lt;$I776,$J776=1),$H776,1))</f>
        <v>200000.00000000006</v>
      </c>
      <c r="X776" s="256">
        <f ca="1">SUMPRODUCT($O183:X183,N(OFFSET($O747:X747,0,MAX(COLUMN($O747:X747))-COLUMN($O747:X747),1,1)))*IF($J776=0,$H776,IF(AND(X$10&lt;$I776,$J776=1),$H776,1))</f>
        <v>200000</v>
      </c>
      <c r="Y776" s="256">
        <f ca="1">SUMPRODUCT($O183:Y183,N(OFFSET($O747:Y747,0,MAX(COLUMN($O747:Y747))-COLUMN($O747:Y747),1,1)))*IF($J776=0,$H776,IF(AND(Y$10&lt;$I776,$J776=1),$H776,1))</f>
        <v>0</v>
      </c>
      <c r="Z776" s="256">
        <f ca="1">SUMPRODUCT($O183:Z183,N(OFFSET($O747:Z747,0,MAX(COLUMN($O747:Z747))-COLUMN($O747:Z747),1,1)))*IF($J776=0,$H776,IF(AND(Z$10&lt;$I776,$J776=1),$H776,1))</f>
        <v>0</v>
      </c>
      <c r="AA776" s="256">
        <f ca="1">SUMPRODUCT($O183:AA183,N(OFFSET($O747:AA747,0,MAX(COLUMN($O747:AA747))-COLUMN($O747:AA747),1,1)))*IF($J776=0,$H776,IF(AND(AA$10&lt;$I776,$J776=1),$H776,1))</f>
        <v>0</v>
      </c>
      <c r="AB776" s="256">
        <f ca="1">SUMPRODUCT($O183:AB183,N(OFFSET($O747:AB747,0,MAX(COLUMN($O747:AB747))-COLUMN($O747:AB747),1,1)))*IF($J776=0,$H776,IF(AND(AB$10&lt;$I776,$J776=1),$H776,1))</f>
        <v>0</v>
      </c>
      <c r="AC776" s="256">
        <f ca="1">SUMPRODUCT($O183:AC183,N(OFFSET($O747:AC747,0,MAX(COLUMN($O747:AC747))-COLUMN($O747:AC747),1,1)))*IF($J776=0,$H776,IF(AND(AC$10&lt;$I776,$J776=1),$H776,1))</f>
        <v>0</v>
      </c>
      <c r="AD776" s="256">
        <f ca="1">SUMPRODUCT($O183:AD183,N(OFFSET($O747:AD747,0,MAX(COLUMN($O747:AD747))-COLUMN($O747:AD747),1,1)))*IF($J776=0,$H776,IF(AND(AD$10&lt;$I776,$J776=1),$H776,1))</f>
        <v>0</v>
      </c>
      <c r="AE776" s="256">
        <f ca="1">SUMPRODUCT($O183:AE183,N(OFFSET($O747:AE747,0,MAX(COLUMN($O747:AE747))-COLUMN($O747:AE747),1,1)))*IF($J776=0,$H776,IF(AND(AE$10&lt;$I776,$J776=1),$H776,1))</f>
        <v>0</v>
      </c>
      <c r="AF776" s="256">
        <f ca="1">SUMPRODUCT($O183:AF183,N(OFFSET($O747:AF747,0,MAX(COLUMN($O747:AF747))-COLUMN($O747:AF747),1,1)))*IF($J776=0,$H776,IF(AND(AF$10&lt;$I776,$J776=1),$H776,1))</f>
        <v>0</v>
      </c>
      <c r="AG776" s="256">
        <f ca="1">SUMPRODUCT($O183:AG183,N(OFFSET($O747:AG747,0,MAX(COLUMN($O747:AG747))-COLUMN($O747:AG747),1,1)))*IF($J776=0,$H776,IF(AND(AG$10&lt;$I776,$J776=1),$H776,1))</f>
        <v>0</v>
      </c>
      <c r="AH776" s="256">
        <f ca="1">SUMPRODUCT($O183:AH183,N(OFFSET($O747:AH747,0,MAX(COLUMN($O747:AH747))-COLUMN($O747:AH747),1,1)))*IF($J776=0,$H776,IF(AND(AH$10&lt;$I776,$J776=1),$H776,1))</f>
        <v>0</v>
      </c>
      <c r="AI776" s="256">
        <f ca="1">SUMPRODUCT($O183:AI183,N(OFFSET($O747:AI747,0,MAX(COLUMN($O747:AI747))-COLUMN($O747:AI747),1,1)))*IF($J776=0,$H776,IF(AND(AI$10&lt;$I776,$J776=1),$H776,1))</f>
        <v>0</v>
      </c>
      <c r="AJ776" s="256">
        <f ca="1">SUMPRODUCT($O183:AJ183,N(OFFSET($O747:AJ747,0,MAX(COLUMN($O747:AJ747))-COLUMN($O747:AJ747),1,1)))*IF($J776=0,$H776,IF(AND(AJ$10&lt;$I776,$J776=1),$H776,1))</f>
        <v>0</v>
      </c>
      <c r="AK776" s="256">
        <f ca="1">SUMPRODUCT($O183:AK183,N(OFFSET($O747:AK747,0,MAX(COLUMN($O747:AK747))-COLUMN($O747:AK747),1,1)))*IF($J776=0,$H776,IF(AND(AK$10&lt;$I776,$J776=1),$H776,1))</f>
        <v>0</v>
      </c>
      <c r="AL776" s="256">
        <f ca="1">SUMPRODUCT($O183:AL183,N(OFFSET($O747:AL747,0,MAX(COLUMN($O747:AL747))-COLUMN($O747:AL747),1,1)))*IF($J776=0,$H776,IF(AND(AL$10&lt;$I776,$J776=1),$H776,1))</f>
        <v>0</v>
      </c>
      <c r="AM776" s="256">
        <f ca="1">SUMPRODUCT($O183:AM183,N(OFFSET($O747:AM747,0,MAX(COLUMN($O747:AM747))-COLUMN($O747:AM747),1,1)))*IF($J776=0,$H776,IF(AND(AM$10&lt;$I776,$J776=1),$H776,1))</f>
        <v>0</v>
      </c>
      <c r="AN776" s="256">
        <f ca="1">SUMPRODUCT($O183:AN183,N(OFFSET($O747:AN747,0,MAX(COLUMN($O747:AN747))-COLUMN($O747:AN747),1,1)))*IF($J776=0,$H776,IF(AND(AN$10&lt;$I776,$J776=1),$H776,1))</f>
        <v>0</v>
      </c>
      <c r="AO776" s="256">
        <f ca="1">SUMPRODUCT($O183:AO183,N(OFFSET($O747:AO747,0,MAX(COLUMN($O747:AO747))-COLUMN($O747:AO747),1,1)))*IF($J776=0,$H776,IF(AND(AO$10&lt;$I776,$J776=1),$H776,1))</f>
        <v>0</v>
      </c>
      <c r="AP776" s="256">
        <f ca="1">SUMPRODUCT($O183:AP183,N(OFFSET($O747:AP747,0,MAX(COLUMN($O747:AP747))-COLUMN($O747:AP747),1,1)))*IF($J776=0,$H776,IF(AND(AP$10&lt;$I776,$J776=1),$H776,1))</f>
        <v>0</v>
      </c>
      <c r="AQ776" s="256">
        <f ca="1">SUMPRODUCT($O183:AQ183,N(OFFSET($O747:AQ747,0,MAX(COLUMN($O747:AQ747))-COLUMN($O747:AQ747),1,1)))*IF($J776=0,$H776,IF(AND(AQ$10&lt;$I776,$J776=1),$H776,1))</f>
        <v>0</v>
      </c>
      <c r="AR776" s="256">
        <f ca="1">SUMPRODUCT($O183:AR183,N(OFFSET($O747:AR747,0,MAX(COLUMN($O747:AR747))-COLUMN($O747:AR747),1,1)))*IF($J776=0,$H776,IF(AND(AR$10&lt;$I776,$J776=1),$H776,1))</f>
        <v>0</v>
      </c>
      <c r="AS776" s="256">
        <f ca="1">SUMPRODUCT($O183:AS183,N(OFFSET($O747:AS747,0,MAX(COLUMN($O747:AS747))-COLUMN($O747:AS747),1,1)))*IF($J776=0,$H776,IF(AND(AS$10&lt;$I776,$J776=1),$H776,1))</f>
        <v>0</v>
      </c>
      <c r="AT776" s="256">
        <f ca="1">SUMPRODUCT($O183:AT183,N(OFFSET($O747:AT747,0,MAX(COLUMN($O747:AT747))-COLUMN($O747:AT747),1,1)))*IF($J776=0,$H776,IF(AND(AT$10&lt;$I776,$J776=1),$H776,1))</f>
        <v>0</v>
      </c>
      <c r="AU776" s="256">
        <f ca="1">SUMPRODUCT($O183:AU183,N(OFFSET($O747:AU747,0,MAX(COLUMN($O747:AU747))-COLUMN($O747:AU747),1,1)))*IF($J776=0,$H776,IF(AND(AU$10&lt;$I776,$J776=1),$H776,1))</f>
        <v>0</v>
      </c>
      <c r="AV776" s="256">
        <f ca="1">SUMPRODUCT($O183:AV183,N(OFFSET($O747:AV747,0,MAX(COLUMN($O747:AV747))-COLUMN($O747:AV747),1,1)))*IF($J776=0,$H776,IF(AND(AV$10&lt;$I776,$J776=1),$H776,1))</f>
        <v>0</v>
      </c>
      <c r="AW776" s="256">
        <f ca="1">SUMPRODUCT($O183:AW183,N(OFFSET($O747:AW747,0,MAX(COLUMN($O747:AW747))-COLUMN($O747:AW747),1,1)))*IF($J776=0,$H776,IF(AND(AW$10&lt;$I776,$J776=1),$H776,1))</f>
        <v>0</v>
      </c>
      <c r="AX776" s="256">
        <f ca="1">SUMPRODUCT($O183:AX183,N(OFFSET($O747:AX747,0,MAX(COLUMN($O747:AX747))-COLUMN($O747:AX747),1,1)))*IF($J776=0,$H776,IF(AND(AX$10&lt;$I776,$J776=1),$H776,1))</f>
        <v>0</v>
      </c>
      <c r="AY776" s="256">
        <f ca="1">SUMPRODUCT($O183:AY183,N(OFFSET($O747:AY747,0,MAX(COLUMN($O747:AY747))-COLUMN($O747:AY747),1,1)))*IF($J776=0,$H776,IF(AND(AY$10&lt;$I776,$J776=1),$H776,1))</f>
        <v>0</v>
      </c>
      <c r="AZ776" s="256">
        <f ca="1">SUMPRODUCT($O183:AZ183,N(OFFSET($O747:AZ747,0,MAX(COLUMN($O747:AZ747))-COLUMN($O747:AZ747),1,1)))*IF($J776=0,$H776,IF(AND(AZ$10&lt;$I776,$J776=1),$H776,1))</f>
        <v>0</v>
      </c>
      <c r="BA776" s="256">
        <f ca="1">SUMPRODUCT($O183:BA183,N(OFFSET($O747:BA747,0,MAX(COLUMN($O747:BA747))-COLUMN($O747:BA747),1,1)))*IF($J776=0,$H776,IF(AND(BA$10&lt;$I776,$J776=1),$H776,1))</f>
        <v>0</v>
      </c>
      <c r="BB776" s="256">
        <f ca="1">SUMPRODUCT($O183:BB183,N(OFFSET($O747:BB747,0,MAX(COLUMN($O747:BB747))-COLUMN($O747:BB747),1,1)))*IF($J776=0,$H776,IF(AND(BB$10&lt;$I776,$J776=1),$H776,1))</f>
        <v>0</v>
      </c>
      <c r="BC776" s="256">
        <f ca="1">SUMPRODUCT($O183:BC183,N(OFFSET($O747:BC747,0,MAX(COLUMN($O747:BC747))-COLUMN($O747:BC747),1,1)))*IF($J776=0,$H776,IF(AND(BC$10&lt;$I776,$J776=1),$H776,1))</f>
        <v>0</v>
      </c>
      <c r="BD776" s="256">
        <f ca="1">SUMPRODUCT($O183:BD183,N(OFFSET($O747:BD747,0,MAX(COLUMN($O747:BD747))-COLUMN($O747:BD747),1,1)))*IF($J776=0,$H776,IF(AND(BD$10&lt;$I776,$J776=1),$H776,1))</f>
        <v>0</v>
      </c>
      <c r="BE776" s="256">
        <f ca="1">SUMPRODUCT($O183:BE183,N(OFFSET($O747:BE747,0,MAX(COLUMN($O747:BE747))-COLUMN($O747:BE747),1,1)))*IF($J776=0,$H776,IF(AND(BE$10&lt;$I776,$J776=1),$H776,1))</f>
        <v>0</v>
      </c>
      <c r="BF776" s="256">
        <f ca="1">SUMPRODUCT($O183:BF183,N(OFFSET($O747:BF747,0,MAX(COLUMN($O747:BF747))-COLUMN($O747:BF747),1,1)))*IF($J776=0,$H776,IF(AND(BF$10&lt;$I776,$J776=1),$H776,1))</f>
        <v>0</v>
      </c>
      <c r="BG776" s="256">
        <f ca="1">SUMPRODUCT($O183:BG183,N(OFFSET($O747:BG747,0,MAX(COLUMN($O747:BG747))-COLUMN($O747:BG747),1,1)))*IF($J776=0,$H776,IF(AND(BG$10&lt;$I776,$J776=1),$H776,1))</f>
        <v>0</v>
      </c>
      <c r="BH776" s="256">
        <f ca="1">SUMPRODUCT($O183:BH183,N(OFFSET($O747:BH747,0,MAX(COLUMN($O747:BH747))-COLUMN($O747:BH747),1,1)))*IF($J776=0,$H776,IF(AND(BH$10&lt;$I776,$J776=1),$H776,1))</f>
        <v>0</v>
      </c>
      <c r="BI776" s="256">
        <f ca="1">SUMPRODUCT($O183:BI183,N(OFFSET($O747:BI747,0,MAX(COLUMN($O747:BI747))-COLUMN($O747:BI747),1,1)))*IF($J776=0,$H776,IF(AND(BI$10&lt;$I776,$J776=1),$H776,1))</f>
        <v>0</v>
      </c>
      <c r="BJ776" s="256">
        <f ca="1">SUMPRODUCT($O183:BJ183,N(OFFSET($O747:BJ747,0,MAX(COLUMN($O747:BJ747))-COLUMN($O747:BJ747),1,1)))*IF($J776=0,$H776,IF(AND(BJ$10&lt;$I776,$J776=1),$H776,1))</f>
        <v>0</v>
      </c>
      <c r="BK776" s="256">
        <f ca="1">SUMPRODUCT($O183:BK183,N(OFFSET($O747:BK747,0,MAX(COLUMN($O747:BK747))-COLUMN($O747:BK747),1,1)))*IF($J776=0,$H776,IF(AND(BK$10&lt;$I776,$J776=1),$H776,1))</f>
        <v>0</v>
      </c>
      <c r="BL776" s="256">
        <f ca="1">SUMPRODUCT($O183:BL183,N(OFFSET($O747:BL747,0,MAX(COLUMN($O747:BL747))-COLUMN($O747:BL747),1,1)))*IF($J776=0,$H776,IF(AND(BL$10&lt;$I776,$J776=1),$H776,1))</f>
        <v>0</v>
      </c>
      <c r="BM776" s="256">
        <f ca="1">SUMPRODUCT($O183:BM183,N(OFFSET($O747:BM747,0,MAX(COLUMN($O747:BM747))-COLUMN($O747:BM747),1,1)))*IF($J776=0,$H776,IF(AND(BM$10&lt;$I776,$J776=1),$H776,1))</f>
        <v>0</v>
      </c>
    </row>
    <row r="777" spans="3:65" ht="12.75">
      <c r="C777" s="220">
        <f t="shared" si="682" ref="C777:C800">C776+1</f>
        <v>2</v>
      </c>
      <c r="D777" s="198" t="str">
        <f t="shared" si="683" ref="D777:D800">INDEX(D$64:D$88,$C777,1)</f>
        <v>O&amp;M</v>
      </c>
      <c r="E777" s="245" t="str">
        <f t="shared" si="681"/>
        <v>Operating Expense</v>
      </c>
      <c r="F777" s="215">
        <f t="shared" si="681"/>
        <v>2</v>
      </c>
      <c r="H777" s="314">
        <f>Input!O13</f>
        <v>1</v>
      </c>
      <c r="I777" s="204">
        <f>Input!$O$37</f>
        <v>2038</v>
      </c>
      <c r="J777" s="119">
        <f>IF(ISNUMBER(SEARCH("Solar",Input!H13)),1,0)</f>
        <v>0</v>
      </c>
      <c r="O777" s="256">
        <f ca="1">SUMPRODUCT($O184:O184,N(OFFSET($O748:O748,0,MAX(COLUMN($O748:O748))-COLUMN($O748:O748),1,1)))*IF($J777=0,$H777,IF(AND(O$10&lt;$I777,$J777=1),$H777,1))</f>
        <v>0</v>
      </c>
      <c r="P777" s="256">
        <f ca="1">SUMPRODUCT($O184:P184,N(OFFSET($O748:P748,0,MAX(COLUMN($O748:P748))-COLUMN($O748:P748),1,1)))*IF($J777=0,$H777,IF(AND(P$10&lt;$I777,$J777=1),$H777,1))</f>
        <v>0</v>
      </c>
      <c r="Q777" s="256">
        <f ca="1">SUMPRODUCT($O184:Q184,N(OFFSET($O748:Q748,0,MAX(COLUMN($O748:Q748))-COLUMN($O748:Q748),1,1)))*IF($J777=0,$H777,IF(AND(Q$10&lt;$I777,$J777=1),$H777,1))</f>
        <v>0</v>
      </c>
      <c r="R777" s="256">
        <f ca="1">SUMPRODUCT($O184:R184,N(OFFSET($O748:R748,0,MAX(COLUMN($O748:R748))-COLUMN($O748:R748),1,1)))*IF($J777=0,$H777,IF(AND(R$10&lt;$I777,$J777=1),$H777,1))</f>
        <v>0</v>
      </c>
      <c r="S777" s="256">
        <f ca="1">SUMPRODUCT($O184:S184,N(OFFSET($O748:S748,0,MAX(COLUMN($O748:S748))-COLUMN($O748:S748),1,1)))*IF($J777=0,$H777,IF(AND(S$10&lt;$I777,$J777=1),$H777,1))</f>
        <v>0</v>
      </c>
      <c r="T777" s="256">
        <f ca="1">SUMPRODUCT($O184:T184,N(OFFSET($O748:T748,0,MAX(COLUMN($O748:T748))-COLUMN($O748:T748),1,1)))*IF($J777=0,$H777,IF(AND(T$10&lt;$I777,$J777=1),$H777,1))</f>
        <v>0</v>
      </c>
      <c r="U777" s="256">
        <f ca="1">SUMPRODUCT($O184:U184,N(OFFSET($O748:U748,0,MAX(COLUMN($O748:U748))-COLUMN($O748:U748),1,1)))*IF($J777=0,$H777,IF(AND(U$10&lt;$I777,$J777=1),$H777,1))</f>
        <v>0</v>
      </c>
      <c r="V777" s="256">
        <f ca="1">SUMPRODUCT($O184:V184,N(OFFSET($O748:V748,0,MAX(COLUMN($O748:V748))-COLUMN($O748:V748),1,1)))*IF($J777=0,$H777,IF(AND(V$10&lt;$I777,$J777=1),$H777,1))</f>
        <v>0</v>
      </c>
      <c r="W777" s="256">
        <f ca="1">SUMPRODUCT($O184:W184,N(OFFSET($O748:W748,0,MAX(COLUMN($O748:W748))-COLUMN($O748:W748),1,1)))*IF($J777=0,$H777,IF(AND(W$10&lt;$I777,$J777=1),$H777,1))</f>
        <v>0</v>
      </c>
      <c r="X777" s="256">
        <f ca="1">SUMPRODUCT($O184:X184,N(OFFSET($O748:X748,0,MAX(COLUMN($O748:X748))-COLUMN($O748:X748),1,1)))*IF($J777=0,$H777,IF(AND(X$10&lt;$I777,$J777=1),$H777,1))</f>
        <v>0</v>
      </c>
      <c r="Y777" s="256">
        <f ca="1">SUMPRODUCT($O184:Y184,N(OFFSET($O748:Y748,0,MAX(COLUMN($O748:Y748))-COLUMN($O748:Y748),1,1)))*IF($J777=0,$H777,IF(AND(Y$10&lt;$I777,$J777=1),$H777,1))</f>
        <v>0</v>
      </c>
      <c r="Z777" s="256">
        <f ca="1">SUMPRODUCT($O184:Z184,N(OFFSET($O748:Z748,0,MAX(COLUMN($O748:Z748))-COLUMN($O748:Z748),1,1)))*IF($J777=0,$H777,IF(AND(Z$10&lt;$I777,$J777=1),$H777,1))</f>
        <v>0</v>
      </c>
      <c r="AA777" s="256">
        <f ca="1">SUMPRODUCT($O184:AA184,N(OFFSET($O748:AA748,0,MAX(COLUMN($O748:AA748))-COLUMN($O748:AA748),1,1)))*IF($J777=0,$H777,IF(AND(AA$10&lt;$I777,$J777=1),$H777,1))</f>
        <v>0</v>
      </c>
      <c r="AB777" s="256">
        <f ca="1">SUMPRODUCT($O184:AB184,N(OFFSET($O748:AB748,0,MAX(COLUMN($O748:AB748))-COLUMN($O748:AB748),1,1)))*IF($J777=0,$H777,IF(AND(AB$10&lt;$I777,$J777=1),$H777,1))</f>
        <v>0</v>
      </c>
      <c r="AC777" s="256">
        <f ca="1">SUMPRODUCT($O184:AC184,N(OFFSET($O748:AC748,0,MAX(COLUMN($O748:AC748))-COLUMN($O748:AC748),1,1)))*IF($J777=0,$H777,IF(AND(AC$10&lt;$I777,$J777=1),$H777,1))</f>
        <v>0</v>
      </c>
      <c r="AD777" s="256">
        <f ca="1">SUMPRODUCT($O184:AD184,N(OFFSET($O748:AD748,0,MAX(COLUMN($O748:AD748))-COLUMN($O748:AD748),1,1)))*IF($J777=0,$H777,IF(AND(AD$10&lt;$I777,$J777=1),$H777,1))</f>
        <v>0</v>
      </c>
      <c r="AE777" s="256">
        <f ca="1">SUMPRODUCT($O184:AE184,N(OFFSET($O748:AE748,0,MAX(COLUMN($O748:AE748))-COLUMN($O748:AE748),1,1)))*IF($J777=0,$H777,IF(AND(AE$10&lt;$I777,$J777=1),$H777,1))</f>
        <v>0</v>
      </c>
      <c r="AF777" s="256">
        <f ca="1">SUMPRODUCT($O184:AF184,N(OFFSET($O748:AF748,0,MAX(COLUMN($O748:AF748))-COLUMN($O748:AF748),1,1)))*IF($J777=0,$H777,IF(AND(AF$10&lt;$I777,$J777=1),$H777,1))</f>
        <v>0</v>
      </c>
      <c r="AG777" s="256">
        <f ca="1">SUMPRODUCT($O184:AG184,N(OFFSET($O748:AG748,0,MAX(COLUMN($O748:AG748))-COLUMN($O748:AG748),1,1)))*IF($J777=0,$H777,IF(AND(AG$10&lt;$I777,$J777=1),$H777,1))</f>
        <v>0</v>
      </c>
      <c r="AH777" s="256">
        <f ca="1">SUMPRODUCT($O184:AH184,N(OFFSET($O748:AH748,0,MAX(COLUMN($O748:AH748))-COLUMN($O748:AH748),1,1)))*IF($J777=0,$H777,IF(AND(AH$10&lt;$I777,$J777=1),$H777,1))</f>
        <v>0</v>
      </c>
      <c r="AI777" s="256">
        <f ca="1">SUMPRODUCT($O184:AI184,N(OFFSET($O748:AI748,0,MAX(COLUMN($O748:AI748))-COLUMN($O748:AI748),1,1)))*IF($J777=0,$H777,IF(AND(AI$10&lt;$I777,$J777=1),$H777,1))</f>
        <v>0</v>
      </c>
      <c r="AJ777" s="256">
        <f ca="1">SUMPRODUCT($O184:AJ184,N(OFFSET($O748:AJ748,0,MAX(COLUMN($O748:AJ748))-COLUMN($O748:AJ748),1,1)))*IF($J777=0,$H777,IF(AND(AJ$10&lt;$I777,$J777=1),$H777,1))</f>
        <v>0</v>
      </c>
      <c r="AK777" s="256">
        <f ca="1">SUMPRODUCT($O184:AK184,N(OFFSET($O748:AK748,0,MAX(COLUMN($O748:AK748))-COLUMN($O748:AK748),1,1)))*IF($J777=0,$H777,IF(AND(AK$10&lt;$I777,$J777=1),$H777,1))</f>
        <v>0</v>
      </c>
      <c r="AL777" s="256">
        <f ca="1">SUMPRODUCT($O184:AL184,N(OFFSET($O748:AL748,0,MAX(COLUMN($O748:AL748))-COLUMN($O748:AL748),1,1)))*IF($J777=0,$H777,IF(AND(AL$10&lt;$I777,$J777=1),$H777,1))</f>
        <v>0</v>
      </c>
      <c r="AM777" s="256">
        <f ca="1">SUMPRODUCT($O184:AM184,N(OFFSET($O748:AM748,0,MAX(COLUMN($O748:AM748))-COLUMN($O748:AM748),1,1)))*IF($J777=0,$H777,IF(AND(AM$10&lt;$I777,$J777=1),$H777,1))</f>
        <v>0</v>
      </c>
      <c r="AN777" s="256">
        <f ca="1">SUMPRODUCT($O184:AN184,N(OFFSET($O748:AN748,0,MAX(COLUMN($O748:AN748))-COLUMN($O748:AN748),1,1)))*IF($J777=0,$H777,IF(AND(AN$10&lt;$I777,$J777=1),$H777,1))</f>
        <v>0</v>
      </c>
      <c r="AO777" s="256">
        <f ca="1">SUMPRODUCT($O184:AO184,N(OFFSET($O748:AO748,0,MAX(COLUMN($O748:AO748))-COLUMN($O748:AO748),1,1)))*IF($J777=0,$H777,IF(AND(AO$10&lt;$I777,$J777=1),$H777,1))</f>
        <v>0</v>
      </c>
      <c r="AP777" s="256">
        <f ca="1">SUMPRODUCT($O184:AP184,N(OFFSET($O748:AP748,0,MAX(COLUMN($O748:AP748))-COLUMN($O748:AP748),1,1)))*IF($J777=0,$H777,IF(AND(AP$10&lt;$I777,$J777=1),$H777,1))</f>
        <v>0</v>
      </c>
      <c r="AQ777" s="256">
        <f ca="1">SUMPRODUCT($O184:AQ184,N(OFFSET($O748:AQ748,0,MAX(COLUMN($O748:AQ748))-COLUMN($O748:AQ748),1,1)))*IF($J777=0,$H777,IF(AND(AQ$10&lt;$I777,$J777=1),$H777,1))</f>
        <v>0</v>
      </c>
      <c r="AR777" s="256">
        <f ca="1">SUMPRODUCT($O184:AR184,N(OFFSET($O748:AR748,0,MAX(COLUMN($O748:AR748))-COLUMN($O748:AR748),1,1)))*IF($J777=0,$H777,IF(AND(AR$10&lt;$I777,$J777=1),$H777,1))</f>
        <v>0</v>
      </c>
      <c r="AS777" s="256">
        <f ca="1">SUMPRODUCT($O184:AS184,N(OFFSET($O748:AS748,0,MAX(COLUMN($O748:AS748))-COLUMN($O748:AS748),1,1)))*IF($J777=0,$H777,IF(AND(AS$10&lt;$I777,$J777=1),$H777,1))</f>
        <v>0</v>
      </c>
      <c r="AT777" s="256">
        <f ca="1">SUMPRODUCT($O184:AT184,N(OFFSET($O748:AT748,0,MAX(COLUMN($O748:AT748))-COLUMN($O748:AT748),1,1)))*IF($J777=0,$H777,IF(AND(AT$10&lt;$I777,$J777=1),$H777,1))</f>
        <v>0</v>
      </c>
      <c r="AU777" s="256">
        <f ca="1">SUMPRODUCT($O184:AU184,N(OFFSET($O748:AU748,0,MAX(COLUMN($O748:AU748))-COLUMN($O748:AU748),1,1)))*IF($J777=0,$H777,IF(AND(AU$10&lt;$I777,$J777=1),$H777,1))</f>
        <v>0</v>
      </c>
      <c r="AV777" s="256">
        <f ca="1">SUMPRODUCT($O184:AV184,N(OFFSET($O748:AV748,0,MAX(COLUMN($O748:AV748))-COLUMN($O748:AV748),1,1)))*IF($J777=0,$H777,IF(AND(AV$10&lt;$I777,$J777=1),$H777,1))</f>
        <v>0</v>
      </c>
      <c r="AW777" s="256">
        <f ca="1">SUMPRODUCT($O184:AW184,N(OFFSET($O748:AW748,0,MAX(COLUMN($O748:AW748))-COLUMN($O748:AW748),1,1)))*IF($J777=0,$H777,IF(AND(AW$10&lt;$I777,$J777=1),$H777,1))</f>
        <v>0</v>
      </c>
      <c r="AX777" s="256">
        <f ca="1">SUMPRODUCT($O184:AX184,N(OFFSET($O748:AX748,0,MAX(COLUMN($O748:AX748))-COLUMN($O748:AX748),1,1)))*IF($J777=0,$H777,IF(AND(AX$10&lt;$I777,$J777=1),$H777,1))</f>
        <v>0</v>
      </c>
      <c r="AY777" s="256">
        <f ca="1">SUMPRODUCT($O184:AY184,N(OFFSET($O748:AY748,0,MAX(COLUMN($O748:AY748))-COLUMN($O748:AY748),1,1)))*IF($J777=0,$H777,IF(AND(AY$10&lt;$I777,$J777=1),$H777,1))</f>
        <v>0</v>
      </c>
      <c r="AZ777" s="256">
        <f ca="1">SUMPRODUCT($O184:AZ184,N(OFFSET($O748:AZ748,0,MAX(COLUMN($O748:AZ748))-COLUMN($O748:AZ748),1,1)))*IF($J777=0,$H777,IF(AND(AZ$10&lt;$I777,$J777=1),$H777,1))</f>
        <v>0</v>
      </c>
      <c r="BA777" s="256">
        <f ca="1">SUMPRODUCT($O184:BA184,N(OFFSET($O748:BA748,0,MAX(COLUMN($O748:BA748))-COLUMN($O748:BA748),1,1)))*IF($J777=0,$H777,IF(AND(BA$10&lt;$I777,$J777=1),$H777,1))</f>
        <v>0</v>
      </c>
      <c r="BB777" s="256">
        <f ca="1">SUMPRODUCT($O184:BB184,N(OFFSET($O748:BB748,0,MAX(COLUMN($O748:BB748))-COLUMN($O748:BB748),1,1)))*IF($J777=0,$H777,IF(AND(BB$10&lt;$I777,$J777=1),$H777,1))</f>
        <v>0</v>
      </c>
      <c r="BC777" s="256">
        <f ca="1">SUMPRODUCT($O184:BC184,N(OFFSET($O748:BC748,0,MAX(COLUMN($O748:BC748))-COLUMN($O748:BC748),1,1)))*IF($J777=0,$H777,IF(AND(BC$10&lt;$I777,$J777=1),$H777,1))</f>
        <v>0</v>
      </c>
      <c r="BD777" s="256">
        <f ca="1">SUMPRODUCT($O184:BD184,N(OFFSET($O748:BD748,0,MAX(COLUMN($O748:BD748))-COLUMN($O748:BD748),1,1)))*IF($J777=0,$H777,IF(AND(BD$10&lt;$I777,$J777=1),$H777,1))</f>
        <v>0</v>
      </c>
      <c r="BE777" s="256">
        <f ca="1">SUMPRODUCT($O184:BE184,N(OFFSET($O748:BE748,0,MAX(COLUMN($O748:BE748))-COLUMN($O748:BE748),1,1)))*IF($J777=0,$H777,IF(AND(BE$10&lt;$I777,$J777=1),$H777,1))</f>
        <v>0</v>
      </c>
      <c r="BF777" s="256">
        <f ca="1">SUMPRODUCT($O184:BF184,N(OFFSET($O748:BF748,0,MAX(COLUMN($O748:BF748))-COLUMN($O748:BF748),1,1)))*IF($J777=0,$H777,IF(AND(BF$10&lt;$I777,$J777=1),$H777,1))</f>
        <v>0</v>
      </c>
      <c r="BG777" s="256">
        <f ca="1">SUMPRODUCT($O184:BG184,N(OFFSET($O748:BG748,0,MAX(COLUMN($O748:BG748))-COLUMN($O748:BG748),1,1)))*IF($J777=0,$H777,IF(AND(BG$10&lt;$I777,$J777=1),$H777,1))</f>
        <v>0</v>
      </c>
      <c r="BH777" s="256">
        <f ca="1">SUMPRODUCT($O184:BH184,N(OFFSET($O748:BH748,0,MAX(COLUMN($O748:BH748))-COLUMN($O748:BH748),1,1)))*IF($J777=0,$H777,IF(AND(BH$10&lt;$I777,$J777=1),$H777,1))</f>
        <v>0</v>
      </c>
      <c r="BI777" s="256">
        <f ca="1">SUMPRODUCT($O184:BI184,N(OFFSET($O748:BI748,0,MAX(COLUMN($O748:BI748))-COLUMN($O748:BI748),1,1)))*IF($J777=0,$H777,IF(AND(BI$10&lt;$I777,$J777=1),$H777,1))</f>
        <v>0</v>
      </c>
      <c r="BJ777" s="256">
        <f ca="1">SUMPRODUCT($O184:BJ184,N(OFFSET($O748:BJ748,0,MAX(COLUMN($O748:BJ748))-COLUMN($O748:BJ748),1,1)))*IF($J777=0,$H777,IF(AND(BJ$10&lt;$I777,$J777=1),$H777,1))</f>
        <v>0</v>
      </c>
      <c r="BK777" s="256">
        <f ca="1">SUMPRODUCT($O184:BK184,N(OFFSET($O748:BK748,0,MAX(COLUMN($O748:BK748))-COLUMN($O748:BK748),1,1)))*IF($J777=0,$H777,IF(AND(BK$10&lt;$I777,$J777=1),$H777,1))</f>
        <v>0</v>
      </c>
      <c r="BL777" s="256">
        <f ca="1">SUMPRODUCT($O184:BL184,N(OFFSET($O748:BL748,0,MAX(COLUMN($O748:BL748))-COLUMN($O748:BL748),1,1)))*IF($J777=0,$H777,IF(AND(BL$10&lt;$I777,$J777=1),$H777,1))</f>
        <v>0</v>
      </c>
      <c r="BM777" s="256">
        <f ca="1">SUMPRODUCT($O184:BM184,N(OFFSET($O748:BM748,0,MAX(COLUMN($O748:BM748))-COLUMN($O748:BM748),1,1)))*IF($J777=0,$H777,IF(AND(BM$10&lt;$I777,$J777=1),$H777,1))</f>
        <v>0</v>
      </c>
    </row>
    <row r="778" spans="3:65" ht="12.75">
      <c r="C778" s="220">
        <f t="shared" si="682"/>
        <v>3</v>
      </c>
      <c r="D778" s="198" t="str">
        <f t="shared" si="683"/>
        <v>…</v>
      </c>
      <c r="E778" s="245" t="str">
        <f t="shared" si="681"/>
        <v>Operating Expense</v>
      </c>
      <c r="F778" s="215">
        <f t="shared" si="681"/>
        <v>2</v>
      </c>
      <c r="G778" s="215"/>
      <c r="H778" s="314">
        <f>Input!O14</f>
        <v>1</v>
      </c>
      <c r="I778" s="204">
        <f>Input!$O$37</f>
        <v>2038</v>
      </c>
      <c r="J778" s="119">
        <f>IF(ISNUMBER(SEARCH("Solar",Input!H14)),1,0)</f>
        <v>0</v>
      </c>
      <c r="O778" s="256">
        <f ca="1">SUMPRODUCT($O185:O185,N(OFFSET($O749:O749,0,MAX(COLUMN($O749:O749))-COLUMN($O749:O749),1,1)))*IF($J778=0,$H778,IF(AND(O$10&lt;$I778,$J778=1),$H778,1))</f>
        <v>0</v>
      </c>
      <c r="P778" s="256">
        <f ca="1">SUMPRODUCT($O185:P185,N(OFFSET($O749:P749,0,MAX(COLUMN($O749:P749))-COLUMN($O749:P749),1,1)))*IF($J778=0,$H778,IF(AND(P$10&lt;$I778,$J778=1),$H778,1))</f>
        <v>0</v>
      </c>
      <c r="Q778" s="256">
        <f ca="1">SUMPRODUCT($O185:Q185,N(OFFSET($O749:Q749,0,MAX(COLUMN($O749:Q749))-COLUMN($O749:Q749),1,1)))*IF($J778=0,$H778,IF(AND(Q$10&lt;$I778,$J778=1),$H778,1))</f>
        <v>0</v>
      </c>
      <c r="R778" s="256">
        <f ca="1">SUMPRODUCT($O185:R185,N(OFFSET($O749:R749,0,MAX(COLUMN($O749:R749))-COLUMN($O749:R749),1,1)))*IF($J778=0,$H778,IF(AND(R$10&lt;$I778,$J778=1),$H778,1))</f>
        <v>0</v>
      </c>
      <c r="S778" s="256">
        <f ca="1">SUMPRODUCT($O185:S185,N(OFFSET($O749:S749,0,MAX(COLUMN($O749:S749))-COLUMN($O749:S749),1,1)))*IF($J778=0,$H778,IF(AND(S$10&lt;$I778,$J778=1),$H778,1))</f>
        <v>0</v>
      </c>
      <c r="T778" s="256">
        <f ca="1">SUMPRODUCT($O185:T185,N(OFFSET($O749:T749,0,MAX(COLUMN($O749:T749))-COLUMN($O749:T749),1,1)))*IF($J778=0,$H778,IF(AND(T$10&lt;$I778,$J778=1),$H778,1))</f>
        <v>0</v>
      </c>
      <c r="U778" s="256">
        <f ca="1">SUMPRODUCT($O185:U185,N(OFFSET($O749:U749,0,MAX(COLUMN($O749:U749))-COLUMN($O749:U749),1,1)))*IF($J778=0,$H778,IF(AND(U$10&lt;$I778,$J778=1),$H778,1))</f>
        <v>0</v>
      </c>
      <c r="V778" s="256">
        <f ca="1">SUMPRODUCT($O185:V185,N(OFFSET($O749:V749,0,MAX(COLUMN($O749:V749))-COLUMN($O749:V749),1,1)))*IF($J778=0,$H778,IF(AND(V$10&lt;$I778,$J778=1),$H778,1))</f>
        <v>0</v>
      </c>
      <c r="W778" s="256">
        <f ca="1">SUMPRODUCT($O185:W185,N(OFFSET($O749:W749,0,MAX(COLUMN($O749:W749))-COLUMN($O749:W749),1,1)))*IF($J778=0,$H778,IF(AND(W$10&lt;$I778,$J778=1),$H778,1))</f>
        <v>0</v>
      </c>
      <c r="X778" s="256">
        <f ca="1">SUMPRODUCT($O185:X185,N(OFFSET($O749:X749,0,MAX(COLUMN($O749:X749))-COLUMN($O749:X749),1,1)))*IF($J778=0,$H778,IF(AND(X$10&lt;$I778,$J778=1),$H778,1))</f>
        <v>0</v>
      </c>
      <c r="Y778" s="256">
        <f ca="1">SUMPRODUCT($O185:Y185,N(OFFSET($O749:Y749,0,MAX(COLUMN($O749:Y749))-COLUMN($O749:Y749),1,1)))*IF($J778=0,$H778,IF(AND(Y$10&lt;$I778,$J778=1),$H778,1))</f>
        <v>0</v>
      </c>
      <c r="Z778" s="256">
        <f ca="1">SUMPRODUCT($O185:Z185,N(OFFSET($O749:Z749,0,MAX(COLUMN($O749:Z749))-COLUMN($O749:Z749),1,1)))*IF($J778=0,$H778,IF(AND(Z$10&lt;$I778,$J778=1),$H778,1))</f>
        <v>0</v>
      </c>
      <c r="AA778" s="256">
        <f ca="1">SUMPRODUCT($O185:AA185,N(OFFSET($O749:AA749,0,MAX(COLUMN($O749:AA749))-COLUMN($O749:AA749),1,1)))*IF($J778=0,$H778,IF(AND(AA$10&lt;$I778,$J778=1),$H778,1))</f>
        <v>0</v>
      </c>
      <c r="AB778" s="256">
        <f ca="1">SUMPRODUCT($O185:AB185,N(OFFSET($O749:AB749,0,MAX(COLUMN($O749:AB749))-COLUMN($O749:AB749),1,1)))*IF($J778=0,$H778,IF(AND(AB$10&lt;$I778,$J778=1),$H778,1))</f>
        <v>0</v>
      </c>
      <c r="AC778" s="256">
        <f ca="1">SUMPRODUCT($O185:AC185,N(OFFSET($O749:AC749,0,MAX(COLUMN($O749:AC749))-COLUMN($O749:AC749),1,1)))*IF($J778=0,$H778,IF(AND(AC$10&lt;$I778,$J778=1),$H778,1))</f>
        <v>0</v>
      </c>
      <c r="AD778" s="256">
        <f ca="1">SUMPRODUCT($O185:AD185,N(OFFSET($O749:AD749,0,MAX(COLUMN($O749:AD749))-COLUMN($O749:AD749),1,1)))*IF($J778=0,$H778,IF(AND(AD$10&lt;$I778,$J778=1),$H778,1))</f>
        <v>0</v>
      </c>
      <c r="AE778" s="256">
        <f ca="1">SUMPRODUCT($O185:AE185,N(OFFSET($O749:AE749,0,MAX(COLUMN($O749:AE749))-COLUMN($O749:AE749),1,1)))*IF($J778=0,$H778,IF(AND(AE$10&lt;$I778,$J778=1),$H778,1))</f>
        <v>0</v>
      </c>
      <c r="AF778" s="256">
        <f ca="1">SUMPRODUCT($O185:AF185,N(OFFSET($O749:AF749,0,MAX(COLUMN($O749:AF749))-COLUMN($O749:AF749),1,1)))*IF($J778=0,$H778,IF(AND(AF$10&lt;$I778,$J778=1),$H778,1))</f>
        <v>0</v>
      </c>
      <c r="AG778" s="256">
        <f ca="1">SUMPRODUCT($O185:AG185,N(OFFSET($O749:AG749,0,MAX(COLUMN($O749:AG749))-COLUMN($O749:AG749),1,1)))*IF($J778=0,$H778,IF(AND(AG$10&lt;$I778,$J778=1),$H778,1))</f>
        <v>0</v>
      </c>
      <c r="AH778" s="256">
        <f ca="1">SUMPRODUCT($O185:AH185,N(OFFSET($O749:AH749,0,MAX(COLUMN($O749:AH749))-COLUMN($O749:AH749),1,1)))*IF($J778=0,$H778,IF(AND(AH$10&lt;$I778,$J778=1),$H778,1))</f>
        <v>0</v>
      </c>
      <c r="AI778" s="256">
        <f ca="1">SUMPRODUCT($O185:AI185,N(OFFSET($O749:AI749,0,MAX(COLUMN($O749:AI749))-COLUMN($O749:AI749),1,1)))*IF($J778=0,$H778,IF(AND(AI$10&lt;$I778,$J778=1),$H778,1))</f>
        <v>0</v>
      </c>
      <c r="AJ778" s="256">
        <f ca="1">SUMPRODUCT($O185:AJ185,N(OFFSET($O749:AJ749,0,MAX(COLUMN($O749:AJ749))-COLUMN($O749:AJ749),1,1)))*IF($J778=0,$H778,IF(AND(AJ$10&lt;$I778,$J778=1),$H778,1))</f>
        <v>0</v>
      </c>
      <c r="AK778" s="256">
        <f ca="1">SUMPRODUCT($O185:AK185,N(OFFSET($O749:AK749,0,MAX(COLUMN($O749:AK749))-COLUMN($O749:AK749),1,1)))*IF($J778=0,$H778,IF(AND(AK$10&lt;$I778,$J778=1),$H778,1))</f>
        <v>0</v>
      </c>
      <c r="AL778" s="256">
        <f ca="1">SUMPRODUCT($O185:AL185,N(OFFSET($O749:AL749,0,MAX(COLUMN($O749:AL749))-COLUMN($O749:AL749),1,1)))*IF($J778=0,$H778,IF(AND(AL$10&lt;$I778,$J778=1),$H778,1))</f>
        <v>0</v>
      </c>
      <c r="AM778" s="256">
        <f ca="1">SUMPRODUCT($O185:AM185,N(OFFSET($O749:AM749,0,MAX(COLUMN($O749:AM749))-COLUMN($O749:AM749),1,1)))*IF($J778=0,$H778,IF(AND(AM$10&lt;$I778,$J778=1),$H778,1))</f>
        <v>0</v>
      </c>
      <c r="AN778" s="256">
        <f ca="1">SUMPRODUCT($O185:AN185,N(OFFSET($O749:AN749,0,MAX(COLUMN($O749:AN749))-COLUMN($O749:AN749),1,1)))*IF($J778=0,$H778,IF(AND(AN$10&lt;$I778,$J778=1),$H778,1))</f>
        <v>0</v>
      </c>
      <c r="AO778" s="256">
        <f ca="1">SUMPRODUCT($O185:AO185,N(OFFSET($O749:AO749,0,MAX(COLUMN($O749:AO749))-COLUMN($O749:AO749),1,1)))*IF($J778=0,$H778,IF(AND(AO$10&lt;$I778,$J778=1),$H778,1))</f>
        <v>0</v>
      </c>
      <c r="AP778" s="256">
        <f ca="1">SUMPRODUCT($O185:AP185,N(OFFSET($O749:AP749,0,MAX(COLUMN($O749:AP749))-COLUMN($O749:AP749),1,1)))*IF($J778=0,$H778,IF(AND(AP$10&lt;$I778,$J778=1),$H778,1))</f>
        <v>0</v>
      </c>
      <c r="AQ778" s="256">
        <f ca="1">SUMPRODUCT($O185:AQ185,N(OFFSET($O749:AQ749,0,MAX(COLUMN($O749:AQ749))-COLUMN($O749:AQ749),1,1)))*IF($J778=0,$H778,IF(AND(AQ$10&lt;$I778,$J778=1),$H778,1))</f>
        <v>0</v>
      </c>
      <c r="AR778" s="256">
        <f ca="1">SUMPRODUCT($O185:AR185,N(OFFSET($O749:AR749,0,MAX(COLUMN($O749:AR749))-COLUMN($O749:AR749),1,1)))*IF($J778=0,$H778,IF(AND(AR$10&lt;$I778,$J778=1),$H778,1))</f>
        <v>0</v>
      </c>
      <c r="AS778" s="256">
        <f ca="1">SUMPRODUCT($O185:AS185,N(OFFSET($O749:AS749,0,MAX(COLUMN($O749:AS749))-COLUMN($O749:AS749),1,1)))*IF($J778=0,$H778,IF(AND(AS$10&lt;$I778,$J778=1),$H778,1))</f>
        <v>0</v>
      </c>
      <c r="AT778" s="256">
        <f ca="1">SUMPRODUCT($O185:AT185,N(OFFSET($O749:AT749,0,MAX(COLUMN($O749:AT749))-COLUMN($O749:AT749),1,1)))*IF($J778=0,$H778,IF(AND(AT$10&lt;$I778,$J778=1),$H778,1))</f>
        <v>0</v>
      </c>
      <c r="AU778" s="256">
        <f ca="1">SUMPRODUCT($O185:AU185,N(OFFSET($O749:AU749,0,MAX(COLUMN($O749:AU749))-COLUMN($O749:AU749),1,1)))*IF($J778=0,$H778,IF(AND(AU$10&lt;$I778,$J778=1),$H778,1))</f>
        <v>0</v>
      </c>
      <c r="AV778" s="256">
        <f ca="1">SUMPRODUCT($O185:AV185,N(OFFSET($O749:AV749,0,MAX(COLUMN($O749:AV749))-COLUMN($O749:AV749),1,1)))*IF($J778=0,$H778,IF(AND(AV$10&lt;$I778,$J778=1),$H778,1))</f>
        <v>0</v>
      </c>
      <c r="AW778" s="256">
        <f ca="1">SUMPRODUCT($O185:AW185,N(OFFSET($O749:AW749,0,MAX(COLUMN($O749:AW749))-COLUMN($O749:AW749),1,1)))*IF($J778=0,$H778,IF(AND(AW$10&lt;$I778,$J778=1),$H778,1))</f>
        <v>0</v>
      </c>
      <c r="AX778" s="256">
        <f ca="1">SUMPRODUCT($O185:AX185,N(OFFSET($O749:AX749,0,MAX(COLUMN($O749:AX749))-COLUMN($O749:AX749),1,1)))*IF($J778=0,$H778,IF(AND(AX$10&lt;$I778,$J778=1),$H778,1))</f>
        <v>0</v>
      </c>
      <c r="AY778" s="256">
        <f ca="1">SUMPRODUCT($O185:AY185,N(OFFSET($O749:AY749,0,MAX(COLUMN($O749:AY749))-COLUMN($O749:AY749),1,1)))*IF($J778=0,$H778,IF(AND(AY$10&lt;$I778,$J778=1),$H778,1))</f>
        <v>0</v>
      </c>
      <c r="AZ778" s="256">
        <f ca="1">SUMPRODUCT($O185:AZ185,N(OFFSET($O749:AZ749,0,MAX(COLUMN($O749:AZ749))-COLUMN($O749:AZ749),1,1)))*IF($J778=0,$H778,IF(AND(AZ$10&lt;$I778,$J778=1),$H778,1))</f>
        <v>0</v>
      </c>
      <c r="BA778" s="256">
        <f ca="1">SUMPRODUCT($O185:BA185,N(OFFSET($O749:BA749,0,MAX(COLUMN($O749:BA749))-COLUMN($O749:BA749),1,1)))*IF($J778=0,$H778,IF(AND(BA$10&lt;$I778,$J778=1),$H778,1))</f>
        <v>0</v>
      </c>
      <c r="BB778" s="256">
        <f ca="1">SUMPRODUCT($O185:BB185,N(OFFSET($O749:BB749,0,MAX(COLUMN($O749:BB749))-COLUMN($O749:BB749),1,1)))*IF($J778=0,$H778,IF(AND(BB$10&lt;$I778,$J778=1),$H778,1))</f>
        <v>0</v>
      </c>
      <c r="BC778" s="256">
        <f ca="1">SUMPRODUCT($O185:BC185,N(OFFSET($O749:BC749,0,MAX(COLUMN($O749:BC749))-COLUMN($O749:BC749),1,1)))*IF($J778=0,$H778,IF(AND(BC$10&lt;$I778,$J778=1),$H778,1))</f>
        <v>0</v>
      </c>
      <c r="BD778" s="256">
        <f ca="1">SUMPRODUCT($O185:BD185,N(OFFSET($O749:BD749,0,MAX(COLUMN($O749:BD749))-COLUMN($O749:BD749),1,1)))*IF($J778=0,$H778,IF(AND(BD$10&lt;$I778,$J778=1),$H778,1))</f>
        <v>0</v>
      </c>
      <c r="BE778" s="256">
        <f ca="1">SUMPRODUCT($O185:BE185,N(OFFSET($O749:BE749,0,MAX(COLUMN($O749:BE749))-COLUMN($O749:BE749),1,1)))*IF($J778=0,$H778,IF(AND(BE$10&lt;$I778,$J778=1),$H778,1))</f>
        <v>0</v>
      </c>
      <c r="BF778" s="256">
        <f ca="1">SUMPRODUCT($O185:BF185,N(OFFSET($O749:BF749,0,MAX(COLUMN($O749:BF749))-COLUMN($O749:BF749),1,1)))*IF($J778=0,$H778,IF(AND(BF$10&lt;$I778,$J778=1),$H778,1))</f>
        <v>0</v>
      </c>
      <c r="BG778" s="256">
        <f ca="1">SUMPRODUCT($O185:BG185,N(OFFSET($O749:BG749,0,MAX(COLUMN($O749:BG749))-COLUMN($O749:BG749),1,1)))*IF($J778=0,$H778,IF(AND(BG$10&lt;$I778,$J778=1),$H778,1))</f>
        <v>0</v>
      </c>
      <c r="BH778" s="256">
        <f ca="1">SUMPRODUCT($O185:BH185,N(OFFSET($O749:BH749,0,MAX(COLUMN($O749:BH749))-COLUMN($O749:BH749),1,1)))*IF($J778=0,$H778,IF(AND(BH$10&lt;$I778,$J778=1),$H778,1))</f>
        <v>0</v>
      </c>
      <c r="BI778" s="256">
        <f ca="1">SUMPRODUCT($O185:BI185,N(OFFSET($O749:BI749,0,MAX(COLUMN($O749:BI749))-COLUMN($O749:BI749),1,1)))*IF($J778=0,$H778,IF(AND(BI$10&lt;$I778,$J778=1),$H778,1))</f>
        <v>0</v>
      </c>
      <c r="BJ778" s="256">
        <f ca="1">SUMPRODUCT($O185:BJ185,N(OFFSET($O749:BJ749,0,MAX(COLUMN($O749:BJ749))-COLUMN($O749:BJ749),1,1)))*IF($J778=0,$H778,IF(AND(BJ$10&lt;$I778,$J778=1),$H778,1))</f>
        <v>0</v>
      </c>
      <c r="BK778" s="256">
        <f ca="1">SUMPRODUCT($O185:BK185,N(OFFSET($O749:BK749,0,MAX(COLUMN($O749:BK749))-COLUMN($O749:BK749),1,1)))*IF($J778=0,$H778,IF(AND(BK$10&lt;$I778,$J778=1),$H778,1))</f>
        <v>0</v>
      </c>
      <c r="BL778" s="256">
        <f ca="1">SUMPRODUCT($O185:BL185,N(OFFSET($O749:BL749,0,MAX(COLUMN($O749:BL749))-COLUMN($O749:BL749),1,1)))*IF($J778=0,$H778,IF(AND(BL$10&lt;$I778,$J778=1),$H778,1))</f>
        <v>0</v>
      </c>
      <c r="BM778" s="256">
        <f ca="1">SUMPRODUCT($O185:BM185,N(OFFSET($O749:BM749,0,MAX(COLUMN($O749:BM749))-COLUMN($O749:BM749),1,1)))*IF($J778=0,$H778,IF(AND(BM$10&lt;$I778,$J778=1),$H778,1))</f>
        <v>0</v>
      </c>
    </row>
    <row r="779" spans="3:65" ht="12.75">
      <c r="C779" s="220">
        <f t="shared" si="682"/>
        <v>4</v>
      </c>
      <c r="D779" s="198" t="str">
        <f t="shared" si="683"/>
        <v>…</v>
      </c>
      <c r="E779" s="245" t="str">
        <f t="shared" si="681"/>
        <v>Operating Savings</v>
      </c>
      <c r="F779" s="215">
        <f t="shared" si="681"/>
        <v>1</v>
      </c>
      <c r="G779" s="215"/>
      <c r="H779" s="314">
        <f>Input!O15</f>
        <v>1</v>
      </c>
      <c r="I779" s="204">
        <f>Input!$O$37</f>
        <v>2038</v>
      </c>
      <c r="J779" s="119">
        <f>IF(ISNUMBER(SEARCH("Solar",Input!H15)),1,0)</f>
        <v>0</v>
      </c>
      <c r="O779" s="256">
        <f ca="1">SUMPRODUCT($O186:O186,N(OFFSET($O750:O750,0,MAX(COLUMN($O750:O750))-COLUMN($O750:O750),1,1)))*IF($J779=0,$H779,IF(AND(O$10&lt;$I779,$J779=1),$H779,1))</f>
        <v>0</v>
      </c>
      <c r="P779" s="256">
        <f ca="1">SUMPRODUCT($O186:P186,N(OFFSET($O750:P750,0,MAX(COLUMN($O750:P750))-COLUMN($O750:P750),1,1)))*IF($J779=0,$H779,IF(AND(P$10&lt;$I779,$J779=1),$H779,1))</f>
        <v>0</v>
      </c>
      <c r="Q779" s="256">
        <f ca="1">SUMPRODUCT($O186:Q186,N(OFFSET($O750:Q750,0,MAX(COLUMN($O750:Q750))-COLUMN($O750:Q750),1,1)))*IF($J779=0,$H779,IF(AND(Q$10&lt;$I779,$J779=1),$H779,1))</f>
        <v>0</v>
      </c>
      <c r="R779" s="256">
        <f ca="1">SUMPRODUCT($O186:R186,N(OFFSET($O750:R750,0,MAX(COLUMN($O750:R750))-COLUMN($O750:R750),1,1)))*IF($J779=0,$H779,IF(AND(R$10&lt;$I779,$J779=1),$H779,1))</f>
        <v>0</v>
      </c>
      <c r="S779" s="256">
        <f ca="1">SUMPRODUCT($O186:S186,N(OFFSET($O750:S750,0,MAX(COLUMN($O750:S750))-COLUMN($O750:S750),1,1)))*IF($J779=0,$H779,IF(AND(S$10&lt;$I779,$J779=1),$H779,1))</f>
        <v>0</v>
      </c>
      <c r="T779" s="256">
        <f ca="1">SUMPRODUCT($O186:T186,N(OFFSET($O750:T750,0,MAX(COLUMN($O750:T750))-COLUMN($O750:T750),1,1)))*IF($J779=0,$H779,IF(AND(T$10&lt;$I779,$J779=1),$H779,1))</f>
        <v>0</v>
      </c>
      <c r="U779" s="256">
        <f ca="1">SUMPRODUCT($O186:U186,N(OFFSET($O750:U750,0,MAX(COLUMN($O750:U750))-COLUMN($O750:U750),1,1)))*IF($J779=0,$H779,IF(AND(U$10&lt;$I779,$J779=1),$H779,1))</f>
        <v>0</v>
      </c>
      <c r="V779" s="256">
        <f ca="1">SUMPRODUCT($O186:V186,N(OFFSET($O750:V750,0,MAX(COLUMN($O750:V750))-COLUMN($O750:V750),1,1)))*IF($J779=0,$H779,IF(AND(V$10&lt;$I779,$J779=1),$H779,1))</f>
        <v>0</v>
      </c>
      <c r="W779" s="256">
        <f ca="1">SUMPRODUCT($O186:W186,N(OFFSET($O750:W750,0,MAX(COLUMN($O750:W750))-COLUMN($O750:W750),1,1)))*IF($J779=0,$H779,IF(AND(W$10&lt;$I779,$J779=1),$H779,1))</f>
        <v>0</v>
      </c>
      <c r="X779" s="256">
        <f ca="1">SUMPRODUCT($O186:X186,N(OFFSET($O750:X750,0,MAX(COLUMN($O750:X750))-COLUMN($O750:X750),1,1)))*IF($J779=0,$H779,IF(AND(X$10&lt;$I779,$J779=1),$H779,1))</f>
        <v>0</v>
      </c>
      <c r="Y779" s="256">
        <f ca="1">SUMPRODUCT($O186:Y186,N(OFFSET($O750:Y750,0,MAX(COLUMN($O750:Y750))-COLUMN($O750:Y750),1,1)))*IF($J779=0,$H779,IF(AND(Y$10&lt;$I779,$J779=1),$H779,1))</f>
        <v>0</v>
      </c>
      <c r="Z779" s="256">
        <f ca="1">SUMPRODUCT($O186:Z186,N(OFFSET($O750:Z750,0,MAX(COLUMN($O750:Z750))-COLUMN($O750:Z750),1,1)))*IF($J779=0,$H779,IF(AND(Z$10&lt;$I779,$J779=1),$H779,1))</f>
        <v>0</v>
      </c>
      <c r="AA779" s="256">
        <f ca="1">SUMPRODUCT($O186:AA186,N(OFFSET($O750:AA750,0,MAX(COLUMN($O750:AA750))-COLUMN($O750:AA750),1,1)))*IF($J779=0,$H779,IF(AND(AA$10&lt;$I779,$J779=1),$H779,1))</f>
        <v>0</v>
      </c>
      <c r="AB779" s="256">
        <f ca="1">SUMPRODUCT($O186:AB186,N(OFFSET($O750:AB750,0,MAX(COLUMN($O750:AB750))-COLUMN($O750:AB750),1,1)))*IF($J779=0,$H779,IF(AND(AB$10&lt;$I779,$J779=1),$H779,1))</f>
        <v>0</v>
      </c>
      <c r="AC779" s="256">
        <f ca="1">SUMPRODUCT($O186:AC186,N(OFFSET($O750:AC750,0,MAX(COLUMN($O750:AC750))-COLUMN($O750:AC750),1,1)))*IF($J779=0,$H779,IF(AND(AC$10&lt;$I779,$J779=1),$H779,1))</f>
        <v>0</v>
      </c>
      <c r="AD779" s="256">
        <f ca="1">SUMPRODUCT($O186:AD186,N(OFFSET($O750:AD750,0,MAX(COLUMN($O750:AD750))-COLUMN($O750:AD750),1,1)))*IF($J779=0,$H779,IF(AND(AD$10&lt;$I779,$J779=1),$H779,1))</f>
        <v>0</v>
      </c>
      <c r="AE779" s="256">
        <f ca="1">SUMPRODUCT($O186:AE186,N(OFFSET($O750:AE750,0,MAX(COLUMN($O750:AE750))-COLUMN($O750:AE750),1,1)))*IF($J779=0,$H779,IF(AND(AE$10&lt;$I779,$J779=1),$H779,1))</f>
        <v>0</v>
      </c>
      <c r="AF779" s="256">
        <f ca="1">SUMPRODUCT($O186:AF186,N(OFFSET($O750:AF750,0,MAX(COLUMN($O750:AF750))-COLUMN($O750:AF750),1,1)))*IF($J779=0,$H779,IF(AND(AF$10&lt;$I779,$J779=1),$H779,1))</f>
        <v>0</v>
      </c>
      <c r="AG779" s="256">
        <f ca="1">SUMPRODUCT($O186:AG186,N(OFFSET($O750:AG750,0,MAX(COLUMN($O750:AG750))-COLUMN($O750:AG750),1,1)))*IF($J779=0,$H779,IF(AND(AG$10&lt;$I779,$J779=1),$H779,1))</f>
        <v>0</v>
      </c>
      <c r="AH779" s="256">
        <f ca="1">SUMPRODUCT($O186:AH186,N(OFFSET($O750:AH750,0,MAX(COLUMN($O750:AH750))-COLUMN($O750:AH750),1,1)))*IF($J779=0,$H779,IF(AND(AH$10&lt;$I779,$J779=1),$H779,1))</f>
        <v>0</v>
      </c>
      <c r="AI779" s="256">
        <f ca="1">SUMPRODUCT($O186:AI186,N(OFFSET($O750:AI750,0,MAX(COLUMN($O750:AI750))-COLUMN($O750:AI750),1,1)))*IF($J779=0,$H779,IF(AND(AI$10&lt;$I779,$J779=1),$H779,1))</f>
        <v>0</v>
      </c>
      <c r="AJ779" s="256">
        <f ca="1">SUMPRODUCT($O186:AJ186,N(OFFSET($O750:AJ750,0,MAX(COLUMN($O750:AJ750))-COLUMN($O750:AJ750),1,1)))*IF($J779=0,$H779,IF(AND(AJ$10&lt;$I779,$J779=1),$H779,1))</f>
        <v>0</v>
      </c>
      <c r="AK779" s="256">
        <f ca="1">SUMPRODUCT($O186:AK186,N(OFFSET($O750:AK750,0,MAX(COLUMN($O750:AK750))-COLUMN($O750:AK750),1,1)))*IF($J779=0,$H779,IF(AND(AK$10&lt;$I779,$J779=1),$H779,1))</f>
        <v>0</v>
      </c>
      <c r="AL779" s="256">
        <f ca="1">SUMPRODUCT($O186:AL186,N(OFFSET($O750:AL750,0,MAX(COLUMN($O750:AL750))-COLUMN($O750:AL750),1,1)))*IF($J779=0,$H779,IF(AND(AL$10&lt;$I779,$J779=1),$H779,1))</f>
        <v>0</v>
      </c>
      <c r="AM779" s="256">
        <f ca="1">SUMPRODUCT($O186:AM186,N(OFFSET($O750:AM750,0,MAX(COLUMN($O750:AM750))-COLUMN($O750:AM750),1,1)))*IF($J779=0,$H779,IF(AND(AM$10&lt;$I779,$J779=1),$H779,1))</f>
        <v>0</v>
      </c>
      <c r="AN779" s="256">
        <f ca="1">SUMPRODUCT($O186:AN186,N(OFFSET($O750:AN750,0,MAX(COLUMN($O750:AN750))-COLUMN($O750:AN750),1,1)))*IF($J779=0,$H779,IF(AND(AN$10&lt;$I779,$J779=1),$H779,1))</f>
        <v>0</v>
      </c>
      <c r="AO779" s="256">
        <f ca="1">SUMPRODUCT($O186:AO186,N(OFFSET($O750:AO750,0,MAX(COLUMN($O750:AO750))-COLUMN($O750:AO750),1,1)))*IF($J779=0,$H779,IF(AND(AO$10&lt;$I779,$J779=1),$H779,1))</f>
        <v>0</v>
      </c>
      <c r="AP779" s="256">
        <f ca="1">SUMPRODUCT($O186:AP186,N(OFFSET($O750:AP750,0,MAX(COLUMN($O750:AP750))-COLUMN($O750:AP750),1,1)))*IF($J779=0,$H779,IF(AND(AP$10&lt;$I779,$J779=1),$H779,1))</f>
        <v>0</v>
      </c>
      <c r="AQ779" s="256">
        <f ca="1">SUMPRODUCT($O186:AQ186,N(OFFSET($O750:AQ750,0,MAX(COLUMN($O750:AQ750))-COLUMN($O750:AQ750),1,1)))*IF($J779=0,$H779,IF(AND(AQ$10&lt;$I779,$J779=1),$H779,1))</f>
        <v>0</v>
      </c>
      <c r="AR779" s="256">
        <f ca="1">SUMPRODUCT($O186:AR186,N(OFFSET($O750:AR750,0,MAX(COLUMN($O750:AR750))-COLUMN($O750:AR750),1,1)))*IF($J779=0,$H779,IF(AND(AR$10&lt;$I779,$J779=1),$H779,1))</f>
        <v>0</v>
      </c>
      <c r="AS779" s="256">
        <f ca="1">SUMPRODUCT($O186:AS186,N(OFFSET($O750:AS750,0,MAX(COLUMN($O750:AS750))-COLUMN($O750:AS750),1,1)))*IF($J779=0,$H779,IF(AND(AS$10&lt;$I779,$J779=1),$H779,1))</f>
        <v>0</v>
      </c>
      <c r="AT779" s="256">
        <f ca="1">SUMPRODUCT($O186:AT186,N(OFFSET($O750:AT750,0,MAX(COLUMN($O750:AT750))-COLUMN($O750:AT750),1,1)))*IF($J779=0,$H779,IF(AND(AT$10&lt;$I779,$J779=1),$H779,1))</f>
        <v>0</v>
      </c>
      <c r="AU779" s="256">
        <f ca="1">SUMPRODUCT($O186:AU186,N(OFFSET($O750:AU750,0,MAX(COLUMN($O750:AU750))-COLUMN($O750:AU750),1,1)))*IF($J779=0,$H779,IF(AND(AU$10&lt;$I779,$J779=1),$H779,1))</f>
        <v>0</v>
      </c>
      <c r="AV779" s="256">
        <f ca="1">SUMPRODUCT($O186:AV186,N(OFFSET($O750:AV750,0,MAX(COLUMN($O750:AV750))-COLUMN($O750:AV750),1,1)))*IF($J779=0,$H779,IF(AND(AV$10&lt;$I779,$J779=1),$H779,1))</f>
        <v>0</v>
      </c>
      <c r="AW779" s="256">
        <f ca="1">SUMPRODUCT($O186:AW186,N(OFFSET($O750:AW750,0,MAX(COLUMN($O750:AW750))-COLUMN($O750:AW750),1,1)))*IF($J779=0,$H779,IF(AND(AW$10&lt;$I779,$J779=1),$H779,1))</f>
        <v>0</v>
      </c>
      <c r="AX779" s="256">
        <f ca="1">SUMPRODUCT($O186:AX186,N(OFFSET($O750:AX750,0,MAX(COLUMN($O750:AX750))-COLUMN($O750:AX750),1,1)))*IF($J779=0,$H779,IF(AND(AX$10&lt;$I779,$J779=1),$H779,1))</f>
        <v>0</v>
      </c>
      <c r="AY779" s="256">
        <f ca="1">SUMPRODUCT($O186:AY186,N(OFFSET($O750:AY750,0,MAX(COLUMN($O750:AY750))-COLUMN($O750:AY750),1,1)))*IF($J779=0,$H779,IF(AND(AY$10&lt;$I779,$J779=1),$H779,1))</f>
        <v>0</v>
      </c>
      <c r="AZ779" s="256">
        <f ca="1">SUMPRODUCT($O186:AZ186,N(OFFSET($O750:AZ750,0,MAX(COLUMN($O750:AZ750))-COLUMN($O750:AZ750),1,1)))*IF($J779=0,$H779,IF(AND(AZ$10&lt;$I779,$J779=1),$H779,1))</f>
        <v>0</v>
      </c>
      <c r="BA779" s="256">
        <f ca="1">SUMPRODUCT($O186:BA186,N(OFFSET($O750:BA750,0,MAX(COLUMN($O750:BA750))-COLUMN($O750:BA750),1,1)))*IF($J779=0,$H779,IF(AND(BA$10&lt;$I779,$J779=1),$H779,1))</f>
        <v>0</v>
      </c>
      <c r="BB779" s="256">
        <f ca="1">SUMPRODUCT($O186:BB186,N(OFFSET($O750:BB750,0,MAX(COLUMN($O750:BB750))-COLUMN($O750:BB750),1,1)))*IF($J779=0,$H779,IF(AND(BB$10&lt;$I779,$J779=1),$H779,1))</f>
        <v>0</v>
      </c>
      <c r="BC779" s="256">
        <f ca="1">SUMPRODUCT($O186:BC186,N(OFFSET($O750:BC750,0,MAX(COLUMN($O750:BC750))-COLUMN($O750:BC750),1,1)))*IF($J779=0,$H779,IF(AND(BC$10&lt;$I779,$J779=1),$H779,1))</f>
        <v>0</v>
      </c>
      <c r="BD779" s="256">
        <f ca="1">SUMPRODUCT($O186:BD186,N(OFFSET($O750:BD750,0,MAX(COLUMN($O750:BD750))-COLUMN($O750:BD750),1,1)))*IF($J779=0,$H779,IF(AND(BD$10&lt;$I779,$J779=1),$H779,1))</f>
        <v>0</v>
      </c>
      <c r="BE779" s="256">
        <f ca="1">SUMPRODUCT($O186:BE186,N(OFFSET($O750:BE750,0,MAX(COLUMN($O750:BE750))-COLUMN($O750:BE750),1,1)))*IF($J779=0,$H779,IF(AND(BE$10&lt;$I779,$J779=1),$H779,1))</f>
        <v>0</v>
      </c>
      <c r="BF779" s="256">
        <f ca="1">SUMPRODUCT($O186:BF186,N(OFFSET($O750:BF750,0,MAX(COLUMN($O750:BF750))-COLUMN($O750:BF750),1,1)))*IF($J779=0,$H779,IF(AND(BF$10&lt;$I779,$J779=1),$H779,1))</f>
        <v>0</v>
      </c>
      <c r="BG779" s="256">
        <f ca="1">SUMPRODUCT($O186:BG186,N(OFFSET($O750:BG750,0,MAX(COLUMN($O750:BG750))-COLUMN($O750:BG750),1,1)))*IF($J779=0,$H779,IF(AND(BG$10&lt;$I779,$J779=1),$H779,1))</f>
        <v>0</v>
      </c>
      <c r="BH779" s="256">
        <f ca="1">SUMPRODUCT($O186:BH186,N(OFFSET($O750:BH750,0,MAX(COLUMN($O750:BH750))-COLUMN($O750:BH750),1,1)))*IF($J779=0,$H779,IF(AND(BH$10&lt;$I779,$J779=1),$H779,1))</f>
        <v>0</v>
      </c>
      <c r="BI779" s="256">
        <f ca="1">SUMPRODUCT($O186:BI186,N(OFFSET($O750:BI750,0,MAX(COLUMN($O750:BI750))-COLUMN($O750:BI750),1,1)))*IF($J779=0,$H779,IF(AND(BI$10&lt;$I779,$J779=1),$H779,1))</f>
        <v>0</v>
      </c>
      <c r="BJ779" s="256">
        <f ca="1">SUMPRODUCT($O186:BJ186,N(OFFSET($O750:BJ750,0,MAX(COLUMN($O750:BJ750))-COLUMN($O750:BJ750),1,1)))*IF($J779=0,$H779,IF(AND(BJ$10&lt;$I779,$J779=1),$H779,1))</f>
        <v>0</v>
      </c>
      <c r="BK779" s="256">
        <f ca="1">SUMPRODUCT($O186:BK186,N(OFFSET($O750:BK750,0,MAX(COLUMN($O750:BK750))-COLUMN($O750:BK750),1,1)))*IF($J779=0,$H779,IF(AND(BK$10&lt;$I779,$J779=1),$H779,1))</f>
        <v>0</v>
      </c>
      <c r="BL779" s="256">
        <f ca="1">SUMPRODUCT($O186:BL186,N(OFFSET($O750:BL750,0,MAX(COLUMN($O750:BL750))-COLUMN($O750:BL750),1,1)))*IF($J779=0,$H779,IF(AND(BL$10&lt;$I779,$J779=1),$H779,1))</f>
        <v>0</v>
      </c>
      <c r="BM779" s="256">
        <f ca="1">SUMPRODUCT($O186:BM186,N(OFFSET($O750:BM750,0,MAX(COLUMN($O750:BM750))-COLUMN($O750:BM750),1,1)))*IF($J779=0,$H779,IF(AND(BM$10&lt;$I779,$J779=1),$H779,1))</f>
        <v>0</v>
      </c>
    </row>
    <row r="780" spans="3:65" ht="12.75">
      <c r="C780" s="220">
        <f t="shared" si="682"/>
        <v>5</v>
      </c>
      <c r="D780" s="198" t="str">
        <f t="shared" si="683"/>
        <v>…</v>
      </c>
      <c r="E780" s="245" t="str">
        <f t="shared" si="681"/>
        <v>Operating Expense</v>
      </c>
      <c r="F780" s="215">
        <f t="shared" si="681"/>
        <v>2</v>
      </c>
      <c r="G780" s="215"/>
      <c r="H780" s="314">
        <f>Input!O16</f>
        <v>1</v>
      </c>
      <c r="I780" s="204">
        <f>Input!$O$37</f>
        <v>2038</v>
      </c>
      <c r="J780" s="119">
        <f>IF(ISNUMBER(SEARCH("Solar",Input!H16)),1,0)</f>
        <v>0</v>
      </c>
      <c r="O780" s="256">
        <f ca="1">SUMPRODUCT($O187:O187,N(OFFSET($O751:O751,0,MAX(COLUMN($O751:O751))-COLUMN($O751:O751),1,1)))*IF($J780=0,$H780,IF(AND(O$10&lt;$I780,$J780=1),$H780,1))</f>
        <v>0</v>
      </c>
      <c r="P780" s="256">
        <f ca="1">SUMPRODUCT($O187:P187,N(OFFSET($O751:P751,0,MAX(COLUMN($O751:P751))-COLUMN($O751:P751),1,1)))*IF($J780=0,$H780,IF(AND(P$10&lt;$I780,$J780=1),$H780,1))</f>
        <v>0</v>
      </c>
      <c r="Q780" s="256">
        <f ca="1">SUMPRODUCT($O187:Q187,N(OFFSET($O751:Q751,0,MAX(COLUMN($O751:Q751))-COLUMN($O751:Q751),1,1)))*IF($J780=0,$H780,IF(AND(Q$10&lt;$I780,$J780=1),$H780,1))</f>
        <v>0</v>
      </c>
      <c r="R780" s="256">
        <f ca="1">SUMPRODUCT($O187:R187,N(OFFSET($O751:R751,0,MAX(COLUMN($O751:R751))-COLUMN($O751:R751),1,1)))*IF($J780=0,$H780,IF(AND(R$10&lt;$I780,$J780=1),$H780,1))</f>
        <v>0</v>
      </c>
      <c r="S780" s="256">
        <f ca="1">SUMPRODUCT($O187:S187,N(OFFSET($O751:S751,0,MAX(COLUMN($O751:S751))-COLUMN($O751:S751),1,1)))*IF($J780=0,$H780,IF(AND(S$10&lt;$I780,$J780=1),$H780,1))</f>
        <v>0</v>
      </c>
      <c r="T780" s="256">
        <f ca="1">SUMPRODUCT($O187:T187,N(OFFSET($O751:T751,0,MAX(COLUMN($O751:T751))-COLUMN($O751:T751),1,1)))*IF($J780=0,$H780,IF(AND(T$10&lt;$I780,$J780=1),$H780,1))</f>
        <v>0</v>
      </c>
      <c r="U780" s="256">
        <f ca="1">SUMPRODUCT($O187:U187,N(OFFSET($O751:U751,0,MAX(COLUMN($O751:U751))-COLUMN($O751:U751),1,1)))*IF($J780=0,$H780,IF(AND(U$10&lt;$I780,$J780=1),$H780,1))</f>
        <v>0</v>
      </c>
      <c r="V780" s="256">
        <f ca="1">SUMPRODUCT($O187:V187,N(OFFSET($O751:V751,0,MAX(COLUMN($O751:V751))-COLUMN($O751:V751),1,1)))*IF($J780=0,$H780,IF(AND(V$10&lt;$I780,$J780=1),$H780,1))</f>
        <v>0</v>
      </c>
      <c r="W780" s="256">
        <f ca="1">SUMPRODUCT($O187:W187,N(OFFSET($O751:W751,0,MAX(COLUMN($O751:W751))-COLUMN($O751:W751),1,1)))*IF($J780=0,$H780,IF(AND(W$10&lt;$I780,$J780=1),$H780,1))</f>
        <v>0</v>
      </c>
      <c r="X780" s="256">
        <f ca="1">SUMPRODUCT($O187:X187,N(OFFSET($O751:X751,0,MAX(COLUMN($O751:X751))-COLUMN($O751:X751),1,1)))*IF($J780=0,$H780,IF(AND(X$10&lt;$I780,$J780=1),$H780,1))</f>
        <v>0</v>
      </c>
      <c r="Y780" s="256">
        <f ca="1">SUMPRODUCT($O187:Y187,N(OFFSET($O751:Y751,0,MAX(COLUMN($O751:Y751))-COLUMN($O751:Y751),1,1)))*IF($J780=0,$H780,IF(AND(Y$10&lt;$I780,$J780=1),$H780,1))</f>
        <v>0</v>
      </c>
      <c r="Z780" s="256">
        <f ca="1">SUMPRODUCT($O187:Z187,N(OFFSET($O751:Z751,0,MAX(COLUMN($O751:Z751))-COLUMN($O751:Z751),1,1)))*IF($J780=0,$H780,IF(AND(Z$10&lt;$I780,$J780=1),$H780,1))</f>
        <v>0</v>
      </c>
      <c r="AA780" s="256">
        <f ca="1">SUMPRODUCT($O187:AA187,N(OFFSET($O751:AA751,0,MAX(COLUMN($O751:AA751))-COLUMN($O751:AA751),1,1)))*IF($J780=0,$H780,IF(AND(AA$10&lt;$I780,$J780=1),$H780,1))</f>
        <v>0</v>
      </c>
      <c r="AB780" s="256">
        <f ca="1">SUMPRODUCT($O187:AB187,N(OFFSET($O751:AB751,0,MAX(COLUMN($O751:AB751))-COLUMN($O751:AB751),1,1)))*IF($J780=0,$H780,IF(AND(AB$10&lt;$I780,$J780=1),$H780,1))</f>
        <v>0</v>
      </c>
      <c r="AC780" s="256">
        <f ca="1">SUMPRODUCT($O187:AC187,N(OFFSET($O751:AC751,0,MAX(COLUMN($O751:AC751))-COLUMN($O751:AC751),1,1)))*IF($J780=0,$H780,IF(AND(AC$10&lt;$I780,$J780=1),$H780,1))</f>
        <v>0</v>
      </c>
      <c r="AD780" s="256">
        <f ca="1">SUMPRODUCT($O187:AD187,N(OFFSET($O751:AD751,0,MAX(COLUMN($O751:AD751))-COLUMN($O751:AD751),1,1)))*IF($J780=0,$H780,IF(AND(AD$10&lt;$I780,$J780=1),$H780,1))</f>
        <v>0</v>
      </c>
      <c r="AE780" s="256">
        <f ca="1">SUMPRODUCT($O187:AE187,N(OFFSET($O751:AE751,0,MAX(COLUMN($O751:AE751))-COLUMN($O751:AE751),1,1)))*IF($J780=0,$H780,IF(AND(AE$10&lt;$I780,$J780=1),$H780,1))</f>
        <v>0</v>
      </c>
      <c r="AF780" s="256">
        <f ca="1">SUMPRODUCT($O187:AF187,N(OFFSET($O751:AF751,0,MAX(COLUMN($O751:AF751))-COLUMN($O751:AF751),1,1)))*IF($J780=0,$H780,IF(AND(AF$10&lt;$I780,$J780=1),$H780,1))</f>
        <v>0</v>
      </c>
      <c r="AG780" s="256">
        <f ca="1">SUMPRODUCT($O187:AG187,N(OFFSET($O751:AG751,0,MAX(COLUMN($O751:AG751))-COLUMN($O751:AG751),1,1)))*IF($J780=0,$H780,IF(AND(AG$10&lt;$I780,$J780=1),$H780,1))</f>
        <v>0</v>
      </c>
      <c r="AH780" s="256">
        <f ca="1">SUMPRODUCT($O187:AH187,N(OFFSET($O751:AH751,0,MAX(COLUMN($O751:AH751))-COLUMN($O751:AH751),1,1)))*IF($J780=0,$H780,IF(AND(AH$10&lt;$I780,$J780=1),$H780,1))</f>
        <v>0</v>
      </c>
      <c r="AI780" s="256">
        <f ca="1">SUMPRODUCT($O187:AI187,N(OFFSET($O751:AI751,0,MAX(COLUMN($O751:AI751))-COLUMN($O751:AI751),1,1)))*IF($J780=0,$H780,IF(AND(AI$10&lt;$I780,$J780=1),$H780,1))</f>
        <v>0</v>
      </c>
      <c r="AJ780" s="256">
        <f ca="1">SUMPRODUCT($O187:AJ187,N(OFFSET($O751:AJ751,0,MAX(COLUMN($O751:AJ751))-COLUMN($O751:AJ751),1,1)))*IF($J780=0,$H780,IF(AND(AJ$10&lt;$I780,$J780=1),$H780,1))</f>
        <v>0</v>
      </c>
      <c r="AK780" s="256">
        <f ca="1">SUMPRODUCT($O187:AK187,N(OFFSET($O751:AK751,0,MAX(COLUMN($O751:AK751))-COLUMN($O751:AK751),1,1)))*IF($J780=0,$H780,IF(AND(AK$10&lt;$I780,$J780=1),$H780,1))</f>
        <v>0</v>
      </c>
      <c r="AL780" s="256">
        <f ca="1">SUMPRODUCT($O187:AL187,N(OFFSET($O751:AL751,0,MAX(COLUMN($O751:AL751))-COLUMN($O751:AL751),1,1)))*IF($J780=0,$H780,IF(AND(AL$10&lt;$I780,$J780=1),$H780,1))</f>
        <v>0</v>
      </c>
      <c r="AM780" s="256">
        <f ca="1">SUMPRODUCT($O187:AM187,N(OFFSET($O751:AM751,0,MAX(COLUMN($O751:AM751))-COLUMN($O751:AM751),1,1)))*IF($J780=0,$H780,IF(AND(AM$10&lt;$I780,$J780=1),$H780,1))</f>
        <v>0</v>
      </c>
      <c r="AN780" s="256">
        <f ca="1">SUMPRODUCT($O187:AN187,N(OFFSET($O751:AN751,0,MAX(COLUMN($O751:AN751))-COLUMN($O751:AN751),1,1)))*IF($J780=0,$H780,IF(AND(AN$10&lt;$I780,$J780=1),$H780,1))</f>
        <v>0</v>
      </c>
      <c r="AO780" s="256">
        <f ca="1">SUMPRODUCT($O187:AO187,N(OFFSET($O751:AO751,0,MAX(COLUMN($O751:AO751))-COLUMN($O751:AO751),1,1)))*IF($J780=0,$H780,IF(AND(AO$10&lt;$I780,$J780=1),$H780,1))</f>
        <v>0</v>
      </c>
      <c r="AP780" s="256">
        <f ca="1">SUMPRODUCT($O187:AP187,N(OFFSET($O751:AP751,0,MAX(COLUMN($O751:AP751))-COLUMN($O751:AP751),1,1)))*IF($J780=0,$H780,IF(AND(AP$10&lt;$I780,$J780=1),$H780,1))</f>
        <v>0</v>
      </c>
      <c r="AQ780" s="256">
        <f ca="1">SUMPRODUCT($O187:AQ187,N(OFFSET($O751:AQ751,0,MAX(COLUMN($O751:AQ751))-COLUMN($O751:AQ751),1,1)))*IF($J780=0,$H780,IF(AND(AQ$10&lt;$I780,$J780=1),$H780,1))</f>
        <v>0</v>
      </c>
      <c r="AR780" s="256">
        <f ca="1">SUMPRODUCT($O187:AR187,N(OFFSET($O751:AR751,0,MAX(COLUMN($O751:AR751))-COLUMN($O751:AR751),1,1)))*IF($J780=0,$H780,IF(AND(AR$10&lt;$I780,$J780=1),$H780,1))</f>
        <v>0</v>
      </c>
      <c r="AS780" s="256">
        <f ca="1">SUMPRODUCT($O187:AS187,N(OFFSET($O751:AS751,0,MAX(COLUMN($O751:AS751))-COLUMN($O751:AS751),1,1)))*IF($J780=0,$H780,IF(AND(AS$10&lt;$I780,$J780=1),$H780,1))</f>
        <v>0</v>
      </c>
      <c r="AT780" s="256">
        <f ca="1">SUMPRODUCT($O187:AT187,N(OFFSET($O751:AT751,0,MAX(COLUMN($O751:AT751))-COLUMN($O751:AT751),1,1)))*IF($J780=0,$H780,IF(AND(AT$10&lt;$I780,$J780=1),$H780,1))</f>
        <v>0</v>
      </c>
      <c r="AU780" s="256">
        <f ca="1">SUMPRODUCT($O187:AU187,N(OFFSET($O751:AU751,0,MAX(COLUMN($O751:AU751))-COLUMN($O751:AU751),1,1)))*IF($J780=0,$H780,IF(AND(AU$10&lt;$I780,$J780=1),$H780,1))</f>
        <v>0</v>
      </c>
      <c r="AV780" s="256">
        <f ca="1">SUMPRODUCT($O187:AV187,N(OFFSET($O751:AV751,0,MAX(COLUMN($O751:AV751))-COLUMN($O751:AV751),1,1)))*IF($J780=0,$H780,IF(AND(AV$10&lt;$I780,$J780=1),$H780,1))</f>
        <v>0</v>
      </c>
      <c r="AW780" s="256">
        <f ca="1">SUMPRODUCT($O187:AW187,N(OFFSET($O751:AW751,0,MAX(COLUMN($O751:AW751))-COLUMN($O751:AW751),1,1)))*IF($J780=0,$H780,IF(AND(AW$10&lt;$I780,$J780=1),$H780,1))</f>
        <v>0</v>
      </c>
      <c r="AX780" s="256">
        <f ca="1">SUMPRODUCT($O187:AX187,N(OFFSET($O751:AX751,0,MAX(COLUMN($O751:AX751))-COLUMN($O751:AX751),1,1)))*IF($J780=0,$H780,IF(AND(AX$10&lt;$I780,$J780=1),$H780,1))</f>
        <v>0</v>
      </c>
      <c r="AY780" s="256">
        <f ca="1">SUMPRODUCT($O187:AY187,N(OFFSET($O751:AY751,0,MAX(COLUMN($O751:AY751))-COLUMN($O751:AY751),1,1)))*IF($J780=0,$H780,IF(AND(AY$10&lt;$I780,$J780=1),$H780,1))</f>
        <v>0</v>
      </c>
      <c r="AZ780" s="256">
        <f ca="1">SUMPRODUCT($O187:AZ187,N(OFFSET($O751:AZ751,0,MAX(COLUMN($O751:AZ751))-COLUMN($O751:AZ751),1,1)))*IF($J780=0,$H780,IF(AND(AZ$10&lt;$I780,$J780=1),$H780,1))</f>
        <v>0</v>
      </c>
      <c r="BA780" s="256">
        <f ca="1">SUMPRODUCT($O187:BA187,N(OFFSET($O751:BA751,0,MAX(COLUMN($O751:BA751))-COLUMN($O751:BA751),1,1)))*IF($J780=0,$H780,IF(AND(BA$10&lt;$I780,$J780=1),$H780,1))</f>
        <v>0</v>
      </c>
      <c r="BB780" s="256">
        <f ca="1">SUMPRODUCT($O187:BB187,N(OFFSET($O751:BB751,0,MAX(COLUMN($O751:BB751))-COLUMN($O751:BB751),1,1)))*IF($J780=0,$H780,IF(AND(BB$10&lt;$I780,$J780=1),$H780,1))</f>
        <v>0</v>
      </c>
      <c r="BC780" s="256">
        <f ca="1">SUMPRODUCT($O187:BC187,N(OFFSET($O751:BC751,0,MAX(COLUMN($O751:BC751))-COLUMN($O751:BC751),1,1)))*IF($J780=0,$H780,IF(AND(BC$10&lt;$I780,$J780=1),$H780,1))</f>
        <v>0</v>
      </c>
      <c r="BD780" s="256">
        <f ca="1">SUMPRODUCT($O187:BD187,N(OFFSET($O751:BD751,0,MAX(COLUMN($O751:BD751))-COLUMN($O751:BD751),1,1)))*IF($J780=0,$H780,IF(AND(BD$10&lt;$I780,$J780=1),$H780,1))</f>
        <v>0</v>
      </c>
      <c r="BE780" s="256">
        <f ca="1">SUMPRODUCT($O187:BE187,N(OFFSET($O751:BE751,0,MAX(COLUMN($O751:BE751))-COLUMN($O751:BE751),1,1)))*IF($J780=0,$H780,IF(AND(BE$10&lt;$I780,$J780=1),$H780,1))</f>
        <v>0</v>
      </c>
      <c r="BF780" s="256">
        <f ca="1">SUMPRODUCT($O187:BF187,N(OFFSET($O751:BF751,0,MAX(COLUMN($O751:BF751))-COLUMN($O751:BF751),1,1)))*IF($J780=0,$H780,IF(AND(BF$10&lt;$I780,$J780=1),$H780,1))</f>
        <v>0</v>
      </c>
      <c r="BG780" s="256">
        <f ca="1">SUMPRODUCT($O187:BG187,N(OFFSET($O751:BG751,0,MAX(COLUMN($O751:BG751))-COLUMN($O751:BG751),1,1)))*IF($J780=0,$H780,IF(AND(BG$10&lt;$I780,$J780=1),$H780,1))</f>
        <v>0</v>
      </c>
      <c r="BH780" s="256">
        <f ca="1">SUMPRODUCT($O187:BH187,N(OFFSET($O751:BH751,0,MAX(COLUMN($O751:BH751))-COLUMN($O751:BH751),1,1)))*IF($J780=0,$H780,IF(AND(BH$10&lt;$I780,$J780=1),$H780,1))</f>
        <v>0</v>
      </c>
      <c r="BI780" s="256">
        <f ca="1">SUMPRODUCT($O187:BI187,N(OFFSET($O751:BI751,0,MAX(COLUMN($O751:BI751))-COLUMN($O751:BI751),1,1)))*IF($J780=0,$H780,IF(AND(BI$10&lt;$I780,$J780=1),$H780,1))</f>
        <v>0</v>
      </c>
      <c r="BJ780" s="256">
        <f ca="1">SUMPRODUCT($O187:BJ187,N(OFFSET($O751:BJ751,0,MAX(COLUMN($O751:BJ751))-COLUMN($O751:BJ751),1,1)))*IF($J780=0,$H780,IF(AND(BJ$10&lt;$I780,$J780=1),$H780,1))</f>
        <v>0</v>
      </c>
      <c r="BK780" s="256">
        <f ca="1">SUMPRODUCT($O187:BK187,N(OFFSET($O751:BK751,0,MAX(COLUMN($O751:BK751))-COLUMN($O751:BK751),1,1)))*IF($J780=0,$H780,IF(AND(BK$10&lt;$I780,$J780=1),$H780,1))</f>
        <v>0</v>
      </c>
      <c r="BL780" s="256">
        <f ca="1">SUMPRODUCT($O187:BL187,N(OFFSET($O751:BL751,0,MAX(COLUMN($O751:BL751))-COLUMN($O751:BL751),1,1)))*IF($J780=0,$H780,IF(AND(BL$10&lt;$I780,$J780=1),$H780,1))</f>
        <v>0</v>
      </c>
      <c r="BM780" s="256">
        <f ca="1">SUMPRODUCT($O187:BM187,N(OFFSET($O751:BM751,0,MAX(COLUMN($O751:BM751))-COLUMN($O751:BM751),1,1)))*IF($J780=0,$H780,IF(AND(BM$10&lt;$I780,$J780=1),$H780,1))</f>
        <v>0</v>
      </c>
    </row>
    <row r="781" spans="3:65" ht="12.75">
      <c r="C781" s="220">
        <f t="shared" si="682"/>
        <v>6</v>
      </c>
      <c r="D781" s="198" t="str">
        <f t="shared" si="683"/>
        <v>…</v>
      </c>
      <c r="E781" s="245" t="str">
        <f t="shared" si="681"/>
        <v>Operating Expense</v>
      </c>
      <c r="F781" s="215">
        <f t="shared" si="681"/>
        <v>2</v>
      </c>
      <c r="G781" s="215"/>
      <c r="H781" s="314">
        <f>Input!O17</f>
        <v>1</v>
      </c>
      <c r="I781" s="204">
        <f>Input!$O$37</f>
        <v>2038</v>
      </c>
      <c r="J781" s="119">
        <f>IF(ISNUMBER(SEARCH("Solar",Input!H17)),1,0)</f>
        <v>0</v>
      </c>
      <c r="O781" s="256">
        <f ca="1">SUMPRODUCT($O188:O188,N(OFFSET($O752:O752,0,MAX(COLUMN($O752:O752))-COLUMN($O752:O752),1,1)))*IF($J781=0,$H781,IF(AND(O$10&lt;$I781,$J781=1),$H781,1))</f>
        <v>0</v>
      </c>
      <c r="P781" s="256">
        <f ca="1">SUMPRODUCT($O188:P188,N(OFFSET($O752:P752,0,MAX(COLUMN($O752:P752))-COLUMN($O752:P752),1,1)))*IF($J781=0,$H781,IF(AND(P$10&lt;$I781,$J781=1),$H781,1))</f>
        <v>0</v>
      </c>
      <c r="Q781" s="256">
        <f ca="1">SUMPRODUCT($O188:Q188,N(OFFSET($O752:Q752,0,MAX(COLUMN($O752:Q752))-COLUMN($O752:Q752),1,1)))*IF($J781=0,$H781,IF(AND(Q$10&lt;$I781,$J781=1),$H781,1))</f>
        <v>0</v>
      </c>
      <c r="R781" s="256">
        <f ca="1">SUMPRODUCT($O188:R188,N(OFFSET($O752:R752,0,MAX(COLUMN($O752:R752))-COLUMN($O752:R752),1,1)))*IF($J781=0,$H781,IF(AND(R$10&lt;$I781,$J781=1),$H781,1))</f>
        <v>0</v>
      </c>
      <c r="S781" s="256">
        <f ca="1">SUMPRODUCT($O188:S188,N(OFFSET($O752:S752,0,MAX(COLUMN($O752:S752))-COLUMN($O752:S752),1,1)))*IF($J781=0,$H781,IF(AND(S$10&lt;$I781,$J781=1),$H781,1))</f>
        <v>0</v>
      </c>
      <c r="T781" s="256">
        <f ca="1">SUMPRODUCT($O188:T188,N(OFFSET($O752:T752,0,MAX(COLUMN($O752:T752))-COLUMN($O752:T752),1,1)))*IF($J781=0,$H781,IF(AND(T$10&lt;$I781,$J781=1),$H781,1))</f>
        <v>0</v>
      </c>
      <c r="U781" s="256">
        <f ca="1">SUMPRODUCT($O188:U188,N(OFFSET($O752:U752,0,MAX(COLUMN($O752:U752))-COLUMN($O752:U752),1,1)))*IF($J781=0,$H781,IF(AND(U$10&lt;$I781,$J781=1),$H781,1))</f>
        <v>0</v>
      </c>
      <c r="V781" s="256">
        <f ca="1">SUMPRODUCT($O188:V188,N(OFFSET($O752:V752,0,MAX(COLUMN($O752:V752))-COLUMN($O752:V752),1,1)))*IF($J781=0,$H781,IF(AND(V$10&lt;$I781,$J781=1),$H781,1))</f>
        <v>0</v>
      </c>
      <c r="W781" s="256">
        <f ca="1">SUMPRODUCT($O188:W188,N(OFFSET($O752:W752,0,MAX(COLUMN($O752:W752))-COLUMN($O752:W752),1,1)))*IF($J781=0,$H781,IF(AND(W$10&lt;$I781,$J781=1),$H781,1))</f>
        <v>0</v>
      </c>
      <c r="X781" s="256">
        <f ca="1">SUMPRODUCT($O188:X188,N(OFFSET($O752:X752,0,MAX(COLUMN($O752:X752))-COLUMN($O752:X752),1,1)))*IF($J781=0,$H781,IF(AND(X$10&lt;$I781,$J781=1),$H781,1))</f>
        <v>0</v>
      </c>
      <c r="Y781" s="256">
        <f ca="1">SUMPRODUCT($O188:Y188,N(OFFSET($O752:Y752,0,MAX(COLUMN($O752:Y752))-COLUMN($O752:Y752),1,1)))*IF($J781=0,$H781,IF(AND(Y$10&lt;$I781,$J781=1),$H781,1))</f>
        <v>0</v>
      </c>
      <c r="Z781" s="256">
        <f ca="1">SUMPRODUCT($O188:Z188,N(OFFSET($O752:Z752,0,MAX(COLUMN($O752:Z752))-COLUMN($O752:Z752),1,1)))*IF($J781=0,$H781,IF(AND(Z$10&lt;$I781,$J781=1),$H781,1))</f>
        <v>0</v>
      </c>
      <c r="AA781" s="256">
        <f ca="1">SUMPRODUCT($O188:AA188,N(OFFSET($O752:AA752,0,MAX(COLUMN($O752:AA752))-COLUMN($O752:AA752),1,1)))*IF($J781=0,$H781,IF(AND(AA$10&lt;$I781,$J781=1),$H781,1))</f>
        <v>0</v>
      </c>
      <c r="AB781" s="256">
        <f ca="1">SUMPRODUCT($O188:AB188,N(OFFSET($O752:AB752,0,MAX(COLUMN($O752:AB752))-COLUMN($O752:AB752),1,1)))*IF($J781=0,$H781,IF(AND(AB$10&lt;$I781,$J781=1),$H781,1))</f>
        <v>0</v>
      </c>
      <c r="AC781" s="256">
        <f ca="1">SUMPRODUCT($O188:AC188,N(OFFSET($O752:AC752,0,MAX(COLUMN($O752:AC752))-COLUMN($O752:AC752),1,1)))*IF($J781=0,$H781,IF(AND(AC$10&lt;$I781,$J781=1),$H781,1))</f>
        <v>0</v>
      </c>
      <c r="AD781" s="256">
        <f ca="1">SUMPRODUCT($O188:AD188,N(OFFSET($O752:AD752,0,MAX(COLUMN($O752:AD752))-COLUMN($O752:AD752),1,1)))*IF($J781=0,$H781,IF(AND(AD$10&lt;$I781,$J781=1),$H781,1))</f>
        <v>0</v>
      </c>
      <c r="AE781" s="256">
        <f ca="1">SUMPRODUCT($O188:AE188,N(OFFSET($O752:AE752,0,MAX(COLUMN($O752:AE752))-COLUMN($O752:AE752),1,1)))*IF($J781=0,$H781,IF(AND(AE$10&lt;$I781,$J781=1),$H781,1))</f>
        <v>0</v>
      </c>
      <c r="AF781" s="256">
        <f ca="1">SUMPRODUCT($O188:AF188,N(OFFSET($O752:AF752,0,MAX(COLUMN($O752:AF752))-COLUMN($O752:AF752),1,1)))*IF($J781=0,$H781,IF(AND(AF$10&lt;$I781,$J781=1),$H781,1))</f>
        <v>0</v>
      </c>
      <c r="AG781" s="256">
        <f ca="1">SUMPRODUCT($O188:AG188,N(OFFSET($O752:AG752,0,MAX(COLUMN($O752:AG752))-COLUMN($O752:AG752),1,1)))*IF($J781=0,$H781,IF(AND(AG$10&lt;$I781,$J781=1),$H781,1))</f>
        <v>0</v>
      </c>
      <c r="AH781" s="256">
        <f ca="1">SUMPRODUCT($O188:AH188,N(OFFSET($O752:AH752,0,MAX(COLUMN($O752:AH752))-COLUMN($O752:AH752),1,1)))*IF($J781=0,$H781,IF(AND(AH$10&lt;$I781,$J781=1),$H781,1))</f>
        <v>0</v>
      </c>
      <c r="AI781" s="256">
        <f ca="1">SUMPRODUCT($O188:AI188,N(OFFSET($O752:AI752,0,MAX(COLUMN($O752:AI752))-COLUMN($O752:AI752),1,1)))*IF($J781=0,$H781,IF(AND(AI$10&lt;$I781,$J781=1),$H781,1))</f>
        <v>0</v>
      </c>
      <c r="AJ781" s="256">
        <f ca="1">SUMPRODUCT($O188:AJ188,N(OFFSET($O752:AJ752,0,MAX(COLUMN($O752:AJ752))-COLUMN($O752:AJ752),1,1)))*IF($J781=0,$H781,IF(AND(AJ$10&lt;$I781,$J781=1),$H781,1))</f>
        <v>0</v>
      </c>
      <c r="AK781" s="256">
        <f ca="1">SUMPRODUCT($O188:AK188,N(OFFSET($O752:AK752,0,MAX(COLUMN($O752:AK752))-COLUMN($O752:AK752),1,1)))*IF($J781=0,$H781,IF(AND(AK$10&lt;$I781,$J781=1),$H781,1))</f>
        <v>0</v>
      </c>
      <c r="AL781" s="256">
        <f ca="1">SUMPRODUCT($O188:AL188,N(OFFSET($O752:AL752,0,MAX(COLUMN($O752:AL752))-COLUMN($O752:AL752),1,1)))*IF($J781=0,$H781,IF(AND(AL$10&lt;$I781,$J781=1),$H781,1))</f>
        <v>0</v>
      </c>
      <c r="AM781" s="256">
        <f ca="1">SUMPRODUCT($O188:AM188,N(OFFSET($O752:AM752,0,MAX(COLUMN($O752:AM752))-COLUMN($O752:AM752),1,1)))*IF($J781=0,$H781,IF(AND(AM$10&lt;$I781,$J781=1),$H781,1))</f>
        <v>0</v>
      </c>
      <c r="AN781" s="256">
        <f ca="1">SUMPRODUCT($O188:AN188,N(OFFSET($O752:AN752,0,MAX(COLUMN($O752:AN752))-COLUMN($O752:AN752),1,1)))*IF($J781=0,$H781,IF(AND(AN$10&lt;$I781,$J781=1),$H781,1))</f>
        <v>0</v>
      </c>
      <c r="AO781" s="256">
        <f ca="1">SUMPRODUCT($O188:AO188,N(OFFSET($O752:AO752,0,MAX(COLUMN($O752:AO752))-COLUMN($O752:AO752),1,1)))*IF($J781=0,$H781,IF(AND(AO$10&lt;$I781,$J781=1),$H781,1))</f>
        <v>0</v>
      </c>
      <c r="AP781" s="256">
        <f ca="1">SUMPRODUCT($O188:AP188,N(OFFSET($O752:AP752,0,MAX(COLUMN($O752:AP752))-COLUMN($O752:AP752),1,1)))*IF($J781=0,$H781,IF(AND(AP$10&lt;$I781,$J781=1),$H781,1))</f>
        <v>0</v>
      </c>
      <c r="AQ781" s="256">
        <f ca="1">SUMPRODUCT($O188:AQ188,N(OFFSET($O752:AQ752,0,MAX(COLUMN($O752:AQ752))-COLUMN($O752:AQ752),1,1)))*IF($J781=0,$H781,IF(AND(AQ$10&lt;$I781,$J781=1),$H781,1))</f>
        <v>0</v>
      </c>
      <c r="AR781" s="256">
        <f ca="1">SUMPRODUCT($O188:AR188,N(OFFSET($O752:AR752,0,MAX(COLUMN($O752:AR752))-COLUMN($O752:AR752),1,1)))*IF($J781=0,$H781,IF(AND(AR$10&lt;$I781,$J781=1),$H781,1))</f>
        <v>0</v>
      </c>
      <c r="AS781" s="256">
        <f ca="1">SUMPRODUCT($O188:AS188,N(OFFSET($O752:AS752,0,MAX(COLUMN($O752:AS752))-COLUMN($O752:AS752),1,1)))*IF($J781=0,$H781,IF(AND(AS$10&lt;$I781,$J781=1),$H781,1))</f>
        <v>0</v>
      </c>
      <c r="AT781" s="256">
        <f ca="1">SUMPRODUCT($O188:AT188,N(OFFSET($O752:AT752,0,MAX(COLUMN($O752:AT752))-COLUMN($O752:AT752),1,1)))*IF($J781=0,$H781,IF(AND(AT$10&lt;$I781,$J781=1),$H781,1))</f>
        <v>0</v>
      </c>
      <c r="AU781" s="256">
        <f ca="1">SUMPRODUCT($O188:AU188,N(OFFSET($O752:AU752,0,MAX(COLUMN($O752:AU752))-COLUMN($O752:AU752),1,1)))*IF($J781=0,$H781,IF(AND(AU$10&lt;$I781,$J781=1),$H781,1))</f>
        <v>0</v>
      </c>
      <c r="AV781" s="256">
        <f ca="1">SUMPRODUCT($O188:AV188,N(OFFSET($O752:AV752,0,MAX(COLUMN($O752:AV752))-COLUMN($O752:AV752),1,1)))*IF($J781=0,$H781,IF(AND(AV$10&lt;$I781,$J781=1),$H781,1))</f>
        <v>0</v>
      </c>
      <c r="AW781" s="256">
        <f ca="1">SUMPRODUCT($O188:AW188,N(OFFSET($O752:AW752,0,MAX(COLUMN($O752:AW752))-COLUMN($O752:AW752),1,1)))*IF($J781=0,$H781,IF(AND(AW$10&lt;$I781,$J781=1),$H781,1))</f>
        <v>0</v>
      </c>
      <c r="AX781" s="256">
        <f ca="1">SUMPRODUCT($O188:AX188,N(OFFSET($O752:AX752,0,MAX(COLUMN($O752:AX752))-COLUMN($O752:AX752),1,1)))*IF($J781=0,$H781,IF(AND(AX$10&lt;$I781,$J781=1),$H781,1))</f>
        <v>0</v>
      </c>
      <c r="AY781" s="256">
        <f ca="1">SUMPRODUCT($O188:AY188,N(OFFSET($O752:AY752,0,MAX(COLUMN($O752:AY752))-COLUMN($O752:AY752),1,1)))*IF($J781=0,$H781,IF(AND(AY$10&lt;$I781,$J781=1),$H781,1))</f>
        <v>0</v>
      </c>
      <c r="AZ781" s="256">
        <f ca="1">SUMPRODUCT($O188:AZ188,N(OFFSET($O752:AZ752,0,MAX(COLUMN($O752:AZ752))-COLUMN($O752:AZ752),1,1)))*IF($J781=0,$H781,IF(AND(AZ$10&lt;$I781,$J781=1),$H781,1))</f>
        <v>0</v>
      </c>
      <c r="BA781" s="256">
        <f ca="1">SUMPRODUCT($O188:BA188,N(OFFSET($O752:BA752,0,MAX(COLUMN($O752:BA752))-COLUMN($O752:BA752),1,1)))*IF($J781=0,$H781,IF(AND(BA$10&lt;$I781,$J781=1),$H781,1))</f>
        <v>0</v>
      </c>
      <c r="BB781" s="256">
        <f ca="1">SUMPRODUCT($O188:BB188,N(OFFSET($O752:BB752,0,MAX(COLUMN($O752:BB752))-COLUMN($O752:BB752),1,1)))*IF($J781=0,$H781,IF(AND(BB$10&lt;$I781,$J781=1),$H781,1))</f>
        <v>0</v>
      </c>
      <c r="BC781" s="256">
        <f ca="1">SUMPRODUCT($O188:BC188,N(OFFSET($O752:BC752,0,MAX(COLUMN($O752:BC752))-COLUMN($O752:BC752),1,1)))*IF($J781=0,$H781,IF(AND(BC$10&lt;$I781,$J781=1),$H781,1))</f>
        <v>0</v>
      </c>
      <c r="BD781" s="256">
        <f ca="1">SUMPRODUCT($O188:BD188,N(OFFSET($O752:BD752,0,MAX(COLUMN($O752:BD752))-COLUMN($O752:BD752),1,1)))*IF($J781=0,$H781,IF(AND(BD$10&lt;$I781,$J781=1),$H781,1))</f>
        <v>0</v>
      </c>
      <c r="BE781" s="256">
        <f ca="1">SUMPRODUCT($O188:BE188,N(OFFSET($O752:BE752,0,MAX(COLUMN($O752:BE752))-COLUMN($O752:BE752),1,1)))*IF($J781=0,$H781,IF(AND(BE$10&lt;$I781,$J781=1),$H781,1))</f>
        <v>0</v>
      </c>
      <c r="BF781" s="256">
        <f ca="1">SUMPRODUCT($O188:BF188,N(OFFSET($O752:BF752,0,MAX(COLUMN($O752:BF752))-COLUMN($O752:BF752),1,1)))*IF($J781=0,$H781,IF(AND(BF$10&lt;$I781,$J781=1),$H781,1))</f>
        <v>0</v>
      </c>
      <c r="BG781" s="256">
        <f ca="1">SUMPRODUCT($O188:BG188,N(OFFSET($O752:BG752,0,MAX(COLUMN($O752:BG752))-COLUMN($O752:BG752),1,1)))*IF($J781=0,$H781,IF(AND(BG$10&lt;$I781,$J781=1),$H781,1))</f>
        <v>0</v>
      </c>
      <c r="BH781" s="256">
        <f ca="1">SUMPRODUCT($O188:BH188,N(OFFSET($O752:BH752,0,MAX(COLUMN($O752:BH752))-COLUMN($O752:BH752),1,1)))*IF($J781=0,$H781,IF(AND(BH$10&lt;$I781,$J781=1),$H781,1))</f>
        <v>0</v>
      </c>
      <c r="BI781" s="256">
        <f ca="1">SUMPRODUCT($O188:BI188,N(OFFSET($O752:BI752,0,MAX(COLUMN($O752:BI752))-COLUMN($O752:BI752),1,1)))*IF($J781=0,$H781,IF(AND(BI$10&lt;$I781,$J781=1),$H781,1))</f>
        <v>0</v>
      </c>
      <c r="BJ781" s="256">
        <f ca="1">SUMPRODUCT($O188:BJ188,N(OFFSET($O752:BJ752,0,MAX(COLUMN($O752:BJ752))-COLUMN($O752:BJ752),1,1)))*IF($J781=0,$H781,IF(AND(BJ$10&lt;$I781,$J781=1),$H781,1))</f>
        <v>0</v>
      </c>
      <c r="BK781" s="256">
        <f ca="1">SUMPRODUCT($O188:BK188,N(OFFSET($O752:BK752,0,MAX(COLUMN($O752:BK752))-COLUMN($O752:BK752),1,1)))*IF($J781=0,$H781,IF(AND(BK$10&lt;$I781,$J781=1),$H781,1))</f>
        <v>0</v>
      </c>
      <c r="BL781" s="256">
        <f ca="1">SUMPRODUCT($O188:BL188,N(OFFSET($O752:BL752,0,MAX(COLUMN($O752:BL752))-COLUMN($O752:BL752),1,1)))*IF($J781=0,$H781,IF(AND(BL$10&lt;$I781,$J781=1),$H781,1))</f>
        <v>0</v>
      </c>
      <c r="BM781" s="256">
        <f ca="1">SUMPRODUCT($O188:BM188,N(OFFSET($O752:BM752,0,MAX(COLUMN($O752:BM752))-COLUMN($O752:BM752),1,1)))*IF($J781=0,$H781,IF(AND(BM$10&lt;$I781,$J781=1),$H781,1))</f>
        <v>0</v>
      </c>
    </row>
    <row r="782" spans="3:65" ht="12.75">
      <c r="C782" s="220">
        <f t="shared" si="682"/>
        <v>7</v>
      </c>
      <c r="D782" s="198" t="str">
        <f t="shared" si="683"/>
        <v>…</v>
      </c>
      <c r="E782" s="245" t="str">
        <f t="shared" si="681"/>
        <v>Operating Expense</v>
      </c>
      <c r="F782" s="215">
        <f t="shared" si="681"/>
        <v>2</v>
      </c>
      <c r="G782" s="215"/>
      <c r="H782" s="314">
        <f>Input!O18</f>
        <v>1</v>
      </c>
      <c r="I782" s="204">
        <f>Input!$O$37</f>
        <v>2038</v>
      </c>
      <c r="J782" s="119">
        <f>IF(ISNUMBER(SEARCH("Solar",Input!H18)),1,0)</f>
        <v>0</v>
      </c>
      <c r="O782" s="256">
        <f ca="1">SUMPRODUCT($O189:O189,N(OFFSET($O753:O753,0,MAX(COLUMN($O753:O753))-COLUMN($O753:O753),1,1)))*IF($J782=0,$H782,IF(AND(O$10&lt;$I782,$J782=1),$H782,1))</f>
        <v>0</v>
      </c>
      <c r="P782" s="256">
        <f ca="1">SUMPRODUCT($O189:P189,N(OFFSET($O753:P753,0,MAX(COLUMN($O753:P753))-COLUMN($O753:P753),1,1)))*IF($J782=0,$H782,IF(AND(P$10&lt;$I782,$J782=1),$H782,1))</f>
        <v>0</v>
      </c>
      <c r="Q782" s="256">
        <f ca="1">SUMPRODUCT($O189:Q189,N(OFFSET($O753:Q753,0,MAX(COLUMN($O753:Q753))-COLUMN($O753:Q753),1,1)))*IF($J782=0,$H782,IF(AND(Q$10&lt;$I782,$J782=1),$H782,1))</f>
        <v>0</v>
      </c>
      <c r="R782" s="256">
        <f ca="1">SUMPRODUCT($O189:R189,N(OFFSET($O753:R753,0,MAX(COLUMN($O753:R753))-COLUMN($O753:R753),1,1)))*IF($J782=0,$H782,IF(AND(R$10&lt;$I782,$J782=1),$H782,1))</f>
        <v>0</v>
      </c>
      <c r="S782" s="256">
        <f ca="1">SUMPRODUCT($O189:S189,N(OFFSET($O753:S753,0,MAX(COLUMN($O753:S753))-COLUMN($O753:S753),1,1)))*IF($J782=0,$H782,IF(AND(S$10&lt;$I782,$J782=1),$H782,1))</f>
        <v>0</v>
      </c>
      <c r="T782" s="256">
        <f ca="1">SUMPRODUCT($O189:T189,N(OFFSET($O753:T753,0,MAX(COLUMN($O753:T753))-COLUMN($O753:T753),1,1)))*IF($J782=0,$H782,IF(AND(T$10&lt;$I782,$J782=1),$H782,1))</f>
        <v>0</v>
      </c>
      <c r="U782" s="256">
        <f ca="1">SUMPRODUCT($O189:U189,N(OFFSET($O753:U753,0,MAX(COLUMN($O753:U753))-COLUMN($O753:U753),1,1)))*IF($J782=0,$H782,IF(AND(U$10&lt;$I782,$J782=1),$H782,1))</f>
        <v>0</v>
      </c>
      <c r="V782" s="256">
        <f ca="1">SUMPRODUCT($O189:V189,N(OFFSET($O753:V753,0,MAX(COLUMN($O753:V753))-COLUMN($O753:V753),1,1)))*IF($J782=0,$H782,IF(AND(V$10&lt;$I782,$J782=1),$H782,1))</f>
        <v>0</v>
      </c>
      <c r="W782" s="256">
        <f ca="1">SUMPRODUCT($O189:W189,N(OFFSET($O753:W753,0,MAX(COLUMN($O753:W753))-COLUMN($O753:W753),1,1)))*IF($J782=0,$H782,IF(AND(W$10&lt;$I782,$J782=1),$H782,1))</f>
        <v>0</v>
      </c>
      <c r="X782" s="256">
        <f ca="1">SUMPRODUCT($O189:X189,N(OFFSET($O753:X753,0,MAX(COLUMN($O753:X753))-COLUMN($O753:X753),1,1)))*IF($J782=0,$H782,IF(AND(X$10&lt;$I782,$J782=1),$H782,1))</f>
        <v>0</v>
      </c>
      <c r="Y782" s="256">
        <f ca="1">SUMPRODUCT($O189:Y189,N(OFFSET($O753:Y753,0,MAX(COLUMN($O753:Y753))-COLUMN($O753:Y753),1,1)))*IF($J782=0,$H782,IF(AND(Y$10&lt;$I782,$J782=1),$H782,1))</f>
        <v>0</v>
      </c>
      <c r="Z782" s="256">
        <f ca="1">SUMPRODUCT($O189:Z189,N(OFFSET($O753:Z753,0,MAX(COLUMN($O753:Z753))-COLUMN($O753:Z753),1,1)))*IF($J782=0,$H782,IF(AND(Z$10&lt;$I782,$J782=1),$H782,1))</f>
        <v>0</v>
      </c>
      <c r="AA782" s="256">
        <f ca="1">SUMPRODUCT($O189:AA189,N(OFFSET($O753:AA753,0,MAX(COLUMN($O753:AA753))-COLUMN($O753:AA753),1,1)))*IF($J782=0,$H782,IF(AND(AA$10&lt;$I782,$J782=1),$H782,1))</f>
        <v>0</v>
      </c>
      <c r="AB782" s="256">
        <f ca="1">SUMPRODUCT($O189:AB189,N(OFFSET($O753:AB753,0,MAX(COLUMN($O753:AB753))-COLUMN($O753:AB753),1,1)))*IF($J782=0,$H782,IF(AND(AB$10&lt;$I782,$J782=1),$H782,1))</f>
        <v>0</v>
      </c>
      <c r="AC782" s="256">
        <f ca="1">SUMPRODUCT($O189:AC189,N(OFFSET($O753:AC753,0,MAX(COLUMN($O753:AC753))-COLUMN($O753:AC753),1,1)))*IF($J782=0,$H782,IF(AND(AC$10&lt;$I782,$J782=1),$H782,1))</f>
        <v>0</v>
      </c>
      <c r="AD782" s="256">
        <f ca="1">SUMPRODUCT($O189:AD189,N(OFFSET($O753:AD753,0,MAX(COLUMN($O753:AD753))-COLUMN($O753:AD753),1,1)))*IF($J782=0,$H782,IF(AND(AD$10&lt;$I782,$J782=1),$H782,1))</f>
        <v>0</v>
      </c>
      <c r="AE782" s="256">
        <f ca="1">SUMPRODUCT($O189:AE189,N(OFFSET($O753:AE753,0,MAX(COLUMN($O753:AE753))-COLUMN($O753:AE753),1,1)))*IF($J782=0,$H782,IF(AND(AE$10&lt;$I782,$J782=1),$H782,1))</f>
        <v>0</v>
      </c>
      <c r="AF782" s="256">
        <f ca="1">SUMPRODUCT($O189:AF189,N(OFFSET($O753:AF753,0,MAX(COLUMN($O753:AF753))-COLUMN($O753:AF753),1,1)))*IF($J782=0,$H782,IF(AND(AF$10&lt;$I782,$J782=1),$H782,1))</f>
        <v>0</v>
      </c>
      <c r="AG782" s="256">
        <f ca="1">SUMPRODUCT($O189:AG189,N(OFFSET($O753:AG753,0,MAX(COLUMN($O753:AG753))-COLUMN($O753:AG753),1,1)))*IF($J782=0,$H782,IF(AND(AG$10&lt;$I782,$J782=1),$H782,1))</f>
        <v>0</v>
      </c>
      <c r="AH782" s="256">
        <f ca="1">SUMPRODUCT($O189:AH189,N(OFFSET($O753:AH753,0,MAX(COLUMN($O753:AH753))-COLUMN($O753:AH753),1,1)))*IF($J782=0,$H782,IF(AND(AH$10&lt;$I782,$J782=1),$H782,1))</f>
        <v>0</v>
      </c>
      <c r="AI782" s="256">
        <f ca="1">SUMPRODUCT($O189:AI189,N(OFFSET($O753:AI753,0,MAX(COLUMN($O753:AI753))-COLUMN($O753:AI753),1,1)))*IF($J782=0,$H782,IF(AND(AI$10&lt;$I782,$J782=1),$H782,1))</f>
        <v>0</v>
      </c>
      <c r="AJ782" s="256">
        <f ca="1">SUMPRODUCT($O189:AJ189,N(OFFSET($O753:AJ753,0,MAX(COLUMN($O753:AJ753))-COLUMN($O753:AJ753),1,1)))*IF($J782=0,$H782,IF(AND(AJ$10&lt;$I782,$J782=1),$H782,1))</f>
        <v>0</v>
      </c>
      <c r="AK782" s="256">
        <f ca="1">SUMPRODUCT($O189:AK189,N(OFFSET($O753:AK753,0,MAX(COLUMN($O753:AK753))-COLUMN($O753:AK753),1,1)))*IF($J782=0,$H782,IF(AND(AK$10&lt;$I782,$J782=1),$H782,1))</f>
        <v>0</v>
      </c>
      <c r="AL782" s="256">
        <f ca="1">SUMPRODUCT($O189:AL189,N(OFFSET($O753:AL753,0,MAX(COLUMN($O753:AL753))-COLUMN($O753:AL753),1,1)))*IF($J782=0,$H782,IF(AND(AL$10&lt;$I782,$J782=1),$H782,1))</f>
        <v>0</v>
      </c>
      <c r="AM782" s="256">
        <f ca="1">SUMPRODUCT($O189:AM189,N(OFFSET($O753:AM753,0,MAX(COLUMN($O753:AM753))-COLUMN($O753:AM753),1,1)))*IF($J782=0,$H782,IF(AND(AM$10&lt;$I782,$J782=1),$H782,1))</f>
        <v>0</v>
      </c>
      <c r="AN782" s="256">
        <f ca="1">SUMPRODUCT($O189:AN189,N(OFFSET($O753:AN753,0,MAX(COLUMN($O753:AN753))-COLUMN($O753:AN753),1,1)))*IF($J782=0,$H782,IF(AND(AN$10&lt;$I782,$J782=1),$H782,1))</f>
        <v>0</v>
      </c>
      <c r="AO782" s="256">
        <f ca="1">SUMPRODUCT($O189:AO189,N(OFFSET($O753:AO753,0,MAX(COLUMN($O753:AO753))-COLUMN($O753:AO753),1,1)))*IF($J782=0,$H782,IF(AND(AO$10&lt;$I782,$J782=1),$H782,1))</f>
        <v>0</v>
      </c>
      <c r="AP782" s="256">
        <f ca="1">SUMPRODUCT($O189:AP189,N(OFFSET($O753:AP753,0,MAX(COLUMN($O753:AP753))-COLUMN($O753:AP753),1,1)))*IF($J782=0,$H782,IF(AND(AP$10&lt;$I782,$J782=1),$H782,1))</f>
        <v>0</v>
      </c>
      <c r="AQ782" s="256">
        <f ca="1">SUMPRODUCT($O189:AQ189,N(OFFSET($O753:AQ753,0,MAX(COLUMN($O753:AQ753))-COLUMN($O753:AQ753),1,1)))*IF($J782=0,$H782,IF(AND(AQ$10&lt;$I782,$J782=1),$H782,1))</f>
        <v>0</v>
      </c>
      <c r="AR782" s="256">
        <f ca="1">SUMPRODUCT($O189:AR189,N(OFFSET($O753:AR753,0,MAX(COLUMN($O753:AR753))-COLUMN($O753:AR753),1,1)))*IF($J782=0,$H782,IF(AND(AR$10&lt;$I782,$J782=1),$H782,1))</f>
        <v>0</v>
      </c>
      <c r="AS782" s="256">
        <f ca="1">SUMPRODUCT($O189:AS189,N(OFFSET($O753:AS753,0,MAX(COLUMN($O753:AS753))-COLUMN($O753:AS753),1,1)))*IF($J782=0,$H782,IF(AND(AS$10&lt;$I782,$J782=1),$H782,1))</f>
        <v>0</v>
      </c>
      <c r="AT782" s="256">
        <f ca="1">SUMPRODUCT($O189:AT189,N(OFFSET($O753:AT753,0,MAX(COLUMN($O753:AT753))-COLUMN($O753:AT753),1,1)))*IF($J782=0,$H782,IF(AND(AT$10&lt;$I782,$J782=1),$H782,1))</f>
        <v>0</v>
      </c>
      <c r="AU782" s="256">
        <f ca="1">SUMPRODUCT($O189:AU189,N(OFFSET($O753:AU753,0,MAX(COLUMN($O753:AU753))-COLUMN($O753:AU753),1,1)))*IF($J782=0,$H782,IF(AND(AU$10&lt;$I782,$J782=1),$H782,1))</f>
        <v>0</v>
      </c>
      <c r="AV782" s="256">
        <f ca="1">SUMPRODUCT($O189:AV189,N(OFFSET($O753:AV753,0,MAX(COLUMN($O753:AV753))-COLUMN($O753:AV753),1,1)))*IF($J782=0,$H782,IF(AND(AV$10&lt;$I782,$J782=1),$H782,1))</f>
        <v>0</v>
      </c>
      <c r="AW782" s="256">
        <f ca="1">SUMPRODUCT($O189:AW189,N(OFFSET($O753:AW753,0,MAX(COLUMN($O753:AW753))-COLUMN($O753:AW753),1,1)))*IF($J782=0,$H782,IF(AND(AW$10&lt;$I782,$J782=1),$H782,1))</f>
        <v>0</v>
      </c>
      <c r="AX782" s="256">
        <f ca="1">SUMPRODUCT($O189:AX189,N(OFFSET($O753:AX753,0,MAX(COLUMN($O753:AX753))-COLUMN($O753:AX753),1,1)))*IF($J782=0,$H782,IF(AND(AX$10&lt;$I782,$J782=1),$H782,1))</f>
        <v>0</v>
      </c>
      <c r="AY782" s="256">
        <f ca="1">SUMPRODUCT($O189:AY189,N(OFFSET($O753:AY753,0,MAX(COLUMN($O753:AY753))-COLUMN($O753:AY753),1,1)))*IF($J782=0,$H782,IF(AND(AY$10&lt;$I782,$J782=1),$H782,1))</f>
        <v>0</v>
      </c>
      <c r="AZ782" s="256">
        <f ca="1">SUMPRODUCT($O189:AZ189,N(OFFSET($O753:AZ753,0,MAX(COLUMN($O753:AZ753))-COLUMN($O753:AZ753),1,1)))*IF($J782=0,$H782,IF(AND(AZ$10&lt;$I782,$J782=1),$H782,1))</f>
        <v>0</v>
      </c>
      <c r="BA782" s="256">
        <f ca="1">SUMPRODUCT($O189:BA189,N(OFFSET($O753:BA753,0,MAX(COLUMN($O753:BA753))-COLUMN($O753:BA753),1,1)))*IF($J782=0,$H782,IF(AND(BA$10&lt;$I782,$J782=1),$H782,1))</f>
        <v>0</v>
      </c>
      <c r="BB782" s="256">
        <f ca="1">SUMPRODUCT($O189:BB189,N(OFFSET($O753:BB753,0,MAX(COLUMN($O753:BB753))-COLUMN($O753:BB753),1,1)))*IF($J782=0,$H782,IF(AND(BB$10&lt;$I782,$J782=1),$H782,1))</f>
        <v>0</v>
      </c>
      <c r="BC782" s="256">
        <f ca="1">SUMPRODUCT($O189:BC189,N(OFFSET($O753:BC753,0,MAX(COLUMN($O753:BC753))-COLUMN($O753:BC753),1,1)))*IF($J782=0,$H782,IF(AND(BC$10&lt;$I782,$J782=1),$H782,1))</f>
        <v>0</v>
      </c>
      <c r="BD782" s="256">
        <f ca="1">SUMPRODUCT($O189:BD189,N(OFFSET($O753:BD753,0,MAX(COLUMN($O753:BD753))-COLUMN($O753:BD753),1,1)))*IF($J782=0,$H782,IF(AND(BD$10&lt;$I782,$J782=1),$H782,1))</f>
        <v>0</v>
      </c>
      <c r="BE782" s="256">
        <f ca="1">SUMPRODUCT($O189:BE189,N(OFFSET($O753:BE753,0,MAX(COLUMN($O753:BE753))-COLUMN($O753:BE753),1,1)))*IF($J782=0,$H782,IF(AND(BE$10&lt;$I782,$J782=1),$H782,1))</f>
        <v>0</v>
      </c>
      <c r="BF782" s="256">
        <f ca="1">SUMPRODUCT($O189:BF189,N(OFFSET($O753:BF753,0,MAX(COLUMN($O753:BF753))-COLUMN($O753:BF753),1,1)))*IF($J782=0,$H782,IF(AND(BF$10&lt;$I782,$J782=1),$H782,1))</f>
        <v>0</v>
      </c>
      <c r="BG782" s="256">
        <f ca="1">SUMPRODUCT($O189:BG189,N(OFFSET($O753:BG753,0,MAX(COLUMN($O753:BG753))-COLUMN($O753:BG753),1,1)))*IF($J782=0,$H782,IF(AND(BG$10&lt;$I782,$J782=1),$H782,1))</f>
        <v>0</v>
      </c>
      <c r="BH782" s="256">
        <f ca="1">SUMPRODUCT($O189:BH189,N(OFFSET($O753:BH753,0,MAX(COLUMN($O753:BH753))-COLUMN($O753:BH753),1,1)))*IF($J782=0,$H782,IF(AND(BH$10&lt;$I782,$J782=1),$H782,1))</f>
        <v>0</v>
      </c>
      <c r="BI782" s="256">
        <f ca="1">SUMPRODUCT($O189:BI189,N(OFFSET($O753:BI753,0,MAX(COLUMN($O753:BI753))-COLUMN($O753:BI753),1,1)))*IF($J782=0,$H782,IF(AND(BI$10&lt;$I782,$J782=1),$H782,1))</f>
        <v>0</v>
      </c>
      <c r="BJ782" s="256">
        <f ca="1">SUMPRODUCT($O189:BJ189,N(OFFSET($O753:BJ753,0,MAX(COLUMN($O753:BJ753))-COLUMN($O753:BJ753),1,1)))*IF($J782=0,$H782,IF(AND(BJ$10&lt;$I782,$J782=1),$H782,1))</f>
        <v>0</v>
      </c>
      <c r="BK782" s="256">
        <f ca="1">SUMPRODUCT($O189:BK189,N(OFFSET($O753:BK753,0,MAX(COLUMN($O753:BK753))-COLUMN($O753:BK753),1,1)))*IF($J782=0,$H782,IF(AND(BK$10&lt;$I782,$J782=1),$H782,1))</f>
        <v>0</v>
      </c>
      <c r="BL782" s="256">
        <f ca="1">SUMPRODUCT($O189:BL189,N(OFFSET($O753:BL753,0,MAX(COLUMN($O753:BL753))-COLUMN($O753:BL753),1,1)))*IF($J782=0,$H782,IF(AND(BL$10&lt;$I782,$J782=1),$H782,1))</f>
        <v>0</v>
      </c>
      <c r="BM782" s="256">
        <f ca="1">SUMPRODUCT($O189:BM189,N(OFFSET($O753:BM753,0,MAX(COLUMN($O753:BM753))-COLUMN($O753:BM753),1,1)))*IF($J782=0,$H782,IF(AND(BM$10&lt;$I782,$J782=1),$H782,1))</f>
        <v>0</v>
      </c>
    </row>
    <row r="783" spans="3:65" ht="12.75">
      <c r="C783" s="220">
        <f t="shared" si="682"/>
        <v>8</v>
      </c>
      <c r="D783" s="198" t="str">
        <f t="shared" si="683"/>
        <v>…</v>
      </c>
      <c r="E783" s="245" t="str">
        <f t="shared" si="681"/>
        <v>Operating Expense</v>
      </c>
      <c r="F783" s="215">
        <f t="shared" si="681"/>
        <v>2</v>
      </c>
      <c r="G783" s="215"/>
      <c r="H783" s="314">
        <f>Input!O19</f>
        <v>1</v>
      </c>
      <c r="I783" s="204">
        <f>Input!$O$37</f>
        <v>2038</v>
      </c>
      <c r="J783" s="119">
        <f>IF(ISNUMBER(SEARCH("Solar",Input!H19)),1,0)</f>
        <v>0</v>
      </c>
      <c r="O783" s="256">
        <f ca="1">SUMPRODUCT($O190:O190,N(OFFSET($O754:O754,0,MAX(COLUMN($O754:O754))-COLUMN($O754:O754),1,1)))*IF($J783=0,$H783,IF(AND(O$10&lt;$I783,$J783=1),$H783,1))</f>
        <v>0</v>
      </c>
      <c r="P783" s="256">
        <f ca="1">SUMPRODUCT($O190:P190,N(OFFSET($O754:P754,0,MAX(COLUMN($O754:P754))-COLUMN($O754:P754),1,1)))*IF($J783=0,$H783,IF(AND(P$10&lt;$I783,$J783=1),$H783,1))</f>
        <v>0</v>
      </c>
      <c r="Q783" s="256">
        <f ca="1">SUMPRODUCT($O190:Q190,N(OFFSET($O754:Q754,0,MAX(COLUMN($O754:Q754))-COLUMN($O754:Q754),1,1)))*IF($J783=0,$H783,IF(AND(Q$10&lt;$I783,$J783=1),$H783,1))</f>
        <v>0</v>
      </c>
      <c r="R783" s="256">
        <f ca="1">SUMPRODUCT($O190:R190,N(OFFSET($O754:R754,0,MAX(COLUMN($O754:R754))-COLUMN($O754:R754),1,1)))*IF($J783=0,$H783,IF(AND(R$10&lt;$I783,$J783=1),$H783,1))</f>
        <v>0</v>
      </c>
      <c r="S783" s="256">
        <f ca="1">SUMPRODUCT($O190:S190,N(OFFSET($O754:S754,0,MAX(COLUMN($O754:S754))-COLUMN($O754:S754),1,1)))*IF($J783=0,$H783,IF(AND(S$10&lt;$I783,$J783=1),$H783,1))</f>
        <v>0</v>
      </c>
      <c r="T783" s="256">
        <f ca="1">SUMPRODUCT($O190:T190,N(OFFSET($O754:T754,0,MAX(COLUMN($O754:T754))-COLUMN($O754:T754),1,1)))*IF($J783=0,$H783,IF(AND(T$10&lt;$I783,$J783=1),$H783,1))</f>
        <v>0</v>
      </c>
      <c r="U783" s="256">
        <f ca="1">SUMPRODUCT($O190:U190,N(OFFSET($O754:U754,0,MAX(COLUMN($O754:U754))-COLUMN($O754:U754),1,1)))*IF($J783=0,$H783,IF(AND(U$10&lt;$I783,$J783=1),$H783,1))</f>
        <v>0</v>
      </c>
      <c r="V783" s="256">
        <f ca="1">SUMPRODUCT($O190:V190,N(OFFSET($O754:V754,0,MAX(COLUMN($O754:V754))-COLUMN($O754:V754),1,1)))*IF($J783=0,$H783,IF(AND(V$10&lt;$I783,$J783=1),$H783,1))</f>
        <v>0</v>
      </c>
      <c r="W783" s="256">
        <f ca="1">SUMPRODUCT($O190:W190,N(OFFSET($O754:W754,0,MAX(COLUMN($O754:W754))-COLUMN($O754:W754),1,1)))*IF($J783=0,$H783,IF(AND(W$10&lt;$I783,$J783=1),$H783,1))</f>
        <v>0</v>
      </c>
      <c r="X783" s="256">
        <f ca="1">SUMPRODUCT($O190:X190,N(OFFSET($O754:X754,0,MAX(COLUMN($O754:X754))-COLUMN($O754:X754),1,1)))*IF($J783=0,$H783,IF(AND(X$10&lt;$I783,$J783=1),$H783,1))</f>
        <v>0</v>
      </c>
      <c r="Y783" s="256">
        <f ca="1">SUMPRODUCT($O190:Y190,N(OFFSET($O754:Y754,0,MAX(COLUMN($O754:Y754))-COLUMN($O754:Y754),1,1)))*IF($J783=0,$H783,IF(AND(Y$10&lt;$I783,$J783=1),$H783,1))</f>
        <v>0</v>
      </c>
      <c r="Z783" s="256">
        <f ca="1">SUMPRODUCT($O190:Z190,N(OFFSET($O754:Z754,0,MAX(COLUMN($O754:Z754))-COLUMN($O754:Z754),1,1)))*IF($J783=0,$H783,IF(AND(Z$10&lt;$I783,$J783=1),$H783,1))</f>
        <v>0</v>
      </c>
      <c r="AA783" s="256">
        <f ca="1">SUMPRODUCT($O190:AA190,N(OFFSET($O754:AA754,0,MAX(COLUMN($O754:AA754))-COLUMN($O754:AA754),1,1)))*IF($J783=0,$H783,IF(AND(AA$10&lt;$I783,$J783=1),$H783,1))</f>
        <v>0</v>
      </c>
      <c r="AB783" s="256">
        <f ca="1">SUMPRODUCT($O190:AB190,N(OFFSET($O754:AB754,0,MAX(COLUMN($O754:AB754))-COLUMN($O754:AB754),1,1)))*IF($J783=0,$H783,IF(AND(AB$10&lt;$I783,$J783=1),$H783,1))</f>
        <v>0</v>
      </c>
      <c r="AC783" s="256">
        <f ca="1">SUMPRODUCT($O190:AC190,N(OFFSET($O754:AC754,0,MAX(COLUMN($O754:AC754))-COLUMN($O754:AC754),1,1)))*IF($J783=0,$H783,IF(AND(AC$10&lt;$I783,$J783=1),$H783,1))</f>
        <v>0</v>
      </c>
      <c r="AD783" s="256">
        <f ca="1">SUMPRODUCT($O190:AD190,N(OFFSET($O754:AD754,0,MAX(COLUMN($O754:AD754))-COLUMN($O754:AD754),1,1)))*IF($J783=0,$H783,IF(AND(AD$10&lt;$I783,$J783=1),$H783,1))</f>
        <v>0</v>
      </c>
      <c r="AE783" s="256">
        <f ca="1">SUMPRODUCT($O190:AE190,N(OFFSET($O754:AE754,0,MAX(COLUMN($O754:AE754))-COLUMN($O754:AE754),1,1)))*IF($J783=0,$H783,IF(AND(AE$10&lt;$I783,$J783=1),$H783,1))</f>
        <v>0</v>
      </c>
      <c r="AF783" s="256">
        <f ca="1">SUMPRODUCT($O190:AF190,N(OFFSET($O754:AF754,0,MAX(COLUMN($O754:AF754))-COLUMN($O754:AF754),1,1)))*IF($J783=0,$H783,IF(AND(AF$10&lt;$I783,$J783=1),$H783,1))</f>
        <v>0</v>
      </c>
      <c r="AG783" s="256">
        <f ca="1">SUMPRODUCT($O190:AG190,N(OFFSET($O754:AG754,0,MAX(COLUMN($O754:AG754))-COLUMN($O754:AG754),1,1)))*IF($J783=0,$H783,IF(AND(AG$10&lt;$I783,$J783=1),$H783,1))</f>
        <v>0</v>
      </c>
      <c r="AH783" s="256">
        <f ca="1">SUMPRODUCT($O190:AH190,N(OFFSET($O754:AH754,0,MAX(COLUMN($O754:AH754))-COLUMN($O754:AH754),1,1)))*IF($J783=0,$H783,IF(AND(AH$10&lt;$I783,$J783=1),$H783,1))</f>
        <v>0</v>
      </c>
      <c r="AI783" s="256">
        <f ca="1">SUMPRODUCT($O190:AI190,N(OFFSET($O754:AI754,0,MAX(COLUMN($O754:AI754))-COLUMN($O754:AI754),1,1)))*IF($J783=0,$H783,IF(AND(AI$10&lt;$I783,$J783=1),$H783,1))</f>
        <v>0</v>
      </c>
      <c r="AJ783" s="256">
        <f ca="1">SUMPRODUCT($O190:AJ190,N(OFFSET($O754:AJ754,0,MAX(COLUMN($O754:AJ754))-COLUMN($O754:AJ754),1,1)))*IF($J783=0,$H783,IF(AND(AJ$10&lt;$I783,$J783=1),$H783,1))</f>
        <v>0</v>
      </c>
      <c r="AK783" s="256">
        <f ca="1">SUMPRODUCT($O190:AK190,N(OFFSET($O754:AK754,0,MAX(COLUMN($O754:AK754))-COLUMN($O754:AK754),1,1)))*IF($J783=0,$H783,IF(AND(AK$10&lt;$I783,$J783=1),$H783,1))</f>
        <v>0</v>
      </c>
      <c r="AL783" s="256">
        <f ca="1">SUMPRODUCT($O190:AL190,N(OFFSET($O754:AL754,0,MAX(COLUMN($O754:AL754))-COLUMN($O754:AL754),1,1)))*IF($J783=0,$H783,IF(AND(AL$10&lt;$I783,$J783=1),$H783,1))</f>
        <v>0</v>
      </c>
      <c r="AM783" s="256">
        <f ca="1">SUMPRODUCT($O190:AM190,N(OFFSET($O754:AM754,0,MAX(COLUMN($O754:AM754))-COLUMN($O754:AM754),1,1)))*IF($J783=0,$H783,IF(AND(AM$10&lt;$I783,$J783=1),$H783,1))</f>
        <v>0</v>
      </c>
      <c r="AN783" s="256">
        <f ca="1">SUMPRODUCT($O190:AN190,N(OFFSET($O754:AN754,0,MAX(COLUMN($O754:AN754))-COLUMN($O754:AN754),1,1)))*IF($J783=0,$H783,IF(AND(AN$10&lt;$I783,$J783=1),$H783,1))</f>
        <v>0</v>
      </c>
      <c r="AO783" s="256">
        <f ca="1">SUMPRODUCT($O190:AO190,N(OFFSET($O754:AO754,0,MAX(COLUMN($O754:AO754))-COLUMN($O754:AO754),1,1)))*IF($J783=0,$H783,IF(AND(AO$10&lt;$I783,$J783=1),$H783,1))</f>
        <v>0</v>
      </c>
      <c r="AP783" s="256">
        <f ca="1">SUMPRODUCT($O190:AP190,N(OFFSET($O754:AP754,0,MAX(COLUMN($O754:AP754))-COLUMN($O754:AP754),1,1)))*IF($J783=0,$H783,IF(AND(AP$10&lt;$I783,$J783=1),$H783,1))</f>
        <v>0</v>
      </c>
      <c r="AQ783" s="256">
        <f ca="1">SUMPRODUCT($O190:AQ190,N(OFFSET($O754:AQ754,0,MAX(COLUMN($O754:AQ754))-COLUMN($O754:AQ754),1,1)))*IF($J783=0,$H783,IF(AND(AQ$10&lt;$I783,$J783=1),$H783,1))</f>
        <v>0</v>
      </c>
      <c r="AR783" s="256">
        <f ca="1">SUMPRODUCT($O190:AR190,N(OFFSET($O754:AR754,0,MAX(COLUMN($O754:AR754))-COLUMN($O754:AR754),1,1)))*IF($J783=0,$H783,IF(AND(AR$10&lt;$I783,$J783=1),$H783,1))</f>
        <v>0</v>
      </c>
      <c r="AS783" s="256">
        <f ca="1">SUMPRODUCT($O190:AS190,N(OFFSET($O754:AS754,0,MAX(COLUMN($O754:AS754))-COLUMN($O754:AS754),1,1)))*IF($J783=0,$H783,IF(AND(AS$10&lt;$I783,$J783=1),$H783,1))</f>
        <v>0</v>
      </c>
      <c r="AT783" s="256">
        <f ca="1">SUMPRODUCT($O190:AT190,N(OFFSET($O754:AT754,0,MAX(COLUMN($O754:AT754))-COLUMN($O754:AT754),1,1)))*IF($J783=0,$H783,IF(AND(AT$10&lt;$I783,$J783=1),$H783,1))</f>
        <v>0</v>
      </c>
      <c r="AU783" s="256">
        <f ca="1">SUMPRODUCT($O190:AU190,N(OFFSET($O754:AU754,0,MAX(COLUMN($O754:AU754))-COLUMN($O754:AU754),1,1)))*IF($J783=0,$H783,IF(AND(AU$10&lt;$I783,$J783=1),$H783,1))</f>
        <v>0</v>
      </c>
      <c r="AV783" s="256">
        <f ca="1">SUMPRODUCT($O190:AV190,N(OFFSET($O754:AV754,0,MAX(COLUMN($O754:AV754))-COLUMN($O754:AV754),1,1)))*IF($J783=0,$H783,IF(AND(AV$10&lt;$I783,$J783=1),$H783,1))</f>
        <v>0</v>
      </c>
      <c r="AW783" s="256">
        <f ca="1">SUMPRODUCT($O190:AW190,N(OFFSET($O754:AW754,0,MAX(COLUMN($O754:AW754))-COLUMN($O754:AW754),1,1)))*IF($J783=0,$H783,IF(AND(AW$10&lt;$I783,$J783=1),$H783,1))</f>
        <v>0</v>
      </c>
      <c r="AX783" s="256">
        <f ca="1">SUMPRODUCT($O190:AX190,N(OFFSET($O754:AX754,0,MAX(COLUMN($O754:AX754))-COLUMN($O754:AX754),1,1)))*IF($J783=0,$H783,IF(AND(AX$10&lt;$I783,$J783=1),$H783,1))</f>
        <v>0</v>
      </c>
      <c r="AY783" s="256">
        <f ca="1">SUMPRODUCT($O190:AY190,N(OFFSET($O754:AY754,0,MAX(COLUMN($O754:AY754))-COLUMN($O754:AY754),1,1)))*IF($J783=0,$H783,IF(AND(AY$10&lt;$I783,$J783=1),$H783,1))</f>
        <v>0</v>
      </c>
      <c r="AZ783" s="256">
        <f ca="1">SUMPRODUCT($O190:AZ190,N(OFFSET($O754:AZ754,0,MAX(COLUMN($O754:AZ754))-COLUMN($O754:AZ754),1,1)))*IF($J783=0,$H783,IF(AND(AZ$10&lt;$I783,$J783=1),$H783,1))</f>
        <v>0</v>
      </c>
      <c r="BA783" s="256">
        <f ca="1">SUMPRODUCT($O190:BA190,N(OFFSET($O754:BA754,0,MAX(COLUMN($O754:BA754))-COLUMN($O754:BA754),1,1)))*IF($J783=0,$H783,IF(AND(BA$10&lt;$I783,$J783=1),$H783,1))</f>
        <v>0</v>
      </c>
      <c r="BB783" s="256">
        <f ca="1">SUMPRODUCT($O190:BB190,N(OFFSET($O754:BB754,0,MAX(COLUMN($O754:BB754))-COLUMN($O754:BB754),1,1)))*IF($J783=0,$H783,IF(AND(BB$10&lt;$I783,$J783=1),$H783,1))</f>
        <v>0</v>
      </c>
      <c r="BC783" s="256">
        <f ca="1">SUMPRODUCT($O190:BC190,N(OFFSET($O754:BC754,0,MAX(COLUMN($O754:BC754))-COLUMN($O754:BC754),1,1)))*IF($J783=0,$H783,IF(AND(BC$10&lt;$I783,$J783=1),$H783,1))</f>
        <v>0</v>
      </c>
      <c r="BD783" s="256">
        <f ca="1">SUMPRODUCT($O190:BD190,N(OFFSET($O754:BD754,0,MAX(COLUMN($O754:BD754))-COLUMN($O754:BD754),1,1)))*IF($J783=0,$H783,IF(AND(BD$10&lt;$I783,$J783=1),$H783,1))</f>
        <v>0</v>
      </c>
      <c r="BE783" s="256">
        <f ca="1">SUMPRODUCT($O190:BE190,N(OFFSET($O754:BE754,0,MAX(COLUMN($O754:BE754))-COLUMN($O754:BE754),1,1)))*IF($J783=0,$H783,IF(AND(BE$10&lt;$I783,$J783=1),$H783,1))</f>
        <v>0</v>
      </c>
      <c r="BF783" s="256">
        <f ca="1">SUMPRODUCT($O190:BF190,N(OFFSET($O754:BF754,0,MAX(COLUMN($O754:BF754))-COLUMN($O754:BF754),1,1)))*IF($J783=0,$H783,IF(AND(BF$10&lt;$I783,$J783=1),$H783,1))</f>
        <v>0</v>
      </c>
      <c r="BG783" s="256">
        <f ca="1">SUMPRODUCT($O190:BG190,N(OFFSET($O754:BG754,0,MAX(COLUMN($O754:BG754))-COLUMN($O754:BG754),1,1)))*IF($J783=0,$H783,IF(AND(BG$10&lt;$I783,$J783=1),$H783,1))</f>
        <v>0</v>
      </c>
      <c r="BH783" s="256">
        <f ca="1">SUMPRODUCT($O190:BH190,N(OFFSET($O754:BH754,0,MAX(COLUMN($O754:BH754))-COLUMN($O754:BH754),1,1)))*IF($J783=0,$H783,IF(AND(BH$10&lt;$I783,$J783=1),$H783,1))</f>
        <v>0</v>
      </c>
      <c r="BI783" s="256">
        <f ca="1">SUMPRODUCT($O190:BI190,N(OFFSET($O754:BI754,0,MAX(COLUMN($O754:BI754))-COLUMN($O754:BI754),1,1)))*IF($J783=0,$H783,IF(AND(BI$10&lt;$I783,$J783=1),$H783,1))</f>
        <v>0</v>
      </c>
      <c r="BJ783" s="256">
        <f ca="1">SUMPRODUCT($O190:BJ190,N(OFFSET($O754:BJ754,0,MAX(COLUMN($O754:BJ754))-COLUMN($O754:BJ754),1,1)))*IF($J783=0,$H783,IF(AND(BJ$10&lt;$I783,$J783=1),$H783,1))</f>
        <v>0</v>
      </c>
      <c r="BK783" s="256">
        <f ca="1">SUMPRODUCT($O190:BK190,N(OFFSET($O754:BK754,0,MAX(COLUMN($O754:BK754))-COLUMN($O754:BK754),1,1)))*IF($J783=0,$H783,IF(AND(BK$10&lt;$I783,$J783=1),$H783,1))</f>
        <v>0</v>
      </c>
      <c r="BL783" s="256">
        <f ca="1">SUMPRODUCT($O190:BL190,N(OFFSET($O754:BL754,0,MAX(COLUMN($O754:BL754))-COLUMN($O754:BL754),1,1)))*IF($J783=0,$H783,IF(AND(BL$10&lt;$I783,$J783=1),$H783,1))</f>
        <v>0</v>
      </c>
      <c r="BM783" s="256">
        <f ca="1">SUMPRODUCT($O190:BM190,N(OFFSET($O754:BM754,0,MAX(COLUMN($O754:BM754))-COLUMN($O754:BM754),1,1)))*IF($J783=0,$H783,IF(AND(BM$10&lt;$I783,$J783=1),$H783,1))</f>
        <v>0</v>
      </c>
    </row>
    <row r="784" spans="3:65" ht="12.75">
      <c r="C784" s="220">
        <f t="shared" si="682"/>
        <v>9</v>
      </c>
      <c r="D784" s="198" t="str">
        <f t="shared" si="683"/>
        <v>…</v>
      </c>
      <c r="E784" s="245" t="str">
        <f t="shared" si="681"/>
        <v>Operating Expense</v>
      </c>
      <c r="F784" s="215">
        <f t="shared" si="681"/>
        <v>2</v>
      </c>
      <c r="G784" s="215"/>
      <c r="H784" s="314">
        <f>Input!O20</f>
        <v>1</v>
      </c>
      <c r="I784" s="204">
        <f>Input!$O$37</f>
        <v>2038</v>
      </c>
      <c r="J784" s="119">
        <f>IF(ISNUMBER(SEARCH("Solar",Input!H20)),1,0)</f>
        <v>0</v>
      </c>
      <c r="O784" s="256">
        <f ca="1">SUMPRODUCT($O191:O191,N(OFFSET($O755:O755,0,MAX(COLUMN($O755:O755))-COLUMN($O755:O755),1,1)))*IF($J784=0,$H784,IF(AND(O$10&lt;$I784,$J784=1),$H784,1))</f>
        <v>0</v>
      </c>
      <c r="P784" s="256">
        <f ca="1">SUMPRODUCT($O191:P191,N(OFFSET($O755:P755,0,MAX(COLUMN($O755:P755))-COLUMN($O755:P755),1,1)))*IF($J784=0,$H784,IF(AND(P$10&lt;$I784,$J784=1),$H784,1))</f>
        <v>0</v>
      </c>
      <c r="Q784" s="256">
        <f ca="1">SUMPRODUCT($O191:Q191,N(OFFSET($O755:Q755,0,MAX(COLUMN($O755:Q755))-COLUMN($O755:Q755),1,1)))*IF($J784=0,$H784,IF(AND(Q$10&lt;$I784,$J784=1),$H784,1))</f>
        <v>0</v>
      </c>
      <c r="R784" s="256">
        <f ca="1">SUMPRODUCT($O191:R191,N(OFFSET($O755:R755,0,MAX(COLUMN($O755:R755))-COLUMN($O755:R755),1,1)))*IF($J784=0,$H784,IF(AND(R$10&lt;$I784,$J784=1),$H784,1))</f>
        <v>0</v>
      </c>
      <c r="S784" s="256">
        <f ca="1">SUMPRODUCT($O191:S191,N(OFFSET($O755:S755,0,MAX(COLUMN($O755:S755))-COLUMN($O755:S755),1,1)))*IF($J784=0,$H784,IF(AND(S$10&lt;$I784,$J784=1),$H784,1))</f>
        <v>0</v>
      </c>
      <c r="T784" s="256">
        <f ca="1">SUMPRODUCT($O191:T191,N(OFFSET($O755:T755,0,MAX(COLUMN($O755:T755))-COLUMN($O755:T755),1,1)))*IF($J784=0,$H784,IF(AND(T$10&lt;$I784,$J784=1),$H784,1))</f>
        <v>0</v>
      </c>
      <c r="U784" s="256">
        <f ca="1">SUMPRODUCT($O191:U191,N(OFFSET($O755:U755,0,MAX(COLUMN($O755:U755))-COLUMN($O755:U755),1,1)))*IF($J784=0,$H784,IF(AND(U$10&lt;$I784,$J784=1),$H784,1))</f>
        <v>0</v>
      </c>
      <c r="V784" s="256">
        <f ca="1">SUMPRODUCT($O191:V191,N(OFFSET($O755:V755,0,MAX(COLUMN($O755:V755))-COLUMN($O755:V755),1,1)))*IF($J784=0,$H784,IF(AND(V$10&lt;$I784,$J784=1),$H784,1))</f>
        <v>0</v>
      </c>
      <c r="W784" s="256">
        <f ca="1">SUMPRODUCT($O191:W191,N(OFFSET($O755:W755,0,MAX(COLUMN($O755:W755))-COLUMN($O755:W755),1,1)))*IF($J784=0,$H784,IF(AND(W$10&lt;$I784,$J784=1),$H784,1))</f>
        <v>0</v>
      </c>
      <c r="X784" s="256">
        <f ca="1">SUMPRODUCT($O191:X191,N(OFFSET($O755:X755,0,MAX(COLUMN($O755:X755))-COLUMN($O755:X755),1,1)))*IF($J784=0,$H784,IF(AND(X$10&lt;$I784,$J784=1),$H784,1))</f>
        <v>0</v>
      </c>
      <c r="Y784" s="256">
        <f ca="1">SUMPRODUCT($O191:Y191,N(OFFSET($O755:Y755,0,MAX(COLUMN($O755:Y755))-COLUMN($O755:Y755),1,1)))*IF($J784=0,$H784,IF(AND(Y$10&lt;$I784,$J784=1),$H784,1))</f>
        <v>0</v>
      </c>
      <c r="Z784" s="256">
        <f ca="1">SUMPRODUCT($O191:Z191,N(OFFSET($O755:Z755,0,MAX(COLUMN($O755:Z755))-COLUMN($O755:Z755),1,1)))*IF($J784=0,$H784,IF(AND(Z$10&lt;$I784,$J784=1),$H784,1))</f>
        <v>0</v>
      </c>
      <c r="AA784" s="256">
        <f ca="1">SUMPRODUCT($O191:AA191,N(OFFSET($O755:AA755,0,MAX(COLUMN($O755:AA755))-COLUMN($O755:AA755),1,1)))*IF($J784=0,$H784,IF(AND(AA$10&lt;$I784,$J784=1),$H784,1))</f>
        <v>0</v>
      </c>
      <c r="AB784" s="256">
        <f ca="1">SUMPRODUCT($O191:AB191,N(OFFSET($O755:AB755,0,MAX(COLUMN($O755:AB755))-COLUMN($O755:AB755),1,1)))*IF($J784=0,$H784,IF(AND(AB$10&lt;$I784,$J784=1),$H784,1))</f>
        <v>0</v>
      </c>
      <c r="AC784" s="256">
        <f ca="1">SUMPRODUCT($O191:AC191,N(OFFSET($O755:AC755,0,MAX(COLUMN($O755:AC755))-COLUMN($O755:AC755),1,1)))*IF($J784=0,$H784,IF(AND(AC$10&lt;$I784,$J784=1),$H784,1))</f>
        <v>0</v>
      </c>
      <c r="AD784" s="256">
        <f ca="1">SUMPRODUCT($O191:AD191,N(OFFSET($O755:AD755,0,MAX(COLUMN($O755:AD755))-COLUMN($O755:AD755),1,1)))*IF($J784=0,$H784,IF(AND(AD$10&lt;$I784,$J784=1),$H784,1))</f>
        <v>0</v>
      </c>
      <c r="AE784" s="256">
        <f ca="1">SUMPRODUCT($O191:AE191,N(OFFSET($O755:AE755,0,MAX(COLUMN($O755:AE755))-COLUMN($O755:AE755),1,1)))*IF($J784=0,$H784,IF(AND(AE$10&lt;$I784,$J784=1),$H784,1))</f>
        <v>0</v>
      </c>
      <c r="AF784" s="256">
        <f ca="1">SUMPRODUCT($O191:AF191,N(OFFSET($O755:AF755,0,MAX(COLUMN($O755:AF755))-COLUMN($O755:AF755),1,1)))*IF($J784=0,$H784,IF(AND(AF$10&lt;$I784,$J784=1),$H784,1))</f>
        <v>0</v>
      </c>
      <c r="AG784" s="256">
        <f ca="1">SUMPRODUCT($O191:AG191,N(OFFSET($O755:AG755,0,MAX(COLUMN($O755:AG755))-COLUMN($O755:AG755),1,1)))*IF($J784=0,$H784,IF(AND(AG$10&lt;$I784,$J784=1),$H784,1))</f>
        <v>0</v>
      </c>
      <c r="AH784" s="256">
        <f ca="1">SUMPRODUCT($O191:AH191,N(OFFSET($O755:AH755,0,MAX(COLUMN($O755:AH755))-COLUMN($O755:AH755),1,1)))*IF($J784=0,$H784,IF(AND(AH$10&lt;$I784,$J784=1),$H784,1))</f>
        <v>0</v>
      </c>
      <c r="AI784" s="256">
        <f ca="1">SUMPRODUCT($O191:AI191,N(OFFSET($O755:AI755,0,MAX(COLUMN($O755:AI755))-COLUMN($O755:AI755),1,1)))*IF($J784=0,$H784,IF(AND(AI$10&lt;$I784,$J784=1),$H784,1))</f>
        <v>0</v>
      </c>
      <c r="AJ784" s="256">
        <f ca="1">SUMPRODUCT($O191:AJ191,N(OFFSET($O755:AJ755,0,MAX(COLUMN($O755:AJ755))-COLUMN($O755:AJ755),1,1)))*IF($J784=0,$H784,IF(AND(AJ$10&lt;$I784,$J784=1),$H784,1))</f>
        <v>0</v>
      </c>
      <c r="AK784" s="256">
        <f ca="1">SUMPRODUCT($O191:AK191,N(OFFSET($O755:AK755,0,MAX(COLUMN($O755:AK755))-COLUMN($O755:AK755),1,1)))*IF($J784=0,$H784,IF(AND(AK$10&lt;$I784,$J784=1),$H784,1))</f>
        <v>0</v>
      </c>
      <c r="AL784" s="256">
        <f ca="1">SUMPRODUCT($O191:AL191,N(OFFSET($O755:AL755,0,MAX(COLUMN($O755:AL755))-COLUMN($O755:AL755),1,1)))*IF($J784=0,$H784,IF(AND(AL$10&lt;$I784,$J784=1),$H784,1))</f>
        <v>0</v>
      </c>
      <c r="AM784" s="256">
        <f ca="1">SUMPRODUCT($O191:AM191,N(OFFSET($O755:AM755,0,MAX(COLUMN($O755:AM755))-COLUMN($O755:AM755),1,1)))*IF($J784=0,$H784,IF(AND(AM$10&lt;$I784,$J784=1),$H784,1))</f>
        <v>0</v>
      </c>
      <c r="AN784" s="256">
        <f ca="1">SUMPRODUCT($O191:AN191,N(OFFSET($O755:AN755,0,MAX(COLUMN($O755:AN755))-COLUMN($O755:AN755),1,1)))*IF($J784=0,$H784,IF(AND(AN$10&lt;$I784,$J784=1),$H784,1))</f>
        <v>0</v>
      </c>
      <c r="AO784" s="256">
        <f ca="1">SUMPRODUCT($O191:AO191,N(OFFSET($O755:AO755,0,MAX(COLUMN($O755:AO755))-COLUMN($O755:AO755),1,1)))*IF($J784=0,$H784,IF(AND(AO$10&lt;$I784,$J784=1),$H784,1))</f>
        <v>0</v>
      </c>
      <c r="AP784" s="256">
        <f ca="1">SUMPRODUCT($O191:AP191,N(OFFSET($O755:AP755,0,MAX(COLUMN($O755:AP755))-COLUMN($O755:AP755),1,1)))*IF($J784=0,$H784,IF(AND(AP$10&lt;$I784,$J784=1),$H784,1))</f>
        <v>0</v>
      </c>
      <c r="AQ784" s="256">
        <f ca="1">SUMPRODUCT($O191:AQ191,N(OFFSET($O755:AQ755,0,MAX(COLUMN($O755:AQ755))-COLUMN($O755:AQ755),1,1)))*IF($J784=0,$H784,IF(AND(AQ$10&lt;$I784,$J784=1),$H784,1))</f>
        <v>0</v>
      </c>
      <c r="AR784" s="256">
        <f ca="1">SUMPRODUCT($O191:AR191,N(OFFSET($O755:AR755,0,MAX(COLUMN($O755:AR755))-COLUMN($O755:AR755),1,1)))*IF($J784=0,$H784,IF(AND(AR$10&lt;$I784,$J784=1),$H784,1))</f>
        <v>0</v>
      </c>
      <c r="AS784" s="256">
        <f ca="1">SUMPRODUCT($O191:AS191,N(OFFSET($O755:AS755,0,MAX(COLUMN($O755:AS755))-COLUMN($O755:AS755),1,1)))*IF($J784=0,$H784,IF(AND(AS$10&lt;$I784,$J784=1),$H784,1))</f>
        <v>0</v>
      </c>
      <c r="AT784" s="256">
        <f ca="1">SUMPRODUCT($O191:AT191,N(OFFSET($O755:AT755,0,MAX(COLUMN($O755:AT755))-COLUMN($O755:AT755),1,1)))*IF($J784=0,$H784,IF(AND(AT$10&lt;$I784,$J784=1),$H784,1))</f>
        <v>0</v>
      </c>
      <c r="AU784" s="256">
        <f ca="1">SUMPRODUCT($O191:AU191,N(OFFSET($O755:AU755,0,MAX(COLUMN($O755:AU755))-COLUMN($O755:AU755),1,1)))*IF($J784=0,$H784,IF(AND(AU$10&lt;$I784,$J784=1),$H784,1))</f>
        <v>0</v>
      </c>
      <c r="AV784" s="256">
        <f ca="1">SUMPRODUCT($O191:AV191,N(OFFSET($O755:AV755,0,MAX(COLUMN($O755:AV755))-COLUMN($O755:AV755),1,1)))*IF($J784=0,$H784,IF(AND(AV$10&lt;$I784,$J784=1),$H784,1))</f>
        <v>0</v>
      </c>
      <c r="AW784" s="256">
        <f ca="1">SUMPRODUCT($O191:AW191,N(OFFSET($O755:AW755,0,MAX(COLUMN($O755:AW755))-COLUMN($O755:AW755),1,1)))*IF($J784=0,$H784,IF(AND(AW$10&lt;$I784,$J784=1),$H784,1))</f>
        <v>0</v>
      </c>
      <c r="AX784" s="256">
        <f ca="1">SUMPRODUCT($O191:AX191,N(OFFSET($O755:AX755,0,MAX(COLUMN($O755:AX755))-COLUMN($O755:AX755),1,1)))*IF($J784=0,$H784,IF(AND(AX$10&lt;$I784,$J784=1),$H784,1))</f>
        <v>0</v>
      </c>
      <c r="AY784" s="256">
        <f ca="1">SUMPRODUCT($O191:AY191,N(OFFSET($O755:AY755,0,MAX(COLUMN($O755:AY755))-COLUMN($O755:AY755),1,1)))*IF($J784=0,$H784,IF(AND(AY$10&lt;$I784,$J784=1),$H784,1))</f>
        <v>0</v>
      </c>
      <c r="AZ784" s="256">
        <f ca="1">SUMPRODUCT($O191:AZ191,N(OFFSET($O755:AZ755,0,MAX(COLUMN($O755:AZ755))-COLUMN($O755:AZ755),1,1)))*IF($J784=0,$H784,IF(AND(AZ$10&lt;$I784,$J784=1),$H784,1))</f>
        <v>0</v>
      </c>
      <c r="BA784" s="256">
        <f ca="1">SUMPRODUCT($O191:BA191,N(OFFSET($O755:BA755,0,MAX(COLUMN($O755:BA755))-COLUMN($O755:BA755),1,1)))*IF($J784=0,$H784,IF(AND(BA$10&lt;$I784,$J784=1),$H784,1))</f>
        <v>0</v>
      </c>
      <c r="BB784" s="256">
        <f ca="1">SUMPRODUCT($O191:BB191,N(OFFSET($O755:BB755,0,MAX(COLUMN($O755:BB755))-COLUMN($O755:BB755),1,1)))*IF($J784=0,$H784,IF(AND(BB$10&lt;$I784,$J784=1),$H784,1))</f>
        <v>0</v>
      </c>
      <c r="BC784" s="256">
        <f ca="1">SUMPRODUCT($O191:BC191,N(OFFSET($O755:BC755,0,MAX(COLUMN($O755:BC755))-COLUMN($O755:BC755),1,1)))*IF($J784=0,$H784,IF(AND(BC$10&lt;$I784,$J784=1),$H784,1))</f>
        <v>0</v>
      </c>
      <c r="BD784" s="256">
        <f ca="1">SUMPRODUCT($O191:BD191,N(OFFSET($O755:BD755,0,MAX(COLUMN($O755:BD755))-COLUMN($O755:BD755),1,1)))*IF($J784=0,$H784,IF(AND(BD$10&lt;$I784,$J784=1),$H784,1))</f>
        <v>0</v>
      </c>
      <c r="BE784" s="256">
        <f ca="1">SUMPRODUCT($O191:BE191,N(OFFSET($O755:BE755,0,MAX(COLUMN($O755:BE755))-COLUMN($O755:BE755),1,1)))*IF($J784=0,$H784,IF(AND(BE$10&lt;$I784,$J784=1),$H784,1))</f>
        <v>0</v>
      </c>
      <c r="BF784" s="256">
        <f ca="1">SUMPRODUCT($O191:BF191,N(OFFSET($O755:BF755,0,MAX(COLUMN($O755:BF755))-COLUMN($O755:BF755),1,1)))*IF($J784=0,$H784,IF(AND(BF$10&lt;$I784,$J784=1),$H784,1))</f>
        <v>0</v>
      </c>
      <c r="BG784" s="256">
        <f ca="1">SUMPRODUCT($O191:BG191,N(OFFSET($O755:BG755,0,MAX(COLUMN($O755:BG755))-COLUMN($O755:BG755),1,1)))*IF($J784=0,$H784,IF(AND(BG$10&lt;$I784,$J784=1),$H784,1))</f>
        <v>0</v>
      </c>
      <c r="BH784" s="256">
        <f ca="1">SUMPRODUCT($O191:BH191,N(OFFSET($O755:BH755,0,MAX(COLUMN($O755:BH755))-COLUMN($O755:BH755),1,1)))*IF($J784=0,$H784,IF(AND(BH$10&lt;$I784,$J784=1),$H784,1))</f>
        <v>0</v>
      </c>
      <c r="BI784" s="256">
        <f ca="1">SUMPRODUCT($O191:BI191,N(OFFSET($O755:BI755,0,MAX(COLUMN($O755:BI755))-COLUMN($O755:BI755),1,1)))*IF($J784=0,$H784,IF(AND(BI$10&lt;$I784,$J784=1),$H784,1))</f>
        <v>0</v>
      </c>
      <c r="BJ784" s="256">
        <f ca="1">SUMPRODUCT($O191:BJ191,N(OFFSET($O755:BJ755,0,MAX(COLUMN($O755:BJ755))-COLUMN($O755:BJ755),1,1)))*IF($J784=0,$H784,IF(AND(BJ$10&lt;$I784,$J784=1),$H784,1))</f>
        <v>0</v>
      </c>
      <c r="BK784" s="256">
        <f ca="1">SUMPRODUCT($O191:BK191,N(OFFSET($O755:BK755,0,MAX(COLUMN($O755:BK755))-COLUMN($O755:BK755),1,1)))*IF($J784=0,$H784,IF(AND(BK$10&lt;$I784,$J784=1),$H784,1))</f>
        <v>0</v>
      </c>
      <c r="BL784" s="256">
        <f ca="1">SUMPRODUCT($O191:BL191,N(OFFSET($O755:BL755,0,MAX(COLUMN($O755:BL755))-COLUMN($O755:BL755),1,1)))*IF($J784=0,$H784,IF(AND(BL$10&lt;$I784,$J784=1),$H784,1))</f>
        <v>0</v>
      </c>
      <c r="BM784" s="256">
        <f ca="1">SUMPRODUCT($O191:BM191,N(OFFSET($O755:BM755,0,MAX(COLUMN($O755:BM755))-COLUMN($O755:BM755),1,1)))*IF($J784=0,$H784,IF(AND(BM$10&lt;$I784,$J784=1),$H784,1))</f>
        <v>0</v>
      </c>
    </row>
    <row r="785" spans="3:65" ht="12.75">
      <c r="C785" s="220">
        <f t="shared" si="682"/>
        <v>10</v>
      </c>
      <c r="D785" s="198" t="str">
        <f t="shared" si="683"/>
        <v>…</v>
      </c>
      <c r="E785" s="245" t="str">
        <f t="shared" si="681"/>
        <v>Operating Expense</v>
      </c>
      <c r="F785" s="215">
        <f t="shared" si="681"/>
        <v>2</v>
      </c>
      <c r="G785" s="215"/>
      <c r="H785" s="314">
        <f>Input!O21</f>
        <v>1</v>
      </c>
      <c r="I785" s="204">
        <f>Input!$O$37</f>
        <v>2038</v>
      </c>
      <c r="J785" s="119">
        <f>IF(ISNUMBER(SEARCH("Solar",Input!H21)),1,0)</f>
        <v>0</v>
      </c>
      <c r="O785" s="256">
        <f ca="1">SUMPRODUCT($O192:O192,N(OFFSET($O756:O756,0,MAX(COLUMN($O756:O756))-COLUMN($O756:O756),1,1)))*IF($J785=0,$H785,IF(AND(O$10&lt;$I785,$J785=1),$H785,1))</f>
        <v>0</v>
      </c>
      <c r="P785" s="256">
        <f ca="1">SUMPRODUCT($O192:P192,N(OFFSET($O756:P756,0,MAX(COLUMN($O756:P756))-COLUMN($O756:P756),1,1)))*IF($J785=0,$H785,IF(AND(P$10&lt;$I785,$J785=1),$H785,1))</f>
        <v>0</v>
      </c>
      <c r="Q785" s="256">
        <f ca="1">SUMPRODUCT($O192:Q192,N(OFFSET($O756:Q756,0,MAX(COLUMN($O756:Q756))-COLUMN($O756:Q756),1,1)))*IF($J785=0,$H785,IF(AND(Q$10&lt;$I785,$J785=1),$H785,1))</f>
        <v>0</v>
      </c>
      <c r="R785" s="256">
        <f ca="1">SUMPRODUCT($O192:R192,N(OFFSET($O756:R756,0,MAX(COLUMN($O756:R756))-COLUMN($O756:R756),1,1)))*IF($J785=0,$H785,IF(AND(R$10&lt;$I785,$J785=1),$H785,1))</f>
        <v>0</v>
      </c>
      <c r="S785" s="256">
        <f ca="1">SUMPRODUCT($O192:S192,N(OFFSET($O756:S756,0,MAX(COLUMN($O756:S756))-COLUMN($O756:S756),1,1)))*IF($J785=0,$H785,IF(AND(S$10&lt;$I785,$J785=1),$H785,1))</f>
        <v>0</v>
      </c>
      <c r="T785" s="256">
        <f ca="1">SUMPRODUCT($O192:T192,N(OFFSET($O756:T756,0,MAX(COLUMN($O756:T756))-COLUMN($O756:T756),1,1)))*IF($J785=0,$H785,IF(AND(T$10&lt;$I785,$J785=1),$H785,1))</f>
        <v>0</v>
      </c>
      <c r="U785" s="256">
        <f ca="1">SUMPRODUCT($O192:U192,N(OFFSET($O756:U756,0,MAX(COLUMN($O756:U756))-COLUMN($O756:U756),1,1)))*IF($J785=0,$H785,IF(AND(U$10&lt;$I785,$J785=1),$H785,1))</f>
        <v>0</v>
      </c>
      <c r="V785" s="256">
        <f ca="1">SUMPRODUCT($O192:V192,N(OFFSET($O756:V756,0,MAX(COLUMN($O756:V756))-COLUMN($O756:V756),1,1)))*IF($J785=0,$H785,IF(AND(V$10&lt;$I785,$J785=1),$H785,1))</f>
        <v>0</v>
      </c>
      <c r="W785" s="256">
        <f ca="1">SUMPRODUCT($O192:W192,N(OFFSET($O756:W756,0,MAX(COLUMN($O756:W756))-COLUMN($O756:W756),1,1)))*IF($J785=0,$H785,IF(AND(W$10&lt;$I785,$J785=1),$H785,1))</f>
        <v>0</v>
      </c>
      <c r="X785" s="256">
        <f ca="1">SUMPRODUCT($O192:X192,N(OFFSET($O756:X756,0,MAX(COLUMN($O756:X756))-COLUMN($O756:X756),1,1)))*IF($J785=0,$H785,IF(AND(X$10&lt;$I785,$J785=1),$H785,1))</f>
        <v>0</v>
      </c>
      <c r="Y785" s="256">
        <f ca="1">SUMPRODUCT($O192:Y192,N(OFFSET($O756:Y756,0,MAX(COLUMN($O756:Y756))-COLUMN($O756:Y756),1,1)))*IF($J785=0,$H785,IF(AND(Y$10&lt;$I785,$J785=1),$H785,1))</f>
        <v>0</v>
      </c>
      <c r="Z785" s="256">
        <f ca="1">SUMPRODUCT($O192:Z192,N(OFFSET($O756:Z756,0,MAX(COLUMN($O756:Z756))-COLUMN($O756:Z756),1,1)))*IF($J785=0,$H785,IF(AND(Z$10&lt;$I785,$J785=1),$H785,1))</f>
        <v>0</v>
      </c>
      <c r="AA785" s="256">
        <f ca="1">SUMPRODUCT($O192:AA192,N(OFFSET($O756:AA756,0,MAX(COLUMN($O756:AA756))-COLUMN($O756:AA756),1,1)))*IF($J785=0,$H785,IF(AND(AA$10&lt;$I785,$J785=1),$H785,1))</f>
        <v>0</v>
      </c>
      <c r="AB785" s="256">
        <f ca="1">SUMPRODUCT($O192:AB192,N(OFFSET($O756:AB756,0,MAX(COLUMN($O756:AB756))-COLUMN($O756:AB756),1,1)))*IF($J785=0,$H785,IF(AND(AB$10&lt;$I785,$J785=1),$H785,1))</f>
        <v>0</v>
      </c>
      <c r="AC785" s="256">
        <f ca="1">SUMPRODUCT($O192:AC192,N(OFFSET($O756:AC756,0,MAX(COLUMN($O756:AC756))-COLUMN($O756:AC756),1,1)))*IF($J785=0,$H785,IF(AND(AC$10&lt;$I785,$J785=1),$H785,1))</f>
        <v>0</v>
      </c>
      <c r="AD785" s="256">
        <f ca="1">SUMPRODUCT($O192:AD192,N(OFFSET($O756:AD756,0,MAX(COLUMN($O756:AD756))-COLUMN($O756:AD756),1,1)))*IF($J785=0,$H785,IF(AND(AD$10&lt;$I785,$J785=1),$H785,1))</f>
        <v>0</v>
      </c>
      <c r="AE785" s="256">
        <f ca="1">SUMPRODUCT($O192:AE192,N(OFFSET($O756:AE756,0,MAX(COLUMN($O756:AE756))-COLUMN($O756:AE756),1,1)))*IF($J785=0,$H785,IF(AND(AE$10&lt;$I785,$J785=1),$H785,1))</f>
        <v>0</v>
      </c>
      <c r="AF785" s="256">
        <f ca="1">SUMPRODUCT($O192:AF192,N(OFFSET($O756:AF756,0,MAX(COLUMN($O756:AF756))-COLUMN($O756:AF756),1,1)))*IF($J785=0,$H785,IF(AND(AF$10&lt;$I785,$J785=1),$H785,1))</f>
        <v>0</v>
      </c>
      <c r="AG785" s="256">
        <f ca="1">SUMPRODUCT($O192:AG192,N(OFFSET($O756:AG756,0,MAX(COLUMN($O756:AG756))-COLUMN($O756:AG756),1,1)))*IF($J785=0,$H785,IF(AND(AG$10&lt;$I785,$J785=1),$H785,1))</f>
        <v>0</v>
      </c>
      <c r="AH785" s="256">
        <f ca="1">SUMPRODUCT($O192:AH192,N(OFFSET($O756:AH756,0,MAX(COLUMN($O756:AH756))-COLUMN($O756:AH756),1,1)))*IF($J785=0,$H785,IF(AND(AH$10&lt;$I785,$J785=1),$H785,1))</f>
        <v>0</v>
      </c>
      <c r="AI785" s="256">
        <f ca="1">SUMPRODUCT($O192:AI192,N(OFFSET($O756:AI756,0,MAX(COLUMN($O756:AI756))-COLUMN($O756:AI756),1,1)))*IF($J785=0,$H785,IF(AND(AI$10&lt;$I785,$J785=1),$H785,1))</f>
        <v>0</v>
      </c>
      <c r="AJ785" s="256">
        <f ca="1">SUMPRODUCT($O192:AJ192,N(OFFSET($O756:AJ756,0,MAX(COLUMN($O756:AJ756))-COLUMN($O756:AJ756),1,1)))*IF($J785=0,$H785,IF(AND(AJ$10&lt;$I785,$J785=1),$H785,1))</f>
        <v>0</v>
      </c>
      <c r="AK785" s="256">
        <f ca="1">SUMPRODUCT($O192:AK192,N(OFFSET($O756:AK756,0,MAX(COLUMN($O756:AK756))-COLUMN($O756:AK756),1,1)))*IF($J785=0,$H785,IF(AND(AK$10&lt;$I785,$J785=1),$H785,1))</f>
        <v>0</v>
      </c>
      <c r="AL785" s="256">
        <f ca="1">SUMPRODUCT($O192:AL192,N(OFFSET($O756:AL756,0,MAX(COLUMN($O756:AL756))-COLUMN($O756:AL756),1,1)))*IF($J785=0,$H785,IF(AND(AL$10&lt;$I785,$J785=1),$H785,1))</f>
        <v>0</v>
      </c>
      <c r="AM785" s="256">
        <f ca="1">SUMPRODUCT($O192:AM192,N(OFFSET($O756:AM756,0,MAX(COLUMN($O756:AM756))-COLUMN($O756:AM756),1,1)))*IF($J785=0,$H785,IF(AND(AM$10&lt;$I785,$J785=1),$H785,1))</f>
        <v>0</v>
      </c>
      <c r="AN785" s="256">
        <f ca="1">SUMPRODUCT($O192:AN192,N(OFFSET($O756:AN756,0,MAX(COLUMN($O756:AN756))-COLUMN($O756:AN756),1,1)))*IF($J785=0,$H785,IF(AND(AN$10&lt;$I785,$J785=1),$H785,1))</f>
        <v>0</v>
      </c>
      <c r="AO785" s="256">
        <f ca="1">SUMPRODUCT($O192:AO192,N(OFFSET($O756:AO756,0,MAX(COLUMN($O756:AO756))-COLUMN($O756:AO756),1,1)))*IF($J785=0,$H785,IF(AND(AO$10&lt;$I785,$J785=1),$H785,1))</f>
        <v>0</v>
      </c>
      <c r="AP785" s="256">
        <f ca="1">SUMPRODUCT($O192:AP192,N(OFFSET($O756:AP756,0,MAX(COLUMN($O756:AP756))-COLUMN($O756:AP756),1,1)))*IF($J785=0,$H785,IF(AND(AP$10&lt;$I785,$J785=1),$H785,1))</f>
        <v>0</v>
      </c>
      <c r="AQ785" s="256">
        <f ca="1">SUMPRODUCT($O192:AQ192,N(OFFSET($O756:AQ756,0,MAX(COLUMN($O756:AQ756))-COLUMN($O756:AQ756),1,1)))*IF($J785=0,$H785,IF(AND(AQ$10&lt;$I785,$J785=1),$H785,1))</f>
        <v>0</v>
      </c>
      <c r="AR785" s="256">
        <f ca="1">SUMPRODUCT($O192:AR192,N(OFFSET($O756:AR756,0,MAX(COLUMN($O756:AR756))-COLUMN($O756:AR756),1,1)))*IF($J785=0,$H785,IF(AND(AR$10&lt;$I785,$J785=1),$H785,1))</f>
        <v>0</v>
      </c>
      <c r="AS785" s="256">
        <f ca="1">SUMPRODUCT($O192:AS192,N(OFFSET($O756:AS756,0,MAX(COLUMN($O756:AS756))-COLUMN($O756:AS756),1,1)))*IF($J785=0,$H785,IF(AND(AS$10&lt;$I785,$J785=1),$H785,1))</f>
        <v>0</v>
      </c>
      <c r="AT785" s="256">
        <f ca="1">SUMPRODUCT($O192:AT192,N(OFFSET($O756:AT756,0,MAX(COLUMN($O756:AT756))-COLUMN($O756:AT756),1,1)))*IF($J785=0,$H785,IF(AND(AT$10&lt;$I785,$J785=1),$H785,1))</f>
        <v>0</v>
      </c>
      <c r="AU785" s="256">
        <f ca="1">SUMPRODUCT($O192:AU192,N(OFFSET($O756:AU756,0,MAX(COLUMN($O756:AU756))-COLUMN($O756:AU756),1,1)))*IF($J785=0,$H785,IF(AND(AU$10&lt;$I785,$J785=1),$H785,1))</f>
        <v>0</v>
      </c>
      <c r="AV785" s="256">
        <f ca="1">SUMPRODUCT($O192:AV192,N(OFFSET($O756:AV756,0,MAX(COLUMN($O756:AV756))-COLUMN($O756:AV756),1,1)))*IF($J785=0,$H785,IF(AND(AV$10&lt;$I785,$J785=1),$H785,1))</f>
        <v>0</v>
      </c>
      <c r="AW785" s="256">
        <f ca="1">SUMPRODUCT($O192:AW192,N(OFFSET($O756:AW756,0,MAX(COLUMN($O756:AW756))-COLUMN($O756:AW756),1,1)))*IF($J785=0,$H785,IF(AND(AW$10&lt;$I785,$J785=1),$H785,1))</f>
        <v>0</v>
      </c>
      <c r="AX785" s="256">
        <f ca="1">SUMPRODUCT($O192:AX192,N(OFFSET($O756:AX756,0,MAX(COLUMN($O756:AX756))-COLUMN($O756:AX756),1,1)))*IF($J785=0,$H785,IF(AND(AX$10&lt;$I785,$J785=1),$H785,1))</f>
        <v>0</v>
      </c>
      <c r="AY785" s="256">
        <f ca="1">SUMPRODUCT($O192:AY192,N(OFFSET($O756:AY756,0,MAX(COLUMN($O756:AY756))-COLUMN($O756:AY756),1,1)))*IF($J785=0,$H785,IF(AND(AY$10&lt;$I785,$J785=1),$H785,1))</f>
        <v>0</v>
      </c>
      <c r="AZ785" s="256">
        <f ca="1">SUMPRODUCT($O192:AZ192,N(OFFSET($O756:AZ756,0,MAX(COLUMN($O756:AZ756))-COLUMN($O756:AZ756),1,1)))*IF($J785=0,$H785,IF(AND(AZ$10&lt;$I785,$J785=1),$H785,1))</f>
        <v>0</v>
      </c>
      <c r="BA785" s="256">
        <f ca="1">SUMPRODUCT($O192:BA192,N(OFFSET($O756:BA756,0,MAX(COLUMN($O756:BA756))-COLUMN($O756:BA756),1,1)))*IF($J785=0,$H785,IF(AND(BA$10&lt;$I785,$J785=1),$H785,1))</f>
        <v>0</v>
      </c>
      <c r="BB785" s="256">
        <f ca="1">SUMPRODUCT($O192:BB192,N(OFFSET($O756:BB756,0,MAX(COLUMN($O756:BB756))-COLUMN($O756:BB756),1,1)))*IF($J785=0,$H785,IF(AND(BB$10&lt;$I785,$J785=1),$H785,1))</f>
        <v>0</v>
      </c>
      <c r="BC785" s="256">
        <f ca="1">SUMPRODUCT($O192:BC192,N(OFFSET($O756:BC756,0,MAX(COLUMN($O756:BC756))-COLUMN($O756:BC756),1,1)))*IF($J785=0,$H785,IF(AND(BC$10&lt;$I785,$J785=1),$H785,1))</f>
        <v>0</v>
      </c>
      <c r="BD785" s="256">
        <f ca="1">SUMPRODUCT($O192:BD192,N(OFFSET($O756:BD756,0,MAX(COLUMN($O756:BD756))-COLUMN($O756:BD756),1,1)))*IF($J785=0,$H785,IF(AND(BD$10&lt;$I785,$J785=1),$H785,1))</f>
        <v>0</v>
      </c>
      <c r="BE785" s="256">
        <f ca="1">SUMPRODUCT($O192:BE192,N(OFFSET($O756:BE756,0,MAX(COLUMN($O756:BE756))-COLUMN($O756:BE756),1,1)))*IF($J785=0,$H785,IF(AND(BE$10&lt;$I785,$J785=1),$H785,1))</f>
        <v>0</v>
      </c>
      <c r="BF785" s="256">
        <f ca="1">SUMPRODUCT($O192:BF192,N(OFFSET($O756:BF756,0,MAX(COLUMN($O756:BF756))-COLUMN($O756:BF756),1,1)))*IF($J785=0,$H785,IF(AND(BF$10&lt;$I785,$J785=1),$H785,1))</f>
        <v>0</v>
      </c>
      <c r="BG785" s="256">
        <f ca="1">SUMPRODUCT($O192:BG192,N(OFFSET($O756:BG756,0,MAX(COLUMN($O756:BG756))-COLUMN($O756:BG756),1,1)))*IF($J785=0,$H785,IF(AND(BG$10&lt;$I785,$J785=1),$H785,1))</f>
        <v>0</v>
      </c>
      <c r="BH785" s="256">
        <f ca="1">SUMPRODUCT($O192:BH192,N(OFFSET($O756:BH756,0,MAX(COLUMN($O756:BH756))-COLUMN($O756:BH756),1,1)))*IF($J785=0,$H785,IF(AND(BH$10&lt;$I785,$J785=1),$H785,1))</f>
        <v>0</v>
      </c>
      <c r="BI785" s="256">
        <f ca="1">SUMPRODUCT($O192:BI192,N(OFFSET($O756:BI756,0,MAX(COLUMN($O756:BI756))-COLUMN($O756:BI756),1,1)))*IF($J785=0,$H785,IF(AND(BI$10&lt;$I785,$J785=1),$H785,1))</f>
        <v>0</v>
      </c>
      <c r="BJ785" s="256">
        <f ca="1">SUMPRODUCT($O192:BJ192,N(OFFSET($O756:BJ756,0,MAX(COLUMN($O756:BJ756))-COLUMN($O756:BJ756),1,1)))*IF($J785=0,$H785,IF(AND(BJ$10&lt;$I785,$J785=1),$H785,1))</f>
        <v>0</v>
      </c>
      <c r="BK785" s="256">
        <f ca="1">SUMPRODUCT($O192:BK192,N(OFFSET($O756:BK756,0,MAX(COLUMN($O756:BK756))-COLUMN($O756:BK756),1,1)))*IF($J785=0,$H785,IF(AND(BK$10&lt;$I785,$J785=1),$H785,1))</f>
        <v>0</v>
      </c>
      <c r="BL785" s="256">
        <f ca="1">SUMPRODUCT($O192:BL192,N(OFFSET($O756:BL756,0,MAX(COLUMN($O756:BL756))-COLUMN($O756:BL756),1,1)))*IF($J785=0,$H785,IF(AND(BL$10&lt;$I785,$J785=1),$H785,1))</f>
        <v>0</v>
      </c>
      <c r="BM785" s="256">
        <f ca="1">SUMPRODUCT($O192:BM192,N(OFFSET($O756:BM756,0,MAX(COLUMN($O756:BM756))-COLUMN($O756:BM756),1,1)))*IF($J785=0,$H785,IF(AND(BM$10&lt;$I785,$J785=1),$H785,1))</f>
        <v>0</v>
      </c>
    </row>
    <row r="786" spans="3:65" ht="12.75">
      <c r="C786" s="220">
        <f t="shared" si="682"/>
        <v>11</v>
      </c>
      <c r="D786" s="198" t="str">
        <f t="shared" si="683"/>
        <v>…</v>
      </c>
      <c r="E786" s="245" t="str">
        <f t="shared" si="681"/>
        <v>Operating Expense</v>
      </c>
      <c r="F786" s="215">
        <f t="shared" si="681"/>
        <v>2</v>
      </c>
      <c r="G786" s="215"/>
      <c r="H786" s="314">
        <f>Input!O22</f>
        <v>1</v>
      </c>
      <c r="I786" s="204">
        <f>Input!$O$37</f>
        <v>2038</v>
      </c>
      <c r="J786" s="119">
        <f>IF(ISNUMBER(SEARCH("Solar",Input!H22)),1,0)</f>
        <v>0</v>
      </c>
      <c r="O786" s="256">
        <f ca="1">SUMPRODUCT($O193:O193,N(OFFSET($O757:O757,0,MAX(COLUMN($O757:O757))-COLUMN($O757:O757),1,1)))*IF($J786=0,$H786,IF(AND(O$10&lt;$I786,$J786=1),$H786,1))</f>
        <v>0</v>
      </c>
      <c r="P786" s="256">
        <f ca="1">SUMPRODUCT($O193:P193,N(OFFSET($O757:P757,0,MAX(COLUMN($O757:P757))-COLUMN($O757:P757),1,1)))*IF($J786=0,$H786,IF(AND(P$10&lt;$I786,$J786=1),$H786,1))</f>
        <v>0</v>
      </c>
      <c r="Q786" s="256">
        <f ca="1">SUMPRODUCT($O193:Q193,N(OFFSET($O757:Q757,0,MAX(COLUMN($O757:Q757))-COLUMN($O757:Q757),1,1)))*IF($J786=0,$H786,IF(AND(Q$10&lt;$I786,$J786=1),$H786,1))</f>
        <v>0</v>
      </c>
      <c r="R786" s="256">
        <f ca="1">SUMPRODUCT($O193:R193,N(OFFSET($O757:R757,0,MAX(COLUMN($O757:R757))-COLUMN($O757:R757),1,1)))*IF($J786=0,$H786,IF(AND(R$10&lt;$I786,$J786=1),$H786,1))</f>
        <v>0</v>
      </c>
      <c r="S786" s="256">
        <f ca="1">SUMPRODUCT($O193:S193,N(OFFSET($O757:S757,0,MAX(COLUMN($O757:S757))-COLUMN($O757:S757),1,1)))*IF($J786=0,$H786,IF(AND(S$10&lt;$I786,$J786=1),$H786,1))</f>
        <v>0</v>
      </c>
      <c r="T786" s="256">
        <f ca="1">SUMPRODUCT($O193:T193,N(OFFSET($O757:T757,0,MAX(COLUMN($O757:T757))-COLUMN($O757:T757),1,1)))*IF($J786=0,$H786,IF(AND(T$10&lt;$I786,$J786=1),$H786,1))</f>
        <v>0</v>
      </c>
      <c r="U786" s="256">
        <f ca="1">SUMPRODUCT($O193:U193,N(OFFSET($O757:U757,0,MAX(COLUMN($O757:U757))-COLUMN($O757:U757),1,1)))*IF($J786=0,$H786,IF(AND(U$10&lt;$I786,$J786=1),$H786,1))</f>
        <v>0</v>
      </c>
      <c r="V786" s="256">
        <f ca="1">SUMPRODUCT($O193:V193,N(OFFSET($O757:V757,0,MAX(COLUMN($O757:V757))-COLUMN($O757:V757),1,1)))*IF($J786=0,$H786,IF(AND(V$10&lt;$I786,$J786=1),$H786,1))</f>
        <v>0</v>
      </c>
      <c r="W786" s="256">
        <f ca="1">SUMPRODUCT($O193:W193,N(OFFSET($O757:W757,0,MAX(COLUMN($O757:W757))-COLUMN($O757:W757),1,1)))*IF($J786=0,$H786,IF(AND(W$10&lt;$I786,$J786=1),$H786,1))</f>
        <v>0</v>
      </c>
      <c r="X786" s="256">
        <f ca="1">SUMPRODUCT($O193:X193,N(OFFSET($O757:X757,0,MAX(COLUMN($O757:X757))-COLUMN($O757:X757),1,1)))*IF($J786=0,$H786,IF(AND(X$10&lt;$I786,$J786=1),$H786,1))</f>
        <v>0</v>
      </c>
      <c r="Y786" s="256">
        <f ca="1">SUMPRODUCT($O193:Y193,N(OFFSET($O757:Y757,0,MAX(COLUMN($O757:Y757))-COLUMN($O757:Y757),1,1)))*IF($J786=0,$H786,IF(AND(Y$10&lt;$I786,$J786=1),$H786,1))</f>
        <v>0</v>
      </c>
      <c r="Z786" s="256">
        <f ca="1">SUMPRODUCT($O193:Z193,N(OFFSET($O757:Z757,0,MAX(COLUMN($O757:Z757))-COLUMN($O757:Z757),1,1)))*IF($J786=0,$H786,IF(AND(Z$10&lt;$I786,$J786=1),$H786,1))</f>
        <v>0</v>
      </c>
      <c r="AA786" s="256">
        <f ca="1">SUMPRODUCT($O193:AA193,N(OFFSET($O757:AA757,0,MAX(COLUMN($O757:AA757))-COLUMN($O757:AA757),1,1)))*IF($J786=0,$H786,IF(AND(AA$10&lt;$I786,$J786=1),$H786,1))</f>
        <v>0</v>
      </c>
      <c r="AB786" s="256">
        <f ca="1">SUMPRODUCT($O193:AB193,N(OFFSET($O757:AB757,0,MAX(COLUMN($O757:AB757))-COLUMN($O757:AB757),1,1)))*IF($J786=0,$H786,IF(AND(AB$10&lt;$I786,$J786=1),$H786,1))</f>
        <v>0</v>
      </c>
      <c r="AC786" s="256">
        <f ca="1">SUMPRODUCT($O193:AC193,N(OFFSET($O757:AC757,0,MAX(COLUMN($O757:AC757))-COLUMN($O757:AC757),1,1)))*IF($J786=0,$H786,IF(AND(AC$10&lt;$I786,$J786=1),$H786,1))</f>
        <v>0</v>
      </c>
      <c r="AD786" s="256">
        <f ca="1">SUMPRODUCT($O193:AD193,N(OFFSET($O757:AD757,0,MAX(COLUMN($O757:AD757))-COLUMN($O757:AD757),1,1)))*IF($J786=0,$H786,IF(AND(AD$10&lt;$I786,$J786=1),$H786,1))</f>
        <v>0</v>
      </c>
      <c r="AE786" s="256">
        <f ca="1">SUMPRODUCT($O193:AE193,N(OFFSET($O757:AE757,0,MAX(COLUMN($O757:AE757))-COLUMN($O757:AE757),1,1)))*IF($J786=0,$H786,IF(AND(AE$10&lt;$I786,$J786=1),$H786,1))</f>
        <v>0</v>
      </c>
      <c r="AF786" s="256">
        <f ca="1">SUMPRODUCT($O193:AF193,N(OFFSET($O757:AF757,0,MAX(COLUMN($O757:AF757))-COLUMN($O757:AF757),1,1)))*IF($J786=0,$H786,IF(AND(AF$10&lt;$I786,$J786=1),$H786,1))</f>
        <v>0</v>
      </c>
      <c r="AG786" s="256">
        <f ca="1">SUMPRODUCT($O193:AG193,N(OFFSET($O757:AG757,0,MAX(COLUMN($O757:AG757))-COLUMN($O757:AG757),1,1)))*IF($J786=0,$H786,IF(AND(AG$10&lt;$I786,$J786=1),$H786,1))</f>
        <v>0</v>
      </c>
      <c r="AH786" s="256">
        <f ca="1">SUMPRODUCT($O193:AH193,N(OFFSET($O757:AH757,0,MAX(COLUMN($O757:AH757))-COLUMN($O757:AH757),1,1)))*IF($J786=0,$H786,IF(AND(AH$10&lt;$I786,$J786=1),$H786,1))</f>
        <v>0</v>
      </c>
      <c r="AI786" s="256">
        <f ca="1">SUMPRODUCT($O193:AI193,N(OFFSET($O757:AI757,0,MAX(COLUMN($O757:AI757))-COLUMN($O757:AI757),1,1)))*IF($J786=0,$H786,IF(AND(AI$10&lt;$I786,$J786=1),$H786,1))</f>
        <v>0</v>
      </c>
      <c r="AJ786" s="256">
        <f ca="1">SUMPRODUCT($O193:AJ193,N(OFFSET($O757:AJ757,0,MAX(COLUMN($O757:AJ757))-COLUMN($O757:AJ757),1,1)))*IF($J786=0,$H786,IF(AND(AJ$10&lt;$I786,$J786=1),$H786,1))</f>
        <v>0</v>
      </c>
      <c r="AK786" s="256">
        <f ca="1">SUMPRODUCT($O193:AK193,N(OFFSET($O757:AK757,0,MAX(COLUMN($O757:AK757))-COLUMN($O757:AK757),1,1)))*IF($J786=0,$H786,IF(AND(AK$10&lt;$I786,$J786=1),$H786,1))</f>
        <v>0</v>
      </c>
      <c r="AL786" s="256">
        <f ca="1">SUMPRODUCT($O193:AL193,N(OFFSET($O757:AL757,0,MAX(COLUMN($O757:AL757))-COLUMN($O757:AL757),1,1)))*IF($J786=0,$H786,IF(AND(AL$10&lt;$I786,$J786=1),$H786,1))</f>
        <v>0</v>
      </c>
      <c r="AM786" s="256">
        <f ca="1">SUMPRODUCT($O193:AM193,N(OFFSET($O757:AM757,0,MAX(COLUMN($O757:AM757))-COLUMN($O757:AM757),1,1)))*IF($J786=0,$H786,IF(AND(AM$10&lt;$I786,$J786=1),$H786,1))</f>
        <v>0</v>
      </c>
      <c r="AN786" s="256">
        <f ca="1">SUMPRODUCT($O193:AN193,N(OFFSET($O757:AN757,0,MAX(COLUMN($O757:AN757))-COLUMN($O757:AN757),1,1)))*IF($J786=0,$H786,IF(AND(AN$10&lt;$I786,$J786=1),$H786,1))</f>
        <v>0</v>
      </c>
      <c r="AO786" s="256">
        <f ca="1">SUMPRODUCT($O193:AO193,N(OFFSET($O757:AO757,0,MAX(COLUMN($O757:AO757))-COLUMN($O757:AO757),1,1)))*IF($J786=0,$H786,IF(AND(AO$10&lt;$I786,$J786=1),$H786,1))</f>
        <v>0</v>
      </c>
      <c r="AP786" s="256">
        <f ca="1">SUMPRODUCT($O193:AP193,N(OFFSET($O757:AP757,0,MAX(COLUMN($O757:AP757))-COLUMN($O757:AP757),1,1)))*IF($J786=0,$H786,IF(AND(AP$10&lt;$I786,$J786=1),$H786,1))</f>
        <v>0</v>
      </c>
      <c r="AQ786" s="256">
        <f ca="1">SUMPRODUCT($O193:AQ193,N(OFFSET($O757:AQ757,0,MAX(COLUMN($O757:AQ757))-COLUMN($O757:AQ757),1,1)))*IF($J786=0,$H786,IF(AND(AQ$10&lt;$I786,$J786=1),$H786,1))</f>
        <v>0</v>
      </c>
      <c r="AR786" s="256">
        <f ca="1">SUMPRODUCT($O193:AR193,N(OFFSET($O757:AR757,0,MAX(COLUMN($O757:AR757))-COLUMN($O757:AR757),1,1)))*IF($J786=0,$H786,IF(AND(AR$10&lt;$I786,$J786=1),$H786,1))</f>
        <v>0</v>
      </c>
      <c r="AS786" s="256">
        <f ca="1">SUMPRODUCT($O193:AS193,N(OFFSET($O757:AS757,0,MAX(COLUMN($O757:AS757))-COLUMN($O757:AS757),1,1)))*IF($J786=0,$H786,IF(AND(AS$10&lt;$I786,$J786=1),$H786,1))</f>
        <v>0</v>
      </c>
      <c r="AT786" s="256">
        <f ca="1">SUMPRODUCT($O193:AT193,N(OFFSET($O757:AT757,0,MAX(COLUMN($O757:AT757))-COLUMN($O757:AT757),1,1)))*IF($J786=0,$H786,IF(AND(AT$10&lt;$I786,$J786=1),$H786,1))</f>
        <v>0</v>
      </c>
      <c r="AU786" s="256">
        <f ca="1">SUMPRODUCT($O193:AU193,N(OFFSET($O757:AU757,0,MAX(COLUMN($O757:AU757))-COLUMN($O757:AU757),1,1)))*IF($J786=0,$H786,IF(AND(AU$10&lt;$I786,$J786=1),$H786,1))</f>
        <v>0</v>
      </c>
      <c r="AV786" s="256">
        <f ca="1">SUMPRODUCT($O193:AV193,N(OFFSET($O757:AV757,0,MAX(COLUMN($O757:AV757))-COLUMN($O757:AV757),1,1)))*IF($J786=0,$H786,IF(AND(AV$10&lt;$I786,$J786=1),$H786,1))</f>
        <v>0</v>
      </c>
      <c r="AW786" s="256">
        <f ca="1">SUMPRODUCT($O193:AW193,N(OFFSET($O757:AW757,0,MAX(COLUMN($O757:AW757))-COLUMN($O757:AW757),1,1)))*IF($J786=0,$H786,IF(AND(AW$10&lt;$I786,$J786=1),$H786,1))</f>
        <v>0</v>
      </c>
      <c r="AX786" s="256">
        <f ca="1">SUMPRODUCT($O193:AX193,N(OFFSET($O757:AX757,0,MAX(COLUMN($O757:AX757))-COLUMN($O757:AX757),1,1)))*IF($J786=0,$H786,IF(AND(AX$10&lt;$I786,$J786=1),$H786,1))</f>
        <v>0</v>
      </c>
      <c r="AY786" s="256">
        <f ca="1">SUMPRODUCT($O193:AY193,N(OFFSET($O757:AY757,0,MAX(COLUMN($O757:AY757))-COLUMN($O757:AY757),1,1)))*IF($J786=0,$H786,IF(AND(AY$10&lt;$I786,$J786=1),$H786,1))</f>
        <v>0</v>
      </c>
      <c r="AZ786" s="256">
        <f ca="1">SUMPRODUCT($O193:AZ193,N(OFFSET($O757:AZ757,0,MAX(COLUMN($O757:AZ757))-COLUMN($O757:AZ757),1,1)))*IF($J786=0,$H786,IF(AND(AZ$10&lt;$I786,$J786=1),$H786,1))</f>
        <v>0</v>
      </c>
      <c r="BA786" s="256">
        <f ca="1">SUMPRODUCT($O193:BA193,N(OFFSET($O757:BA757,0,MAX(COLUMN($O757:BA757))-COLUMN($O757:BA757),1,1)))*IF($J786=0,$H786,IF(AND(BA$10&lt;$I786,$J786=1),$H786,1))</f>
        <v>0</v>
      </c>
      <c r="BB786" s="256">
        <f ca="1">SUMPRODUCT($O193:BB193,N(OFFSET($O757:BB757,0,MAX(COLUMN($O757:BB757))-COLUMN($O757:BB757),1,1)))*IF($J786=0,$H786,IF(AND(BB$10&lt;$I786,$J786=1),$H786,1))</f>
        <v>0</v>
      </c>
      <c r="BC786" s="256">
        <f ca="1">SUMPRODUCT($O193:BC193,N(OFFSET($O757:BC757,0,MAX(COLUMN($O757:BC757))-COLUMN($O757:BC757),1,1)))*IF($J786=0,$H786,IF(AND(BC$10&lt;$I786,$J786=1),$H786,1))</f>
        <v>0</v>
      </c>
      <c r="BD786" s="256">
        <f ca="1">SUMPRODUCT($O193:BD193,N(OFFSET($O757:BD757,0,MAX(COLUMN($O757:BD757))-COLUMN($O757:BD757),1,1)))*IF($J786=0,$H786,IF(AND(BD$10&lt;$I786,$J786=1),$H786,1))</f>
        <v>0</v>
      </c>
      <c r="BE786" s="256">
        <f ca="1">SUMPRODUCT($O193:BE193,N(OFFSET($O757:BE757,0,MAX(COLUMN($O757:BE757))-COLUMN($O757:BE757),1,1)))*IF($J786=0,$H786,IF(AND(BE$10&lt;$I786,$J786=1),$H786,1))</f>
        <v>0</v>
      </c>
      <c r="BF786" s="256">
        <f ca="1">SUMPRODUCT($O193:BF193,N(OFFSET($O757:BF757,0,MAX(COLUMN($O757:BF757))-COLUMN($O757:BF757),1,1)))*IF($J786=0,$H786,IF(AND(BF$10&lt;$I786,$J786=1),$H786,1))</f>
        <v>0</v>
      </c>
      <c r="BG786" s="256">
        <f ca="1">SUMPRODUCT($O193:BG193,N(OFFSET($O757:BG757,0,MAX(COLUMN($O757:BG757))-COLUMN($O757:BG757),1,1)))*IF($J786=0,$H786,IF(AND(BG$10&lt;$I786,$J786=1),$H786,1))</f>
        <v>0</v>
      </c>
      <c r="BH786" s="256">
        <f ca="1">SUMPRODUCT($O193:BH193,N(OFFSET($O757:BH757,0,MAX(COLUMN($O757:BH757))-COLUMN($O757:BH757),1,1)))*IF($J786=0,$H786,IF(AND(BH$10&lt;$I786,$J786=1),$H786,1))</f>
        <v>0</v>
      </c>
      <c r="BI786" s="256">
        <f ca="1">SUMPRODUCT($O193:BI193,N(OFFSET($O757:BI757,0,MAX(COLUMN($O757:BI757))-COLUMN($O757:BI757),1,1)))*IF($J786=0,$H786,IF(AND(BI$10&lt;$I786,$J786=1),$H786,1))</f>
        <v>0</v>
      </c>
      <c r="BJ786" s="256">
        <f ca="1">SUMPRODUCT($O193:BJ193,N(OFFSET($O757:BJ757,0,MAX(COLUMN($O757:BJ757))-COLUMN($O757:BJ757),1,1)))*IF($J786=0,$H786,IF(AND(BJ$10&lt;$I786,$J786=1),$H786,1))</f>
        <v>0</v>
      </c>
      <c r="BK786" s="256">
        <f ca="1">SUMPRODUCT($O193:BK193,N(OFFSET($O757:BK757,0,MAX(COLUMN($O757:BK757))-COLUMN($O757:BK757),1,1)))*IF($J786=0,$H786,IF(AND(BK$10&lt;$I786,$J786=1),$H786,1))</f>
        <v>0</v>
      </c>
      <c r="BL786" s="256">
        <f ca="1">SUMPRODUCT($O193:BL193,N(OFFSET($O757:BL757,0,MAX(COLUMN($O757:BL757))-COLUMN($O757:BL757),1,1)))*IF($J786=0,$H786,IF(AND(BL$10&lt;$I786,$J786=1),$H786,1))</f>
        <v>0</v>
      </c>
      <c r="BM786" s="256">
        <f ca="1">SUMPRODUCT($O193:BM193,N(OFFSET($O757:BM757,0,MAX(COLUMN($O757:BM757))-COLUMN($O757:BM757),1,1)))*IF($J786=0,$H786,IF(AND(BM$10&lt;$I786,$J786=1),$H786,1))</f>
        <v>0</v>
      </c>
    </row>
    <row r="787" spans="3:65" ht="12.75">
      <c r="C787" s="220">
        <f t="shared" si="682"/>
        <v>12</v>
      </c>
      <c r="D787" s="198" t="str">
        <f t="shared" si="683"/>
        <v>…</v>
      </c>
      <c r="E787" s="245" t="str">
        <f t="shared" si="681"/>
        <v>Operating Expense</v>
      </c>
      <c r="F787" s="215">
        <f t="shared" si="681"/>
        <v>2</v>
      </c>
      <c r="G787" s="215"/>
      <c r="H787" s="314">
        <f>Input!O23</f>
        <v>1</v>
      </c>
      <c r="I787" s="204">
        <f>Input!$O$37</f>
        <v>2038</v>
      </c>
      <c r="J787" s="119">
        <f>IF(ISNUMBER(SEARCH("Solar",Input!H23)),1,0)</f>
        <v>0</v>
      </c>
      <c r="O787" s="256">
        <f ca="1">SUMPRODUCT($O194:O194,N(OFFSET($O758:O758,0,MAX(COLUMN($O758:O758))-COLUMN($O758:O758),1,1)))*IF($J787=0,$H787,IF(AND(O$10&lt;$I787,$J787=1),$H787,1))</f>
        <v>0</v>
      </c>
      <c r="P787" s="256">
        <f ca="1">SUMPRODUCT($O194:P194,N(OFFSET($O758:P758,0,MAX(COLUMN($O758:P758))-COLUMN($O758:P758),1,1)))*IF($J787=0,$H787,IF(AND(P$10&lt;$I787,$J787=1),$H787,1))</f>
        <v>0</v>
      </c>
      <c r="Q787" s="256">
        <f ca="1">SUMPRODUCT($O194:Q194,N(OFFSET($O758:Q758,0,MAX(COLUMN($O758:Q758))-COLUMN($O758:Q758),1,1)))*IF($J787=0,$H787,IF(AND(Q$10&lt;$I787,$J787=1),$H787,1))</f>
        <v>0</v>
      </c>
      <c r="R787" s="256">
        <f ca="1">SUMPRODUCT($O194:R194,N(OFFSET($O758:R758,0,MAX(COLUMN($O758:R758))-COLUMN($O758:R758),1,1)))*IF($J787=0,$H787,IF(AND(R$10&lt;$I787,$J787=1),$H787,1))</f>
        <v>0</v>
      </c>
      <c r="S787" s="256">
        <f ca="1">SUMPRODUCT($O194:S194,N(OFFSET($O758:S758,0,MAX(COLUMN($O758:S758))-COLUMN($O758:S758),1,1)))*IF($J787=0,$H787,IF(AND(S$10&lt;$I787,$J787=1),$H787,1))</f>
        <v>0</v>
      </c>
      <c r="T787" s="256">
        <f ca="1">SUMPRODUCT($O194:T194,N(OFFSET($O758:T758,0,MAX(COLUMN($O758:T758))-COLUMN($O758:T758),1,1)))*IF($J787=0,$H787,IF(AND(T$10&lt;$I787,$J787=1),$H787,1))</f>
        <v>0</v>
      </c>
      <c r="U787" s="256">
        <f ca="1">SUMPRODUCT($O194:U194,N(OFFSET($O758:U758,0,MAX(COLUMN($O758:U758))-COLUMN($O758:U758),1,1)))*IF($J787=0,$H787,IF(AND(U$10&lt;$I787,$J787=1),$H787,1))</f>
        <v>0</v>
      </c>
      <c r="V787" s="256">
        <f ca="1">SUMPRODUCT($O194:V194,N(OFFSET($O758:V758,0,MAX(COLUMN($O758:V758))-COLUMN($O758:V758),1,1)))*IF($J787=0,$H787,IF(AND(V$10&lt;$I787,$J787=1),$H787,1))</f>
        <v>0</v>
      </c>
      <c r="W787" s="256">
        <f ca="1">SUMPRODUCT($O194:W194,N(OFFSET($O758:W758,0,MAX(COLUMN($O758:W758))-COLUMN($O758:W758),1,1)))*IF($J787=0,$H787,IF(AND(W$10&lt;$I787,$J787=1),$H787,1))</f>
        <v>0</v>
      </c>
      <c r="X787" s="256">
        <f ca="1">SUMPRODUCT($O194:X194,N(OFFSET($O758:X758,0,MAX(COLUMN($O758:X758))-COLUMN($O758:X758),1,1)))*IF($J787=0,$H787,IF(AND(X$10&lt;$I787,$J787=1),$H787,1))</f>
        <v>0</v>
      </c>
      <c r="Y787" s="256">
        <f ca="1">SUMPRODUCT($O194:Y194,N(OFFSET($O758:Y758,0,MAX(COLUMN($O758:Y758))-COLUMN($O758:Y758),1,1)))*IF($J787=0,$H787,IF(AND(Y$10&lt;$I787,$J787=1),$H787,1))</f>
        <v>0</v>
      </c>
      <c r="Z787" s="256">
        <f ca="1">SUMPRODUCT($O194:Z194,N(OFFSET($O758:Z758,0,MAX(COLUMN($O758:Z758))-COLUMN($O758:Z758),1,1)))*IF($J787=0,$H787,IF(AND(Z$10&lt;$I787,$J787=1),$H787,1))</f>
        <v>0</v>
      </c>
      <c r="AA787" s="256">
        <f ca="1">SUMPRODUCT($O194:AA194,N(OFFSET($O758:AA758,0,MAX(COLUMN($O758:AA758))-COLUMN($O758:AA758),1,1)))*IF($J787=0,$H787,IF(AND(AA$10&lt;$I787,$J787=1),$H787,1))</f>
        <v>0</v>
      </c>
      <c r="AB787" s="256">
        <f ca="1">SUMPRODUCT($O194:AB194,N(OFFSET($O758:AB758,0,MAX(COLUMN($O758:AB758))-COLUMN($O758:AB758),1,1)))*IF($J787=0,$H787,IF(AND(AB$10&lt;$I787,$J787=1),$H787,1))</f>
        <v>0</v>
      </c>
      <c r="AC787" s="256">
        <f ca="1">SUMPRODUCT($O194:AC194,N(OFFSET($O758:AC758,0,MAX(COLUMN($O758:AC758))-COLUMN($O758:AC758),1,1)))*IF($J787=0,$H787,IF(AND(AC$10&lt;$I787,$J787=1),$H787,1))</f>
        <v>0</v>
      </c>
      <c r="AD787" s="256">
        <f ca="1">SUMPRODUCT($O194:AD194,N(OFFSET($O758:AD758,0,MAX(COLUMN($O758:AD758))-COLUMN($O758:AD758),1,1)))*IF($J787=0,$H787,IF(AND(AD$10&lt;$I787,$J787=1),$H787,1))</f>
        <v>0</v>
      </c>
      <c r="AE787" s="256">
        <f ca="1">SUMPRODUCT($O194:AE194,N(OFFSET($O758:AE758,0,MAX(COLUMN($O758:AE758))-COLUMN($O758:AE758),1,1)))*IF($J787=0,$H787,IF(AND(AE$10&lt;$I787,$J787=1),$H787,1))</f>
        <v>0</v>
      </c>
      <c r="AF787" s="256">
        <f ca="1">SUMPRODUCT($O194:AF194,N(OFFSET($O758:AF758,0,MAX(COLUMN($O758:AF758))-COLUMN($O758:AF758),1,1)))*IF($J787=0,$H787,IF(AND(AF$10&lt;$I787,$J787=1),$H787,1))</f>
        <v>0</v>
      </c>
      <c r="AG787" s="256">
        <f ca="1">SUMPRODUCT($O194:AG194,N(OFFSET($O758:AG758,0,MAX(COLUMN($O758:AG758))-COLUMN($O758:AG758),1,1)))*IF($J787=0,$H787,IF(AND(AG$10&lt;$I787,$J787=1),$H787,1))</f>
        <v>0</v>
      </c>
      <c r="AH787" s="256">
        <f ca="1">SUMPRODUCT($O194:AH194,N(OFFSET($O758:AH758,0,MAX(COLUMN($O758:AH758))-COLUMN($O758:AH758),1,1)))*IF($J787=0,$H787,IF(AND(AH$10&lt;$I787,$J787=1),$H787,1))</f>
        <v>0</v>
      </c>
      <c r="AI787" s="256">
        <f ca="1">SUMPRODUCT($O194:AI194,N(OFFSET($O758:AI758,0,MAX(COLUMN($O758:AI758))-COLUMN($O758:AI758),1,1)))*IF($J787=0,$H787,IF(AND(AI$10&lt;$I787,$J787=1),$H787,1))</f>
        <v>0</v>
      </c>
      <c r="AJ787" s="256">
        <f ca="1">SUMPRODUCT($O194:AJ194,N(OFFSET($O758:AJ758,0,MAX(COLUMN($O758:AJ758))-COLUMN($O758:AJ758),1,1)))*IF($J787=0,$H787,IF(AND(AJ$10&lt;$I787,$J787=1),$H787,1))</f>
        <v>0</v>
      </c>
      <c r="AK787" s="256">
        <f ca="1">SUMPRODUCT($O194:AK194,N(OFFSET($O758:AK758,0,MAX(COLUMN($O758:AK758))-COLUMN($O758:AK758),1,1)))*IF($J787=0,$H787,IF(AND(AK$10&lt;$I787,$J787=1),$H787,1))</f>
        <v>0</v>
      </c>
      <c r="AL787" s="256">
        <f ca="1">SUMPRODUCT($O194:AL194,N(OFFSET($O758:AL758,0,MAX(COLUMN($O758:AL758))-COLUMN($O758:AL758),1,1)))*IF($J787=0,$H787,IF(AND(AL$10&lt;$I787,$J787=1),$H787,1))</f>
        <v>0</v>
      </c>
      <c r="AM787" s="256">
        <f ca="1">SUMPRODUCT($O194:AM194,N(OFFSET($O758:AM758,0,MAX(COLUMN($O758:AM758))-COLUMN($O758:AM758),1,1)))*IF($J787=0,$H787,IF(AND(AM$10&lt;$I787,$J787=1),$H787,1))</f>
        <v>0</v>
      </c>
      <c r="AN787" s="256">
        <f ca="1">SUMPRODUCT($O194:AN194,N(OFFSET($O758:AN758,0,MAX(COLUMN($O758:AN758))-COLUMN($O758:AN758),1,1)))*IF($J787=0,$H787,IF(AND(AN$10&lt;$I787,$J787=1),$H787,1))</f>
        <v>0</v>
      </c>
      <c r="AO787" s="256">
        <f ca="1">SUMPRODUCT($O194:AO194,N(OFFSET($O758:AO758,0,MAX(COLUMN($O758:AO758))-COLUMN($O758:AO758),1,1)))*IF($J787=0,$H787,IF(AND(AO$10&lt;$I787,$J787=1),$H787,1))</f>
        <v>0</v>
      </c>
      <c r="AP787" s="256">
        <f ca="1">SUMPRODUCT($O194:AP194,N(OFFSET($O758:AP758,0,MAX(COLUMN($O758:AP758))-COLUMN($O758:AP758),1,1)))*IF($J787=0,$H787,IF(AND(AP$10&lt;$I787,$J787=1),$H787,1))</f>
        <v>0</v>
      </c>
      <c r="AQ787" s="256">
        <f ca="1">SUMPRODUCT($O194:AQ194,N(OFFSET($O758:AQ758,0,MAX(COLUMN($O758:AQ758))-COLUMN($O758:AQ758),1,1)))*IF($J787=0,$H787,IF(AND(AQ$10&lt;$I787,$J787=1),$H787,1))</f>
        <v>0</v>
      </c>
      <c r="AR787" s="256">
        <f ca="1">SUMPRODUCT($O194:AR194,N(OFFSET($O758:AR758,0,MAX(COLUMN($O758:AR758))-COLUMN($O758:AR758),1,1)))*IF($J787=0,$H787,IF(AND(AR$10&lt;$I787,$J787=1),$H787,1))</f>
        <v>0</v>
      </c>
      <c r="AS787" s="256">
        <f ca="1">SUMPRODUCT($O194:AS194,N(OFFSET($O758:AS758,0,MAX(COLUMN($O758:AS758))-COLUMN($O758:AS758),1,1)))*IF($J787=0,$H787,IF(AND(AS$10&lt;$I787,$J787=1),$H787,1))</f>
        <v>0</v>
      </c>
      <c r="AT787" s="256">
        <f ca="1">SUMPRODUCT($O194:AT194,N(OFFSET($O758:AT758,0,MAX(COLUMN($O758:AT758))-COLUMN($O758:AT758),1,1)))*IF($J787=0,$H787,IF(AND(AT$10&lt;$I787,$J787=1),$H787,1))</f>
        <v>0</v>
      </c>
      <c r="AU787" s="256">
        <f ca="1">SUMPRODUCT($O194:AU194,N(OFFSET($O758:AU758,0,MAX(COLUMN($O758:AU758))-COLUMN($O758:AU758),1,1)))*IF($J787=0,$H787,IF(AND(AU$10&lt;$I787,$J787=1),$H787,1))</f>
        <v>0</v>
      </c>
      <c r="AV787" s="256">
        <f ca="1">SUMPRODUCT($O194:AV194,N(OFFSET($O758:AV758,0,MAX(COLUMN($O758:AV758))-COLUMN($O758:AV758),1,1)))*IF($J787=0,$H787,IF(AND(AV$10&lt;$I787,$J787=1),$H787,1))</f>
        <v>0</v>
      </c>
      <c r="AW787" s="256">
        <f ca="1">SUMPRODUCT($O194:AW194,N(OFFSET($O758:AW758,0,MAX(COLUMN($O758:AW758))-COLUMN($O758:AW758),1,1)))*IF($J787=0,$H787,IF(AND(AW$10&lt;$I787,$J787=1),$H787,1))</f>
        <v>0</v>
      </c>
      <c r="AX787" s="256">
        <f ca="1">SUMPRODUCT($O194:AX194,N(OFFSET($O758:AX758,0,MAX(COLUMN($O758:AX758))-COLUMN($O758:AX758),1,1)))*IF($J787=0,$H787,IF(AND(AX$10&lt;$I787,$J787=1),$H787,1))</f>
        <v>0</v>
      </c>
      <c r="AY787" s="256">
        <f ca="1">SUMPRODUCT($O194:AY194,N(OFFSET($O758:AY758,0,MAX(COLUMN($O758:AY758))-COLUMN($O758:AY758),1,1)))*IF($J787=0,$H787,IF(AND(AY$10&lt;$I787,$J787=1),$H787,1))</f>
        <v>0</v>
      </c>
      <c r="AZ787" s="256">
        <f ca="1">SUMPRODUCT($O194:AZ194,N(OFFSET($O758:AZ758,0,MAX(COLUMN($O758:AZ758))-COLUMN($O758:AZ758),1,1)))*IF($J787=0,$H787,IF(AND(AZ$10&lt;$I787,$J787=1),$H787,1))</f>
        <v>0</v>
      </c>
      <c r="BA787" s="256">
        <f ca="1">SUMPRODUCT($O194:BA194,N(OFFSET($O758:BA758,0,MAX(COLUMN($O758:BA758))-COLUMN($O758:BA758),1,1)))*IF($J787=0,$H787,IF(AND(BA$10&lt;$I787,$J787=1),$H787,1))</f>
        <v>0</v>
      </c>
      <c r="BB787" s="256">
        <f ca="1">SUMPRODUCT($O194:BB194,N(OFFSET($O758:BB758,0,MAX(COLUMN($O758:BB758))-COLUMN($O758:BB758),1,1)))*IF($J787=0,$H787,IF(AND(BB$10&lt;$I787,$J787=1),$H787,1))</f>
        <v>0</v>
      </c>
      <c r="BC787" s="256">
        <f ca="1">SUMPRODUCT($O194:BC194,N(OFFSET($O758:BC758,0,MAX(COLUMN($O758:BC758))-COLUMN($O758:BC758),1,1)))*IF($J787=0,$H787,IF(AND(BC$10&lt;$I787,$J787=1),$H787,1))</f>
        <v>0</v>
      </c>
      <c r="BD787" s="256">
        <f ca="1">SUMPRODUCT($O194:BD194,N(OFFSET($O758:BD758,0,MAX(COLUMN($O758:BD758))-COLUMN($O758:BD758),1,1)))*IF($J787=0,$H787,IF(AND(BD$10&lt;$I787,$J787=1),$H787,1))</f>
        <v>0</v>
      </c>
      <c r="BE787" s="256">
        <f ca="1">SUMPRODUCT($O194:BE194,N(OFFSET($O758:BE758,0,MAX(COLUMN($O758:BE758))-COLUMN($O758:BE758),1,1)))*IF($J787=0,$H787,IF(AND(BE$10&lt;$I787,$J787=1),$H787,1))</f>
        <v>0</v>
      </c>
      <c r="BF787" s="256">
        <f ca="1">SUMPRODUCT($O194:BF194,N(OFFSET($O758:BF758,0,MAX(COLUMN($O758:BF758))-COLUMN($O758:BF758),1,1)))*IF($J787=0,$H787,IF(AND(BF$10&lt;$I787,$J787=1),$H787,1))</f>
        <v>0</v>
      </c>
      <c r="BG787" s="256">
        <f ca="1">SUMPRODUCT($O194:BG194,N(OFFSET($O758:BG758,0,MAX(COLUMN($O758:BG758))-COLUMN($O758:BG758),1,1)))*IF($J787=0,$H787,IF(AND(BG$10&lt;$I787,$J787=1),$H787,1))</f>
        <v>0</v>
      </c>
      <c r="BH787" s="256">
        <f ca="1">SUMPRODUCT($O194:BH194,N(OFFSET($O758:BH758,0,MAX(COLUMN($O758:BH758))-COLUMN($O758:BH758),1,1)))*IF($J787=0,$H787,IF(AND(BH$10&lt;$I787,$J787=1),$H787,1))</f>
        <v>0</v>
      </c>
      <c r="BI787" s="256">
        <f ca="1">SUMPRODUCT($O194:BI194,N(OFFSET($O758:BI758,0,MAX(COLUMN($O758:BI758))-COLUMN($O758:BI758),1,1)))*IF($J787=0,$H787,IF(AND(BI$10&lt;$I787,$J787=1),$H787,1))</f>
        <v>0</v>
      </c>
      <c r="BJ787" s="256">
        <f ca="1">SUMPRODUCT($O194:BJ194,N(OFFSET($O758:BJ758,0,MAX(COLUMN($O758:BJ758))-COLUMN($O758:BJ758),1,1)))*IF($J787=0,$H787,IF(AND(BJ$10&lt;$I787,$J787=1),$H787,1))</f>
        <v>0</v>
      </c>
      <c r="BK787" s="256">
        <f ca="1">SUMPRODUCT($O194:BK194,N(OFFSET($O758:BK758,0,MAX(COLUMN($O758:BK758))-COLUMN($O758:BK758),1,1)))*IF($J787=0,$H787,IF(AND(BK$10&lt;$I787,$J787=1),$H787,1))</f>
        <v>0</v>
      </c>
      <c r="BL787" s="256">
        <f ca="1">SUMPRODUCT($O194:BL194,N(OFFSET($O758:BL758,0,MAX(COLUMN($O758:BL758))-COLUMN($O758:BL758),1,1)))*IF($J787=0,$H787,IF(AND(BL$10&lt;$I787,$J787=1),$H787,1))</f>
        <v>0</v>
      </c>
      <c r="BM787" s="256">
        <f ca="1">SUMPRODUCT($O194:BM194,N(OFFSET($O758:BM758,0,MAX(COLUMN($O758:BM758))-COLUMN($O758:BM758),1,1)))*IF($J787=0,$H787,IF(AND(BM$10&lt;$I787,$J787=1),$H787,1))</f>
        <v>0</v>
      </c>
    </row>
    <row r="788" spans="3:65" ht="12.75">
      <c r="C788" s="220">
        <f t="shared" si="682"/>
        <v>13</v>
      </c>
      <c r="D788" s="198" t="str">
        <f t="shared" si="683"/>
        <v>…</v>
      </c>
      <c r="E788" s="245" t="str">
        <f t="shared" si="681"/>
        <v>Operating Expense</v>
      </c>
      <c r="F788" s="215">
        <f t="shared" si="681"/>
        <v>2</v>
      </c>
      <c r="G788" s="215"/>
      <c r="H788" s="314">
        <f>Input!O24</f>
        <v>1</v>
      </c>
      <c r="I788" s="204">
        <f>Input!$O$37</f>
        <v>2038</v>
      </c>
      <c r="J788" s="119">
        <f>IF(ISNUMBER(SEARCH("Solar",Input!H24)),1,0)</f>
        <v>0</v>
      </c>
      <c r="O788" s="256">
        <f ca="1">SUMPRODUCT($O195:O195,N(OFFSET($O759:O759,0,MAX(COLUMN($O759:O759))-COLUMN($O759:O759),1,1)))*IF($J788=0,$H788,IF(AND(O$10&lt;$I788,$J788=1),$H788,1))</f>
        <v>0</v>
      </c>
      <c r="P788" s="256">
        <f ca="1">SUMPRODUCT($O195:P195,N(OFFSET($O759:P759,0,MAX(COLUMN($O759:P759))-COLUMN($O759:P759),1,1)))*IF($J788=0,$H788,IF(AND(P$10&lt;$I788,$J788=1),$H788,1))</f>
        <v>0</v>
      </c>
      <c r="Q788" s="256">
        <f ca="1">SUMPRODUCT($O195:Q195,N(OFFSET($O759:Q759,0,MAX(COLUMN($O759:Q759))-COLUMN($O759:Q759),1,1)))*IF($J788=0,$H788,IF(AND(Q$10&lt;$I788,$J788=1),$H788,1))</f>
        <v>0</v>
      </c>
      <c r="R788" s="256">
        <f ca="1">SUMPRODUCT($O195:R195,N(OFFSET($O759:R759,0,MAX(COLUMN($O759:R759))-COLUMN($O759:R759),1,1)))*IF($J788=0,$H788,IF(AND(R$10&lt;$I788,$J788=1),$H788,1))</f>
        <v>0</v>
      </c>
      <c r="S788" s="256">
        <f ca="1">SUMPRODUCT($O195:S195,N(OFFSET($O759:S759,0,MAX(COLUMN($O759:S759))-COLUMN($O759:S759),1,1)))*IF($J788=0,$H788,IF(AND(S$10&lt;$I788,$J788=1),$H788,1))</f>
        <v>0</v>
      </c>
      <c r="T788" s="256">
        <f ca="1">SUMPRODUCT($O195:T195,N(OFFSET($O759:T759,0,MAX(COLUMN($O759:T759))-COLUMN($O759:T759),1,1)))*IF($J788=0,$H788,IF(AND(T$10&lt;$I788,$J788=1),$H788,1))</f>
        <v>0</v>
      </c>
      <c r="U788" s="256">
        <f ca="1">SUMPRODUCT($O195:U195,N(OFFSET($O759:U759,0,MAX(COLUMN($O759:U759))-COLUMN($O759:U759),1,1)))*IF($J788=0,$H788,IF(AND(U$10&lt;$I788,$J788=1),$H788,1))</f>
        <v>0</v>
      </c>
      <c r="V788" s="256">
        <f ca="1">SUMPRODUCT($O195:V195,N(OFFSET($O759:V759,0,MAX(COLUMN($O759:V759))-COLUMN($O759:V759),1,1)))*IF($J788=0,$H788,IF(AND(V$10&lt;$I788,$J788=1),$H788,1))</f>
        <v>0</v>
      </c>
      <c r="W788" s="256">
        <f ca="1">SUMPRODUCT($O195:W195,N(OFFSET($O759:W759,0,MAX(COLUMN($O759:W759))-COLUMN($O759:W759),1,1)))*IF($J788=0,$H788,IF(AND(W$10&lt;$I788,$J788=1),$H788,1))</f>
        <v>0</v>
      </c>
      <c r="X788" s="256">
        <f ca="1">SUMPRODUCT($O195:X195,N(OFFSET($O759:X759,0,MAX(COLUMN($O759:X759))-COLUMN($O759:X759),1,1)))*IF($J788=0,$H788,IF(AND(X$10&lt;$I788,$J788=1),$H788,1))</f>
        <v>0</v>
      </c>
      <c r="Y788" s="256">
        <f ca="1">SUMPRODUCT($O195:Y195,N(OFFSET($O759:Y759,0,MAX(COLUMN($O759:Y759))-COLUMN($O759:Y759),1,1)))*IF($J788=0,$H788,IF(AND(Y$10&lt;$I788,$J788=1),$H788,1))</f>
        <v>0</v>
      </c>
      <c r="Z788" s="256">
        <f ca="1">SUMPRODUCT($O195:Z195,N(OFFSET($O759:Z759,0,MAX(COLUMN($O759:Z759))-COLUMN($O759:Z759),1,1)))*IF($J788=0,$H788,IF(AND(Z$10&lt;$I788,$J788=1),$H788,1))</f>
        <v>0</v>
      </c>
      <c r="AA788" s="256">
        <f ca="1">SUMPRODUCT($O195:AA195,N(OFFSET($O759:AA759,0,MAX(COLUMN($O759:AA759))-COLUMN($O759:AA759),1,1)))*IF($J788=0,$H788,IF(AND(AA$10&lt;$I788,$J788=1),$H788,1))</f>
        <v>0</v>
      </c>
      <c r="AB788" s="256">
        <f ca="1">SUMPRODUCT($O195:AB195,N(OFFSET($O759:AB759,0,MAX(COLUMN($O759:AB759))-COLUMN($O759:AB759),1,1)))*IF($J788=0,$H788,IF(AND(AB$10&lt;$I788,$J788=1),$H788,1))</f>
        <v>0</v>
      </c>
      <c r="AC788" s="256">
        <f ca="1">SUMPRODUCT($O195:AC195,N(OFFSET($O759:AC759,0,MAX(COLUMN($O759:AC759))-COLUMN($O759:AC759),1,1)))*IF($J788=0,$H788,IF(AND(AC$10&lt;$I788,$J788=1),$H788,1))</f>
        <v>0</v>
      </c>
      <c r="AD788" s="256">
        <f ca="1">SUMPRODUCT($O195:AD195,N(OFFSET($O759:AD759,0,MAX(COLUMN($O759:AD759))-COLUMN($O759:AD759),1,1)))*IF($J788=0,$H788,IF(AND(AD$10&lt;$I788,$J788=1),$H788,1))</f>
        <v>0</v>
      </c>
      <c r="AE788" s="256">
        <f ca="1">SUMPRODUCT($O195:AE195,N(OFFSET($O759:AE759,0,MAX(COLUMN($O759:AE759))-COLUMN($O759:AE759),1,1)))*IF($J788=0,$H788,IF(AND(AE$10&lt;$I788,$J788=1),$H788,1))</f>
        <v>0</v>
      </c>
      <c r="AF788" s="256">
        <f ca="1">SUMPRODUCT($O195:AF195,N(OFFSET($O759:AF759,0,MAX(COLUMN($O759:AF759))-COLUMN($O759:AF759),1,1)))*IF($J788=0,$H788,IF(AND(AF$10&lt;$I788,$J788=1),$H788,1))</f>
        <v>0</v>
      </c>
      <c r="AG788" s="256">
        <f ca="1">SUMPRODUCT($O195:AG195,N(OFFSET($O759:AG759,0,MAX(COLUMN($O759:AG759))-COLUMN($O759:AG759),1,1)))*IF($J788=0,$H788,IF(AND(AG$10&lt;$I788,$J788=1),$H788,1))</f>
        <v>0</v>
      </c>
      <c r="AH788" s="256">
        <f ca="1">SUMPRODUCT($O195:AH195,N(OFFSET($O759:AH759,0,MAX(COLUMN($O759:AH759))-COLUMN($O759:AH759),1,1)))*IF($J788=0,$H788,IF(AND(AH$10&lt;$I788,$J788=1),$H788,1))</f>
        <v>0</v>
      </c>
      <c r="AI788" s="256">
        <f ca="1">SUMPRODUCT($O195:AI195,N(OFFSET($O759:AI759,0,MAX(COLUMN($O759:AI759))-COLUMN($O759:AI759),1,1)))*IF($J788=0,$H788,IF(AND(AI$10&lt;$I788,$J788=1),$H788,1))</f>
        <v>0</v>
      </c>
      <c r="AJ788" s="256">
        <f ca="1">SUMPRODUCT($O195:AJ195,N(OFFSET($O759:AJ759,0,MAX(COLUMN($O759:AJ759))-COLUMN($O759:AJ759),1,1)))*IF($J788=0,$H788,IF(AND(AJ$10&lt;$I788,$J788=1),$H788,1))</f>
        <v>0</v>
      </c>
      <c r="AK788" s="256">
        <f ca="1">SUMPRODUCT($O195:AK195,N(OFFSET($O759:AK759,0,MAX(COLUMN($O759:AK759))-COLUMN($O759:AK759),1,1)))*IF($J788=0,$H788,IF(AND(AK$10&lt;$I788,$J788=1),$H788,1))</f>
        <v>0</v>
      </c>
      <c r="AL788" s="256">
        <f ca="1">SUMPRODUCT($O195:AL195,N(OFFSET($O759:AL759,0,MAX(COLUMN($O759:AL759))-COLUMN($O759:AL759),1,1)))*IF($J788=0,$H788,IF(AND(AL$10&lt;$I788,$J788=1),$H788,1))</f>
        <v>0</v>
      </c>
      <c r="AM788" s="256">
        <f ca="1">SUMPRODUCT($O195:AM195,N(OFFSET($O759:AM759,0,MAX(COLUMN($O759:AM759))-COLUMN($O759:AM759),1,1)))*IF($J788=0,$H788,IF(AND(AM$10&lt;$I788,$J788=1),$H788,1))</f>
        <v>0</v>
      </c>
      <c r="AN788" s="256">
        <f ca="1">SUMPRODUCT($O195:AN195,N(OFFSET($O759:AN759,0,MAX(COLUMN($O759:AN759))-COLUMN($O759:AN759),1,1)))*IF($J788=0,$H788,IF(AND(AN$10&lt;$I788,$J788=1),$H788,1))</f>
        <v>0</v>
      </c>
      <c r="AO788" s="256">
        <f ca="1">SUMPRODUCT($O195:AO195,N(OFFSET($O759:AO759,0,MAX(COLUMN($O759:AO759))-COLUMN($O759:AO759),1,1)))*IF($J788=0,$H788,IF(AND(AO$10&lt;$I788,$J788=1),$H788,1))</f>
        <v>0</v>
      </c>
      <c r="AP788" s="256">
        <f ca="1">SUMPRODUCT($O195:AP195,N(OFFSET($O759:AP759,0,MAX(COLUMN($O759:AP759))-COLUMN($O759:AP759),1,1)))*IF($J788=0,$H788,IF(AND(AP$10&lt;$I788,$J788=1),$H788,1))</f>
        <v>0</v>
      </c>
      <c r="AQ788" s="256">
        <f ca="1">SUMPRODUCT($O195:AQ195,N(OFFSET($O759:AQ759,0,MAX(COLUMN($O759:AQ759))-COLUMN($O759:AQ759),1,1)))*IF($J788=0,$H788,IF(AND(AQ$10&lt;$I788,$J788=1),$H788,1))</f>
        <v>0</v>
      </c>
      <c r="AR788" s="256">
        <f ca="1">SUMPRODUCT($O195:AR195,N(OFFSET($O759:AR759,0,MAX(COLUMN($O759:AR759))-COLUMN($O759:AR759),1,1)))*IF($J788=0,$H788,IF(AND(AR$10&lt;$I788,$J788=1),$H788,1))</f>
        <v>0</v>
      </c>
      <c r="AS788" s="256">
        <f ca="1">SUMPRODUCT($O195:AS195,N(OFFSET($O759:AS759,0,MAX(COLUMN($O759:AS759))-COLUMN($O759:AS759),1,1)))*IF($J788=0,$H788,IF(AND(AS$10&lt;$I788,$J788=1),$H788,1))</f>
        <v>0</v>
      </c>
      <c r="AT788" s="256">
        <f ca="1">SUMPRODUCT($O195:AT195,N(OFFSET($O759:AT759,0,MAX(COLUMN($O759:AT759))-COLUMN($O759:AT759),1,1)))*IF($J788=0,$H788,IF(AND(AT$10&lt;$I788,$J788=1),$H788,1))</f>
        <v>0</v>
      </c>
      <c r="AU788" s="256">
        <f ca="1">SUMPRODUCT($O195:AU195,N(OFFSET($O759:AU759,0,MAX(COLUMN($O759:AU759))-COLUMN($O759:AU759),1,1)))*IF($J788=0,$H788,IF(AND(AU$10&lt;$I788,$J788=1),$H788,1))</f>
        <v>0</v>
      </c>
      <c r="AV788" s="256">
        <f ca="1">SUMPRODUCT($O195:AV195,N(OFFSET($O759:AV759,0,MAX(COLUMN($O759:AV759))-COLUMN($O759:AV759),1,1)))*IF($J788=0,$H788,IF(AND(AV$10&lt;$I788,$J788=1),$H788,1))</f>
        <v>0</v>
      </c>
      <c r="AW788" s="256">
        <f ca="1">SUMPRODUCT($O195:AW195,N(OFFSET($O759:AW759,0,MAX(COLUMN($O759:AW759))-COLUMN($O759:AW759),1,1)))*IF($J788=0,$H788,IF(AND(AW$10&lt;$I788,$J788=1),$H788,1))</f>
        <v>0</v>
      </c>
      <c r="AX788" s="256">
        <f ca="1">SUMPRODUCT($O195:AX195,N(OFFSET($O759:AX759,0,MAX(COLUMN($O759:AX759))-COLUMN($O759:AX759),1,1)))*IF($J788=0,$H788,IF(AND(AX$10&lt;$I788,$J788=1),$H788,1))</f>
        <v>0</v>
      </c>
      <c r="AY788" s="256">
        <f ca="1">SUMPRODUCT($O195:AY195,N(OFFSET($O759:AY759,0,MAX(COLUMN($O759:AY759))-COLUMN($O759:AY759),1,1)))*IF($J788=0,$H788,IF(AND(AY$10&lt;$I788,$J788=1),$H788,1))</f>
        <v>0</v>
      </c>
      <c r="AZ788" s="256">
        <f ca="1">SUMPRODUCT($O195:AZ195,N(OFFSET($O759:AZ759,0,MAX(COLUMN($O759:AZ759))-COLUMN($O759:AZ759),1,1)))*IF($J788=0,$H788,IF(AND(AZ$10&lt;$I788,$J788=1),$H788,1))</f>
        <v>0</v>
      </c>
      <c r="BA788" s="256">
        <f ca="1">SUMPRODUCT($O195:BA195,N(OFFSET($O759:BA759,0,MAX(COLUMN($O759:BA759))-COLUMN($O759:BA759),1,1)))*IF($J788=0,$H788,IF(AND(BA$10&lt;$I788,$J788=1),$H788,1))</f>
        <v>0</v>
      </c>
      <c r="BB788" s="256">
        <f ca="1">SUMPRODUCT($O195:BB195,N(OFFSET($O759:BB759,0,MAX(COLUMN($O759:BB759))-COLUMN($O759:BB759),1,1)))*IF($J788=0,$H788,IF(AND(BB$10&lt;$I788,$J788=1),$H788,1))</f>
        <v>0</v>
      </c>
      <c r="BC788" s="256">
        <f ca="1">SUMPRODUCT($O195:BC195,N(OFFSET($O759:BC759,0,MAX(COLUMN($O759:BC759))-COLUMN($O759:BC759),1,1)))*IF($J788=0,$H788,IF(AND(BC$10&lt;$I788,$J788=1),$H788,1))</f>
        <v>0</v>
      </c>
      <c r="BD788" s="256">
        <f ca="1">SUMPRODUCT($O195:BD195,N(OFFSET($O759:BD759,0,MAX(COLUMN($O759:BD759))-COLUMN($O759:BD759),1,1)))*IF($J788=0,$H788,IF(AND(BD$10&lt;$I788,$J788=1),$H788,1))</f>
        <v>0</v>
      </c>
      <c r="BE788" s="256">
        <f ca="1">SUMPRODUCT($O195:BE195,N(OFFSET($O759:BE759,0,MAX(COLUMN($O759:BE759))-COLUMN($O759:BE759),1,1)))*IF($J788=0,$H788,IF(AND(BE$10&lt;$I788,$J788=1),$H788,1))</f>
        <v>0</v>
      </c>
      <c r="BF788" s="256">
        <f ca="1">SUMPRODUCT($O195:BF195,N(OFFSET($O759:BF759,0,MAX(COLUMN($O759:BF759))-COLUMN($O759:BF759),1,1)))*IF($J788=0,$H788,IF(AND(BF$10&lt;$I788,$J788=1),$H788,1))</f>
        <v>0</v>
      </c>
      <c r="BG788" s="256">
        <f ca="1">SUMPRODUCT($O195:BG195,N(OFFSET($O759:BG759,0,MAX(COLUMN($O759:BG759))-COLUMN($O759:BG759),1,1)))*IF($J788=0,$H788,IF(AND(BG$10&lt;$I788,$J788=1),$H788,1))</f>
        <v>0</v>
      </c>
      <c r="BH788" s="256">
        <f ca="1">SUMPRODUCT($O195:BH195,N(OFFSET($O759:BH759,0,MAX(COLUMN($O759:BH759))-COLUMN($O759:BH759),1,1)))*IF($J788=0,$H788,IF(AND(BH$10&lt;$I788,$J788=1),$H788,1))</f>
        <v>0</v>
      </c>
      <c r="BI788" s="256">
        <f ca="1">SUMPRODUCT($O195:BI195,N(OFFSET($O759:BI759,0,MAX(COLUMN($O759:BI759))-COLUMN($O759:BI759),1,1)))*IF($J788=0,$H788,IF(AND(BI$10&lt;$I788,$J788=1),$H788,1))</f>
        <v>0</v>
      </c>
      <c r="BJ788" s="256">
        <f ca="1">SUMPRODUCT($O195:BJ195,N(OFFSET($O759:BJ759,0,MAX(COLUMN($O759:BJ759))-COLUMN($O759:BJ759),1,1)))*IF($J788=0,$H788,IF(AND(BJ$10&lt;$I788,$J788=1),$H788,1))</f>
        <v>0</v>
      </c>
      <c r="BK788" s="256">
        <f ca="1">SUMPRODUCT($O195:BK195,N(OFFSET($O759:BK759,0,MAX(COLUMN($O759:BK759))-COLUMN($O759:BK759),1,1)))*IF($J788=0,$H788,IF(AND(BK$10&lt;$I788,$J788=1),$H788,1))</f>
        <v>0</v>
      </c>
      <c r="BL788" s="256">
        <f ca="1">SUMPRODUCT($O195:BL195,N(OFFSET($O759:BL759,0,MAX(COLUMN($O759:BL759))-COLUMN($O759:BL759),1,1)))*IF($J788=0,$H788,IF(AND(BL$10&lt;$I788,$J788=1),$H788,1))</f>
        <v>0</v>
      </c>
      <c r="BM788" s="256">
        <f ca="1">SUMPRODUCT($O195:BM195,N(OFFSET($O759:BM759,0,MAX(COLUMN($O759:BM759))-COLUMN($O759:BM759),1,1)))*IF($J788=0,$H788,IF(AND(BM$10&lt;$I788,$J788=1),$H788,1))</f>
        <v>0</v>
      </c>
    </row>
    <row r="789" spans="3:65" ht="12.75">
      <c r="C789" s="220">
        <f t="shared" si="682"/>
        <v>14</v>
      </c>
      <c r="D789" s="198" t="str">
        <f t="shared" si="683"/>
        <v>…</v>
      </c>
      <c r="E789" s="245" t="str">
        <f t="shared" si="681"/>
        <v>Operating Expense</v>
      </c>
      <c r="F789" s="215">
        <f t="shared" si="681"/>
        <v>2</v>
      </c>
      <c r="G789" s="215"/>
      <c r="H789" s="314">
        <f>Input!O25</f>
        <v>1</v>
      </c>
      <c r="I789" s="204">
        <f>Input!$O$37</f>
        <v>2038</v>
      </c>
      <c r="J789" s="119">
        <f>IF(ISNUMBER(SEARCH("Solar",Input!H25)),1,0)</f>
        <v>0</v>
      </c>
      <c r="O789" s="256">
        <f ca="1">SUMPRODUCT($O196:O196,N(OFFSET($O760:O760,0,MAX(COLUMN($O760:O760))-COLUMN($O760:O760),1,1)))*IF($J789=0,$H789,IF(AND(O$10&lt;$I789,$J789=1),$H789,1))</f>
        <v>0</v>
      </c>
      <c r="P789" s="256">
        <f ca="1">SUMPRODUCT($O196:P196,N(OFFSET($O760:P760,0,MAX(COLUMN($O760:P760))-COLUMN($O760:P760),1,1)))*IF($J789=0,$H789,IF(AND(P$10&lt;$I789,$J789=1),$H789,1))</f>
        <v>0</v>
      </c>
      <c r="Q789" s="256">
        <f ca="1">SUMPRODUCT($O196:Q196,N(OFFSET($O760:Q760,0,MAX(COLUMN($O760:Q760))-COLUMN($O760:Q760),1,1)))*IF($J789=0,$H789,IF(AND(Q$10&lt;$I789,$J789=1),$H789,1))</f>
        <v>0</v>
      </c>
      <c r="R789" s="256">
        <f ca="1">SUMPRODUCT($O196:R196,N(OFFSET($O760:R760,0,MAX(COLUMN($O760:R760))-COLUMN($O760:R760),1,1)))*IF($J789=0,$H789,IF(AND(R$10&lt;$I789,$J789=1),$H789,1))</f>
        <v>0</v>
      </c>
      <c r="S789" s="256">
        <f ca="1">SUMPRODUCT($O196:S196,N(OFFSET($O760:S760,0,MAX(COLUMN($O760:S760))-COLUMN($O760:S760),1,1)))*IF($J789=0,$H789,IF(AND(S$10&lt;$I789,$J789=1),$H789,1))</f>
        <v>0</v>
      </c>
      <c r="T789" s="256">
        <f ca="1">SUMPRODUCT($O196:T196,N(OFFSET($O760:T760,0,MAX(COLUMN($O760:T760))-COLUMN($O760:T760),1,1)))*IF($J789=0,$H789,IF(AND(T$10&lt;$I789,$J789=1),$H789,1))</f>
        <v>0</v>
      </c>
      <c r="U789" s="256">
        <f ca="1">SUMPRODUCT($O196:U196,N(OFFSET($O760:U760,0,MAX(COLUMN($O760:U760))-COLUMN($O760:U760),1,1)))*IF($J789=0,$H789,IF(AND(U$10&lt;$I789,$J789=1),$H789,1))</f>
        <v>0</v>
      </c>
      <c r="V789" s="256">
        <f ca="1">SUMPRODUCT($O196:V196,N(OFFSET($O760:V760,0,MAX(COLUMN($O760:V760))-COLUMN($O760:V760),1,1)))*IF($J789=0,$H789,IF(AND(V$10&lt;$I789,$J789=1),$H789,1))</f>
        <v>0</v>
      </c>
      <c r="W789" s="256">
        <f ca="1">SUMPRODUCT($O196:W196,N(OFFSET($O760:W760,0,MAX(COLUMN($O760:W760))-COLUMN($O760:W760),1,1)))*IF($J789=0,$H789,IF(AND(W$10&lt;$I789,$J789=1),$H789,1))</f>
        <v>0</v>
      </c>
      <c r="X789" s="256">
        <f ca="1">SUMPRODUCT($O196:X196,N(OFFSET($O760:X760,0,MAX(COLUMN($O760:X760))-COLUMN($O760:X760),1,1)))*IF($J789=0,$H789,IF(AND(X$10&lt;$I789,$J789=1),$H789,1))</f>
        <v>0</v>
      </c>
      <c r="Y789" s="256">
        <f ca="1">SUMPRODUCT($O196:Y196,N(OFFSET($O760:Y760,0,MAX(COLUMN($O760:Y760))-COLUMN($O760:Y760),1,1)))*IF($J789=0,$H789,IF(AND(Y$10&lt;$I789,$J789=1),$H789,1))</f>
        <v>0</v>
      </c>
      <c r="Z789" s="256">
        <f ca="1">SUMPRODUCT($O196:Z196,N(OFFSET($O760:Z760,0,MAX(COLUMN($O760:Z760))-COLUMN($O760:Z760),1,1)))*IF($J789=0,$H789,IF(AND(Z$10&lt;$I789,$J789=1),$H789,1))</f>
        <v>0</v>
      </c>
      <c r="AA789" s="256">
        <f ca="1">SUMPRODUCT($O196:AA196,N(OFFSET($O760:AA760,0,MAX(COLUMN($O760:AA760))-COLUMN($O760:AA760),1,1)))*IF($J789=0,$H789,IF(AND(AA$10&lt;$I789,$J789=1),$H789,1))</f>
        <v>0</v>
      </c>
      <c r="AB789" s="256">
        <f ca="1">SUMPRODUCT($O196:AB196,N(OFFSET($O760:AB760,0,MAX(COLUMN($O760:AB760))-COLUMN($O760:AB760),1,1)))*IF($J789=0,$H789,IF(AND(AB$10&lt;$I789,$J789=1),$H789,1))</f>
        <v>0</v>
      </c>
      <c r="AC789" s="256">
        <f ca="1">SUMPRODUCT($O196:AC196,N(OFFSET($O760:AC760,0,MAX(COLUMN($O760:AC760))-COLUMN($O760:AC760),1,1)))*IF($J789=0,$H789,IF(AND(AC$10&lt;$I789,$J789=1),$H789,1))</f>
        <v>0</v>
      </c>
      <c r="AD789" s="256">
        <f ca="1">SUMPRODUCT($O196:AD196,N(OFFSET($O760:AD760,0,MAX(COLUMN($O760:AD760))-COLUMN($O760:AD760),1,1)))*IF($J789=0,$H789,IF(AND(AD$10&lt;$I789,$J789=1),$H789,1))</f>
        <v>0</v>
      </c>
      <c r="AE789" s="256">
        <f ca="1">SUMPRODUCT($O196:AE196,N(OFFSET($O760:AE760,0,MAX(COLUMN($O760:AE760))-COLUMN($O760:AE760),1,1)))*IF($J789=0,$H789,IF(AND(AE$10&lt;$I789,$J789=1),$H789,1))</f>
        <v>0</v>
      </c>
      <c r="AF789" s="256">
        <f ca="1">SUMPRODUCT($O196:AF196,N(OFFSET($O760:AF760,0,MAX(COLUMN($O760:AF760))-COLUMN($O760:AF760),1,1)))*IF($J789=0,$H789,IF(AND(AF$10&lt;$I789,$J789=1),$H789,1))</f>
        <v>0</v>
      </c>
      <c r="AG789" s="256">
        <f ca="1">SUMPRODUCT($O196:AG196,N(OFFSET($O760:AG760,0,MAX(COLUMN($O760:AG760))-COLUMN($O760:AG760),1,1)))*IF($J789=0,$H789,IF(AND(AG$10&lt;$I789,$J789=1),$H789,1))</f>
        <v>0</v>
      </c>
      <c r="AH789" s="256">
        <f ca="1">SUMPRODUCT($O196:AH196,N(OFFSET($O760:AH760,0,MAX(COLUMN($O760:AH760))-COLUMN($O760:AH760),1,1)))*IF($J789=0,$H789,IF(AND(AH$10&lt;$I789,$J789=1),$H789,1))</f>
        <v>0</v>
      </c>
      <c r="AI789" s="256">
        <f ca="1">SUMPRODUCT($O196:AI196,N(OFFSET($O760:AI760,0,MAX(COLUMN($O760:AI760))-COLUMN($O760:AI760),1,1)))*IF($J789=0,$H789,IF(AND(AI$10&lt;$I789,$J789=1),$H789,1))</f>
        <v>0</v>
      </c>
      <c r="AJ789" s="256">
        <f ca="1">SUMPRODUCT($O196:AJ196,N(OFFSET($O760:AJ760,0,MAX(COLUMN($O760:AJ760))-COLUMN($O760:AJ760),1,1)))*IF($J789=0,$H789,IF(AND(AJ$10&lt;$I789,$J789=1),$H789,1))</f>
        <v>0</v>
      </c>
      <c r="AK789" s="256">
        <f ca="1">SUMPRODUCT($O196:AK196,N(OFFSET($O760:AK760,0,MAX(COLUMN($O760:AK760))-COLUMN($O760:AK760),1,1)))*IF($J789=0,$H789,IF(AND(AK$10&lt;$I789,$J789=1),$H789,1))</f>
        <v>0</v>
      </c>
      <c r="AL789" s="256">
        <f ca="1">SUMPRODUCT($O196:AL196,N(OFFSET($O760:AL760,0,MAX(COLUMN($O760:AL760))-COLUMN($O760:AL760),1,1)))*IF($J789=0,$H789,IF(AND(AL$10&lt;$I789,$J789=1),$H789,1))</f>
        <v>0</v>
      </c>
      <c r="AM789" s="256">
        <f ca="1">SUMPRODUCT($O196:AM196,N(OFFSET($O760:AM760,0,MAX(COLUMN($O760:AM760))-COLUMN($O760:AM760),1,1)))*IF($J789=0,$H789,IF(AND(AM$10&lt;$I789,$J789=1),$H789,1))</f>
        <v>0</v>
      </c>
      <c r="AN789" s="256">
        <f ca="1">SUMPRODUCT($O196:AN196,N(OFFSET($O760:AN760,0,MAX(COLUMN($O760:AN760))-COLUMN($O760:AN760),1,1)))*IF($J789=0,$H789,IF(AND(AN$10&lt;$I789,$J789=1),$H789,1))</f>
        <v>0</v>
      </c>
      <c r="AO789" s="256">
        <f ca="1">SUMPRODUCT($O196:AO196,N(OFFSET($O760:AO760,0,MAX(COLUMN($O760:AO760))-COLUMN($O760:AO760),1,1)))*IF($J789=0,$H789,IF(AND(AO$10&lt;$I789,$J789=1),$H789,1))</f>
        <v>0</v>
      </c>
      <c r="AP789" s="256">
        <f ca="1">SUMPRODUCT($O196:AP196,N(OFFSET($O760:AP760,0,MAX(COLUMN($O760:AP760))-COLUMN($O760:AP760),1,1)))*IF($J789=0,$H789,IF(AND(AP$10&lt;$I789,$J789=1),$H789,1))</f>
        <v>0</v>
      </c>
      <c r="AQ789" s="256">
        <f ca="1">SUMPRODUCT($O196:AQ196,N(OFFSET($O760:AQ760,0,MAX(COLUMN($O760:AQ760))-COLUMN($O760:AQ760),1,1)))*IF($J789=0,$H789,IF(AND(AQ$10&lt;$I789,$J789=1),$H789,1))</f>
        <v>0</v>
      </c>
      <c r="AR789" s="256">
        <f ca="1">SUMPRODUCT($O196:AR196,N(OFFSET($O760:AR760,0,MAX(COLUMN($O760:AR760))-COLUMN($O760:AR760),1,1)))*IF($J789=0,$H789,IF(AND(AR$10&lt;$I789,$J789=1),$H789,1))</f>
        <v>0</v>
      </c>
      <c r="AS789" s="256">
        <f ca="1">SUMPRODUCT($O196:AS196,N(OFFSET($O760:AS760,0,MAX(COLUMN($O760:AS760))-COLUMN($O760:AS760),1,1)))*IF($J789=0,$H789,IF(AND(AS$10&lt;$I789,$J789=1),$H789,1))</f>
        <v>0</v>
      </c>
      <c r="AT789" s="256">
        <f ca="1">SUMPRODUCT($O196:AT196,N(OFFSET($O760:AT760,0,MAX(COLUMN($O760:AT760))-COLUMN($O760:AT760),1,1)))*IF($J789=0,$H789,IF(AND(AT$10&lt;$I789,$J789=1),$H789,1))</f>
        <v>0</v>
      </c>
      <c r="AU789" s="256">
        <f ca="1">SUMPRODUCT($O196:AU196,N(OFFSET($O760:AU760,0,MAX(COLUMN($O760:AU760))-COLUMN($O760:AU760),1,1)))*IF($J789=0,$H789,IF(AND(AU$10&lt;$I789,$J789=1),$H789,1))</f>
        <v>0</v>
      </c>
      <c r="AV789" s="256">
        <f ca="1">SUMPRODUCT($O196:AV196,N(OFFSET($O760:AV760,0,MAX(COLUMN($O760:AV760))-COLUMN($O760:AV760),1,1)))*IF($J789=0,$H789,IF(AND(AV$10&lt;$I789,$J789=1),$H789,1))</f>
        <v>0</v>
      </c>
      <c r="AW789" s="256">
        <f ca="1">SUMPRODUCT($O196:AW196,N(OFFSET($O760:AW760,0,MAX(COLUMN($O760:AW760))-COLUMN($O760:AW760),1,1)))*IF($J789=0,$H789,IF(AND(AW$10&lt;$I789,$J789=1),$H789,1))</f>
        <v>0</v>
      </c>
      <c r="AX789" s="256">
        <f ca="1">SUMPRODUCT($O196:AX196,N(OFFSET($O760:AX760,0,MAX(COLUMN($O760:AX760))-COLUMN($O760:AX760),1,1)))*IF($J789=0,$H789,IF(AND(AX$10&lt;$I789,$J789=1),$H789,1))</f>
        <v>0</v>
      </c>
      <c r="AY789" s="256">
        <f ca="1">SUMPRODUCT($O196:AY196,N(OFFSET($O760:AY760,0,MAX(COLUMN($O760:AY760))-COLUMN($O760:AY760),1,1)))*IF($J789=0,$H789,IF(AND(AY$10&lt;$I789,$J789=1),$H789,1))</f>
        <v>0</v>
      </c>
      <c r="AZ789" s="256">
        <f ca="1">SUMPRODUCT($O196:AZ196,N(OFFSET($O760:AZ760,0,MAX(COLUMN($O760:AZ760))-COLUMN($O760:AZ760),1,1)))*IF($J789=0,$H789,IF(AND(AZ$10&lt;$I789,$J789=1),$H789,1))</f>
        <v>0</v>
      </c>
      <c r="BA789" s="256">
        <f ca="1">SUMPRODUCT($O196:BA196,N(OFFSET($O760:BA760,0,MAX(COLUMN($O760:BA760))-COLUMN($O760:BA760),1,1)))*IF($J789=0,$H789,IF(AND(BA$10&lt;$I789,$J789=1),$H789,1))</f>
        <v>0</v>
      </c>
      <c r="BB789" s="256">
        <f ca="1">SUMPRODUCT($O196:BB196,N(OFFSET($O760:BB760,0,MAX(COLUMN($O760:BB760))-COLUMN($O760:BB760),1,1)))*IF($J789=0,$H789,IF(AND(BB$10&lt;$I789,$J789=1),$H789,1))</f>
        <v>0</v>
      </c>
      <c r="BC789" s="256">
        <f ca="1">SUMPRODUCT($O196:BC196,N(OFFSET($O760:BC760,0,MAX(COLUMN($O760:BC760))-COLUMN($O760:BC760),1,1)))*IF($J789=0,$H789,IF(AND(BC$10&lt;$I789,$J789=1),$H789,1))</f>
        <v>0</v>
      </c>
      <c r="BD789" s="256">
        <f ca="1">SUMPRODUCT($O196:BD196,N(OFFSET($O760:BD760,0,MAX(COLUMN($O760:BD760))-COLUMN($O760:BD760),1,1)))*IF($J789=0,$H789,IF(AND(BD$10&lt;$I789,$J789=1),$H789,1))</f>
        <v>0</v>
      </c>
      <c r="BE789" s="256">
        <f ca="1">SUMPRODUCT($O196:BE196,N(OFFSET($O760:BE760,0,MAX(COLUMN($O760:BE760))-COLUMN($O760:BE760),1,1)))*IF($J789=0,$H789,IF(AND(BE$10&lt;$I789,$J789=1),$H789,1))</f>
        <v>0</v>
      </c>
      <c r="BF789" s="256">
        <f ca="1">SUMPRODUCT($O196:BF196,N(OFFSET($O760:BF760,0,MAX(COLUMN($O760:BF760))-COLUMN($O760:BF760),1,1)))*IF($J789=0,$H789,IF(AND(BF$10&lt;$I789,$J789=1),$H789,1))</f>
        <v>0</v>
      </c>
      <c r="BG789" s="256">
        <f ca="1">SUMPRODUCT($O196:BG196,N(OFFSET($O760:BG760,0,MAX(COLUMN($O760:BG760))-COLUMN($O760:BG760),1,1)))*IF($J789=0,$H789,IF(AND(BG$10&lt;$I789,$J789=1),$H789,1))</f>
        <v>0</v>
      </c>
      <c r="BH789" s="256">
        <f ca="1">SUMPRODUCT($O196:BH196,N(OFFSET($O760:BH760,0,MAX(COLUMN($O760:BH760))-COLUMN($O760:BH760),1,1)))*IF($J789=0,$H789,IF(AND(BH$10&lt;$I789,$J789=1),$H789,1))</f>
        <v>0</v>
      </c>
      <c r="BI789" s="256">
        <f ca="1">SUMPRODUCT($O196:BI196,N(OFFSET($O760:BI760,0,MAX(COLUMN($O760:BI760))-COLUMN($O760:BI760),1,1)))*IF($J789=0,$H789,IF(AND(BI$10&lt;$I789,$J789=1),$H789,1))</f>
        <v>0</v>
      </c>
      <c r="BJ789" s="256">
        <f ca="1">SUMPRODUCT($O196:BJ196,N(OFFSET($O760:BJ760,0,MAX(COLUMN($O760:BJ760))-COLUMN($O760:BJ760),1,1)))*IF($J789=0,$H789,IF(AND(BJ$10&lt;$I789,$J789=1),$H789,1))</f>
        <v>0</v>
      </c>
      <c r="BK789" s="256">
        <f ca="1">SUMPRODUCT($O196:BK196,N(OFFSET($O760:BK760,0,MAX(COLUMN($O760:BK760))-COLUMN($O760:BK760),1,1)))*IF($J789=0,$H789,IF(AND(BK$10&lt;$I789,$J789=1),$H789,1))</f>
        <v>0</v>
      </c>
      <c r="BL789" s="256">
        <f ca="1">SUMPRODUCT($O196:BL196,N(OFFSET($O760:BL760,0,MAX(COLUMN($O760:BL760))-COLUMN($O760:BL760),1,1)))*IF($J789=0,$H789,IF(AND(BL$10&lt;$I789,$J789=1),$H789,1))</f>
        <v>0</v>
      </c>
      <c r="BM789" s="256">
        <f ca="1">SUMPRODUCT($O196:BM196,N(OFFSET($O760:BM760,0,MAX(COLUMN($O760:BM760))-COLUMN($O760:BM760),1,1)))*IF($J789=0,$H789,IF(AND(BM$10&lt;$I789,$J789=1),$H789,1))</f>
        <v>0</v>
      </c>
    </row>
    <row r="790" spans="3:65" ht="12.75">
      <c r="C790" s="220">
        <f t="shared" si="682"/>
        <v>15</v>
      </c>
      <c r="D790" s="198" t="str">
        <f t="shared" si="683"/>
        <v>…</v>
      </c>
      <c r="E790" s="245" t="str">
        <f t="shared" si="681"/>
        <v>Operating Expense</v>
      </c>
      <c r="F790" s="215">
        <f t="shared" si="681"/>
        <v>2</v>
      </c>
      <c r="G790" s="215"/>
      <c r="H790" s="314">
        <f>Input!O26</f>
        <v>1</v>
      </c>
      <c r="I790" s="204">
        <f>Input!$O$37</f>
        <v>2038</v>
      </c>
      <c r="J790" s="119">
        <f>IF(ISNUMBER(SEARCH("Solar",Input!H26)),1,0)</f>
        <v>0</v>
      </c>
      <c r="O790" s="256">
        <f ca="1">SUMPRODUCT($O197:O197,N(OFFSET($O761:O761,0,MAX(COLUMN($O761:O761))-COLUMN($O761:O761),1,1)))*IF($J790=0,$H790,IF(AND(O$10&lt;$I790,$J790=1),$H790,1))</f>
        <v>0</v>
      </c>
      <c r="P790" s="256">
        <f ca="1">SUMPRODUCT($O197:P197,N(OFFSET($O761:P761,0,MAX(COLUMN($O761:P761))-COLUMN($O761:P761),1,1)))*IF($J790=0,$H790,IF(AND(P$10&lt;$I790,$J790=1),$H790,1))</f>
        <v>0</v>
      </c>
      <c r="Q790" s="256">
        <f ca="1">SUMPRODUCT($O197:Q197,N(OFFSET($O761:Q761,0,MAX(COLUMN($O761:Q761))-COLUMN($O761:Q761),1,1)))*IF($J790=0,$H790,IF(AND(Q$10&lt;$I790,$J790=1),$H790,1))</f>
        <v>0</v>
      </c>
      <c r="R790" s="256">
        <f ca="1">SUMPRODUCT($O197:R197,N(OFFSET($O761:R761,0,MAX(COLUMN($O761:R761))-COLUMN($O761:R761),1,1)))*IF($J790=0,$H790,IF(AND(R$10&lt;$I790,$J790=1),$H790,1))</f>
        <v>0</v>
      </c>
      <c r="S790" s="256">
        <f ca="1">SUMPRODUCT($O197:S197,N(OFFSET($O761:S761,0,MAX(COLUMN($O761:S761))-COLUMN($O761:S761),1,1)))*IF($J790=0,$H790,IF(AND(S$10&lt;$I790,$J790=1),$H790,1))</f>
        <v>0</v>
      </c>
      <c r="T790" s="256">
        <f ca="1">SUMPRODUCT($O197:T197,N(OFFSET($O761:T761,0,MAX(COLUMN($O761:T761))-COLUMN($O761:T761),1,1)))*IF($J790=0,$H790,IF(AND(T$10&lt;$I790,$J790=1),$H790,1))</f>
        <v>0</v>
      </c>
      <c r="U790" s="256">
        <f ca="1">SUMPRODUCT($O197:U197,N(OFFSET($O761:U761,0,MAX(COLUMN($O761:U761))-COLUMN($O761:U761),1,1)))*IF($J790=0,$H790,IF(AND(U$10&lt;$I790,$J790=1),$H790,1))</f>
        <v>0</v>
      </c>
      <c r="V790" s="256">
        <f ca="1">SUMPRODUCT($O197:V197,N(OFFSET($O761:V761,0,MAX(COLUMN($O761:V761))-COLUMN($O761:V761),1,1)))*IF($J790=0,$H790,IF(AND(V$10&lt;$I790,$J790=1),$H790,1))</f>
        <v>0</v>
      </c>
      <c r="W790" s="256">
        <f ca="1">SUMPRODUCT($O197:W197,N(OFFSET($O761:W761,0,MAX(COLUMN($O761:W761))-COLUMN($O761:W761),1,1)))*IF($J790=0,$H790,IF(AND(W$10&lt;$I790,$J790=1),$H790,1))</f>
        <v>0</v>
      </c>
      <c r="X790" s="256">
        <f ca="1">SUMPRODUCT($O197:X197,N(OFFSET($O761:X761,0,MAX(COLUMN($O761:X761))-COLUMN($O761:X761),1,1)))*IF($J790=0,$H790,IF(AND(X$10&lt;$I790,$J790=1),$H790,1))</f>
        <v>0</v>
      </c>
      <c r="Y790" s="256">
        <f ca="1">SUMPRODUCT($O197:Y197,N(OFFSET($O761:Y761,0,MAX(COLUMN($O761:Y761))-COLUMN($O761:Y761),1,1)))*IF($J790=0,$H790,IF(AND(Y$10&lt;$I790,$J790=1),$H790,1))</f>
        <v>0</v>
      </c>
      <c r="Z790" s="256">
        <f ca="1">SUMPRODUCT($O197:Z197,N(OFFSET($O761:Z761,0,MAX(COLUMN($O761:Z761))-COLUMN($O761:Z761),1,1)))*IF($J790=0,$H790,IF(AND(Z$10&lt;$I790,$J790=1),$H790,1))</f>
        <v>0</v>
      </c>
      <c r="AA790" s="256">
        <f ca="1">SUMPRODUCT($O197:AA197,N(OFFSET($O761:AA761,0,MAX(COLUMN($O761:AA761))-COLUMN($O761:AA761),1,1)))*IF($J790=0,$H790,IF(AND(AA$10&lt;$I790,$J790=1),$H790,1))</f>
        <v>0</v>
      </c>
      <c r="AB790" s="256">
        <f ca="1">SUMPRODUCT($O197:AB197,N(OFFSET($O761:AB761,0,MAX(COLUMN($O761:AB761))-COLUMN($O761:AB761),1,1)))*IF($J790=0,$H790,IF(AND(AB$10&lt;$I790,$J790=1),$H790,1))</f>
        <v>0</v>
      </c>
      <c r="AC790" s="256">
        <f ca="1">SUMPRODUCT($O197:AC197,N(OFFSET($O761:AC761,0,MAX(COLUMN($O761:AC761))-COLUMN($O761:AC761),1,1)))*IF($J790=0,$H790,IF(AND(AC$10&lt;$I790,$J790=1),$H790,1))</f>
        <v>0</v>
      </c>
      <c r="AD790" s="256">
        <f ca="1">SUMPRODUCT($O197:AD197,N(OFFSET($O761:AD761,0,MAX(COLUMN($O761:AD761))-COLUMN($O761:AD761),1,1)))*IF($J790=0,$H790,IF(AND(AD$10&lt;$I790,$J790=1),$H790,1))</f>
        <v>0</v>
      </c>
      <c r="AE790" s="256">
        <f ca="1">SUMPRODUCT($O197:AE197,N(OFFSET($O761:AE761,0,MAX(COLUMN($O761:AE761))-COLUMN($O761:AE761),1,1)))*IF($J790=0,$H790,IF(AND(AE$10&lt;$I790,$J790=1),$H790,1))</f>
        <v>0</v>
      </c>
      <c r="AF790" s="256">
        <f ca="1">SUMPRODUCT($O197:AF197,N(OFFSET($O761:AF761,0,MAX(COLUMN($O761:AF761))-COLUMN($O761:AF761),1,1)))*IF($J790=0,$H790,IF(AND(AF$10&lt;$I790,$J790=1),$H790,1))</f>
        <v>0</v>
      </c>
      <c r="AG790" s="256">
        <f ca="1">SUMPRODUCT($O197:AG197,N(OFFSET($O761:AG761,0,MAX(COLUMN($O761:AG761))-COLUMN($O761:AG761),1,1)))*IF($J790=0,$H790,IF(AND(AG$10&lt;$I790,$J790=1),$H790,1))</f>
        <v>0</v>
      </c>
      <c r="AH790" s="256">
        <f ca="1">SUMPRODUCT($O197:AH197,N(OFFSET($O761:AH761,0,MAX(COLUMN($O761:AH761))-COLUMN($O761:AH761),1,1)))*IF($J790=0,$H790,IF(AND(AH$10&lt;$I790,$J790=1),$H790,1))</f>
        <v>0</v>
      </c>
      <c r="AI790" s="256">
        <f ca="1">SUMPRODUCT($O197:AI197,N(OFFSET($O761:AI761,0,MAX(COLUMN($O761:AI761))-COLUMN($O761:AI761),1,1)))*IF($J790=0,$H790,IF(AND(AI$10&lt;$I790,$J790=1),$H790,1))</f>
        <v>0</v>
      </c>
      <c r="AJ790" s="256">
        <f ca="1">SUMPRODUCT($O197:AJ197,N(OFFSET($O761:AJ761,0,MAX(COLUMN($O761:AJ761))-COLUMN($O761:AJ761),1,1)))*IF($J790=0,$H790,IF(AND(AJ$10&lt;$I790,$J790=1),$H790,1))</f>
        <v>0</v>
      </c>
      <c r="AK790" s="256">
        <f ca="1">SUMPRODUCT($O197:AK197,N(OFFSET($O761:AK761,0,MAX(COLUMN($O761:AK761))-COLUMN($O761:AK761),1,1)))*IF($J790=0,$H790,IF(AND(AK$10&lt;$I790,$J790=1),$H790,1))</f>
        <v>0</v>
      </c>
      <c r="AL790" s="256">
        <f ca="1">SUMPRODUCT($O197:AL197,N(OFFSET($O761:AL761,0,MAX(COLUMN($O761:AL761))-COLUMN($O761:AL761),1,1)))*IF($J790=0,$H790,IF(AND(AL$10&lt;$I790,$J790=1),$H790,1))</f>
        <v>0</v>
      </c>
      <c r="AM790" s="256">
        <f ca="1">SUMPRODUCT($O197:AM197,N(OFFSET($O761:AM761,0,MAX(COLUMN($O761:AM761))-COLUMN($O761:AM761),1,1)))*IF($J790=0,$H790,IF(AND(AM$10&lt;$I790,$J790=1),$H790,1))</f>
        <v>0</v>
      </c>
      <c r="AN790" s="256">
        <f ca="1">SUMPRODUCT($O197:AN197,N(OFFSET($O761:AN761,0,MAX(COLUMN($O761:AN761))-COLUMN($O761:AN761),1,1)))*IF($J790=0,$H790,IF(AND(AN$10&lt;$I790,$J790=1),$H790,1))</f>
        <v>0</v>
      </c>
      <c r="AO790" s="256">
        <f ca="1">SUMPRODUCT($O197:AO197,N(OFFSET($O761:AO761,0,MAX(COLUMN($O761:AO761))-COLUMN($O761:AO761),1,1)))*IF($J790=0,$H790,IF(AND(AO$10&lt;$I790,$J790=1),$H790,1))</f>
        <v>0</v>
      </c>
      <c r="AP790" s="256">
        <f ca="1">SUMPRODUCT($O197:AP197,N(OFFSET($O761:AP761,0,MAX(COLUMN($O761:AP761))-COLUMN($O761:AP761),1,1)))*IF($J790=0,$H790,IF(AND(AP$10&lt;$I790,$J790=1),$H790,1))</f>
        <v>0</v>
      </c>
      <c r="AQ790" s="256">
        <f ca="1">SUMPRODUCT($O197:AQ197,N(OFFSET($O761:AQ761,0,MAX(COLUMN($O761:AQ761))-COLUMN($O761:AQ761),1,1)))*IF($J790=0,$H790,IF(AND(AQ$10&lt;$I790,$J790=1),$H790,1))</f>
        <v>0</v>
      </c>
      <c r="AR790" s="256">
        <f ca="1">SUMPRODUCT($O197:AR197,N(OFFSET($O761:AR761,0,MAX(COLUMN($O761:AR761))-COLUMN($O761:AR761),1,1)))*IF($J790=0,$H790,IF(AND(AR$10&lt;$I790,$J790=1),$H790,1))</f>
        <v>0</v>
      </c>
      <c r="AS790" s="256">
        <f ca="1">SUMPRODUCT($O197:AS197,N(OFFSET($O761:AS761,0,MAX(COLUMN($O761:AS761))-COLUMN($O761:AS761),1,1)))*IF($J790=0,$H790,IF(AND(AS$10&lt;$I790,$J790=1),$H790,1))</f>
        <v>0</v>
      </c>
      <c r="AT790" s="256">
        <f ca="1">SUMPRODUCT($O197:AT197,N(OFFSET($O761:AT761,0,MAX(COLUMN($O761:AT761))-COLUMN($O761:AT761),1,1)))*IF($J790=0,$H790,IF(AND(AT$10&lt;$I790,$J790=1),$H790,1))</f>
        <v>0</v>
      </c>
      <c r="AU790" s="256">
        <f ca="1">SUMPRODUCT($O197:AU197,N(OFFSET($O761:AU761,0,MAX(COLUMN($O761:AU761))-COLUMN($O761:AU761),1,1)))*IF($J790=0,$H790,IF(AND(AU$10&lt;$I790,$J790=1),$H790,1))</f>
        <v>0</v>
      </c>
      <c r="AV790" s="256">
        <f ca="1">SUMPRODUCT($O197:AV197,N(OFFSET($O761:AV761,0,MAX(COLUMN($O761:AV761))-COLUMN($O761:AV761),1,1)))*IF($J790=0,$H790,IF(AND(AV$10&lt;$I790,$J790=1),$H790,1))</f>
        <v>0</v>
      </c>
      <c r="AW790" s="256">
        <f ca="1">SUMPRODUCT($O197:AW197,N(OFFSET($O761:AW761,0,MAX(COLUMN($O761:AW761))-COLUMN($O761:AW761),1,1)))*IF($J790=0,$H790,IF(AND(AW$10&lt;$I790,$J790=1),$H790,1))</f>
        <v>0</v>
      </c>
      <c r="AX790" s="256">
        <f ca="1">SUMPRODUCT($O197:AX197,N(OFFSET($O761:AX761,0,MAX(COLUMN($O761:AX761))-COLUMN($O761:AX761),1,1)))*IF($J790=0,$H790,IF(AND(AX$10&lt;$I790,$J790=1),$H790,1))</f>
        <v>0</v>
      </c>
      <c r="AY790" s="256">
        <f ca="1">SUMPRODUCT($O197:AY197,N(OFFSET($O761:AY761,0,MAX(COLUMN($O761:AY761))-COLUMN($O761:AY761),1,1)))*IF($J790=0,$H790,IF(AND(AY$10&lt;$I790,$J790=1),$H790,1))</f>
        <v>0</v>
      </c>
      <c r="AZ790" s="256">
        <f ca="1">SUMPRODUCT($O197:AZ197,N(OFFSET($O761:AZ761,0,MAX(COLUMN($O761:AZ761))-COLUMN($O761:AZ761),1,1)))*IF($J790=0,$H790,IF(AND(AZ$10&lt;$I790,$J790=1),$H790,1))</f>
        <v>0</v>
      </c>
      <c r="BA790" s="256">
        <f ca="1">SUMPRODUCT($O197:BA197,N(OFFSET($O761:BA761,0,MAX(COLUMN($O761:BA761))-COLUMN($O761:BA761),1,1)))*IF($J790=0,$H790,IF(AND(BA$10&lt;$I790,$J790=1),$H790,1))</f>
        <v>0</v>
      </c>
      <c r="BB790" s="256">
        <f ca="1">SUMPRODUCT($O197:BB197,N(OFFSET($O761:BB761,0,MAX(COLUMN($O761:BB761))-COLUMN($O761:BB761),1,1)))*IF($J790=0,$H790,IF(AND(BB$10&lt;$I790,$J790=1),$H790,1))</f>
        <v>0</v>
      </c>
      <c r="BC790" s="256">
        <f ca="1">SUMPRODUCT($O197:BC197,N(OFFSET($O761:BC761,0,MAX(COLUMN($O761:BC761))-COLUMN($O761:BC761),1,1)))*IF($J790=0,$H790,IF(AND(BC$10&lt;$I790,$J790=1),$H790,1))</f>
        <v>0</v>
      </c>
      <c r="BD790" s="256">
        <f ca="1">SUMPRODUCT($O197:BD197,N(OFFSET($O761:BD761,0,MAX(COLUMN($O761:BD761))-COLUMN($O761:BD761),1,1)))*IF($J790=0,$H790,IF(AND(BD$10&lt;$I790,$J790=1),$H790,1))</f>
        <v>0</v>
      </c>
      <c r="BE790" s="256">
        <f ca="1">SUMPRODUCT($O197:BE197,N(OFFSET($O761:BE761,0,MAX(COLUMN($O761:BE761))-COLUMN($O761:BE761),1,1)))*IF($J790=0,$H790,IF(AND(BE$10&lt;$I790,$J790=1),$H790,1))</f>
        <v>0</v>
      </c>
      <c r="BF790" s="256">
        <f ca="1">SUMPRODUCT($O197:BF197,N(OFFSET($O761:BF761,0,MAX(COLUMN($O761:BF761))-COLUMN($O761:BF761),1,1)))*IF($J790=0,$H790,IF(AND(BF$10&lt;$I790,$J790=1),$H790,1))</f>
        <v>0</v>
      </c>
      <c r="BG790" s="256">
        <f ca="1">SUMPRODUCT($O197:BG197,N(OFFSET($O761:BG761,0,MAX(COLUMN($O761:BG761))-COLUMN($O761:BG761),1,1)))*IF($J790=0,$H790,IF(AND(BG$10&lt;$I790,$J790=1),$H790,1))</f>
        <v>0</v>
      </c>
      <c r="BH790" s="256">
        <f ca="1">SUMPRODUCT($O197:BH197,N(OFFSET($O761:BH761,0,MAX(COLUMN($O761:BH761))-COLUMN($O761:BH761),1,1)))*IF($J790=0,$H790,IF(AND(BH$10&lt;$I790,$J790=1),$H790,1))</f>
        <v>0</v>
      </c>
      <c r="BI790" s="256">
        <f ca="1">SUMPRODUCT($O197:BI197,N(OFFSET($O761:BI761,0,MAX(COLUMN($O761:BI761))-COLUMN($O761:BI761),1,1)))*IF($J790=0,$H790,IF(AND(BI$10&lt;$I790,$J790=1),$H790,1))</f>
        <v>0</v>
      </c>
      <c r="BJ790" s="256">
        <f ca="1">SUMPRODUCT($O197:BJ197,N(OFFSET($O761:BJ761,0,MAX(COLUMN($O761:BJ761))-COLUMN($O761:BJ761),1,1)))*IF($J790=0,$H790,IF(AND(BJ$10&lt;$I790,$J790=1),$H790,1))</f>
        <v>0</v>
      </c>
      <c r="BK790" s="256">
        <f ca="1">SUMPRODUCT($O197:BK197,N(OFFSET($O761:BK761,0,MAX(COLUMN($O761:BK761))-COLUMN($O761:BK761),1,1)))*IF($J790=0,$H790,IF(AND(BK$10&lt;$I790,$J790=1),$H790,1))</f>
        <v>0</v>
      </c>
      <c r="BL790" s="256">
        <f ca="1">SUMPRODUCT($O197:BL197,N(OFFSET($O761:BL761,0,MAX(COLUMN($O761:BL761))-COLUMN($O761:BL761),1,1)))*IF($J790=0,$H790,IF(AND(BL$10&lt;$I790,$J790=1),$H790,1))</f>
        <v>0</v>
      </c>
      <c r="BM790" s="256">
        <f ca="1">SUMPRODUCT($O197:BM197,N(OFFSET($O761:BM761,0,MAX(COLUMN($O761:BM761))-COLUMN($O761:BM761),1,1)))*IF($J790=0,$H790,IF(AND(BM$10&lt;$I790,$J790=1),$H790,1))</f>
        <v>0</v>
      </c>
    </row>
    <row r="791" spans="3:65" ht="12.75">
      <c r="C791" s="220">
        <f t="shared" si="682"/>
        <v>16</v>
      </c>
      <c r="D791" s="198" t="str">
        <f t="shared" si="683"/>
        <v>…</v>
      </c>
      <c r="E791" s="245" t="str">
        <f t="shared" si="681"/>
        <v>Operating Expense</v>
      </c>
      <c r="F791" s="215">
        <f t="shared" si="681"/>
        <v>2</v>
      </c>
      <c r="G791" s="215"/>
      <c r="H791" s="314">
        <f>Input!O27</f>
        <v>1</v>
      </c>
      <c r="I791" s="204">
        <f>Input!$O$37</f>
        <v>2038</v>
      </c>
      <c r="J791" s="119">
        <f>IF(ISNUMBER(SEARCH("Solar",Input!H27)),1,0)</f>
        <v>0</v>
      </c>
      <c r="O791" s="256">
        <f ca="1">SUMPRODUCT($O198:O198,N(OFFSET($O762:O762,0,MAX(COLUMN($O762:O762))-COLUMN($O762:O762),1,1)))*IF($J791=0,$H791,IF(AND(O$10&lt;$I791,$J791=1),$H791,1))</f>
        <v>0</v>
      </c>
      <c r="P791" s="256">
        <f ca="1">SUMPRODUCT($O198:P198,N(OFFSET($O762:P762,0,MAX(COLUMN($O762:P762))-COLUMN($O762:P762),1,1)))*IF($J791=0,$H791,IF(AND(P$10&lt;$I791,$J791=1),$H791,1))</f>
        <v>0</v>
      </c>
      <c r="Q791" s="256">
        <f ca="1">SUMPRODUCT($O198:Q198,N(OFFSET($O762:Q762,0,MAX(COLUMN($O762:Q762))-COLUMN($O762:Q762),1,1)))*IF($J791=0,$H791,IF(AND(Q$10&lt;$I791,$J791=1),$H791,1))</f>
        <v>0</v>
      </c>
      <c r="R791" s="256">
        <f ca="1">SUMPRODUCT($O198:R198,N(OFFSET($O762:R762,0,MAX(COLUMN($O762:R762))-COLUMN($O762:R762),1,1)))*IF($J791=0,$H791,IF(AND(R$10&lt;$I791,$J791=1),$H791,1))</f>
        <v>0</v>
      </c>
      <c r="S791" s="256">
        <f ca="1">SUMPRODUCT($O198:S198,N(OFFSET($O762:S762,0,MAX(COLUMN($O762:S762))-COLUMN($O762:S762),1,1)))*IF($J791=0,$H791,IF(AND(S$10&lt;$I791,$J791=1),$H791,1))</f>
        <v>0</v>
      </c>
      <c r="T791" s="256">
        <f ca="1">SUMPRODUCT($O198:T198,N(OFFSET($O762:T762,0,MAX(COLUMN($O762:T762))-COLUMN($O762:T762),1,1)))*IF($J791=0,$H791,IF(AND(T$10&lt;$I791,$J791=1),$H791,1))</f>
        <v>0</v>
      </c>
      <c r="U791" s="256">
        <f ca="1">SUMPRODUCT($O198:U198,N(OFFSET($O762:U762,0,MAX(COLUMN($O762:U762))-COLUMN($O762:U762),1,1)))*IF($J791=0,$H791,IF(AND(U$10&lt;$I791,$J791=1),$H791,1))</f>
        <v>0</v>
      </c>
      <c r="V791" s="256">
        <f ca="1">SUMPRODUCT($O198:V198,N(OFFSET($O762:V762,0,MAX(COLUMN($O762:V762))-COLUMN($O762:V762),1,1)))*IF($J791=0,$H791,IF(AND(V$10&lt;$I791,$J791=1),$H791,1))</f>
        <v>0</v>
      </c>
      <c r="W791" s="256">
        <f ca="1">SUMPRODUCT($O198:W198,N(OFFSET($O762:W762,0,MAX(COLUMN($O762:W762))-COLUMN($O762:W762),1,1)))*IF($J791=0,$H791,IF(AND(W$10&lt;$I791,$J791=1),$H791,1))</f>
        <v>0</v>
      </c>
      <c r="X791" s="256">
        <f ca="1">SUMPRODUCT($O198:X198,N(OFFSET($O762:X762,0,MAX(COLUMN($O762:X762))-COLUMN($O762:X762),1,1)))*IF($J791=0,$H791,IF(AND(X$10&lt;$I791,$J791=1),$H791,1))</f>
        <v>0</v>
      </c>
      <c r="Y791" s="256">
        <f ca="1">SUMPRODUCT($O198:Y198,N(OFFSET($O762:Y762,0,MAX(COLUMN($O762:Y762))-COLUMN($O762:Y762),1,1)))*IF($J791=0,$H791,IF(AND(Y$10&lt;$I791,$J791=1),$H791,1))</f>
        <v>0</v>
      </c>
      <c r="Z791" s="256">
        <f ca="1">SUMPRODUCT($O198:Z198,N(OFFSET($O762:Z762,0,MAX(COLUMN($O762:Z762))-COLUMN($O762:Z762),1,1)))*IF($J791=0,$H791,IF(AND(Z$10&lt;$I791,$J791=1),$H791,1))</f>
        <v>0</v>
      </c>
      <c r="AA791" s="256">
        <f ca="1">SUMPRODUCT($O198:AA198,N(OFFSET($O762:AA762,0,MAX(COLUMN($O762:AA762))-COLUMN($O762:AA762),1,1)))*IF($J791=0,$H791,IF(AND(AA$10&lt;$I791,$J791=1),$H791,1))</f>
        <v>0</v>
      </c>
      <c r="AB791" s="256">
        <f ca="1">SUMPRODUCT($O198:AB198,N(OFFSET($O762:AB762,0,MAX(COLUMN($O762:AB762))-COLUMN($O762:AB762),1,1)))*IF($J791=0,$H791,IF(AND(AB$10&lt;$I791,$J791=1),$H791,1))</f>
        <v>0</v>
      </c>
      <c r="AC791" s="256">
        <f ca="1">SUMPRODUCT($O198:AC198,N(OFFSET($O762:AC762,0,MAX(COLUMN($O762:AC762))-COLUMN($O762:AC762),1,1)))*IF($J791=0,$H791,IF(AND(AC$10&lt;$I791,$J791=1),$H791,1))</f>
        <v>0</v>
      </c>
      <c r="AD791" s="256">
        <f ca="1">SUMPRODUCT($O198:AD198,N(OFFSET($O762:AD762,0,MAX(COLUMN($O762:AD762))-COLUMN($O762:AD762),1,1)))*IF($J791=0,$H791,IF(AND(AD$10&lt;$I791,$J791=1),$H791,1))</f>
        <v>0</v>
      </c>
      <c r="AE791" s="256">
        <f ca="1">SUMPRODUCT($O198:AE198,N(OFFSET($O762:AE762,0,MAX(COLUMN($O762:AE762))-COLUMN($O762:AE762),1,1)))*IF($J791=0,$H791,IF(AND(AE$10&lt;$I791,$J791=1),$H791,1))</f>
        <v>0</v>
      </c>
      <c r="AF791" s="256">
        <f ca="1">SUMPRODUCT($O198:AF198,N(OFFSET($O762:AF762,0,MAX(COLUMN($O762:AF762))-COLUMN($O762:AF762),1,1)))*IF($J791=0,$H791,IF(AND(AF$10&lt;$I791,$J791=1),$H791,1))</f>
        <v>0</v>
      </c>
      <c r="AG791" s="256">
        <f ca="1">SUMPRODUCT($O198:AG198,N(OFFSET($O762:AG762,0,MAX(COLUMN($O762:AG762))-COLUMN($O762:AG762),1,1)))*IF($J791=0,$H791,IF(AND(AG$10&lt;$I791,$J791=1),$H791,1))</f>
        <v>0</v>
      </c>
      <c r="AH791" s="256">
        <f ca="1">SUMPRODUCT($O198:AH198,N(OFFSET($O762:AH762,0,MAX(COLUMN($O762:AH762))-COLUMN($O762:AH762),1,1)))*IF($J791=0,$H791,IF(AND(AH$10&lt;$I791,$J791=1),$H791,1))</f>
        <v>0</v>
      </c>
      <c r="AI791" s="256">
        <f ca="1">SUMPRODUCT($O198:AI198,N(OFFSET($O762:AI762,0,MAX(COLUMN($O762:AI762))-COLUMN($O762:AI762),1,1)))*IF($J791=0,$H791,IF(AND(AI$10&lt;$I791,$J791=1),$H791,1))</f>
        <v>0</v>
      </c>
      <c r="AJ791" s="256">
        <f ca="1">SUMPRODUCT($O198:AJ198,N(OFFSET($O762:AJ762,0,MAX(COLUMN($O762:AJ762))-COLUMN($O762:AJ762),1,1)))*IF($J791=0,$H791,IF(AND(AJ$10&lt;$I791,$J791=1),$H791,1))</f>
        <v>0</v>
      </c>
      <c r="AK791" s="256">
        <f ca="1">SUMPRODUCT($O198:AK198,N(OFFSET($O762:AK762,0,MAX(COLUMN($O762:AK762))-COLUMN($O762:AK762),1,1)))*IF($J791=0,$H791,IF(AND(AK$10&lt;$I791,$J791=1),$H791,1))</f>
        <v>0</v>
      </c>
      <c r="AL791" s="256">
        <f ca="1">SUMPRODUCT($O198:AL198,N(OFFSET($O762:AL762,0,MAX(COLUMN($O762:AL762))-COLUMN($O762:AL762),1,1)))*IF($J791=0,$H791,IF(AND(AL$10&lt;$I791,$J791=1),$H791,1))</f>
        <v>0</v>
      </c>
      <c r="AM791" s="256">
        <f ca="1">SUMPRODUCT($O198:AM198,N(OFFSET($O762:AM762,0,MAX(COLUMN($O762:AM762))-COLUMN($O762:AM762),1,1)))*IF($J791=0,$H791,IF(AND(AM$10&lt;$I791,$J791=1),$H791,1))</f>
        <v>0</v>
      </c>
      <c r="AN791" s="256">
        <f ca="1">SUMPRODUCT($O198:AN198,N(OFFSET($O762:AN762,0,MAX(COLUMN($O762:AN762))-COLUMN($O762:AN762),1,1)))*IF($J791=0,$H791,IF(AND(AN$10&lt;$I791,$J791=1),$H791,1))</f>
        <v>0</v>
      </c>
      <c r="AO791" s="256">
        <f ca="1">SUMPRODUCT($O198:AO198,N(OFFSET($O762:AO762,0,MAX(COLUMN($O762:AO762))-COLUMN($O762:AO762),1,1)))*IF($J791=0,$H791,IF(AND(AO$10&lt;$I791,$J791=1),$H791,1))</f>
        <v>0</v>
      </c>
      <c r="AP791" s="256">
        <f ca="1">SUMPRODUCT($O198:AP198,N(OFFSET($O762:AP762,0,MAX(COLUMN($O762:AP762))-COLUMN($O762:AP762),1,1)))*IF($J791=0,$H791,IF(AND(AP$10&lt;$I791,$J791=1),$H791,1))</f>
        <v>0</v>
      </c>
      <c r="AQ791" s="256">
        <f ca="1">SUMPRODUCT($O198:AQ198,N(OFFSET($O762:AQ762,0,MAX(COLUMN($O762:AQ762))-COLUMN($O762:AQ762),1,1)))*IF($J791=0,$H791,IF(AND(AQ$10&lt;$I791,$J791=1),$H791,1))</f>
        <v>0</v>
      </c>
      <c r="AR791" s="256">
        <f ca="1">SUMPRODUCT($O198:AR198,N(OFFSET($O762:AR762,0,MAX(COLUMN($O762:AR762))-COLUMN($O762:AR762),1,1)))*IF($J791=0,$H791,IF(AND(AR$10&lt;$I791,$J791=1),$H791,1))</f>
        <v>0</v>
      </c>
      <c r="AS791" s="256">
        <f ca="1">SUMPRODUCT($O198:AS198,N(OFFSET($O762:AS762,0,MAX(COLUMN($O762:AS762))-COLUMN($O762:AS762),1,1)))*IF($J791=0,$H791,IF(AND(AS$10&lt;$I791,$J791=1),$H791,1))</f>
        <v>0</v>
      </c>
      <c r="AT791" s="256">
        <f ca="1">SUMPRODUCT($O198:AT198,N(OFFSET($O762:AT762,0,MAX(COLUMN($O762:AT762))-COLUMN($O762:AT762),1,1)))*IF($J791=0,$H791,IF(AND(AT$10&lt;$I791,$J791=1),$H791,1))</f>
        <v>0</v>
      </c>
      <c r="AU791" s="256">
        <f ca="1">SUMPRODUCT($O198:AU198,N(OFFSET($O762:AU762,0,MAX(COLUMN($O762:AU762))-COLUMN($O762:AU762),1,1)))*IF($J791=0,$H791,IF(AND(AU$10&lt;$I791,$J791=1),$H791,1))</f>
        <v>0</v>
      </c>
      <c r="AV791" s="256">
        <f ca="1">SUMPRODUCT($O198:AV198,N(OFFSET($O762:AV762,0,MAX(COLUMN($O762:AV762))-COLUMN($O762:AV762),1,1)))*IF($J791=0,$H791,IF(AND(AV$10&lt;$I791,$J791=1),$H791,1))</f>
        <v>0</v>
      </c>
      <c r="AW791" s="256">
        <f ca="1">SUMPRODUCT($O198:AW198,N(OFFSET($O762:AW762,0,MAX(COLUMN($O762:AW762))-COLUMN($O762:AW762),1,1)))*IF($J791=0,$H791,IF(AND(AW$10&lt;$I791,$J791=1),$H791,1))</f>
        <v>0</v>
      </c>
      <c r="AX791" s="256">
        <f ca="1">SUMPRODUCT($O198:AX198,N(OFFSET($O762:AX762,0,MAX(COLUMN($O762:AX762))-COLUMN($O762:AX762),1,1)))*IF($J791=0,$H791,IF(AND(AX$10&lt;$I791,$J791=1),$H791,1))</f>
        <v>0</v>
      </c>
      <c r="AY791" s="256">
        <f ca="1">SUMPRODUCT($O198:AY198,N(OFFSET($O762:AY762,0,MAX(COLUMN($O762:AY762))-COLUMN($O762:AY762),1,1)))*IF($J791=0,$H791,IF(AND(AY$10&lt;$I791,$J791=1),$H791,1))</f>
        <v>0</v>
      </c>
      <c r="AZ791" s="256">
        <f ca="1">SUMPRODUCT($O198:AZ198,N(OFFSET($O762:AZ762,0,MAX(COLUMN($O762:AZ762))-COLUMN($O762:AZ762),1,1)))*IF($J791=0,$H791,IF(AND(AZ$10&lt;$I791,$J791=1),$H791,1))</f>
        <v>0</v>
      </c>
      <c r="BA791" s="256">
        <f ca="1">SUMPRODUCT($O198:BA198,N(OFFSET($O762:BA762,0,MAX(COLUMN($O762:BA762))-COLUMN($O762:BA762),1,1)))*IF($J791=0,$H791,IF(AND(BA$10&lt;$I791,$J791=1),$H791,1))</f>
        <v>0</v>
      </c>
      <c r="BB791" s="256">
        <f ca="1">SUMPRODUCT($O198:BB198,N(OFFSET($O762:BB762,0,MAX(COLUMN($O762:BB762))-COLUMN($O762:BB762),1,1)))*IF($J791=0,$H791,IF(AND(BB$10&lt;$I791,$J791=1),$H791,1))</f>
        <v>0</v>
      </c>
      <c r="BC791" s="256">
        <f ca="1">SUMPRODUCT($O198:BC198,N(OFFSET($O762:BC762,0,MAX(COLUMN($O762:BC762))-COLUMN($O762:BC762),1,1)))*IF($J791=0,$H791,IF(AND(BC$10&lt;$I791,$J791=1),$H791,1))</f>
        <v>0</v>
      </c>
      <c r="BD791" s="256">
        <f ca="1">SUMPRODUCT($O198:BD198,N(OFFSET($O762:BD762,0,MAX(COLUMN($O762:BD762))-COLUMN($O762:BD762),1,1)))*IF($J791=0,$H791,IF(AND(BD$10&lt;$I791,$J791=1),$H791,1))</f>
        <v>0</v>
      </c>
      <c r="BE791" s="256">
        <f ca="1">SUMPRODUCT($O198:BE198,N(OFFSET($O762:BE762,0,MAX(COLUMN($O762:BE762))-COLUMN($O762:BE762),1,1)))*IF($J791=0,$H791,IF(AND(BE$10&lt;$I791,$J791=1),$H791,1))</f>
        <v>0</v>
      </c>
      <c r="BF791" s="256">
        <f ca="1">SUMPRODUCT($O198:BF198,N(OFFSET($O762:BF762,0,MAX(COLUMN($O762:BF762))-COLUMN($O762:BF762),1,1)))*IF($J791=0,$H791,IF(AND(BF$10&lt;$I791,$J791=1),$H791,1))</f>
        <v>0</v>
      </c>
      <c r="BG791" s="256">
        <f ca="1">SUMPRODUCT($O198:BG198,N(OFFSET($O762:BG762,0,MAX(COLUMN($O762:BG762))-COLUMN($O762:BG762),1,1)))*IF($J791=0,$H791,IF(AND(BG$10&lt;$I791,$J791=1),$H791,1))</f>
        <v>0</v>
      </c>
      <c r="BH791" s="256">
        <f ca="1">SUMPRODUCT($O198:BH198,N(OFFSET($O762:BH762,0,MAX(COLUMN($O762:BH762))-COLUMN($O762:BH762),1,1)))*IF($J791=0,$H791,IF(AND(BH$10&lt;$I791,$J791=1),$H791,1))</f>
        <v>0</v>
      </c>
      <c r="BI791" s="256">
        <f ca="1">SUMPRODUCT($O198:BI198,N(OFFSET($O762:BI762,0,MAX(COLUMN($O762:BI762))-COLUMN($O762:BI762),1,1)))*IF($J791=0,$H791,IF(AND(BI$10&lt;$I791,$J791=1),$H791,1))</f>
        <v>0</v>
      </c>
      <c r="BJ791" s="256">
        <f ca="1">SUMPRODUCT($O198:BJ198,N(OFFSET($O762:BJ762,0,MAX(COLUMN($O762:BJ762))-COLUMN($O762:BJ762),1,1)))*IF($J791=0,$H791,IF(AND(BJ$10&lt;$I791,$J791=1),$H791,1))</f>
        <v>0</v>
      </c>
      <c r="BK791" s="256">
        <f ca="1">SUMPRODUCT($O198:BK198,N(OFFSET($O762:BK762,0,MAX(COLUMN($O762:BK762))-COLUMN($O762:BK762),1,1)))*IF($J791=0,$H791,IF(AND(BK$10&lt;$I791,$J791=1),$H791,1))</f>
        <v>0</v>
      </c>
      <c r="BL791" s="256">
        <f ca="1">SUMPRODUCT($O198:BL198,N(OFFSET($O762:BL762,0,MAX(COLUMN($O762:BL762))-COLUMN($O762:BL762),1,1)))*IF($J791=0,$H791,IF(AND(BL$10&lt;$I791,$J791=1),$H791,1))</f>
        <v>0</v>
      </c>
      <c r="BM791" s="256">
        <f ca="1">SUMPRODUCT($O198:BM198,N(OFFSET($O762:BM762,0,MAX(COLUMN($O762:BM762))-COLUMN($O762:BM762),1,1)))*IF($J791=0,$H791,IF(AND(BM$10&lt;$I791,$J791=1),$H791,1))</f>
        <v>0</v>
      </c>
    </row>
    <row r="792" spans="3:65" ht="12.75">
      <c r="C792" s="220">
        <f t="shared" si="682"/>
        <v>17</v>
      </c>
      <c r="D792" s="198" t="str">
        <f t="shared" si="683"/>
        <v>…</v>
      </c>
      <c r="E792" s="245" t="str">
        <f t="shared" si="681"/>
        <v>Operating Expense</v>
      </c>
      <c r="F792" s="215">
        <f t="shared" si="681"/>
        <v>2</v>
      </c>
      <c r="G792" s="215"/>
      <c r="H792" s="314">
        <f>Input!O28</f>
        <v>1</v>
      </c>
      <c r="I792" s="204">
        <f>Input!$O$37</f>
        <v>2038</v>
      </c>
      <c r="J792" s="119">
        <f>IF(ISNUMBER(SEARCH("Solar",Input!H28)),1,0)</f>
        <v>0</v>
      </c>
      <c r="O792" s="256">
        <f ca="1">SUMPRODUCT($O199:O199,N(OFFSET($O763:O763,0,MAX(COLUMN($O763:O763))-COLUMN($O763:O763),1,1)))*IF($J792=0,$H792,IF(AND(O$10&lt;$I792,$J792=1),$H792,1))</f>
        <v>0</v>
      </c>
      <c r="P792" s="256">
        <f ca="1">SUMPRODUCT($O199:P199,N(OFFSET($O763:P763,0,MAX(COLUMN($O763:P763))-COLUMN($O763:P763),1,1)))*IF($J792=0,$H792,IF(AND(P$10&lt;$I792,$J792=1),$H792,1))</f>
        <v>0</v>
      </c>
      <c r="Q792" s="256">
        <f ca="1">SUMPRODUCT($O199:Q199,N(OFFSET($O763:Q763,0,MAX(COLUMN($O763:Q763))-COLUMN($O763:Q763),1,1)))*IF($J792=0,$H792,IF(AND(Q$10&lt;$I792,$J792=1),$H792,1))</f>
        <v>0</v>
      </c>
      <c r="R792" s="256">
        <f ca="1">SUMPRODUCT($O199:R199,N(OFFSET($O763:R763,0,MAX(COLUMN($O763:R763))-COLUMN($O763:R763),1,1)))*IF($J792=0,$H792,IF(AND(R$10&lt;$I792,$J792=1),$H792,1))</f>
        <v>0</v>
      </c>
      <c r="S792" s="256">
        <f ca="1">SUMPRODUCT($O199:S199,N(OFFSET($O763:S763,0,MAX(COLUMN($O763:S763))-COLUMN($O763:S763),1,1)))*IF($J792=0,$H792,IF(AND(S$10&lt;$I792,$J792=1),$H792,1))</f>
        <v>0</v>
      </c>
      <c r="T792" s="256">
        <f ca="1">SUMPRODUCT($O199:T199,N(OFFSET($O763:T763,0,MAX(COLUMN($O763:T763))-COLUMN($O763:T763),1,1)))*IF($J792=0,$H792,IF(AND(T$10&lt;$I792,$J792=1),$H792,1))</f>
        <v>0</v>
      </c>
      <c r="U792" s="256">
        <f ca="1">SUMPRODUCT($O199:U199,N(OFFSET($O763:U763,0,MAX(COLUMN($O763:U763))-COLUMN($O763:U763),1,1)))*IF($J792=0,$H792,IF(AND(U$10&lt;$I792,$J792=1),$H792,1))</f>
        <v>0</v>
      </c>
      <c r="V792" s="256">
        <f ca="1">SUMPRODUCT($O199:V199,N(OFFSET($O763:V763,0,MAX(COLUMN($O763:V763))-COLUMN($O763:V763),1,1)))*IF($J792=0,$H792,IF(AND(V$10&lt;$I792,$J792=1),$H792,1))</f>
        <v>0</v>
      </c>
      <c r="W792" s="256">
        <f ca="1">SUMPRODUCT($O199:W199,N(OFFSET($O763:W763,0,MAX(COLUMN($O763:W763))-COLUMN($O763:W763),1,1)))*IF($J792=0,$H792,IF(AND(W$10&lt;$I792,$J792=1),$H792,1))</f>
        <v>0</v>
      </c>
      <c r="X792" s="256">
        <f ca="1">SUMPRODUCT($O199:X199,N(OFFSET($O763:X763,0,MAX(COLUMN($O763:X763))-COLUMN($O763:X763),1,1)))*IF($J792=0,$H792,IF(AND(X$10&lt;$I792,$J792=1),$H792,1))</f>
        <v>0</v>
      </c>
      <c r="Y792" s="256">
        <f ca="1">SUMPRODUCT($O199:Y199,N(OFFSET($O763:Y763,0,MAX(COLUMN($O763:Y763))-COLUMN($O763:Y763),1,1)))*IF($J792=0,$H792,IF(AND(Y$10&lt;$I792,$J792=1),$H792,1))</f>
        <v>0</v>
      </c>
      <c r="Z792" s="256">
        <f ca="1">SUMPRODUCT($O199:Z199,N(OFFSET($O763:Z763,0,MAX(COLUMN($O763:Z763))-COLUMN($O763:Z763),1,1)))*IF($J792=0,$H792,IF(AND(Z$10&lt;$I792,$J792=1),$H792,1))</f>
        <v>0</v>
      </c>
      <c r="AA792" s="256">
        <f ca="1">SUMPRODUCT($O199:AA199,N(OFFSET($O763:AA763,0,MAX(COLUMN($O763:AA763))-COLUMN($O763:AA763),1,1)))*IF($J792=0,$H792,IF(AND(AA$10&lt;$I792,$J792=1),$H792,1))</f>
        <v>0</v>
      </c>
      <c r="AB792" s="256">
        <f ca="1">SUMPRODUCT($O199:AB199,N(OFFSET($O763:AB763,0,MAX(COLUMN($O763:AB763))-COLUMN($O763:AB763),1,1)))*IF($J792=0,$H792,IF(AND(AB$10&lt;$I792,$J792=1),$H792,1))</f>
        <v>0</v>
      </c>
      <c r="AC792" s="256">
        <f ca="1">SUMPRODUCT($O199:AC199,N(OFFSET($O763:AC763,0,MAX(COLUMN($O763:AC763))-COLUMN($O763:AC763),1,1)))*IF($J792=0,$H792,IF(AND(AC$10&lt;$I792,$J792=1),$H792,1))</f>
        <v>0</v>
      </c>
      <c r="AD792" s="256">
        <f ca="1">SUMPRODUCT($O199:AD199,N(OFFSET($O763:AD763,0,MAX(COLUMN($O763:AD763))-COLUMN($O763:AD763),1,1)))*IF($J792=0,$H792,IF(AND(AD$10&lt;$I792,$J792=1),$H792,1))</f>
        <v>0</v>
      </c>
      <c r="AE792" s="256">
        <f ca="1">SUMPRODUCT($O199:AE199,N(OFFSET($O763:AE763,0,MAX(COLUMN($O763:AE763))-COLUMN($O763:AE763),1,1)))*IF($J792=0,$H792,IF(AND(AE$10&lt;$I792,$J792=1),$H792,1))</f>
        <v>0</v>
      </c>
      <c r="AF792" s="256">
        <f ca="1">SUMPRODUCT($O199:AF199,N(OFFSET($O763:AF763,0,MAX(COLUMN($O763:AF763))-COLUMN($O763:AF763),1,1)))*IF($J792=0,$H792,IF(AND(AF$10&lt;$I792,$J792=1),$H792,1))</f>
        <v>0</v>
      </c>
      <c r="AG792" s="256">
        <f ca="1">SUMPRODUCT($O199:AG199,N(OFFSET($O763:AG763,0,MAX(COLUMN($O763:AG763))-COLUMN($O763:AG763),1,1)))*IF($J792=0,$H792,IF(AND(AG$10&lt;$I792,$J792=1),$H792,1))</f>
        <v>0</v>
      </c>
      <c r="AH792" s="256">
        <f ca="1">SUMPRODUCT($O199:AH199,N(OFFSET($O763:AH763,0,MAX(COLUMN($O763:AH763))-COLUMN($O763:AH763),1,1)))*IF($J792=0,$H792,IF(AND(AH$10&lt;$I792,$J792=1),$H792,1))</f>
        <v>0</v>
      </c>
      <c r="AI792" s="256">
        <f ca="1">SUMPRODUCT($O199:AI199,N(OFFSET($O763:AI763,0,MAX(COLUMN($O763:AI763))-COLUMN($O763:AI763),1,1)))*IF($J792=0,$H792,IF(AND(AI$10&lt;$I792,$J792=1),$H792,1))</f>
        <v>0</v>
      </c>
      <c r="AJ792" s="256">
        <f ca="1">SUMPRODUCT($O199:AJ199,N(OFFSET($O763:AJ763,0,MAX(COLUMN($O763:AJ763))-COLUMN($O763:AJ763),1,1)))*IF($J792=0,$H792,IF(AND(AJ$10&lt;$I792,$J792=1),$H792,1))</f>
        <v>0</v>
      </c>
      <c r="AK792" s="256">
        <f ca="1">SUMPRODUCT($O199:AK199,N(OFFSET($O763:AK763,0,MAX(COLUMN($O763:AK763))-COLUMN($O763:AK763),1,1)))*IF($J792=0,$H792,IF(AND(AK$10&lt;$I792,$J792=1),$H792,1))</f>
        <v>0</v>
      </c>
      <c r="AL792" s="256">
        <f ca="1">SUMPRODUCT($O199:AL199,N(OFFSET($O763:AL763,0,MAX(COLUMN($O763:AL763))-COLUMN($O763:AL763),1,1)))*IF($J792=0,$H792,IF(AND(AL$10&lt;$I792,$J792=1),$H792,1))</f>
        <v>0</v>
      </c>
      <c r="AM792" s="256">
        <f ca="1">SUMPRODUCT($O199:AM199,N(OFFSET($O763:AM763,0,MAX(COLUMN($O763:AM763))-COLUMN($O763:AM763),1,1)))*IF($J792=0,$H792,IF(AND(AM$10&lt;$I792,$J792=1),$H792,1))</f>
        <v>0</v>
      </c>
      <c r="AN792" s="256">
        <f ca="1">SUMPRODUCT($O199:AN199,N(OFFSET($O763:AN763,0,MAX(COLUMN($O763:AN763))-COLUMN($O763:AN763),1,1)))*IF($J792=0,$H792,IF(AND(AN$10&lt;$I792,$J792=1),$H792,1))</f>
        <v>0</v>
      </c>
      <c r="AO792" s="256">
        <f ca="1">SUMPRODUCT($O199:AO199,N(OFFSET($O763:AO763,0,MAX(COLUMN($O763:AO763))-COLUMN($O763:AO763),1,1)))*IF($J792=0,$H792,IF(AND(AO$10&lt;$I792,$J792=1),$H792,1))</f>
        <v>0</v>
      </c>
      <c r="AP792" s="256">
        <f ca="1">SUMPRODUCT($O199:AP199,N(OFFSET($O763:AP763,0,MAX(COLUMN($O763:AP763))-COLUMN($O763:AP763),1,1)))*IF($J792=0,$H792,IF(AND(AP$10&lt;$I792,$J792=1),$H792,1))</f>
        <v>0</v>
      </c>
      <c r="AQ792" s="256">
        <f ca="1">SUMPRODUCT($O199:AQ199,N(OFFSET($O763:AQ763,0,MAX(COLUMN($O763:AQ763))-COLUMN($O763:AQ763),1,1)))*IF($J792=0,$H792,IF(AND(AQ$10&lt;$I792,$J792=1),$H792,1))</f>
        <v>0</v>
      </c>
      <c r="AR792" s="256">
        <f ca="1">SUMPRODUCT($O199:AR199,N(OFFSET($O763:AR763,0,MAX(COLUMN($O763:AR763))-COLUMN($O763:AR763),1,1)))*IF($J792=0,$H792,IF(AND(AR$10&lt;$I792,$J792=1),$H792,1))</f>
        <v>0</v>
      </c>
      <c r="AS792" s="256">
        <f ca="1">SUMPRODUCT($O199:AS199,N(OFFSET($O763:AS763,0,MAX(COLUMN($O763:AS763))-COLUMN($O763:AS763),1,1)))*IF($J792=0,$H792,IF(AND(AS$10&lt;$I792,$J792=1),$H792,1))</f>
        <v>0</v>
      </c>
      <c r="AT792" s="256">
        <f ca="1">SUMPRODUCT($O199:AT199,N(OFFSET($O763:AT763,0,MAX(COLUMN($O763:AT763))-COLUMN($O763:AT763),1,1)))*IF($J792=0,$H792,IF(AND(AT$10&lt;$I792,$J792=1),$H792,1))</f>
        <v>0</v>
      </c>
      <c r="AU792" s="256">
        <f ca="1">SUMPRODUCT($O199:AU199,N(OFFSET($O763:AU763,0,MAX(COLUMN($O763:AU763))-COLUMN($O763:AU763),1,1)))*IF($J792=0,$H792,IF(AND(AU$10&lt;$I792,$J792=1),$H792,1))</f>
        <v>0</v>
      </c>
      <c r="AV792" s="256">
        <f ca="1">SUMPRODUCT($O199:AV199,N(OFFSET($O763:AV763,0,MAX(COLUMN($O763:AV763))-COLUMN($O763:AV763),1,1)))*IF($J792=0,$H792,IF(AND(AV$10&lt;$I792,$J792=1),$H792,1))</f>
        <v>0</v>
      </c>
      <c r="AW792" s="256">
        <f ca="1">SUMPRODUCT($O199:AW199,N(OFFSET($O763:AW763,0,MAX(COLUMN($O763:AW763))-COLUMN($O763:AW763),1,1)))*IF($J792=0,$H792,IF(AND(AW$10&lt;$I792,$J792=1),$H792,1))</f>
        <v>0</v>
      </c>
      <c r="AX792" s="256">
        <f ca="1">SUMPRODUCT($O199:AX199,N(OFFSET($O763:AX763,0,MAX(COLUMN($O763:AX763))-COLUMN($O763:AX763),1,1)))*IF($J792=0,$H792,IF(AND(AX$10&lt;$I792,$J792=1),$H792,1))</f>
        <v>0</v>
      </c>
      <c r="AY792" s="256">
        <f ca="1">SUMPRODUCT($O199:AY199,N(OFFSET($O763:AY763,0,MAX(COLUMN($O763:AY763))-COLUMN($O763:AY763),1,1)))*IF($J792=0,$H792,IF(AND(AY$10&lt;$I792,$J792=1),$H792,1))</f>
        <v>0</v>
      </c>
      <c r="AZ792" s="256">
        <f ca="1">SUMPRODUCT($O199:AZ199,N(OFFSET($O763:AZ763,0,MAX(COLUMN($O763:AZ763))-COLUMN($O763:AZ763),1,1)))*IF($J792=0,$H792,IF(AND(AZ$10&lt;$I792,$J792=1),$H792,1))</f>
        <v>0</v>
      </c>
      <c r="BA792" s="256">
        <f ca="1">SUMPRODUCT($O199:BA199,N(OFFSET($O763:BA763,0,MAX(COLUMN($O763:BA763))-COLUMN($O763:BA763),1,1)))*IF($J792=0,$H792,IF(AND(BA$10&lt;$I792,$J792=1),$H792,1))</f>
        <v>0</v>
      </c>
      <c r="BB792" s="256">
        <f ca="1">SUMPRODUCT($O199:BB199,N(OFFSET($O763:BB763,0,MAX(COLUMN($O763:BB763))-COLUMN($O763:BB763),1,1)))*IF($J792=0,$H792,IF(AND(BB$10&lt;$I792,$J792=1),$H792,1))</f>
        <v>0</v>
      </c>
      <c r="BC792" s="256">
        <f ca="1">SUMPRODUCT($O199:BC199,N(OFFSET($O763:BC763,0,MAX(COLUMN($O763:BC763))-COLUMN($O763:BC763),1,1)))*IF($J792=0,$H792,IF(AND(BC$10&lt;$I792,$J792=1),$H792,1))</f>
        <v>0</v>
      </c>
      <c r="BD792" s="256">
        <f ca="1">SUMPRODUCT($O199:BD199,N(OFFSET($O763:BD763,0,MAX(COLUMN($O763:BD763))-COLUMN($O763:BD763),1,1)))*IF($J792=0,$H792,IF(AND(BD$10&lt;$I792,$J792=1),$H792,1))</f>
        <v>0</v>
      </c>
      <c r="BE792" s="256">
        <f ca="1">SUMPRODUCT($O199:BE199,N(OFFSET($O763:BE763,0,MAX(COLUMN($O763:BE763))-COLUMN($O763:BE763),1,1)))*IF($J792=0,$H792,IF(AND(BE$10&lt;$I792,$J792=1),$H792,1))</f>
        <v>0</v>
      </c>
      <c r="BF792" s="256">
        <f ca="1">SUMPRODUCT($O199:BF199,N(OFFSET($O763:BF763,0,MAX(COLUMN($O763:BF763))-COLUMN($O763:BF763),1,1)))*IF($J792=0,$H792,IF(AND(BF$10&lt;$I792,$J792=1),$H792,1))</f>
        <v>0</v>
      </c>
      <c r="BG792" s="256">
        <f ca="1">SUMPRODUCT($O199:BG199,N(OFFSET($O763:BG763,0,MAX(COLUMN($O763:BG763))-COLUMN($O763:BG763),1,1)))*IF($J792=0,$H792,IF(AND(BG$10&lt;$I792,$J792=1),$H792,1))</f>
        <v>0</v>
      </c>
      <c r="BH792" s="256">
        <f ca="1">SUMPRODUCT($O199:BH199,N(OFFSET($O763:BH763,0,MAX(COLUMN($O763:BH763))-COLUMN($O763:BH763),1,1)))*IF($J792=0,$H792,IF(AND(BH$10&lt;$I792,$J792=1),$H792,1))</f>
        <v>0</v>
      </c>
      <c r="BI792" s="256">
        <f ca="1">SUMPRODUCT($O199:BI199,N(OFFSET($O763:BI763,0,MAX(COLUMN($O763:BI763))-COLUMN($O763:BI763),1,1)))*IF($J792=0,$H792,IF(AND(BI$10&lt;$I792,$J792=1),$H792,1))</f>
        <v>0</v>
      </c>
      <c r="BJ792" s="256">
        <f ca="1">SUMPRODUCT($O199:BJ199,N(OFFSET($O763:BJ763,0,MAX(COLUMN($O763:BJ763))-COLUMN($O763:BJ763),1,1)))*IF($J792=0,$H792,IF(AND(BJ$10&lt;$I792,$J792=1),$H792,1))</f>
        <v>0</v>
      </c>
      <c r="BK792" s="256">
        <f ca="1">SUMPRODUCT($O199:BK199,N(OFFSET($O763:BK763,0,MAX(COLUMN($O763:BK763))-COLUMN($O763:BK763),1,1)))*IF($J792=0,$H792,IF(AND(BK$10&lt;$I792,$J792=1),$H792,1))</f>
        <v>0</v>
      </c>
      <c r="BL792" s="256">
        <f ca="1">SUMPRODUCT($O199:BL199,N(OFFSET($O763:BL763,0,MAX(COLUMN($O763:BL763))-COLUMN($O763:BL763),1,1)))*IF($J792=0,$H792,IF(AND(BL$10&lt;$I792,$J792=1),$H792,1))</f>
        <v>0</v>
      </c>
      <c r="BM792" s="256">
        <f ca="1">SUMPRODUCT($O199:BM199,N(OFFSET($O763:BM763,0,MAX(COLUMN($O763:BM763))-COLUMN($O763:BM763),1,1)))*IF($J792=0,$H792,IF(AND(BM$10&lt;$I792,$J792=1),$H792,1))</f>
        <v>0</v>
      </c>
    </row>
    <row r="793" spans="3:65" ht="12.75">
      <c r="C793" s="220">
        <f t="shared" si="682"/>
        <v>18</v>
      </c>
      <c r="D793" s="198" t="str">
        <f t="shared" si="683"/>
        <v>…</v>
      </c>
      <c r="E793" s="245" t="str">
        <f t="shared" si="681"/>
        <v>Operating Expense</v>
      </c>
      <c r="F793" s="215">
        <f t="shared" si="681"/>
        <v>2</v>
      </c>
      <c r="G793" s="215"/>
      <c r="H793" s="314">
        <f>Input!O29</f>
        <v>1</v>
      </c>
      <c r="I793" s="204">
        <f>Input!$O$37</f>
        <v>2038</v>
      </c>
      <c r="J793" s="119">
        <f>IF(ISNUMBER(SEARCH("Solar",Input!H29)),1,0)</f>
        <v>0</v>
      </c>
      <c r="O793" s="256">
        <f ca="1">SUMPRODUCT($O200:O200,N(OFFSET($O764:O764,0,MAX(COLUMN($O764:O764))-COLUMN($O764:O764),1,1)))*IF($J793=0,$H793,IF(AND(O$10&lt;$I793,$J793=1),$H793,1))</f>
        <v>0</v>
      </c>
      <c r="P793" s="256">
        <f ca="1">SUMPRODUCT($O200:P200,N(OFFSET($O764:P764,0,MAX(COLUMN($O764:P764))-COLUMN($O764:P764),1,1)))*IF($J793=0,$H793,IF(AND(P$10&lt;$I793,$J793=1),$H793,1))</f>
        <v>0</v>
      </c>
      <c r="Q793" s="256">
        <f ca="1">SUMPRODUCT($O200:Q200,N(OFFSET($O764:Q764,0,MAX(COLUMN($O764:Q764))-COLUMN($O764:Q764),1,1)))*IF($J793=0,$H793,IF(AND(Q$10&lt;$I793,$J793=1),$H793,1))</f>
        <v>0</v>
      </c>
      <c r="R793" s="256">
        <f ca="1">SUMPRODUCT($O200:R200,N(OFFSET($O764:R764,0,MAX(COLUMN($O764:R764))-COLUMN($O764:R764),1,1)))*IF($J793=0,$H793,IF(AND(R$10&lt;$I793,$J793=1),$H793,1))</f>
        <v>0</v>
      </c>
      <c r="S793" s="256">
        <f ca="1">SUMPRODUCT($O200:S200,N(OFFSET($O764:S764,0,MAX(COLUMN($O764:S764))-COLUMN($O764:S764),1,1)))*IF($J793=0,$H793,IF(AND(S$10&lt;$I793,$J793=1),$H793,1))</f>
        <v>0</v>
      </c>
      <c r="T793" s="256">
        <f ca="1">SUMPRODUCT($O200:T200,N(OFFSET($O764:T764,0,MAX(COLUMN($O764:T764))-COLUMN($O764:T764),1,1)))*IF($J793=0,$H793,IF(AND(T$10&lt;$I793,$J793=1),$H793,1))</f>
        <v>0</v>
      </c>
      <c r="U793" s="256">
        <f ca="1">SUMPRODUCT($O200:U200,N(OFFSET($O764:U764,0,MAX(COLUMN($O764:U764))-COLUMN($O764:U764),1,1)))*IF($J793=0,$H793,IF(AND(U$10&lt;$I793,$J793=1),$H793,1))</f>
        <v>0</v>
      </c>
      <c r="V793" s="256">
        <f ca="1">SUMPRODUCT($O200:V200,N(OFFSET($O764:V764,0,MAX(COLUMN($O764:V764))-COLUMN($O764:V764),1,1)))*IF($J793=0,$H793,IF(AND(V$10&lt;$I793,$J793=1),$H793,1))</f>
        <v>0</v>
      </c>
      <c r="W793" s="256">
        <f ca="1">SUMPRODUCT($O200:W200,N(OFFSET($O764:W764,0,MAX(COLUMN($O764:W764))-COLUMN($O764:W764),1,1)))*IF($J793=0,$H793,IF(AND(W$10&lt;$I793,$J793=1),$H793,1))</f>
        <v>0</v>
      </c>
      <c r="X793" s="256">
        <f ca="1">SUMPRODUCT($O200:X200,N(OFFSET($O764:X764,0,MAX(COLUMN($O764:X764))-COLUMN($O764:X764),1,1)))*IF($J793=0,$H793,IF(AND(X$10&lt;$I793,$J793=1),$H793,1))</f>
        <v>0</v>
      </c>
      <c r="Y793" s="256">
        <f ca="1">SUMPRODUCT($O200:Y200,N(OFFSET($O764:Y764,0,MAX(COLUMN($O764:Y764))-COLUMN($O764:Y764),1,1)))*IF($J793=0,$H793,IF(AND(Y$10&lt;$I793,$J793=1),$H793,1))</f>
        <v>0</v>
      </c>
      <c r="Z793" s="256">
        <f ca="1">SUMPRODUCT($O200:Z200,N(OFFSET($O764:Z764,0,MAX(COLUMN($O764:Z764))-COLUMN($O764:Z764),1,1)))*IF($J793=0,$H793,IF(AND(Z$10&lt;$I793,$J793=1),$H793,1))</f>
        <v>0</v>
      </c>
      <c r="AA793" s="256">
        <f ca="1">SUMPRODUCT($O200:AA200,N(OFFSET($O764:AA764,0,MAX(COLUMN($O764:AA764))-COLUMN($O764:AA764),1,1)))*IF($J793=0,$H793,IF(AND(AA$10&lt;$I793,$J793=1),$H793,1))</f>
        <v>0</v>
      </c>
      <c r="AB793" s="256">
        <f ca="1">SUMPRODUCT($O200:AB200,N(OFFSET($O764:AB764,0,MAX(COLUMN($O764:AB764))-COLUMN($O764:AB764),1,1)))*IF($J793=0,$H793,IF(AND(AB$10&lt;$I793,$J793=1),$H793,1))</f>
        <v>0</v>
      </c>
      <c r="AC793" s="256">
        <f ca="1">SUMPRODUCT($O200:AC200,N(OFFSET($O764:AC764,0,MAX(COLUMN($O764:AC764))-COLUMN($O764:AC764),1,1)))*IF($J793=0,$H793,IF(AND(AC$10&lt;$I793,$J793=1),$H793,1))</f>
        <v>0</v>
      </c>
      <c r="AD793" s="256">
        <f ca="1">SUMPRODUCT($O200:AD200,N(OFFSET($O764:AD764,0,MAX(COLUMN($O764:AD764))-COLUMN($O764:AD764),1,1)))*IF($J793=0,$H793,IF(AND(AD$10&lt;$I793,$J793=1),$H793,1))</f>
        <v>0</v>
      </c>
      <c r="AE793" s="256">
        <f ca="1">SUMPRODUCT($O200:AE200,N(OFFSET($O764:AE764,0,MAX(COLUMN($O764:AE764))-COLUMN($O764:AE764),1,1)))*IF($J793=0,$H793,IF(AND(AE$10&lt;$I793,$J793=1),$H793,1))</f>
        <v>0</v>
      </c>
      <c r="AF793" s="256">
        <f ca="1">SUMPRODUCT($O200:AF200,N(OFFSET($O764:AF764,0,MAX(COLUMN($O764:AF764))-COLUMN($O764:AF764),1,1)))*IF($J793=0,$H793,IF(AND(AF$10&lt;$I793,$J793=1),$H793,1))</f>
        <v>0</v>
      </c>
      <c r="AG793" s="256">
        <f ca="1">SUMPRODUCT($O200:AG200,N(OFFSET($O764:AG764,0,MAX(COLUMN($O764:AG764))-COLUMN($O764:AG764),1,1)))*IF($J793=0,$H793,IF(AND(AG$10&lt;$I793,$J793=1),$H793,1))</f>
        <v>0</v>
      </c>
      <c r="AH793" s="256">
        <f ca="1">SUMPRODUCT($O200:AH200,N(OFFSET($O764:AH764,0,MAX(COLUMN($O764:AH764))-COLUMN($O764:AH764),1,1)))*IF($J793=0,$H793,IF(AND(AH$10&lt;$I793,$J793=1),$H793,1))</f>
        <v>0</v>
      </c>
      <c r="AI793" s="256">
        <f ca="1">SUMPRODUCT($O200:AI200,N(OFFSET($O764:AI764,0,MAX(COLUMN($O764:AI764))-COLUMN($O764:AI764),1,1)))*IF($J793=0,$H793,IF(AND(AI$10&lt;$I793,$J793=1),$H793,1))</f>
        <v>0</v>
      </c>
      <c r="AJ793" s="256">
        <f ca="1">SUMPRODUCT($O200:AJ200,N(OFFSET($O764:AJ764,0,MAX(COLUMN($O764:AJ764))-COLUMN($O764:AJ764),1,1)))*IF($J793=0,$H793,IF(AND(AJ$10&lt;$I793,$J793=1),$H793,1))</f>
        <v>0</v>
      </c>
      <c r="AK793" s="256">
        <f ca="1">SUMPRODUCT($O200:AK200,N(OFFSET($O764:AK764,0,MAX(COLUMN($O764:AK764))-COLUMN($O764:AK764),1,1)))*IF($J793=0,$H793,IF(AND(AK$10&lt;$I793,$J793=1),$H793,1))</f>
        <v>0</v>
      </c>
      <c r="AL793" s="256">
        <f ca="1">SUMPRODUCT($O200:AL200,N(OFFSET($O764:AL764,0,MAX(COLUMN($O764:AL764))-COLUMN($O764:AL764),1,1)))*IF($J793=0,$H793,IF(AND(AL$10&lt;$I793,$J793=1),$H793,1))</f>
        <v>0</v>
      </c>
      <c r="AM793" s="256">
        <f ca="1">SUMPRODUCT($O200:AM200,N(OFFSET($O764:AM764,0,MAX(COLUMN($O764:AM764))-COLUMN($O764:AM764),1,1)))*IF($J793=0,$H793,IF(AND(AM$10&lt;$I793,$J793=1),$H793,1))</f>
        <v>0</v>
      </c>
      <c r="AN793" s="256">
        <f ca="1">SUMPRODUCT($O200:AN200,N(OFFSET($O764:AN764,0,MAX(COLUMN($O764:AN764))-COLUMN($O764:AN764),1,1)))*IF($J793=0,$H793,IF(AND(AN$10&lt;$I793,$J793=1),$H793,1))</f>
        <v>0</v>
      </c>
      <c r="AO793" s="256">
        <f ca="1">SUMPRODUCT($O200:AO200,N(OFFSET($O764:AO764,0,MAX(COLUMN($O764:AO764))-COLUMN($O764:AO764),1,1)))*IF($J793=0,$H793,IF(AND(AO$10&lt;$I793,$J793=1),$H793,1))</f>
        <v>0</v>
      </c>
      <c r="AP793" s="256">
        <f ca="1">SUMPRODUCT($O200:AP200,N(OFFSET($O764:AP764,0,MAX(COLUMN($O764:AP764))-COLUMN($O764:AP764),1,1)))*IF($J793=0,$H793,IF(AND(AP$10&lt;$I793,$J793=1),$H793,1))</f>
        <v>0</v>
      </c>
      <c r="AQ793" s="256">
        <f ca="1">SUMPRODUCT($O200:AQ200,N(OFFSET($O764:AQ764,0,MAX(COLUMN($O764:AQ764))-COLUMN($O764:AQ764),1,1)))*IF($J793=0,$H793,IF(AND(AQ$10&lt;$I793,$J793=1),$H793,1))</f>
        <v>0</v>
      </c>
      <c r="AR793" s="256">
        <f ca="1">SUMPRODUCT($O200:AR200,N(OFFSET($O764:AR764,0,MAX(COLUMN($O764:AR764))-COLUMN($O764:AR764),1,1)))*IF($J793=0,$H793,IF(AND(AR$10&lt;$I793,$J793=1),$H793,1))</f>
        <v>0</v>
      </c>
      <c r="AS793" s="256">
        <f ca="1">SUMPRODUCT($O200:AS200,N(OFFSET($O764:AS764,0,MAX(COLUMN($O764:AS764))-COLUMN($O764:AS764),1,1)))*IF($J793=0,$H793,IF(AND(AS$10&lt;$I793,$J793=1),$H793,1))</f>
        <v>0</v>
      </c>
      <c r="AT793" s="256">
        <f ca="1">SUMPRODUCT($O200:AT200,N(OFFSET($O764:AT764,0,MAX(COLUMN($O764:AT764))-COLUMN($O764:AT764),1,1)))*IF($J793=0,$H793,IF(AND(AT$10&lt;$I793,$J793=1),$H793,1))</f>
        <v>0</v>
      </c>
      <c r="AU793" s="256">
        <f ca="1">SUMPRODUCT($O200:AU200,N(OFFSET($O764:AU764,0,MAX(COLUMN($O764:AU764))-COLUMN($O764:AU764),1,1)))*IF($J793=0,$H793,IF(AND(AU$10&lt;$I793,$J793=1),$H793,1))</f>
        <v>0</v>
      </c>
      <c r="AV793" s="256">
        <f ca="1">SUMPRODUCT($O200:AV200,N(OFFSET($O764:AV764,0,MAX(COLUMN($O764:AV764))-COLUMN($O764:AV764),1,1)))*IF($J793=0,$H793,IF(AND(AV$10&lt;$I793,$J793=1),$H793,1))</f>
        <v>0</v>
      </c>
      <c r="AW793" s="256">
        <f ca="1">SUMPRODUCT($O200:AW200,N(OFFSET($O764:AW764,0,MAX(COLUMN($O764:AW764))-COLUMN($O764:AW764),1,1)))*IF($J793=0,$H793,IF(AND(AW$10&lt;$I793,$J793=1),$H793,1))</f>
        <v>0</v>
      </c>
      <c r="AX793" s="256">
        <f ca="1">SUMPRODUCT($O200:AX200,N(OFFSET($O764:AX764,0,MAX(COLUMN($O764:AX764))-COLUMN($O764:AX764),1,1)))*IF($J793=0,$H793,IF(AND(AX$10&lt;$I793,$J793=1),$H793,1))</f>
        <v>0</v>
      </c>
      <c r="AY793" s="256">
        <f ca="1">SUMPRODUCT($O200:AY200,N(OFFSET($O764:AY764,0,MAX(COLUMN($O764:AY764))-COLUMN($O764:AY764),1,1)))*IF($J793=0,$H793,IF(AND(AY$10&lt;$I793,$J793=1),$H793,1))</f>
        <v>0</v>
      </c>
      <c r="AZ793" s="256">
        <f ca="1">SUMPRODUCT($O200:AZ200,N(OFFSET($O764:AZ764,0,MAX(COLUMN($O764:AZ764))-COLUMN($O764:AZ764),1,1)))*IF($J793=0,$H793,IF(AND(AZ$10&lt;$I793,$J793=1),$H793,1))</f>
        <v>0</v>
      </c>
      <c r="BA793" s="256">
        <f ca="1">SUMPRODUCT($O200:BA200,N(OFFSET($O764:BA764,0,MAX(COLUMN($O764:BA764))-COLUMN($O764:BA764),1,1)))*IF($J793=0,$H793,IF(AND(BA$10&lt;$I793,$J793=1),$H793,1))</f>
        <v>0</v>
      </c>
      <c r="BB793" s="256">
        <f ca="1">SUMPRODUCT($O200:BB200,N(OFFSET($O764:BB764,0,MAX(COLUMN($O764:BB764))-COLUMN($O764:BB764),1,1)))*IF($J793=0,$H793,IF(AND(BB$10&lt;$I793,$J793=1),$H793,1))</f>
        <v>0</v>
      </c>
      <c r="BC793" s="256">
        <f ca="1">SUMPRODUCT($O200:BC200,N(OFFSET($O764:BC764,0,MAX(COLUMN($O764:BC764))-COLUMN($O764:BC764),1,1)))*IF($J793=0,$H793,IF(AND(BC$10&lt;$I793,$J793=1),$H793,1))</f>
        <v>0</v>
      </c>
      <c r="BD793" s="256">
        <f ca="1">SUMPRODUCT($O200:BD200,N(OFFSET($O764:BD764,0,MAX(COLUMN($O764:BD764))-COLUMN($O764:BD764),1,1)))*IF($J793=0,$H793,IF(AND(BD$10&lt;$I793,$J793=1),$H793,1))</f>
        <v>0</v>
      </c>
      <c r="BE793" s="256">
        <f ca="1">SUMPRODUCT($O200:BE200,N(OFFSET($O764:BE764,0,MAX(COLUMN($O764:BE764))-COLUMN($O764:BE764),1,1)))*IF($J793=0,$H793,IF(AND(BE$10&lt;$I793,$J793=1),$H793,1))</f>
        <v>0</v>
      </c>
      <c r="BF793" s="256">
        <f ca="1">SUMPRODUCT($O200:BF200,N(OFFSET($O764:BF764,0,MAX(COLUMN($O764:BF764))-COLUMN($O764:BF764),1,1)))*IF($J793=0,$H793,IF(AND(BF$10&lt;$I793,$J793=1),$H793,1))</f>
        <v>0</v>
      </c>
      <c r="BG793" s="256">
        <f ca="1">SUMPRODUCT($O200:BG200,N(OFFSET($O764:BG764,0,MAX(COLUMN($O764:BG764))-COLUMN($O764:BG764),1,1)))*IF($J793=0,$H793,IF(AND(BG$10&lt;$I793,$J793=1),$H793,1))</f>
        <v>0</v>
      </c>
      <c r="BH793" s="256">
        <f ca="1">SUMPRODUCT($O200:BH200,N(OFFSET($O764:BH764,0,MAX(COLUMN($O764:BH764))-COLUMN($O764:BH764),1,1)))*IF($J793=0,$H793,IF(AND(BH$10&lt;$I793,$J793=1),$H793,1))</f>
        <v>0</v>
      </c>
      <c r="BI793" s="256">
        <f ca="1">SUMPRODUCT($O200:BI200,N(OFFSET($O764:BI764,0,MAX(COLUMN($O764:BI764))-COLUMN($O764:BI764),1,1)))*IF($J793=0,$H793,IF(AND(BI$10&lt;$I793,$J793=1),$H793,1))</f>
        <v>0</v>
      </c>
      <c r="BJ793" s="256">
        <f ca="1">SUMPRODUCT($O200:BJ200,N(OFFSET($O764:BJ764,0,MAX(COLUMN($O764:BJ764))-COLUMN($O764:BJ764),1,1)))*IF($J793=0,$H793,IF(AND(BJ$10&lt;$I793,$J793=1),$H793,1))</f>
        <v>0</v>
      </c>
      <c r="BK793" s="256">
        <f ca="1">SUMPRODUCT($O200:BK200,N(OFFSET($O764:BK764,0,MAX(COLUMN($O764:BK764))-COLUMN($O764:BK764),1,1)))*IF($J793=0,$H793,IF(AND(BK$10&lt;$I793,$J793=1),$H793,1))</f>
        <v>0</v>
      </c>
      <c r="BL793" s="256">
        <f ca="1">SUMPRODUCT($O200:BL200,N(OFFSET($O764:BL764,0,MAX(COLUMN($O764:BL764))-COLUMN($O764:BL764),1,1)))*IF($J793=0,$H793,IF(AND(BL$10&lt;$I793,$J793=1),$H793,1))</f>
        <v>0</v>
      </c>
      <c r="BM793" s="256">
        <f ca="1">SUMPRODUCT($O200:BM200,N(OFFSET($O764:BM764,0,MAX(COLUMN($O764:BM764))-COLUMN($O764:BM764),1,1)))*IF($J793=0,$H793,IF(AND(BM$10&lt;$I793,$J793=1),$H793,1))</f>
        <v>0</v>
      </c>
    </row>
    <row r="794" spans="3:65" ht="12.75">
      <c r="C794" s="220">
        <f t="shared" si="682"/>
        <v>19</v>
      </c>
      <c r="D794" s="198" t="str">
        <f t="shared" si="683"/>
        <v>…</v>
      </c>
      <c r="E794" s="245" t="str">
        <f t="shared" si="681"/>
        <v>Operating Expense</v>
      </c>
      <c r="F794" s="215">
        <f t="shared" si="681"/>
        <v>2</v>
      </c>
      <c r="G794" s="215"/>
      <c r="H794" s="314">
        <f>Input!O30</f>
        <v>1</v>
      </c>
      <c r="I794" s="204">
        <f>Input!$O$37</f>
        <v>2038</v>
      </c>
      <c r="J794" s="119">
        <f>IF(ISNUMBER(SEARCH("Solar",Input!H30)),1,0)</f>
        <v>0</v>
      </c>
      <c r="O794" s="256">
        <f ca="1">SUMPRODUCT($O201:O201,N(OFFSET($O765:O765,0,MAX(COLUMN($O765:O765))-COLUMN($O765:O765),1,1)))*IF($J794=0,$H794,IF(AND(O$10&lt;$I794,$J794=1),$H794,1))</f>
        <v>0</v>
      </c>
      <c r="P794" s="256">
        <f ca="1">SUMPRODUCT($O201:P201,N(OFFSET($O765:P765,0,MAX(COLUMN($O765:P765))-COLUMN($O765:P765),1,1)))*IF($J794=0,$H794,IF(AND(P$10&lt;$I794,$J794=1),$H794,1))</f>
        <v>0</v>
      </c>
      <c r="Q794" s="256">
        <f ca="1">SUMPRODUCT($O201:Q201,N(OFFSET($O765:Q765,0,MAX(COLUMN($O765:Q765))-COLUMN($O765:Q765),1,1)))*IF($J794=0,$H794,IF(AND(Q$10&lt;$I794,$J794=1),$H794,1))</f>
        <v>0</v>
      </c>
      <c r="R794" s="256">
        <f ca="1">SUMPRODUCT($O201:R201,N(OFFSET($O765:R765,0,MAX(COLUMN($O765:R765))-COLUMN($O765:R765),1,1)))*IF($J794=0,$H794,IF(AND(R$10&lt;$I794,$J794=1),$H794,1))</f>
        <v>0</v>
      </c>
      <c r="S794" s="256">
        <f ca="1">SUMPRODUCT($O201:S201,N(OFFSET($O765:S765,0,MAX(COLUMN($O765:S765))-COLUMN($O765:S765),1,1)))*IF($J794=0,$H794,IF(AND(S$10&lt;$I794,$J794=1),$H794,1))</f>
        <v>0</v>
      </c>
      <c r="T794" s="256">
        <f ca="1">SUMPRODUCT($O201:T201,N(OFFSET($O765:T765,0,MAX(COLUMN($O765:T765))-COLUMN($O765:T765),1,1)))*IF($J794=0,$H794,IF(AND(T$10&lt;$I794,$J794=1),$H794,1))</f>
        <v>0</v>
      </c>
      <c r="U794" s="256">
        <f ca="1">SUMPRODUCT($O201:U201,N(OFFSET($O765:U765,0,MAX(COLUMN($O765:U765))-COLUMN($O765:U765),1,1)))*IF($J794=0,$H794,IF(AND(U$10&lt;$I794,$J794=1),$H794,1))</f>
        <v>0</v>
      </c>
      <c r="V794" s="256">
        <f ca="1">SUMPRODUCT($O201:V201,N(OFFSET($O765:V765,0,MAX(COLUMN($O765:V765))-COLUMN($O765:V765),1,1)))*IF($J794=0,$H794,IF(AND(V$10&lt;$I794,$J794=1),$H794,1))</f>
        <v>0</v>
      </c>
      <c r="W794" s="256">
        <f ca="1">SUMPRODUCT($O201:W201,N(OFFSET($O765:W765,0,MAX(COLUMN($O765:W765))-COLUMN($O765:W765),1,1)))*IF($J794=0,$H794,IF(AND(W$10&lt;$I794,$J794=1),$H794,1))</f>
        <v>0</v>
      </c>
      <c r="X794" s="256">
        <f ca="1">SUMPRODUCT($O201:X201,N(OFFSET($O765:X765,0,MAX(COLUMN($O765:X765))-COLUMN($O765:X765),1,1)))*IF($J794=0,$H794,IF(AND(X$10&lt;$I794,$J794=1),$H794,1))</f>
        <v>0</v>
      </c>
      <c r="Y794" s="256">
        <f ca="1">SUMPRODUCT($O201:Y201,N(OFFSET($O765:Y765,0,MAX(COLUMN($O765:Y765))-COLUMN($O765:Y765),1,1)))*IF($J794=0,$H794,IF(AND(Y$10&lt;$I794,$J794=1),$H794,1))</f>
        <v>0</v>
      </c>
      <c r="Z794" s="256">
        <f ca="1">SUMPRODUCT($O201:Z201,N(OFFSET($O765:Z765,0,MAX(COLUMN($O765:Z765))-COLUMN($O765:Z765),1,1)))*IF($J794=0,$H794,IF(AND(Z$10&lt;$I794,$J794=1),$H794,1))</f>
        <v>0</v>
      </c>
      <c r="AA794" s="256">
        <f ca="1">SUMPRODUCT($O201:AA201,N(OFFSET($O765:AA765,0,MAX(COLUMN($O765:AA765))-COLUMN($O765:AA765),1,1)))*IF($J794=0,$H794,IF(AND(AA$10&lt;$I794,$J794=1),$H794,1))</f>
        <v>0</v>
      </c>
      <c r="AB794" s="256">
        <f ca="1">SUMPRODUCT($O201:AB201,N(OFFSET($O765:AB765,0,MAX(COLUMN($O765:AB765))-COLUMN($O765:AB765),1,1)))*IF($J794=0,$H794,IF(AND(AB$10&lt;$I794,$J794=1),$H794,1))</f>
        <v>0</v>
      </c>
      <c r="AC794" s="256">
        <f ca="1">SUMPRODUCT($O201:AC201,N(OFFSET($O765:AC765,0,MAX(COLUMN($O765:AC765))-COLUMN($O765:AC765),1,1)))*IF($J794=0,$H794,IF(AND(AC$10&lt;$I794,$J794=1),$H794,1))</f>
        <v>0</v>
      </c>
      <c r="AD794" s="256">
        <f ca="1">SUMPRODUCT($O201:AD201,N(OFFSET($O765:AD765,0,MAX(COLUMN($O765:AD765))-COLUMN($O765:AD765),1,1)))*IF($J794=0,$H794,IF(AND(AD$10&lt;$I794,$J794=1),$H794,1))</f>
        <v>0</v>
      </c>
      <c r="AE794" s="256">
        <f ca="1">SUMPRODUCT($O201:AE201,N(OFFSET($O765:AE765,0,MAX(COLUMN($O765:AE765))-COLUMN($O765:AE765),1,1)))*IF($J794=0,$H794,IF(AND(AE$10&lt;$I794,$J794=1),$H794,1))</f>
        <v>0</v>
      </c>
      <c r="AF794" s="256">
        <f ca="1">SUMPRODUCT($O201:AF201,N(OFFSET($O765:AF765,0,MAX(COLUMN($O765:AF765))-COLUMN($O765:AF765),1,1)))*IF($J794=0,$H794,IF(AND(AF$10&lt;$I794,$J794=1),$H794,1))</f>
        <v>0</v>
      </c>
      <c r="AG794" s="256">
        <f ca="1">SUMPRODUCT($O201:AG201,N(OFFSET($O765:AG765,0,MAX(COLUMN($O765:AG765))-COLUMN($O765:AG765),1,1)))*IF($J794=0,$H794,IF(AND(AG$10&lt;$I794,$J794=1),$H794,1))</f>
        <v>0</v>
      </c>
      <c r="AH794" s="256">
        <f ca="1">SUMPRODUCT($O201:AH201,N(OFFSET($O765:AH765,0,MAX(COLUMN($O765:AH765))-COLUMN($O765:AH765),1,1)))*IF($J794=0,$H794,IF(AND(AH$10&lt;$I794,$J794=1),$H794,1))</f>
        <v>0</v>
      </c>
      <c r="AI794" s="256">
        <f ca="1">SUMPRODUCT($O201:AI201,N(OFFSET($O765:AI765,0,MAX(COLUMN($O765:AI765))-COLUMN($O765:AI765),1,1)))*IF($J794=0,$H794,IF(AND(AI$10&lt;$I794,$J794=1),$H794,1))</f>
        <v>0</v>
      </c>
      <c r="AJ794" s="256">
        <f ca="1">SUMPRODUCT($O201:AJ201,N(OFFSET($O765:AJ765,0,MAX(COLUMN($O765:AJ765))-COLUMN($O765:AJ765),1,1)))*IF($J794=0,$H794,IF(AND(AJ$10&lt;$I794,$J794=1),$H794,1))</f>
        <v>0</v>
      </c>
      <c r="AK794" s="256">
        <f ca="1">SUMPRODUCT($O201:AK201,N(OFFSET($O765:AK765,0,MAX(COLUMN($O765:AK765))-COLUMN($O765:AK765),1,1)))*IF($J794=0,$H794,IF(AND(AK$10&lt;$I794,$J794=1),$H794,1))</f>
        <v>0</v>
      </c>
      <c r="AL794" s="256">
        <f ca="1">SUMPRODUCT($O201:AL201,N(OFFSET($O765:AL765,0,MAX(COLUMN($O765:AL765))-COLUMN($O765:AL765),1,1)))*IF($J794=0,$H794,IF(AND(AL$10&lt;$I794,$J794=1),$H794,1))</f>
        <v>0</v>
      </c>
      <c r="AM794" s="256">
        <f ca="1">SUMPRODUCT($O201:AM201,N(OFFSET($O765:AM765,0,MAX(COLUMN($O765:AM765))-COLUMN($O765:AM765),1,1)))*IF($J794=0,$H794,IF(AND(AM$10&lt;$I794,$J794=1),$H794,1))</f>
        <v>0</v>
      </c>
      <c r="AN794" s="256">
        <f ca="1">SUMPRODUCT($O201:AN201,N(OFFSET($O765:AN765,0,MAX(COLUMN($O765:AN765))-COLUMN($O765:AN765),1,1)))*IF($J794=0,$H794,IF(AND(AN$10&lt;$I794,$J794=1),$H794,1))</f>
        <v>0</v>
      </c>
      <c r="AO794" s="256">
        <f ca="1">SUMPRODUCT($O201:AO201,N(OFFSET($O765:AO765,0,MAX(COLUMN($O765:AO765))-COLUMN($O765:AO765),1,1)))*IF($J794=0,$H794,IF(AND(AO$10&lt;$I794,$J794=1),$H794,1))</f>
        <v>0</v>
      </c>
      <c r="AP794" s="256">
        <f ca="1">SUMPRODUCT($O201:AP201,N(OFFSET($O765:AP765,0,MAX(COLUMN($O765:AP765))-COLUMN($O765:AP765),1,1)))*IF($J794=0,$H794,IF(AND(AP$10&lt;$I794,$J794=1),$H794,1))</f>
        <v>0</v>
      </c>
      <c r="AQ794" s="256">
        <f ca="1">SUMPRODUCT($O201:AQ201,N(OFFSET($O765:AQ765,0,MAX(COLUMN($O765:AQ765))-COLUMN($O765:AQ765),1,1)))*IF($J794=0,$H794,IF(AND(AQ$10&lt;$I794,$J794=1),$H794,1))</f>
        <v>0</v>
      </c>
      <c r="AR794" s="256">
        <f ca="1">SUMPRODUCT($O201:AR201,N(OFFSET($O765:AR765,0,MAX(COLUMN($O765:AR765))-COLUMN($O765:AR765),1,1)))*IF($J794=0,$H794,IF(AND(AR$10&lt;$I794,$J794=1),$H794,1))</f>
        <v>0</v>
      </c>
      <c r="AS794" s="256">
        <f ca="1">SUMPRODUCT($O201:AS201,N(OFFSET($O765:AS765,0,MAX(COLUMN($O765:AS765))-COLUMN($O765:AS765),1,1)))*IF($J794=0,$H794,IF(AND(AS$10&lt;$I794,$J794=1),$H794,1))</f>
        <v>0</v>
      </c>
      <c r="AT794" s="256">
        <f ca="1">SUMPRODUCT($O201:AT201,N(OFFSET($O765:AT765,0,MAX(COLUMN($O765:AT765))-COLUMN($O765:AT765),1,1)))*IF($J794=0,$H794,IF(AND(AT$10&lt;$I794,$J794=1),$H794,1))</f>
        <v>0</v>
      </c>
      <c r="AU794" s="256">
        <f ca="1">SUMPRODUCT($O201:AU201,N(OFFSET($O765:AU765,0,MAX(COLUMN($O765:AU765))-COLUMN($O765:AU765),1,1)))*IF($J794=0,$H794,IF(AND(AU$10&lt;$I794,$J794=1),$H794,1))</f>
        <v>0</v>
      </c>
      <c r="AV794" s="256">
        <f ca="1">SUMPRODUCT($O201:AV201,N(OFFSET($O765:AV765,0,MAX(COLUMN($O765:AV765))-COLUMN($O765:AV765),1,1)))*IF($J794=0,$H794,IF(AND(AV$10&lt;$I794,$J794=1),$H794,1))</f>
        <v>0</v>
      </c>
      <c r="AW794" s="256">
        <f ca="1">SUMPRODUCT($O201:AW201,N(OFFSET($O765:AW765,0,MAX(COLUMN($O765:AW765))-COLUMN($O765:AW765),1,1)))*IF($J794=0,$H794,IF(AND(AW$10&lt;$I794,$J794=1),$H794,1))</f>
        <v>0</v>
      </c>
      <c r="AX794" s="256">
        <f ca="1">SUMPRODUCT($O201:AX201,N(OFFSET($O765:AX765,0,MAX(COLUMN($O765:AX765))-COLUMN($O765:AX765),1,1)))*IF($J794=0,$H794,IF(AND(AX$10&lt;$I794,$J794=1),$H794,1))</f>
        <v>0</v>
      </c>
      <c r="AY794" s="256">
        <f ca="1">SUMPRODUCT($O201:AY201,N(OFFSET($O765:AY765,0,MAX(COLUMN($O765:AY765))-COLUMN($O765:AY765),1,1)))*IF($J794=0,$H794,IF(AND(AY$10&lt;$I794,$J794=1),$H794,1))</f>
        <v>0</v>
      </c>
      <c r="AZ794" s="256">
        <f ca="1">SUMPRODUCT($O201:AZ201,N(OFFSET($O765:AZ765,0,MAX(COLUMN($O765:AZ765))-COLUMN($O765:AZ765),1,1)))*IF($J794=0,$H794,IF(AND(AZ$10&lt;$I794,$J794=1),$H794,1))</f>
        <v>0</v>
      </c>
      <c r="BA794" s="256">
        <f ca="1">SUMPRODUCT($O201:BA201,N(OFFSET($O765:BA765,0,MAX(COLUMN($O765:BA765))-COLUMN($O765:BA765),1,1)))*IF($J794=0,$H794,IF(AND(BA$10&lt;$I794,$J794=1),$H794,1))</f>
        <v>0</v>
      </c>
      <c r="BB794" s="256">
        <f ca="1">SUMPRODUCT($O201:BB201,N(OFFSET($O765:BB765,0,MAX(COLUMN($O765:BB765))-COLUMN($O765:BB765),1,1)))*IF($J794=0,$H794,IF(AND(BB$10&lt;$I794,$J794=1),$H794,1))</f>
        <v>0</v>
      </c>
      <c r="BC794" s="256">
        <f ca="1">SUMPRODUCT($O201:BC201,N(OFFSET($O765:BC765,0,MAX(COLUMN($O765:BC765))-COLUMN($O765:BC765),1,1)))*IF($J794=0,$H794,IF(AND(BC$10&lt;$I794,$J794=1),$H794,1))</f>
        <v>0</v>
      </c>
      <c r="BD794" s="256">
        <f ca="1">SUMPRODUCT($O201:BD201,N(OFFSET($O765:BD765,0,MAX(COLUMN($O765:BD765))-COLUMN($O765:BD765),1,1)))*IF($J794=0,$H794,IF(AND(BD$10&lt;$I794,$J794=1),$H794,1))</f>
        <v>0</v>
      </c>
      <c r="BE794" s="256">
        <f ca="1">SUMPRODUCT($O201:BE201,N(OFFSET($O765:BE765,0,MAX(COLUMN($O765:BE765))-COLUMN($O765:BE765),1,1)))*IF($J794=0,$H794,IF(AND(BE$10&lt;$I794,$J794=1),$H794,1))</f>
        <v>0</v>
      </c>
      <c r="BF794" s="256">
        <f ca="1">SUMPRODUCT($O201:BF201,N(OFFSET($O765:BF765,0,MAX(COLUMN($O765:BF765))-COLUMN($O765:BF765),1,1)))*IF($J794=0,$H794,IF(AND(BF$10&lt;$I794,$J794=1),$H794,1))</f>
        <v>0</v>
      </c>
      <c r="BG794" s="256">
        <f ca="1">SUMPRODUCT($O201:BG201,N(OFFSET($O765:BG765,0,MAX(COLUMN($O765:BG765))-COLUMN($O765:BG765),1,1)))*IF($J794=0,$H794,IF(AND(BG$10&lt;$I794,$J794=1),$H794,1))</f>
        <v>0</v>
      </c>
      <c r="BH794" s="256">
        <f ca="1">SUMPRODUCT($O201:BH201,N(OFFSET($O765:BH765,0,MAX(COLUMN($O765:BH765))-COLUMN($O765:BH765),1,1)))*IF($J794=0,$H794,IF(AND(BH$10&lt;$I794,$J794=1),$H794,1))</f>
        <v>0</v>
      </c>
      <c r="BI794" s="256">
        <f ca="1">SUMPRODUCT($O201:BI201,N(OFFSET($O765:BI765,0,MAX(COLUMN($O765:BI765))-COLUMN($O765:BI765),1,1)))*IF($J794=0,$H794,IF(AND(BI$10&lt;$I794,$J794=1),$H794,1))</f>
        <v>0</v>
      </c>
      <c r="BJ794" s="256">
        <f ca="1">SUMPRODUCT($O201:BJ201,N(OFFSET($O765:BJ765,0,MAX(COLUMN($O765:BJ765))-COLUMN($O765:BJ765),1,1)))*IF($J794=0,$H794,IF(AND(BJ$10&lt;$I794,$J794=1),$H794,1))</f>
        <v>0</v>
      </c>
      <c r="BK794" s="256">
        <f ca="1">SUMPRODUCT($O201:BK201,N(OFFSET($O765:BK765,0,MAX(COLUMN($O765:BK765))-COLUMN($O765:BK765),1,1)))*IF($J794=0,$H794,IF(AND(BK$10&lt;$I794,$J794=1),$H794,1))</f>
        <v>0</v>
      </c>
      <c r="BL794" s="256">
        <f ca="1">SUMPRODUCT($O201:BL201,N(OFFSET($O765:BL765,0,MAX(COLUMN($O765:BL765))-COLUMN($O765:BL765),1,1)))*IF($J794=0,$H794,IF(AND(BL$10&lt;$I794,$J794=1),$H794,1))</f>
        <v>0</v>
      </c>
      <c r="BM794" s="256">
        <f ca="1">SUMPRODUCT($O201:BM201,N(OFFSET($O765:BM765,0,MAX(COLUMN($O765:BM765))-COLUMN($O765:BM765),1,1)))*IF($J794=0,$H794,IF(AND(BM$10&lt;$I794,$J794=1),$H794,1))</f>
        <v>0</v>
      </c>
    </row>
    <row r="795" spans="3:65" ht="12.75">
      <c r="C795" s="220">
        <f t="shared" si="682"/>
        <v>20</v>
      </c>
      <c r="D795" s="198" t="str">
        <f t="shared" si="683"/>
        <v>…</v>
      </c>
      <c r="E795" s="245" t="str">
        <f t="shared" si="681"/>
        <v>Operating Expense</v>
      </c>
      <c r="F795" s="215">
        <f t="shared" si="681"/>
        <v>2</v>
      </c>
      <c r="G795" s="215"/>
      <c r="H795" s="314">
        <f>Input!O31</f>
        <v>1</v>
      </c>
      <c r="I795" s="204">
        <f>Input!$O$37</f>
        <v>2038</v>
      </c>
      <c r="J795" s="119">
        <f>IF(ISNUMBER(SEARCH("Solar",Input!H31)),1,0)</f>
        <v>0</v>
      </c>
      <c r="O795" s="256">
        <f ca="1">SUMPRODUCT($O202:O202,N(OFFSET($O766:O766,0,MAX(COLUMN($O766:O766))-COLUMN($O766:O766),1,1)))*IF($J795=0,$H795,IF(AND(O$10&lt;$I795,$J795=1),$H795,1))</f>
        <v>0</v>
      </c>
      <c r="P795" s="256">
        <f ca="1">SUMPRODUCT($O202:P202,N(OFFSET($O766:P766,0,MAX(COLUMN($O766:P766))-COLUMN($O766:P766),1,1)))*IF($J795=0,$H795,IF(AND(P$10&lt;$I795,$J795=1),$H795,1))</f>
        <v>0</v>
      </c>
      <c r="Q795" s="256">
        <f ca="1">SUMPRODUCT($O202:Q202,N(OFFSET($O766:Q766,0,MAX(COLUMN($O766:Q766))-COLUMN($O766:Q766),1,1)))*IF($J795=0,$H795,IF(AND(Q$10&lt;$I795,$J795=1),$H795,1))</f>
        <v>0</v>
      </c>
      <c r="R795" s="256">
        <f ca="1">SUMPRODUCT($O202:R202,N(OFFSET($O766:R766,0,MAX(COLUMN($O766:R766))-COLUMN($O766:R766),1,1)))*IF($J795=0,$H795,IF(AND(R$10&lt;$I795,$J795=1),$H795,1))</f>
        <v>0</v>
      </c>
      <c r="S795" s="256">
        <f ca="1">SUMPRODUCT($O202:S202,N(OFFSET($O766:S766,0,MAX(COLUMN($O766:S766))-COLUMN($O766:S766),1,1)))*IF($J795=0,$H795,IF(AND(S$10&lt;$I795,$J795=1),$H795,1))</f>
        <v>0</v>
      </c>
      <c r="T795" s="256">
        <f ca="1">SUMPRODUCT($O202:T202,N(OFFSET($O766:T766,0,MAX(COLUMN($O766:T766))-COLUMN($O766:T766),1,1)))*IF($J795=0,$H795,IF(AND(T$10&lt;$I795,$J795=1),$H795,1))</f>
        <v>0</v>
      </c>
      <c r="U795" s="256">
        <f ca="1">SUMPRODUCT($O202:U202,N(OFFSET($O766:U766,0,MAX(COLUMN($O766:U766))-COLUMN($O766:U766),1,1)))*IF($J795=0,$H795,IF(AND(U$10&lt;$I795,$J795=1),$H795,1))</f>
        <v>0</v>
      </c>
      <c r="V795" s="256">
        <f ca="1">SUMPRODUCT($O202:V202,N(OFFSET($O766:V766,0,MAX(COLUMN($O766:V766))-COLUMN($O766:V766),1,1)))*IF($J795=0,$H795,IF(AND(V$10&lt;$I795,$J795=1),$H795,1))</f>
        <v>0</v>
      </c>
      <c r="W795" s="256">
        <f ca="1">SUMPRODUCT($O202:W202,N(OFFSET($O766:W766,0,MAX(COLUMN($O766:W766))-COLUMN($O766:W766),1,1)))*IF($J795=0,$H795,IF(AND(W$10&lt;$I795,$J795=1),$H795,1))</f>
        <v>0</v>
      </c>
      <c r="X795" s="256">
        <f ca="1">SUMPRODUCT($O202:X202,N(OFFSET($O766:X766,0,MAX(COLUMN($O766:X766))-COLUMN($O766:X766),1,1)))*IF($J795=0,$H795,IF(AND(X$10&lt;$I795,$J795=1),$H795,1))</f>
        <v>0</v>
      </c>
      <c r="Y795" s="256">
        <f ca="1">SUMPRODUCT($O202:Y202,N(OFFSET($O766:Y766,0,MAX(COLUMN($O766:Y766))-COLUMN($O766:Y766),1,1)))*IF($J795=0,$H795,IF(AND(Y$10&lt;$I795,$J795=1),$H795,1))</f>
        <v>0</v>
      </c>
      <c r="Z795" s="256">
        <f ca="1">SUMPRODUCT($O202:Z202,N(OFFSET($O766:Z766,0,MAX(COLUMN($O766:Z766))-COLUMN($O766:Z766),1,1)))*IF($J795=0,$H795,IF(AND(Z$10&lt;$I795,$J795=1),$H795,1))</f>
        <v>0</v>
      </c>
      <c r="AA795" s="256">
        <f ca="1">SUMPRODUCT($O202:AA202,N(OFFSET($O766:AA766,0,MAX(COLUMN($O766:AA766))-COLUMN($O766:AA766),1,1)))*IF($J795=0,$H795,IF(AND(AA$10&lt;$I795,$J795=1),$H795,1))</f>
        <v>0</v>
      </c>
      <c r="AB795" s="256">
        <f ca="1">SUMPRODUCT($O202:AB202,N(OFFSET($O766:AB766,0,MAX(COLUMN($O766:AB766))-COLUMN($O766:AB766),1,1)))*IF($J795=0,$H795,IF(AND(AB$10&lt;$I795,$J795=1),$H795,1))</f>
        <v>0</v>
      </c>
      <c r="AC795" s="256">
        <f ca="1">SUMPRODUCT($O202:AC202,N(OFFSET($O766:AC766,0,MAX(COLUMN($O766:AC766))-COLUMN($O766:AC766),1,1)))*IF($J795=0,$H795,IF(AND(AC$10&lt;$I795,$J795=1),$H795,1))</f>
        <v>0</v>
      </c>
      <c r="AD795" s="256">
        <f ca="1">SUMPRODUCT($O202:AD202,N(OFFSET($O766:AD766,0,MAX(COLUMN($O766:AD766))-COLUMN($O766:AD766),1,1)))*IF($J795=0,$H795,IF(AND(AD$10&lt;$I795,$J795=1),$H795,1))</f>
        <v>0</v>
      </c>
      <c r="AE795" s="256">
        <f ca="1">SUMPRODUCT($O202:AE202,N(OFFSET($O766:AE766,0,MAX(COLUMN($O766:AE766))-COLUMN($O766:AE766),1,1)))*IF($J795=0,$H795,IF(AND(AE$10&lt;$I795,$J795=1),$H795,1))</f>
        <v>0</v>
      </c>
      <c r="AF795" s="256">
        <f ca="1">SUMPRODUCT($O202:AF202,N(OFFSET($O766:AF766,0,MAX(COLUMN($O766:AF766))-COLUMN($O766:AF766),1,1)))*IF($J795=0,$H795,IF(AND(AF$10&lt;$I795,$J795=1),$H795,1))</f>
        <v>0</v>
      </c>
      <c r="AG795" s="256">
        <f ca="1">SUMPRODUCT($O202:AG202,N(OFFSET($O766:AG766,0,MAX(COLUMN($O766:AG766))-COLUMN($O766:AG766),1,1)))*IF($J795=0,$H795,IF(AND(AG$10&lt;$I795,$J795=1),$H795,1))</f>
        <v>0</v>
      </c>
      <c r="AH795" s="256">
        <f ca="1">SUMPRODUCT($O202:AH202,N(OFFSET($O766:AH766,0,MAX(COLUMN($O766:AH766))-COLUMN($O766:AH766),1,1)))*IF($J795=0,$H795,IF(AND(AH$10&lt;$I795,$J795=1),$H795,1))</f>
        <v>0</v>
      </c>
      <c r="AI795" s="256">
        <f ca="1">SUMPRODUCT($O202:AI202,N(OFFSET($O766:AI766,0,MAX(COLUMN($O766:AI766))-COLUMN($O766:AI766),1,1)))*IF($J795=0,$H795,IF(AND(AI$10&lt;$I795,$J795=1),$H795,1))</f>
        <v>0</v>
      </c>
      <c r="AJ795" s="256">
        <f ca="1">SUMPRODUCT($O202:AJ202,N(OFFSET($O766:AJ766,0,MAX(COLUMN($O766:AJ766))-COLUMN($O766:AJ766),1,1)))*IF($J795=0,$H795,IF(AND(AJ$10&lt;$I795,$J795=1),$H795,1))</f>
        <v>0</v>
      </c>
      <c r="AK795" s="256">
        <f ca="1">SUMPRODUCT($O202:AK202,N(OFFSET($O766:AK766,0,MAX(COLUMN($O766:AK766))-COLUMN($O766:AK766),1,1)))*IF($J795=0,$H795,IF(AND(AK$10&lt;$I795,$J795=1),$H795,1))</f>
        <v>0</v>
      </c>
      <c r="AL795" s="256">
        <f ca="1">SUMPRODUCT($O202:AL202,N(OFFSET($O766:AL766,0,MAX(COLUMN($O766:AL766))-COLUMN($O766:AL766),1,1)))*IF($J795=0,$H795,IF(AND(AL$10&lt;$I795,$J795=1),$H795,1))</f>
        <v>0</v>
      </c>
      <c r="AM795" s="256">
        <f ca="1">SUMPRODUCT($O202:AM202,N(OFFSET($O766:AM766,0,MAX(COLUMN($O766:AM766))-COLUMN($O766:AM766),1,1)))*IF($J795=0,$H795,IF(AND(AM$10&lt;$I795,$J795=1),$H795,1))</f>
        <v>0</v>
      </c>
      <c r="AN795" s="256">
        <f ca="1">SUMPRODUCT($O202:AN202,N(OFFSET($O766:AN766,0,MAX(COLUMN($O766:AN766))-COLUMN($O766:AN766),1,1)))*IF($J795=0,$H795,IF(AND(AN$10&lt;$I795,$J795=1),$H795,1))</f>
        <v>0</v>
      </c>
      <c r="AO795" s="256">
        <f ca="1">SUMPRODUCT($O202:AO202,N(OFFSET($O766:AO766,0,MAX(COLUMN($O766:AO766))-COLUMN($O766:AO766),1,1)))*IF($J795=0,$H795,IF(AND(AO$10&lt;$I795,$J795=1),$H795,1))</f>
        <v>0</v>
      </c>
      <c r="AP795" s="256">
        <f ca="1">SUMPRODUCT($O202:AP202,N(OFFSET($O766:AP766,0,MAX(COLUMN($O766:AP766))-COLUMN($O766:AP766),1,1)))*IF($J795=0,$H795,IF(AND(AP$10&lt;$I795,$J795=1),$H795,1))</f>
        <v>0</v>
      </c>
      <c r="AQ795" s="256">
        <f ca="1">SUMPRODUCT($O202:AQ202,N(OFFSET($O766:AQ766,0,MAX(COLUMN($O766:AQ766))-COLUMN($O766:AQ766),1,1)))*IF($J795=0,$H795,IF(AND(AQ$10&lt;$I795,$J795=1),$H795,1))</f>
        <v>0</v>
      </c>
      <c r="AR795" s="256">
        <f ca="1">SUMPRODUCT($O202:AR202,N(OFFSET($O766:AR766,0,MAX(COLUMN($O766:AR766))-COLUMN($O766:AR766),1,1)))*IF($J795=0,$H795,IF(AND(AR$10&lt;$I795,$J795=1),$H795,1))</f>
        <v>0</v>
      </c>
      <c r="AS795" s="256">
        <f ca="1">SUMPRODUCT($O202:AS202,N(OFFSET($O766:AS766,0,MAX(COLUMN($O766:AS766))-COLUMN($O766:AS766),1,1)))*IF($J795=0,$H795,IF(AND(AS$10&lt;$I795,$J795=1),$H795,1))</f>
        <v>0</v>
      </c>
      <c r="AT795" s="256">
        <f ca="1">SUMPRODUCT($O202:AT202,N(OFFSET($O766:AT766,0,MAX(COLUMN($O766:AT766))-COLUMN($O766:AT766),1,1)))*IF($J795=0,$H795,IF(AND(AT$10&lt;$I795,$J795=1),$H795,1))</f>
        <v>0</v>
      </c>
      <c r="AU795" s="256">
        <f ca="1">SUMPRODUCT($O202:AU202,N(OFFSET($O766:AU766,0,MAX(COLUMN($O766:AU766))-COLUMN($O766:AU766),1,1)))*IF($J795=0,$H795,IF(AND(AU$10&lt;$I795,$J795=1),$H795,1))</f>
        <v>0</v>
      </c>
      <c r="AV795" s="256">
        <f ca="1">SUMPRODUCT($O202:AV202,N(OFFSET($O766:AV766,0,MAX(COLUMN($O766:AV766))-COLUMN($O766:AV766),1,1)))*IF($J795=0,$H795,IF(AND(AV$10&lt;$I795,$J795=1),$H795,1))</f>
        <v>0</v>
      </c>
      <c r="AW795" s="256">
        <f ca="1">SUMPRODUCT($O202:AW202,N(OFFSET($O766:AW766,0,MAX(COLUMN($O766:AW766))-COLUMN($O766:AW766),1,1)))*IF($J795=0,$H795,IF(AND(AW$10&lt;$I795,$J795=1),$H795,1))</f>
        <v>0</v>
      </c>
      <c r="AX795" s="256">
        <f ca="1">SUMPRODUCT($O202:AX202,N(OFFSET($O766:AX766,0,MAX(COLUMN($O766:AX766))-COLUMN($O766:AX766),1,1)))*IF($J795=0,$H795,IF(AND(AX$10&lt;$I795,$J795=1),$H795,1))</f>
        <v>0</v>
      </c>
      <c r="AY795" s="256">
        <f ca="1">SUMPRODUCT($O202:AY202,N(OFFSET($O766:AY766,0,MAX(COLUMN($O766:AY766))-COLUMN($O766:AY766),1,1)))*IF($J795=0,$H795,IF(AND(AY$10&lt;$I795,$J795=1),$H795,1))</f>
        <v>0</v>
      </c>
      <c r="AZ795" s="256">
        <f ca="1">SUMPRODUCT($O202:AZ202,N(OFFSET($O766:AZ766,0,MAX(COLUMN($O766:AZ766))-COLUMN($O766:AZ766),1,1)))*IF($J795=0,$H795,IF(AND(AZ$10&lt;$I795,$J795=1),$H795,1))</f>
        <v>0</v>
      </c>
      <c r="BA795" s="256">
        <f ca="1">SUMPRODUCT($O202:BA202,N(OFFSET($O766:BA766,0,MAX(COLUMN($O766:BA766))-COLUMN($O766:BA766),1,1)))*IF($J795=0,$H795,IF(AND(BA$10&lt;$I795,$J795=1),$H795,1))</f>
        <v>0</v>
      </c>
      <c r="BB795" s="256">
        <f ca="1">SUMPRODUCT($O202:BB202,N(OFFSET($O766:BB766,0,MAX(COLUMN($O766:BB766))-COLUMN($O766:BB766),1,1)))*IF($J795=0,$H795,IF(AND(BB$10&lt;$I795,$J795=1),$H795,1))</f>
        <v>0</v>
      </c>
      <c r="BC795" s="256">
        <f ca="1">SUMPRODUCT($O202:BC202,N(OFFSET($O766:BC766,0,MAX(COLUMN($O766:BC766))-COLUMN($O766:BC766),1,1)))*IF($J795=0,$H795,IF(AND(BC$10&lt;$I795,$J795=1),$H795,1))</f>
        <v>0</v>
      </c>
      <c r="BD795" s="256">
        <f ca="1">SUMPRODUCT($O202:BD202,N(OFFSET($O766:BD766,0,MAX(COLUMN($O766:BD766))-COLUMN($O766:BD766),1,1)))*IF($J795=0,$H795,IF(AND(BD$10&lt;$I795,$J795=1),$H795,1))</f>
        <v>0</v>
      </c>
      <c r="BE795" s="256">
        <f ca="1">SUMPRODUCT($O202:BE202,N(OFFSET($O766:BE766,0,MAX(COLUMN($O766:BE766))-COLUMN($O766:BE766),1,1)))*IF($J795=0,$H795,IF(AND(BE$10&lt;$I795,$J795=1),$H795,1))</f>
        <v>0</v>
      </c>
      <c r="BF795" s="256">
        <f ca="1">SUMPRODUCT($O202:BF202,N(OFFSET($O766:BF766,0,MAX(COLUMN($O766:BF766))-COLUMN($O766:BF766),1,1)))*IF($J795=0,$H795,IF(AND(BF$10&lt;$I795,$J795=1),$H795,1))</f>
        <v>0</v>
      </c>
      <c r="BG795" s="256">
        <f ca="1">SUMPRODUCT($O202:BG202,N(OFFSET($O766:BG766,0,MAX(COLUMN($O766:BG766))-COLUMN($O766:BG766),1,1)))*IF($J795=0,$H795,IF(AND(BG$10&lt;$I795,$J795=1),$H795,1))</f>
        <v>0</v>
      </c>
      <c r="BH795" s="256">
        <f ca="1">SUMPRODUCT($O202:BH202,N(OFFSET($O766:BH766,0,MAX(COLUMN($O766:BH766))-COLUMN($O766:BH766),1,1)))*IF($J795=0,$H795,IF(AND(BH$10&lt;$I795,$J795=1),$H795,1))</f>
        <v>0</v>
      </c>
      <c r="BI795" s="256">
        <f ca="1">SUMPRODUCT($O202:BI202,N(OFFSET($O766:BI766,0,MAX(COLUMN($O766:BI766))-COLUMN($O766:BI766),1,1)))*IF($J795=0,$H795,IF(AND(BI$10&lt;$I795,$J795=1),$H795,1))</f>
        <v>0</v>
      </c>
      <c r="BJ795" s="256">
        <f ca="1">SUMPRODUCT($O202:BJ202,N(OFFSET($O766:BJ766,0,MAX(COLUMN($O766:BJ766))-COLUMN($O766:BJ766),1,1)))*IF($J795=0,$H795,IF(AND(BJ$10&lt;$I795,$J795=1),$H795,1))</f>
        <v>0</v>
      </c>
      <c r="BK795" s="256">
        <f ca="1">SUMPRODUCT($O202:BK202,N(OFFSET($O766:BK766,0,MAX(COLUMN($O766:BK766))-COLUMN($O766:BK766),1,1)))*IF($J795=0,$H795,IF(AND(BK$10&lt;$I795,$J795=1),$H795,1))</f>
        <v>0</v>
      </c>
      <c r="BL795" s="256">
        <f ca="1">SUMPRODUCT($O202:BL202,N(OFFSET($O766:BL766,0,MAX(COLUMN($O766:BL766))-COLUMN($O766:BL766),1,1)))*IF($J795=0,$H795,IF(AND(BL$10&lt;$I795,$J795=1),$H795,1))</f>
        <v>0</v>
      </c>
      <c r="BM795" s="256">
        <f ca="1">SUMPRODUCT($O202:BM202,N(OFFSET($O766:BM766,0,MAX(COLUMN($O766:BM766))-COLUMN($O766:BM766),1,1)))*IF($J795=0,$H795,IF(AND(BM$10&lt;$I795,$J795=1),$H795,1))</f>
        <v>0</v>
      </c>
    </row>
    <row r="796" spans="3:65" ht="12.75">
      <c r="C796" s="220">
        <f t="shared" si="682"/>
        <v>21</v>
      </c>
      <c r="D796" s="198" t="str">
        <f t="shared" si="683"/>
        <v>…</v>
      </c>
      <c r="E796" s="245" t="str">
        <f t="shared" si="681"/>
        <v>Operating Expense</v>
      </c>
      <c r="F796" s="215">
        <f t="shared" si="681"/>
        <v>2</v>
      </c>
      <c r="G796" s="215"/>
      <c r="H796" s="314">
        <f>Input!O32</f>
        <v>1</v>
      </c>
      <c r="I796" s="204">
        <f>Input!$O$37</f>
        <v>2038</v>
      </c>
      <c r="J796" s="119">
        <f>IF(ISNUMBER(SEARCH("Solar",Input!H32)),1,0)</f>
        <v>0</v>
      </c>
      <c r="O796" s="256">
        <f ca="1">SUMPRODUCT($O203:O203,N(OFFSET($O767:O767,0,MAX(COLUMN($O767:O767))-COLUMN($O767:O767),1,1)))*IF($J796=0,$H796,IF(AND(O$10&lt;$I796,$J796=1),$H796,1))</f>
        <v>0</v>
      </c>
      <c r="P796" s="256">
        <f ca="1">SUMPRODUCT($O203:P203,N(OFFSET($O767:P767,0,MAX(COLUMN($O767:P767))-COLUMN($O767:P767),1,1)))*IF($J796=0,$H796,IF(AND(P$10&lt;$I796,$J796=1),$H796,1))</f>
        <v>0</v>
      </c>
      <c r="Q796" s="256">
        <f ca="1">SUMPRODUCT($O203:Q203,N(OFFSET($O767:Q767,0,MAX(COLUMN($O767:Q767))-COLUMN($O767:Q767),1,1)))*IF($J796=0,$H796,IF(AND(Q$10&lt;$I796,$J796=1),$H796,1))</f>
        <v>0</v>
      </c>
      <c r="R796" s="256">
        <f ca="1">SUMPRODUCT($O203:R203,N(OFFSET($O767:R767,0,MAX(COLUMN($O767:R767))-COLUMN($O767:R767),1,1)))*IF($J796=0,$H796,IF(AND(R$10&lt;$I796,$J796=1),$H796,1))</f>
        <v>0</v>
      </c>
      <c r="S796" s="256">
        <f ca="1">SUMPRODUCT($O203:S203,N(OFFSET($O767:S767,0,MAX(COLUMN($O767:S767))-COLUMN($O767:S767),1,1)))*IF($J796=0,$H796,IF(AND(S$10&lt;$I796,$J796=1),$H796,1))</f>
        <v>0</v>
      </c>
      <c r="T796" s="256">
        <f ca="1">SUMPRODUCT($O203:T203,N(OFFSET($O767:T767,0,MAX(COLUMN($O767:T767))-COLUMN($O767:T767),1,1)))*IF($J796=0,$H796,IF(AND(T$10&lt;$I796,$J796=1),$H796,1))</f>
        <v>0</v>
      </c>
      <c r="U796" s="256">
        <f ca="1">SUMPRODUCT($O203:U203,N(OFFSET($O767:U767,0,MAX(COLUMN($O767:U767))-COLUMN($O767:U767),1,1)))*IF($J796=0,$H796,IF(AND(U$10&lt;$I796,$J796=1),$H796,1))</f>
        <v>0</v>
      </c>
      <c r="V796" s="256">
        <f ca="1">SUMPRODUCT($O203:V203,N(OFFSET($O767:V767,0,MAX(COLUMN($O767:V767))-COLUMN($O767:V767),1,1)))*IF($J796=0,$H796,IF(AND(V$10&lt;$I796,$J796=1),$H796,1))</f>
        <v>0</v>
      </c>
      <c r="W796" s="256">
        <f ca="1">SUMPRODUCT($O203:W203,N(OFFSET($O767:W767,0,MAX(COLUMN($O767:W767))-COLUMN($O767:W767),1,1)))*IF($J796=0,$H796,IF(AND(W$10&lt;$I796,$J796=1),$H796,1))</f>
        <v>0</v>
      </c>
      <c r="X796" s="256">
        <f ca="1">SUMPRODUCT($O203:X203,N(OFFSET($O767:X767,0,MAX(COLUMN($O767:X767))-COLUMN($O767:X767),1,1)))*IF($J796=0,$H796,IF(AND(X$10&lt;$I796,$J796=1),$H796,1))</f>
        <v>0</v>
      </c>
      <c r="Y796" s="256">
        <f ca="1">SUMPRODUCT($O203:Y203,N(OFFSET($O767:Y767,0,MAX(COLUMN($O767:Y767))-COLUMN($O767:Y767),1,1)))*IF($J796=0,$H796,IF(AND(Y$10&lt;$I796,$J796=1),$H796,1))</f>
        <v>0</v>
      </c>
      <c r="Z796" s="256">
        <f ca="1">SUMPRODUCT($O203:Z203,N(OFFSET($O767:Z767,0,MAX(COLUMN($O767:Z767))-COLUMN($O767:Z767),1,1)))*IF($J796=0,$H796,IF(AND(Z$10&lt;$I796,$J796=1),$H796,1))</f>
        <v>0</v>
      </c>
      <c r="AA796" s="256">
        <f ca="1">SUMPRODUCT($O203:AA203,N(OFFSET($O767:AA767,0,MAX(COLUMN($O767:AA767))-COLUMN($O767:AA767),1,1)))*IF($J796=0,$H796,IF(AND(AA$10&lt;$I796,$J796=1),$H796,1))</f>
        <v>0</v>
      </c>
      <c r="AB796" s="256">
        <f ca="1">SUMPRODUCT($O203:AB203,N(OFFSET($O767:AB767,0,MAX(COLUMN($O767:AB767))-COLUMN($O767:AB767),1,1)))*IF($J796=0,$H796,IF(AND(AB$10&lt;$I796,$J796=1),$H796,1))</f>
        <v>0</v>
      </c>
      <c r="AC796" s="256">
        <f ca="1">SUMPRODUCT($O203:AC203,N(OFFSET($O767:AC767,0,MAX(COLUMN($O767:AC767))-COLUMN($O767:AC767),1,1)))*IF($J796=0,$H796,IF(AND(AC$10&lt;$I796,$J796=1),$H796,1))</f>
        <v>0</v>
      </c>
      <c r="AD796" s="256">
        <f ca="1">SUMPRODUCT($O203:AD203,N(OFFSET($O767:AD767,0,MAX(COLUMN($O767:AD767))-COLUMN($O767:AD767),1,1)))*IF($J796=0,$H796,IF(AND(AD$10&lt;$I796,$J796=1),$H796,1))</f>
        <v>0</v>
      </c>
      <c r="AE796" s="256">
        <f ca="1">SUMPRODUCT($O203:AE203,N(OFFSET($O767:AE767,0,MAX(COLUMN($O767:AE767))-COLUMN($O767:AE767),1,1)))*IF($J796=0,$H796,IF(AND(AE$10&lt;$I796,$J796=1),$H796,1))</f>
        <v>0</v>
      </c>
      <c r="AF796" s="256">
        <f ca="1">SUMPRODUCT($O203:AF203,N(OFFSET($O767:AF767,0,MAX(COLUMN($O767:AF767))-COLUMN($O767:AF767),1,1)))*IF($J796=0,$H796,IF(AND(AF$10&lt;$I796,$J796=1),$H796,1))</f>
        <v>0</v>
      </c>
      <c r="AG796" s="256">
        <f ca="1">SUMPRODUCT($O203:AG203,N(OFFSET($O767:AG767,0,MAX(COLUMN($O767:AG767))-COLUMN($O767:AG767),1,1)))*IF($J796=0,$H796,IF(AND(AG$10&lt;$I796,$J796=1),$H796,1))</f>
        <v>0</v>
      </c>
      <c r="AH796" s="256">
        <f ca="1">SUMPRODUCT($O203:AH203,N(OFFSET($O767:AH767,0,MAX(COLUMN($O767:AH767))-COLUMN($O767:AH767),1,1)))*IF($J796=0,$H796,IF(AND(AH$10&lt;$I796,$J796=1),$H796,1))</f>
        <v>0</v>
      </c>
      <c r="AI796" s="256">
        <f ca="1">SUMPRODUCT($O203:AI203,N(OFFSET($O767:AI767,0,MAX(COLUMN($O767:AI767))-COLUMN($O767:AI767),1,1)))*IF($J796=0,$H796,IF(AND(AI$10&lt;$I796,$J796=1),$H796,1))</f>
        <v>0</v>
      </c>
      <c r="AJ796" s="256">
        <f ca="1">SUMPRODUCT($O203:AJ203,N(OFFSET($O767:AJ767,0,MAX(COLUMN($O767:AJ767))-COLUMN($O767:AJ767),1,1)))*IF($J796=0,$H796,IF(AND(AJ$10&lt;$I796,$J796=1),$H796,1))</f>
        <v>0</v>
      </c>
      <c r="AK796" s="256">
        <f ca="1">SUMPRODUCT($O203:AK203,N(OFFSET($O767:AK767,0,MAX(COLUMN($O767:AK767))-COLUMN($O767:AK767),1,1)))*IF($J796=0,$H796,IF(AND(AK$10&lt;$I796,$J796=1),$H796,1))</f>
        <v>0</v>
      </c>
      <c r="AL796" s="256">
        <f ca="1">SUMPRODUCT($O203:AL203,N(OFFSET($O767:AL767,0,MAX(COLUMN($O767:AL767))-COLUMN($O767:AL767),1,1)))*IF($J796=0,$H796,IF(AND(AL$10&lt;$I796,$J796=1),$H796,1))</f>
        <v>0</v>
      </c>
      <c r="AM796" s="256">
        <f ca="1">SUMPRODUCT($O203:AM203,N(OFFSET($O767:AM767,0,MAX(COLUMN($O767:AM767))-COLUMN($O767:AM767),1,1)))*IF($J796=0,$H796,IF(AND(AM$10&lt;$I796,$J796=1),$H796,1))</f>
        <v>0</v>
      </c>
      <c r="AN796" s="256">
        <f ca="1">SUMPRODUCT($O203:AN203,N(OFFSET($O767:AN767,0,MAX(COLUMN($O767:AN767))-COLUMN($O767:AN767),1,1)))*IF($J796=0,$H796,IF(AND(AN$10&lt;$I796,$J796=1),$H796,1))</f>
        <v>0</v>
      </c>
      <c r="AO796" s="256">
        <f ca="1">SUMPRODUCT($O203:AO203,N(OFFSET($O767:AO767,0,MAX(COLUMN($O767:AO767))-COLUMN($O767:AO767),1,1)))*IF($J796=0,$H796,IF(AND(AO$10&lt;$I796,$J796=1),$H796,1))</f>
        <v>0</v>
      </c>
      <c r="AP796" s="256">
        <f ca="1">SUMPRODUCT($O203:AP203,N(OFFSET($O767:AP767,0,MAX(COLUMN($O767:AP767))-COLUMN($O767:AP767),1,1)))*IF($J796=0,$H796,IF(AND(AP$10&lt;$I796,$J796=1),$H796,1))</f>
        <v>0</v>
      </c>
      <c r="AQ796" s="256">
        <f ca="1">SUMPRODUCT($O203:AQ203,N(OFFSET($O767:AQ767,0,MAX(COLUMN($O767:AQ767))-COLUMN($O767:AQ767),1,1)))*IF($J796=0,$H796,IF(AND(AQ$10&lt;$I796,$J796=1),$H796,1))</f>
        <v>0</v>
      </c>
      <c r="AR796" s="256">
        <f ca="1">SUMPRODUCT($O203:AR203,N(OFFSET($O767:AR767,0,MAX(COLUMN($O767:AR767))-COLUMN($O767:AR767),1,1)))*IF($J796=0,$H796,IF(AND(AR$10&lt;$I796,$J796=1),$H796,1))</f>
        <v>0</v>
      </c>
      <c r="AS796" s="256">
        <f ca="1">SUMPRODUCT($O203:AS203,N(OFFSET($O767:AS767,0,MAX(COLUMN($O767:AS767))-COLUMN($O767:AS767),1,1)))*IF($J796=0,$H796,IF(AND(AS$10&lt;$I796,$J796=1),$H796,1))</f>
        <v>0</v>
      </c>
      <c r="AT796" s="256">
        <f ca="1">SUMPRODUCT($O203:AT203,N(OFFSET($O767:AT767,0,MAX(COLUMN($O767:AT767))-COLUMN($O767:AT767),1,1)))*IF($J796=0,$H796,IF(AND(AT$10&lt;$I796,$J796=1),$H796,1))</f>
        <v>0</v>
      </c>
      <c r="AU796" s="256">
        <f ca="1">SUMPRODUCT($O203:AU203,N(OFFSET($O767:AU767,0,MAX(COLUMN($O767:AU767))-COLUMN($O767:AU767),1,1)))*IF($J796=0,$H796,IF(AND(AU$10&lt;$I796,$J796=1),$H796,1))</f>
        <v>0</v>
      </c>
      <c r="AV796" s="256">
        <f ca="1">SUMPRODUCT($O203:AV203,N(OFFSET($O767:AV767,0,MAX(COLUMN($O767:AV767))-COLUMN($O767:AV767),1,1)))*IF($J796=0,$H796,IF(AND(AV$10&lt;$I796,$J796=1),$H796,1))</f>
        <v>0</v>
      </c>
      <c r="AW796" s="256">
        <f ca="1">SUMPRODUCT($O203:AW203,N(OFFSET($O767:AW767,0,MAX(COLUMN($O767:AW767))-COLUMN($O767:AW767),1,1)))*IF($J796=0,$H796,IF(AND(AW$10&lt;$I796,$J796=1),$H796,1))</f>
        <v>0</v>
      </c>
      <c r="AX796" s="256">
        <f ca="1">SUMPRODUCT($O203:AX203,N(OFFSET($O767:AX767,0,MAX(COLUMN($O767:AX767))-COLUMN($O767:AX767),1,1)))*IF($J796=0,$H796,IF(AND(AX$10&lt;$I796,$J796=1),$H796,1))</f>
        <v>0</v>
      </c>
      <c r="AY796" s="256">
        <f ca="1">SUMPRODUCT($O203:AY203,N(OFFSET($O767:AY767,0,MAX(COLUMN($O767:AY767))-COLUMN($O767:AY767),1,1)))*IF($J796=0,$H796,IF(AND(AY$10&lt;$I796,$J796=1),$H796,1))</f>
        <v>0</v>
      </c>
      <c r="AZ796" s="256">
        <f ca="1">SUMPRODUCT($O203:AZ203,N(OFFSET($O767:AZ767,0,MAX(COLUMN($O767:AZ767))-COLUMN($O767:AZ767),1,1)))*IF($J796=0,$H796,IF(AND(AZ$10&lt;$I796,$J796=1),$H796,1))</f>
        <v>0</v>
      </c>
      <c r="BA796" s="256">
        <f ca="1">SUMPRODUCT($O203:BA203,N(OFFSET($O767:BA767,0,MAX(COLUMN($O767:BA767))-COLUMN($O767:BA767),1,1)))*IF($J796=0,$H796,IF(AND(BA$10&lt;$I796,$J796=1),$H796,1))</f>
        <v>0</v>
      </c>
      <c r="BB796" s="256">
        <f ca="1">SUMPRODUCT($O203:BB203,N(OFFSET($O767:BB767,0,MAX(COLUMN($O767:BB767))-COLUMN($O767:BB767),1,1)))*IF($J796=0,$H796,IF(AND(BB$10&lt;$I796,$J796=1),$H796,1))</f>
        <v>0</v>
      </c>
      <c r="BC796" s="256">
        <f ca="1">SUMPRODUCT($O203:BC203,N(OFFSET($O767:BC767,0,MAX(COLUMN($O767:BC767))-COLUMN($O767:BC767),1,1)))*IF($J796=0,$H796,IF(AND(BC$10&lt;$I796,$J796=1),$H796,1))</f>
        <v>0</v>
      </c>
      <c r="BD796" s="256">
        <f ca="1">SUMPRODUCT($O203:BD203,N(OFFSET($O767:BD767,0,MAX(COLUMN($O767:BD767))-COLUMN($O767:BD767),1,1)))*IF($J796=0,$H796,IF(AND(BD$10&lt;$I796,$J796=1),$H796,1))</f>
        <v>0</v>
      </c>
      <c r="BE796" s="256">
        <f ca="1">SUMPRODUCT($O203:BE203,N(OFFSET($O767:BE767,0,MAX(COLUMN($O767:BE767))-COLUMN($O767:BE767),1,1)))*IF($J796=0,$H796,IF(AND(BE$10&lt;$I796,$J796=1),$H796,1))</f>
        <v>0</v>
      </c>
      <c r="BF796" s="256">
        <f ca="1">SUMPRODUCT($O203:BF203,N(OFFSET($O767:BF767,0,MAX(COLUMN($O767:BF767))-COLUMN($O767:BF767),1,1)))*IF($J796=0,$H796,IF(AND(BF$10&lt;$I796,$J796=1),$H796,1))</f>
        <v>0</v>
      </c>
      <c r="BG796" s="256">
        <f ca="1">SUMPRODUCT($O203:BG203,N(OFFSET($O767:BG767,0,MAX(COLUMN($O767:BG767))-COLUMN($O767:BG767),1,1)))*IF($J796=0,$H796,IF(AND(BG$10&lt;$I796,$J796=1),$H796,1))</f>
        <v>0</v>
      </c>
      <c r="BH796" s="256">
        <f ca="1">SUMPRODUCT($O203:BH203,N(OFFSET($O767:BH767,0,MAX(COLUMN($O767:BH767))-COLUMN($O767:BH767),1,1)))*IF($J796=0,$H796,IF(AND(BH$10&lt;$I796,$J796=1),$H796,1))</f>
        <v>0</v>
      </c>
      <c r="BI796" s="256">
        <f ca="1">SUMPRODUCT($O203:BI203,N(OFFSET($O767:BI767,0,MAX(COLUMN($O767:BI767))-COLUMN($O767:BI767),1,1)))*IF($J796=0,$H796,IF(AND(BI$10&lt;$I796,$J796=1),$H796,1))</f>
        <v>0</v>
      </c>
      <c r="BJ796" s="256">
        <f ca="1">SUMPRODUCT($O203:BJ203,N(OFFSET($O767:BJ767,0,MAX(COLUMN($O767:BJ767))-COLUMN($O767:BJ767),1,1)))*IF($J796=0,$H796,IF(AND(BJ$10&lt;$I796,$J796=1),$H796,1))</f>
        <v>0</v>
      </c>
      <c r="BK796" s="256">
        <f ca="1">SUMPRODUCT($O203:BK203,N(OFFSET($O767:BK767,0,MAX(COLUMN($O767:BK767))-COLUMN($O767:BK767),1,1)))*IF($J796=0,$H796,IF(AND(BK$10&lt;$I796,$J796=1),$H796,1))</f>
        <v>0</v>
      </c>
      <c r="BL796" s="256">
        <f ca="1">SUMPRODUCT($O203:BL203,N(OFFSET($O767:BL767,0,MAX(COLUMN($O767:BL767))-COLUMN($O767:BL767),1,1)))*IF($J796=0,$H796,IF(AND(BL$10&lt;$I796,$J796=1),$H796,1))</f>
        <v>0</v>
      </c>
      <c r="BM796" s="256">
        <f ca="1">SUMPRODUCT($O203:BM203,N(OFFSET($O767:BM767,0,MAX(COLUMN($O767:BM767))-COLUMN($O767:BM767),1,1)))*IF($J796=0,$H796,IF(AND(BM$10&lt;$I796,$J796=1),$H796,1))</f>
        <v>0</v>
      </c>
    </row>
    <row r="797" spans="3:65" ht="12.75">
      <c r="C797" s="220">
        <f t="shared" si="682"/>
        <v>22</v>
      </c>
      <c r="D797" s="198" t="str">
        <f t="shared" si="683"/>
        <v>…</v>
      </c>
      <c r="E797" s="245" t="str">
        <f t="shared" si="681"/>
        <v>Operating Expense</v>
      </c>
      <c r="F797" s="215">
        <f t="shared" si="681"/>
        <v>2</v>
      </c>
      <c r="G797" s="215"/>
      <c r="H797" s="314">
        <f>Input!O33</f>
        <v>1</v>
      </c>
      <c r="I797" s="204">
        <f>Input!$O$37</f>
        <v>2038</v>
      </c>
      <c r="J797" s="119">
        <f>IF(ISNUMBER(SEARCH("Solar",Input!H33)),1,0)</f>
        <v>0</v>
      </c>
      <c r="O797" s="256">
        <f ca="1">SUMPRODUCT($O204:O204,N(OFFSET($O768:O768,0,MAX(COLUMN($O768:O768))-COLUMN($O768:O768),1,1)))*IF($J797=0,$H797,IF(AND(O$10&lt;$I797,$J797=1),$H797,1))</f>
        <v>0</v>
      </c>
      <c r="P797" s="256">
        <f ca="1">SUMPRODUCT($O204:P204,N(OFFSET($O768:P768,0,MAX(COLUMN($O768:P768))-COLUMN($O768:P768),1,1)))*IF($J797=0,$H797,IF(AND(P$10&lt;$I797,$J797=1),$H797,1))</f>
        <v>0</v>
      </c>
      <c r="Q797" s="256">
        <f ca="1">SUMPRODUCT($O204:Q204,N(OFFSET($O768:Q768,0,MAX(COLUMN($O768:Q768))-COLUMN($O768:Q768),1,1)))*IF($J797=0,$H797,IF(AND(Q$10&lt;$I797,$J797=1),$H797,1))</f>
        <v>0</v>
      </c>
      <c r="R797" s="256">
        <f ca="1">SUMPRODUCT($O204:R204,N(OFFSET($O768:R768,0,MAX(COLUMN($O768:R768))-COLUMN($O768:R768),1,1)))*IF($J797=0,$H797,IF(AND(R$10&lt;$I797,$J797=1),$H797,1))</f>
        <v>0</v>
      </c>
      <c r="S797" s="256">
        <f ca="1">SUMPRODUCT($O204:S204,N(OFFSET($O768:S768,0,MAX(COLUMN($O768:S768))-COLUMN($O768:S768),1,1)))*IF($J797=0,$H797,IF(AND(S$10&lt;$I797,$J797=1),$H797,1))</f>
        <v>0</v>
      </c>
      <c r="T797" s="256">
        <f ca="1">SUMPRODUCT($O204:T204,N(OFFSET($O768:T768,0,MAX(COLUMN($O768:T768))-COLUMN($O768:T768),1,1)))*IF($J797=0,$H797,IF(AND(T$10&lt;$I797,$J797=1),$H797,1))</f>
        <v>0</v>
      </c>
      <c r="U797" s="256">
        <f ca="1">SUMPRODUCT($O204:U204,N(OFFSET($O768:U768,0,MAX(COLUMN($O768:U768))-COLUMN($O768:U768),1,1)))*IF($J797=0,$H797,IF(AND(U$10&lt;$I797,$J797=1),$H797,1))</f>
        <v>0</v>
      </c>
      <c r="V797" s="256">
        <f ca="1">SUMPRODUCT($O204:V204,N(OFFSET($O768:V768,0,MAX(COLUMN($O768:V768))-COLUMN($O768:V768),1,1)))*IF($J797=0,$H797,IF(AND(V$10&lt;$I797,$J797=1),$H797,1))</f>
        <v>0</v>
      </c>
      <c r="W797" s="256">
        <f ca="1">SUMPRODUCT($O204:W204,N(OFFSET($O768:W768,0,MAX(COLUMN($O768:W768))-COLUMN($O768:W768),1,1)))*IF($J797=0,$H797,IF(AND(W$10&lt;$I797,$J797=1),$H797,1))</f>
        <v>0</v>
      </c>
      <c r="X797" s="256">
        <f ca="1">SUMPRODUCT($O204:X204,N(OFFSET($O768:X768,0,MAX(COLUMN($O768:X768))-COLUMN($O768:X768),1,1)))*IF($J797=0,$H797,IF(AND(X$10&lt;$I797,$J797=1),$H797,1))</f>
        <v>0</v>
      </c>
      <c r="Y797" s="256">
        <f ca="1">SUMPRODUCT($O204:Y204,N(OFFSET($O768:Y768,0,MAX(COLUMN($O768:Y768))-COLUMN($O768:Y768),1,1)))*IF($J797=0,$H797,IF(AND(Y$10&lt;$I797,$J797=1),$H797,1))</f>
        <v>0</v>
      </c>
      <c r="Z797" s="256">
        <f ca="1">SUMPRODUCT($O204:Z204,N(OFFSET($O768:Z768,0,MAX(COLUMN($O768:Z768))-COLUMN($O768:Z768),1,1)))*IF($J797=0,$H797,IF(AND(Z$10&lt;$I797,$J797=1),$H797,1))</f>
        <v>0</v>
      </c>
      <c r="AA797" s="256">
        <f ca="1">SUMPRODUCT($O204:AA204,N(OFFSET($O768:AA768,0,MAX(COLUMN($O768:AA768))-COLUMN($O768:AA768),1,1)))*IF($J797=0,$H797,IF(AND(AA$10&lt;$I797,$J797=1),$H797,1))</f>
        <v>0</v>
      </c>
      <c r="AB797" s="256">
        <f ca="1">SUMPRODUCT($O204:AB204,N(OFFSET($O768:AB768,0,MAX(COLUMN($O768:AB768))-COLUMN($O768:AB768),1,1)))*IF($J797=0,$H797,IF(AND(AB$10&lt;$I797,$J797=1),$H797,1))</f>
        <v>0</v>
      </c>
      <c r="AC797" s="256">
        <f ca="1">SUMPRODUCT($O204:AC204,N(OFFSET($O768:AC768,0,MAX(COLUMN($O768:AC768))-COLUMN($O768:AC768),1,1)))*IF($J797=0,$H797,IF(AND(AC$10&lt;$I797,$J797=1),$H797,1))</f>
        <v>0</v>
      </c>
      <c r="AD797" s="256">
        <f ca="1">SUMPRODUCT($O204:AD204,N(OFFSET($O768:AD768,0,MAX(COLUMN($O768:AD768))-COLUMN($O768:AD768),1,1)))*IF($J797=0,$H797,IF(AND(AD$10&lt;$I797,$J797=1),$H797,1))</f>
        <v>0</v>
      </c>
      <c r="AE797" s="256">
        <f ca="1">SUMPRODUCT($O204:AE204,N(OFFSET($O768:AE768,0,MAX(COLUMN($O768:AE768))-COLUMN($O768:AE768),1,1)))*IF($J797=0,$H797,IF(AND(AE$10&lt;$I797,$J797=1),$H797,1))</f>
        <v>0</v>
      </c>
      <c r="AF797" s="256">
        <f ca="1">SUMPRODUCT($O204:AF204,N(OFFSET($O768:AF768,0,MAX(COLUMN($O768:AF768))-COLUMN($O768:AF768),1,1)))*IF($J797=0,$H797,IF(AND(AF$10&lt;$I797,$J797=1),$H797,1))</f>
        <v>0</v>
      </c>
      <c r="AG797" s="256">
        <f ca="1">SUMPRODUCT($O204:AG204,N(OFFSET($O768:AG768,0,MAX(COLUMN($O768:AG768))-COLUMN($O768:AG768),1,1)))*IF($J797=0,$H797,IF(AND(AG$10&lt;$I797,$J797=1),$H797,1))</f>
        <v>0</v>
      </c>
      <c r="AH797" s="256">
        <f ca="1">SUMPRODUCT($O204:AH204,N(OFFSET($O768:AH768,0,MAX(COLUMN($O768:AH768))-COLUMN($O768:AH768),1,1)))*IF($J797=0,$H797,IF(AND(AH$10&lt;$I797,$J797=1),$H797,1))</f>
        <v>0</v>
      </c>
      <c r="AI797" s="256">
        <f ca="1">SUMPRODUCT($O204:AI204,N(OFFSET($O768:AI768,0,MAX(COLUMN($O768:AI768))-COLUMN($O768:AI768),1,1)))*IF($J797=0,$H797,IF(AND(AI$10&lt;$I797,$J797=1),$H797,1))</f>
        <v>0</v>
      </c>
      <c r="AJ797" s="256">
        <f ca="1">SUMPRODUCT($O204:AJ204,N(OFFSET($O768:AJ768,0,MAX(COLUMN($O768:AJ768))-COLUMN($O768:AJ768),1,1)))*IF($J797=0,$H797,IF(AND(AJ$10&lt;$I797,$J797=1),$H797,1))</f>
        <v>0</v>
      </c>
      <c r="AK797" s="256">
        <f ca="1">SUMPRODUCT($O204:AK204,N(OFFSET($O768:AK768,0,MAX(COLUMN($O768:AK768))-COLUMN($O768:AK768),1,1)))*IF($J797=0,$H797,IF(AND(AK$10&lt;$I797,$J797=1),$H797,1))</f>
        <v>0</v>
      </c>
      <c r="AL797" s="256">
        <f ca="1">SUMPRODUCT($O204:AL204,N(OFFSET($O768:AL768,0,MAX(COLUMN($O768:AL768))-COLUMN($O768:AL768),1,1)))*IF($J797=0,$H797,IF(AND(AL$10&lt;$I797,$J797=1),$H797,1))</f>
        <v>0</v>
      </c>
      <c r="AM797" s="256">
        <f ca="1">SUMPRODUCT($O204:AM204,N(OFFSET($O768:AM768,0,MAX(COLUMN($O768:AM768))-COLUMN($O768:AM768),1,1)))*IF($J797=0,$H797,IF(AND(AM$10&lt;$I797,$J797=1),$H797,1))</f>
        <v>0</v>
      </c>
      <c r="AN797" s="256">
        <f ca="1">SUMPRODUCT($O204:AN204,N(OFFSET($O768:AN768,0,MAX(COLUMN($O768:AN768))-COLUMN($O768:AN768),1,1)))*IF($J797=0,$H797,IF(AND(AN$10&lt;$I797,$J797=1),$H797,1))</f>
        <v>0</v>
      </c>
      <c r="AO797" s="256">
        <f ca="1">SUMPRODUCT($O204:AO204,N(OFFSET($O768:AO768,0,MAX(COLUMN($O768:AO768))-COLUMN($O768:AO768),1,1)))*IF($J797=0,$H797,IF(AND(AO$10&lt;$I797,$J797=1),$H797,1))</f>
        <v>0</v>
      </c>
      <c r="AP797" s="256">
        <f ca="1">SUMPRODUCT($O204:AP204,N(OFFSET($O768:AP768,0,MAX(COLUMN($O768:AP768))-COLUMN($O768:AP768),1,1)))*IF($J797=0,$H797,IF(AND(AP$10&lt;$I797,$J797=1),$H797,1))</f>
        <v>0</v>
      </c>
      <c r="AQ797" s="256">
        <f ca="1">SUMPRODUCT($O204:AQ204,N(OFFSET($O768:AQ768,0,MAX(COLUMN($O768:AQ768))-COLUMN($O768:AQ768),1,1)))*IF($J797=0,$H797,IF(AND(AQ$10&lt;$I797,$J797=1),$H797,1))</f>
        <v>0</v>
      </c>
      <c r="AR797" s="256">
        <f ca="1">SUMPRODUCT($O204:AR204,N(OFFSET($O768:AR768,0,MAX(COLUMN($O768:AR768))-COLUMN($O768:AR768),1,1)))*IF($J797=0,$H797,IF(AND(AR$10&lt;$I797,$J797=1),$H797,1))</f>
        <v>0</v>
      </c>
      <c r="AS797" s="256">
        <f ca="1">SUMPRODUCT($O204:AS204,N(OFFSET($O768:AS768,0,MAX(COLUMN($O768:AS768))-COLUMN($O768:AS768),1,1)))*IF($J797=0,$H797,IF(AND(AS$10&lt;$I797,$J797=1),$H797,1))</f>
        <v>0</v>
      </c>
      <c r="AT797" s="256">
        <f ca="1">SUMPRODUCT($O204:AT204,N(OFFSET($O768:AT768,0,MAX(COLUMN($O768:AT768))-COLUMN($O768:AT768),1,1)))*IF($J797=0,$H797,IF(AND(AT$10&lt;$I797,$J797=1),$H797,1))</f>
        <v>0</v>
      </c>
      <c r="AU797" s="256">
        <f ca="1">SUMPRODUCT($O204:AU204,N(OFFSET($O768:AU768,0,MAX(COLUMN($O768:AU768))-COLUMN($O768:AU768),1,1)))*IF($J797=0,$H797,IF(AND(AU$10&lt;$I797,$J797=1),$H797,1))</f>
        <v>0</v>
      </c>
      <c r="AV797" s="256">
        <f ca="1">SUMPRODUCT($O204:AV204,N(OFFSET($O768:AV768,0,MAX(COLUMN($O768:AV768))-COLUMN($O768:AV768),1,1)))*IF($J797=0,$H797,IF(AND(AV$10&lt;$I797,$J797=1),$H797,1))</f>
        <v>0</v>
      </c>
      <c r="AW797" s="256">
        <f ca="1">SUMPRODUCT($O204:AW204,N(OFFSET($O768:AW768,0,MAX(COLUMN($O768:AW768))-COLUMN($O768:AW768),1,1)))*IF($J797=0,$H797,IF(AND(AW$10&lt;$I797,$J797=1),$H797,1))</f>
        <v>0</v>
      </c>
      <c r="AX797" s="256">
        <f ca="1">SUMPRODUCT($O204:AX204,N(OFFSET($O768:AX768,0,MAX(COLUMN($O768:AX768))-COLUMN($O768:AX768),1,1)))*IF($J797=0,$H797,IF(AND(AX$10&lt;$I797,$J797=1),$H797,1))</f>
        <v>0</v>
      </c>
      <c r="AY797" s="256">
        <f ca="1">SUMPRODUCT($O204:AY204,N(OFFSET($O768:AY768,0,MAX(COLUMN($O768:AY768))-COLUMN($O768:AY768),1,1)))*IF($J797=0,$H797,IF(AND(AY$10&lt;$I797,$J797=1),$H797,1))</f>
        <v>0</v>
      </c>
      <c r="AZ797" s="256">
        <f ca="1">SUMPRODUCT($O204:AZ204,N(OFFSET($O768:AZ768,0,MAX(COLUMN($O768:AZ768))-COLUMN($O768:AZ768),1,1)))*IF($J797=0,$H797,IF(AND(AZ$10&lt;$I797,$J797=1),$H797,1))</f>
        <v>0</v>
      </c>
      <c r="BA797" s="256">
        <f ca="1">SUMPRODUCT($O204:BA204,N(OFFSET($O768:BA768,0,MAX(COLUMN($O768:BA768))-COLUMN($O768:BA768),1,1)))*IF($J797=0,$H797,IF(AND(BA$10&lt;$I797,$J797=1),$H797,1))</f>
        <v>0</v>
      </c>
      <c r="BB797" s="256">
        <f ca="1">SUMPRODUCT($O204:BB204,N(OFFSET($O768:BB768,0,MAX(COLUMN($O768:BB768))-COLUMN($O768:BB768),1,1)))*IF($J797=0,$H797,IF(AND(BB$10&lt;$I797,$J797=1),$H797,1))</f>
        <v>0</v>
      </c>
      <c r="BC797" s="256">
        <f ca="1">SUMPRODUCT($O204:BC204,N(OFFSET($O768:BC768,0,MAX(COLUMN($O768:BC768))-COLUMN($O768:BC768),1,1)))*IF($J797=0,$H797,IF(AND(BC$10&lt;$I797,$J797=1),$H797,1))</f>
        <v>0</v>
      </c>
      <c r="BD797" s="256">
        <f ca="1">SUMPRODUCT($O204:BD204,N(OFFSET($O768:BD768,0,MAX(COLUMN($O768:BD768))-COLUMN($O768:BD768),1,1)))*IF($J797=0,$H797,IF(AND(BD$10&lt;$I797,$J797=1),$H797,1))</f>
        <v>0</v>
      </c>
      <c r="BE797" s="256">
        <f ca="1">SUMPRODUCT($O204:BE204,N(OFFSET($O768:BE768,0,MAX(COLUMN($O768:BE768))-COLUMN($O768:BE768),1,1)))*IF($J797=0,$H797,IF(AND(BE$10&lt;$I797,$J797=1),$H797,1))</f>
        <v>0</v>
      </c>
      <c r="BF797" s="256">
        <f ca="1">SUMPRODUCT($O204:BF204,N(OFFSET($O768:BF768,0,MAX(COLUMN($O768:BF768))-COLUMN($O768:BF768),1,1)))*IF($J797=0,$H797,IF(AND(BF$10&lt;$I797,$J797=1),$H797,1))</f>
        <v>0</v>
      </c>
      <c r="BG797" s="256">
        <f ca="1">SUMPRODUCT($O204:BG204,N(OFFSET($O768:BG768,0,MAX(COLUMN($O768:BG768))-COLUMN($O768:BG768),1,1)))*IF($J797=0,$H797,IF(AND(BG$10&lt;$I797,$J797=1),$H797,1))</f>
        <v>0</v>
      </c>
      <c r="BH797" s="256">
        <f ca="1">SUMPRODUCT($O204:BH204,N(OFFSET($O768:BH768,0,MAX(COLUMN($O768:BH768))-COLUMN($O768:BH768),1,1)))*IF($J797=0,$H797,IF(AND(BH$10&lt;$I797,$J797=1),$H797,1))</f>
        <v>0</v>
      </c>
      <c r="BI797" s="256">
        <f ca="1">SUMPRODUCT($O204:BI204,N(OFFSET($O768:BI768,0,MAX(COLUMN($O768:BI768))-COLUMN($O768:BI768),1,1)))*IF($J797=0,$H797,IF(AND(BI$10&lt;$I797,$J797=1),$H797,1))</f>
        <v>0</v>
      </c>
      <c r="BJ797" s="256">
        <f ca="1">SUMPRODUCT($O204:BJ204,N(OFFSET($O768:BJ768,0,MAX(COLUMN($O768:BJ768))-COLUMN($O768:BJ768),1,1)))*IF($J797=0,$H797,IF(AND(BJ$10&lt;$I797,$J797=1),$H797,1))</f>
        <v>0</v>
      </c>
      <c r="BK797" s="256">
        <f ca="1">SUMPRODUCT($O204:BK204,N(OFFSET($O768:BK768,0,MAX(COLUMN($O768:BK768))-COLUMN($O768:BK768),1,1)))*IF($J797=0,$H797,IF(AND(BK$10&lt;$I797,$J797=1),$H797,1))</f>
        <v>0</v>
      </c>
      <c r="BL797" s="256">
        <f ca="1">SUMPRODUCT($O204:BL204,N(OFFSET($O768:BL768,0,MAX(COLUMN($O768:BL768))-COLUMN($O768:BL768),1,1)))*IF($J797=0,$H797,IF(AND(BL$10&lt;$I797,$J797=1),$H797,1))</f>
        <v>0</v>
      </c>
      <c r="BM797" s="256">
        <f ca="1">SUMPRODUCT($O204:BM204,N(OFFSET($O768:BM768,0,MAX(COLUMN($O768:BM768))-COLUMN($O768:BM768),1,1)))*IF($J797=0,$H797,IF(AND(BM$10&lt;$I797,$J797=1),$H797,1))</f>
        <v>0</v>
      </c>
    </row>
    <row r="798" spans="3:65" ht="12.75">
      <c r="C798" s="220">
        <f t="shared" si="682"/>
        <v>23</v>
      </c>
      <c r="D798" s="198" t="str">
        <f t="shared" si="683"/>
        <v>…</v>
      </c>
      <c r="E798" s="245" t="str">
        <f t="shared" si="681"/>
        <v>Operating Expense</v>
      </c>
      <c r="F798" s="215">
        <f t="shared" si="681"/>
        <v>2</v>
      </c>
      <c r="G798" s="215"/>
      <c r="H798" s="314">
        <f>Input!O34</f>
        <v>1</v>
      </c>
      <c r="I798" s="204">
        <f>Input!$O$37</f>
        <v>2038</v>
      </c>
      <c r="J798" s="119">
        <f>IF(ISNUMBER(SEARCH("Solar",Input!H34)),1,0)</f>
        <v>0</v>
      </c>
      <c r="O798" s="256">
        <f ca="1">SUMPRODUCT($O205:O205,N(OFFSET($O769:O769,0,MAX(COLUMN($O769:O769))-COLUMN($O769:O769),1,1)))*IF($J798=0,$H798,IF(AND(O$10&lt;$I798,$J798=1),$H798,1))</f>
        <v>0</v>
      </c>
      <c r="P798" s="256">
        <f ca="1">SUMPRODUCT($O205:P205,N(OFFSET($O769:P769,0,MAX(COLUMN($O769:P769))-COLUMN($O769:P769),1,1)))*IF($J798=0,$H798,IF(AND(P$10&lt;$I798,$J798=1),$H798,1))</f>
        <v>0</v>
      </c>
      <c r="Q798" s="256">
        <f ca="1">SUMPRODUCT($O205:Q205,N(OFFSET($O769:Q769,0,MAX(COLUMN($O769:Q769))-COLUMN($O769:Q769),1,1)))*IF($J798=0,$H798,IF(AND(Q$10&lt;$I798,$J798=1),$H798,1))</f>
        <v>0</v>
      </c>
      <c r="R798" s="256">
        <f ca="1">SUMPRODUCT($O205:R205,N(OFFSET($O769:R769,0,MAX(COLUMN($O769:R769))-COLUMN($O769:R769),1,1)))*IF($J798=0,$H798,IF(AND(R$10&lt;$I798,$J798=1),$H798,1))</f>
        <v>0</v>
      </c>
      <c r="S798" s="256">
        <f ca="1">SUMPRODUCT($O205:S205,N(OFFSET($O769:S769,0,MAX(COLUMN($O769:S769))-COLUMN($O769:S769),1,1)))*IF($J798=0,$H798,IF(AND(S$10&lt;$I798,$J798=1),$H798,1))</f>
        <v>0</v>
      </c>
      <c r="T798" s="256">
        <f ca="1">SUMPRODUCT($O205:T205,N(OFFSET($O769:T769,0,MAX(COLUMN($O769:T769))-COLUMN($O769:T769),1,1)))*IF($J798=0,$H798,IF(AND(T$10&lt;$I798,$J798=1),$H798,1))</f>
        <v>0</v>
      </c>
      <c r="U798" s="256">
        <f ca="1">SUMPRODUCT($O205:U205,N(OFFSET($O769:U769,0,MAX(COLUMN($O769:U769))-COLUMN($O769:U769),1,1)))*IF($J798=0,$H798,IF(AND(U$10&lt;$I798,$J798=1),$H798,1))</f>
        <v>0</v>
      </c>
      <c r="V798" s="256">
        <f ca="1">SUMPRODUCT($O205:V205,N(OFFSET($O769:V769,0,MAX(COLUMN($O769:V769))-COLUMN($O769:V769),1,1)))*IF($J798=0,$H798,IF(AND(V$10&lt;$I798,$J798=1),$H798,1))</f>
        <v>0</v>
      </c>
      <c r="W798" s="256">
        <f ca="1">SUMPRODUCT($O205:W205,N(OFFSET($O769:W769,0,MAX(COLUMN($O769:W769))-COLUMN($O769:W769),1,1)))*IF($J798=0,$H798,IF(AND(W$10&lt;$I798,$J798=1),$H798,1))</f>
        <v>0</v>
      </c>
      <c r="X798" s="256">
        <f ca="1">SUMPRODUCT($O205:X205,N(OFFSET($O769:X769,0,MAX(COLUMN($O769:X769))-COLUMN($O769:X769),1,1)))*IF($J798=0,$H798,IF(AND(X$10&lt;$I798,$J798=1),$H798,1))</f>
        <v>0</v>
      </c>
      <c r="Y798" s="256">
        <f ca="1">SUMPRODUCT($O205:Y205,N(OFFSET($O769:Y769,0,MAX(COLUMN($O769:Y769))-COLUMN($O769:Y769),1,1)))*IF($J798=0,$H798,IF(AND(Y$10&lt;$I798,$J798=1),$H798,1))</f>
        <v>0</v>
      </c>
      <c r="Z798" s="256">
        <f ca="1">SUMPRODUCT($O205:Z205,N(OFFSET($O769:Z769,0,MAX(COLUMN($O769:Z769))-COLUMN($O769:Z769),1,1)))*IF($J798=0,$H798,IF(AND(Z$10&lt;$I798,$J798=1),$H798,1))</f>
        <v>0</v>
      </c>
      <c r="AA798" s="256">
        <f ca="1">SUMPRODUCT($O205:AA205,N(OFFSET($O769:AA769,0,MAX(COLUMN($O769:AA769))-COLUMN($O769:AA769),1,1)))*IF($J798=0,$H798,IF(AND(AA$10&lt;$I798,$J798=1),$H798,1))</f>
        <v>0</v>
      </c>
      <c r="AB798" s="256">
        <f ca="1">SUMPRODUCT($O205:AB205,N(OFFSET($O769:AB769,0,MAX(COLUMN($O769:AB769))-COLUMN($O769:AB769),1,1)))*IF($J798=0,$H798,IF(AND(AB$10&lt;$I798,$J798=1),$H798,1))</f>
        <v>0</v>
      </c>
      <c r="AC798" s="256">
        <f ca="1">SUMPRODUCT($O205:AC205,N(OFFSET($O769:AC769,0,MAX(COLUMN($O769:AC769))-COLUMN($O769:AC769),1,1)))*IF($J798=0,$H798,IF(AND(AC$10&lt;$I798,$J798=1),$H798,1))</f>
        <v>0</v>
      </c>
      <c r="AD798" s="256">
        <f ca="1">SUMPRODUCT($O205:AD205,N(OFFSET($O769:AD769,0,MAX(COLUMN($O769:AD769))-COLUMN($O769:AD769),1,1)))*IF($J798=0,$H798,IF(AND(AD$10&lt;$I798,$J798=1),$H798,1))</f>
        <v>0</v>
      </c>
      <c r="AE798" s="256">
        <f ca="1">SUMPRODUCT($O205:AE205,N(OFFSET($O769:AE769,0,MAX(COLUMN($O769:AE769))-COLUMN($O769:AE769),1,1)))*IF($J798=0,$H798,IF(AND(AE$10&lt;$I798,$J798=1),$H798,1))</f>
        <v>0</v>
      </c>
      <c r="AF798" s="256">
        <f ca="1">SUMPRODUCT($O205:AF205,N(OFFSET($O769:AF769,0,MAX(COLUMN($O769:AF769))-COLUMN($O769:AF769),1,1)))*IF($J798=0,$H798,IF(AND(AF$10&lt;$I798,$J798=1),$H798,1))</f>
        <v>0</v>
      </c>
      <c r="AG798" s="256">
        <f ca="1">SUMPRODUCT($O205:AG205,N(OFFSET($O769:AG769,0,MAX(COLUMN($O769:AG769))-COLUMN($O769:AG769),1,1)))*IF($J798=0,$H798,IF(AND(AG$10&lt;$I798,$J798=1),$H798,1))</f>
        <v>0</v>
      </c>
      <c r="AH798" s="256">
        <f ca="1">SUMPRODUCT($O205:AH205,N(OFFSET($O769:AH769,0,MAX(COLUMN($O769:AH769))-COLUMN($O769:AH769),1,1)))*IF($J798=0,$H798,IF(AND(AH$10&lt;$I798,$J798=1),$H798,1))</f>
        <v>0</v>
      </c>
      <c r="AI798" s="256">
        <f ca="1">SUMPRODUCT($O205:AI205,N(OFFSET($O769:AI769,0,MAX(COLUMN($O769:AI769))-COLUMN($O769:AI769),1,1)))*IF($J798=0,$H798,IF(AND(AI$10&lt;$I798,$J798=1),$H798,1))</f>
        <v>0</v>
      </c>
      <c r="AJ798" s="256">
        <f ca="1">SUMPRODUCT($O205:AJ205,N(OFFSET($O769:AJ769,0,MAX(COLUMN($O769:AJ769))-COLUMN($O769:AJ769),1,1)))*IF($J798=0,$H798,IF(AND(AJ$10&lt;$I798,$J798=1),$H798,1))</f>
        <v>0</v>
      </c>
      <c r="AK798" s="256">
        <f ca="1">SUMPRODUCT($O205:AK205,N(OFFSET($O769:AK769,0,MAX(COLUMN($O769:AK769))-COLUMN($O769:AK769),1,1)))*IF($J798=0,$H798,IF(AND(AK$10&lt;$I798,$J798=1),$H798,1))</f>
        <v>0</v>
      </c>
      <c r="AL798" s="256">
        <f ca="1">SUMPRODUCT($O205:AL205,N(OFFSET($O769:AL769,0,MAX(COLUMN($O769:AL769))-COLUMN($O769:AL769),1,1)))*IF($J798=0,$H798,IF(AND(AL$10&lt;$I798,$J798=1),$H798,1))</f>
        <v>0</v>
      </c>
      <c r="AM798" s="256">
        <f ca="1">SUMPRODUCT($O205:AM205,N(OFFSET($O769:AM769,0,MAX(COLUMN($O769:AM769))-COLUMN($O769:AM769),1,1)))*IF($J798=0,$H798,IF(AND(AM$10&lt;$I798,$J798=1),$H798,1))</f>
        <v>0</v>
      </c>
      <c r="AN798" s="256">
        <f ca="1">SUMPRODUCT($O205:AN205,N(OFFSET($O769:AN769,0,MAX(COLUMN($O769:AN769))-COLUMN($O769:AN769),1,1)))*IF($J798=0,$H798,IF(AND(AN$10&lt;$I798,$J798=1),$H798,1))</f>
        <v>0</v>
      </c>
      <c r="AO798" s="256">
        <f ca="1">SUMPRODUCT($O205:AO205,N(OFFSET($O769:AO769,0,MAX(COLUMN($O769:AO769))-COLUMN($O769:AO769),1,1)))*IF($J798=0,$H798,IF(AND(AO$10&lt;$I798,$J798=1),$H798,1))</f>
        <v>0</v>
      </c>
      <c r="AP798" s="256">
        <f ca="1">SUMPRODUCT($O205:AP205,N(OFFSET($O769:AP769,0,MAX(COLUMN($O769:AP769))-COLUMN($O769:AP769),1,1)))*IF($J798=0,$H798,IF(AND(AP$10&lt;$I798,$J798=1),$H798,1))</f>
        <v>0</v>
      </c>
      <c r="AQ798" s="256">
        <f ca="1">SUMPRODUCT($O205:AQ205,N(OFFSET($O769:AQ769,0,MAX(COLUMN($O769:AQ769))-COLUMN($O769:AQ769),1,1)))*IF($J798=0,$H798,IF(AND(AQ$10&lt;$I798,$J798=1),$H798,1))</f>
        <v>0</v>
      </c>
      <c r="AR798" s="256">
        <f ca="1">SUMPRODUCT($O205:AR205,N(OFFSET($O769:AR769,0,MAX(COLUMN($O769:AR769))-COLUMN($O769:AR769),1,1)))*IF($J798=0,$H798,IF(AND(AR$10&lt;$I798,$J798=1),$H798,1))</f>
        <v>0</v>
      </c>
      <c r="AS798" s="256">
        <f ca="1">SUMPRODUCT($O205:AS205,N(OFFSET($O769:AS769,0,MAX(COLUMN($O769:AS769))-COLUMN($O769:AS769),1,1)))*IF($J798=0,$H798,IF(AND(AS$10&lt;$I798,$J798=1),$H798,1))</f>
        <v>0</v>
      </c>
      <c r="AT798" s="256">
        <f ca="1">SUMPRODUCT($O205:AT205,N(OFFSET($O769:AT769,0,MAX(COLUMN($O769:AT769))-COLUMN($O769:AT769),1,1)))*IF($J798=0,$H798,IF(AND(AT$10&lt;$I798,$J798=1),$H798,1))</f>
        <v>0</v>
      </c>
      <c r="AU798" s="256">
        <f ca="1">SUMPRODUCT($O205:AU205,N(OFFSET($O769:AU769,0,MAX(COLUMN($O769:AU769))-COLUMN($O769:AU769),1,1)))*IF($J798=0,$H798,IF(AND(AU$10&lt;$I798,$J798=1),$H798,1))</f>
        <v>0</v>
      </c>
      <c r="AV798" s="256">
        <f ca="1">SUMPRODUCT($O205:AV205,N(OFFSET($O769:AV769,0,MAX(COLUMN($O769:AV769))-COLUMN($O769:AV769),1,1)))*IF($J798=0,$H798,IF(AND(AV$10&lt;$I798,$J798=1),$H798,1))</f>
        <v>0</v>
      </c>
      <c r="AW798" s="256">
        <f ca="1">SUMPRODUCT($O205:AW205,N(OFFSET($O769:AW769,0,MAX(COLUMN($O769:AW769))-COLUMN($O769:AW769),1,1)))*IF($J798=0,$H798,IF(AND(AW$10&lt;$I798,$J798=1),$H798,1))</f>
        <v>0</v>
      </c>
      <c r="AX798" s="256">
        <f ca="1">SUMPRODUCT($O205:AX205,N(OFFSET($O769:AX769,0,MAX(COLUMN($O769:AX769))-COLUMN($O769:AX769),1,1)))*IF($J798=0,$H798,IF(AND(AX$10&lt;$I798,$J798=1),$H798,1))</f>
        <v>0</v>
      </c>
      <c r="AY798" s="256">
        <f ca="1">SUMPRODUCT($O205:AY205,N(OFFSET($O769:AY769,0,MAX(COLUMN($O769:AY769))-COLUMN($O769:AY769),1,1)))*IF($J798=0,$H798,IF(AND(AY$10&lt;$I798,$J798=1),$H798,1))</f>
        <v>0</v>
      </c>
      <c r="AZ798" s="256">
        <f ca="1">SUMPRODUCT($O205:AZ205,N(OFFSET($O769:AZ769,0,MAX(COLUMN($O769:AZ769))-COLUMN($O769:AZ769),1,1)))*IF($J798=0,$H798,IF(AND(AZ$10&lt;$I798,$J798=1),$H798,1))</f>
        <v>0</v>
      </c>
      <c r="BA798" s="256">
        <f ca="1">SUMPRODUCT($O205:BA205,N(OFFSET($O769:BA769,0,MAX(COLUMN($O769:BA769))-COLUMN($O769:BA769),1,1)))*IF($J798=0,$H798,IF(AND(BA$10&lt;$I798,$J798=1),$H798,1))</f>
        <v>0</v>
      </c>
      <c r="BB798" s="256">
        <f ca="1">SUMPRODUCT($O205:BB205,N(OFFSET($O769:BB769,0,MAX(COLUMN($O769:BB769))-COLUMN($O769:BB769),1,1)))*IF($J798=0,$H798,IF(AND(BB$10&lt;$I798,$J798=1),$H798,1))</f>
        <v>0</v>
      </c>
      <c r="BC798" s="256">
        <f ca="1">SUMPRODUCT($O205:BC205,N(OFFSET($O769:BC769,0,MAX(COLUMN($O769:BC769))-COLUMN($O769:BC769),1,1)))*IF($J798=0,$H798,IF(AND(BC$10&lt;$I798,$J798=1),$H798,1))</f>
        <v>0</v>
      </c>
      <c r="BD798" s="256">
        <f ca="1">SUMPRODUCT($O205:BD205,N(OFFSET($O769:BD769,0,MAX(COLUMN($O769:BD769))-COLUMN($O769:BD769),1,1)))*IF($J798=0,$H798,IF(AND(BD$10&lt;$I798,$J798=1),$H798,1))</f>
        <v>0</v>
      </c>
      <c r="BE798" s="256">
        <f ca="1">SUMPRODUCT($O205:BE205,N(OFFSET($O769:BE769,0,MAX(COLUMN($O769:BE769))-COLUMN($O769:BE769),1,1)))*IF($J798=0,$H798,IF(AND(BE$10&lt;$I798,$J798=1),$H798,1))</f>
        <v>0</v>
      </c>
      <c r="BF798" s="256">
        <f ca="1">SUMPRODUCT($O205:BF205,N(OFFSET($O769:BF769,0,MAX(COLUMN($O769:BF769))-COLUMN($O769:BF769),1,1)))*IF($J798=0,$H798,IF(AND(BF$10&lt;$I798,$J798=1),$H798,1))</f>
        <v>0</v>
      </c>
      <c r="BG798" s="256">
        <f ca="1">SUMPRODUCT($O205:BG205,N(OFFSET($O769:BG769,0,MAX(COLUMN($O769:BG769))-COLUMN($O769:BG769),1,1)))*IF($J798=0,$H798,IF(AND(BG$10&lt;$I798,$J798=1),$H798,1))</f>
        <v>0</v>
      </c>
      <c r="BH798" s="256">
        <f ca="1">SUMPRODUCT($O205:BH205,N(OFFSET($O769:BH769,0,MAX(COLUMN($O769:BH769))-COLUMN($O769:BH769),1,1)))*IF($J798=0,$H798,IF(AND(BH$10&lt;$I798,$J798=1),$H798,1))</f>
        <v>0</v>
      </c>
      <c r="BI798" s="256">
        <f ca="1">SUMPRODUCT($O205:BI205,N(OFFSET($O769:BI769,0,MAX(COLUMN($O769:BI769))-COLUMN($O769:BI769),1,1)))*IF($J798=0,$H798,IF(AND(BI$10&lt;$I798,$J798=1),$H798,1))</f>
        <v>0</v>
      </c>
      <c r="BJ798" s="256">
        <f ca="1">SUMPRODUCT($O205:BJ205,N(OFFSET($O769:BJ769,0,MAX(COLUMN($O769:BJ769))-COLUMN($O769:BJ769),1,1)))*IF($J798=0,$H798,IF(AND(BJ$10&lt;$I798,$J798=1),$H798,1))</f>
        <v>0</v>
      </c>
      <c r="BK798" s="256">
        <f ca="1">SUMPRODUCT($O205:BK205,N(OFFSET($O769:BK769,0,MAX(COLUMN($O769:BK769))-COLUMN($O769:BK769),1,1)))*IF($J798=0,$H798,IF(AND(BK$10&lt;$I798,$J798=1),$H798,1))</f>
        <v>0</v>
      </c>
      <c r="BL798" s="256">
        <f ca="1">SUMPRODUCT($O205:BL205,N(OFFSET($O769:BL769,0,MAX(COLUMN($O769:BL769))-COLUMN($O769:BL769),1,1)))*IF($J798=0,$H798,IF(AND(BL$10&lt;$I798,$J798=1),$H798,1))</f>
        <v>0</v>
      </c>
      <c r="BM798" s="256">
        <f ca="1">SUMPRODUCT($O205:BM205,N(OFFSET($O769:BM769,0,MAX(COLUMN($O769:BM769))-COLUMN($O769:BM769),1,1)))*IF($J798=0,$H798,IF(AND(BM$10&lt;$I798,$J798=1),$H798,1))</f>
        <v>0</v>
      </c>
    </row>
    <row r="799" spans="3:65" ht="12.75">
      <c r="C799" s="220">
        <f t="shared" si="682"/>
        <v>24</v>
      </c>
      <c r="D799" s="198" t="str">
        <f t="shared" si="683"/>
        <v>…</v>
      </c>
      <c r="E799" s="245" t="str">
        <f t="shared" si="681"/>
        <v>Operating Expense</v>
      </c>
      <c r="F799" s="215">
        <f t="shared" si="681"/>
        <v>2</v>
      </c>
      <c r="G799" s="215"/>
      <c r="H799" s="314">
        <f>Input!O35</f>
        <v>1</v>
      </c>
      <c r="I799" s="204">
        <f>Input!$O$37</f>
        <v>2038</v>
      </c>
      <c r="J799" s="119">
        <f>IF(ISNUMBER(SEARCH("Solar",Input!H35)),1,0)</f>
        <v>0</v>
      </c>
      <c r="O799" s="256">
        <f ca="1">SUMPRODUCT($O206:O206,N(OFFSET($O770:O770,0,MAX(COLUMN($O770:O770))-COLUMN($O770:O770),1,1)))*IF($J799=0,$H799,IF(AND(O$10&lt;$I799,$J799=1),$H799,1))</f>
        <v>0</v>
      </c>
      <c r="P799" s="256">
        <f ca="1">SUMPRODUCT($O206:P206,N(OFFSET($O770:P770,0,MAX(COLUMN($O770:P770))-COLUMN($O770:P770),1,1)))*IF($J799=0,$H799,IF(AND(P$10&lt;$I799,$J799=1),$H799,1))</f>
        <v>0</v>
      </c>
      <c r="Q799" s="256">
        <f ca="1">SUMPRODUCT($O206:Q206,N(OFFSET($O770:Q770,0,MAX(COLUMN($O770:Q770))-COLUMN($O770:Q770),1,1)))*IF($J799=0,$H799,IF(AND(Q$10&lt;$I799,$J799=1),$H799,1))</f>
        <v>0</v>
      </c>
      <c r="R799" s="256">
        <f ca="1">SUMPRODUCT($O206:R206,N(OFFSET($O770:R770,0,MAX(COLUMN($O770:R770))-COLUMN($O770:R770),1,1)))*IF($J799=0,$H799,IF(AND(R$10&lt;$I799,$J799=1),$H799,1))</f>
        <v>0</v>
      </c>
      <c r="S799" s="256">
        <f ca="1">SUMPRODUCT($O206:S206,N(OFFSET($O770:S770,0,MAX(COLUMN($O770:S770))-COLUMN($O770:S770),1,1)))*IF($J799=0,$H799,IF(AND(S$10&lt;$I799,$J799=1),$H799,1))</f>
        <v>0</v>
      </c>
      <c r="T799" s="256">
        <f ca="1">SUMPRODUCT($O206:T206,N(OFFSET($O770:T770,0,MAX(COLUMN($O770:T770))-COLUMN($O770:T770),1,1)))*IF($J799=0,$H799,IF(AND(T$10&lt;$I799,$J799=1),$H799,1))</f>
        <v>0</v>
      </c>
      <c r="U799" s="256">
        <f ca="1">SUMPRODUCT($O206:U206,N(OFFSET($O770:U770,0,MAX(COLUMN($O770:U770))-COLUMN($O770:U770),1,1)))*IF($J799=0,$H799,IF(AND(U$10&lt;$I799,$J799=1),$H799,1))</f>
        <v>0</v>
      </c>
      <c r="V799" s="256">
        <f ca="1">SUMPRODUCT($O206:V206,N(OFFSET($O770:V770,0,MAX(COLUMN($O770:V770))-COLUMN($O770:V770),1,1)))*IF($J799=0,$H799,IF(AND(V$10&lt;$I799,$J799=1),$H799,1))</f>
        <v>0</v>
      </c>
      <c r="W799" s="256">
        <f ca="1">SUMPRODUCT($O206:W206,N(OFFSET($O770:W770,0,MAX(COLUMN($O770:W770))-COLUMN($O770:W770),1,1)))*IF($J799=0,$H799,IF(AND(W$10&lt;$I799,$J799=1),$H799,1))</f>
        <v>0</v>
      </c>
      <c r="X799" s="256">
        <f ca="1">SUMPRODUCT($O206:X206,N(OFFSET($O770:X770,0,MAX(COLUMN($O770:X770))-COLUMN($O770:X770),1,1)))*IF($J799=0,$H799,IF(AND(X$10&lt;$I799,$J799=1),$H799,1))</f>
        <v>0</v>
      </c>
      <c r="Y799" s="256">
        <f ca="1">SUMPRODUCT($O206:Y206,N(OFFSET($O770:Y770,0,MAX(COLUMN($O770:Y770))-COLUMN($O770:Y770),1,1)))*IF($J799=0,$H799,IF(AND(Y$10&lt;$I799,$J799=1),$H799,1))</f>
        <v>0</v>
      </c>
      <c r="Z799" s="256">
        <f ca="1">SUMPRODUCT($O206:Z206,N(OFFSET($O770:Z770,0,MAX(COLUMN($O770:Z770))-COLUMN($O770:Z770),1,1)))*IF($J799=0,$H799,IF(AND(Z$10&lt;$I799,$J799=1),$H799,1))</f>
        <v>0</v>
      </c>
      <c r="AA799" s="256">
        <f ca="1">SUMPRODUCT($O206:AA206,N(OFFSET($O770:AA770,0,MAX(COLUMN($O770:AA770))-COLUMN($O770:AA770),1,1)))*IF($J799=0,$H799,IF(AND(AA$10&lt;$I799,$J799=1),$H799,1))</f>
        <v>0</v>
      </c>
      <c r="AB799" s="256">
        <f ca="1">SUMPRODUCT($O206:AB206,N(OFFSET($O770:AB770,0,MAX(COLUMN($O770:AB770))-COLUMN($O770:AB770),1,1)))*IF($J799=0,$H799,IF(AND(AB$10&lt;$I799,$J799=1),$H799,1))</f>
        <v>0</v>
      </c>
      <c r="AC799" s="256">
        <f ca="1">SUMPRODUCT($O206:AC206,N(OFFSET($O770:AC770,0,MAX(COLUMN($O770:AC770))-COLUMN($O770:AC770),1,1)))*IF($J799=0,$H799,IF(AND(AC$10&lt;$I799,$J799=1),$H799,1))</f>
        <v>0</v>
      </c>
      <c r="AD799" s="256">
        <f ca="1">SUMPRODUCT($O206:AD206,N(OFFSET($O770:AD770,0,MAX(COLUMN($O770:AD770))-COLUMN($O770:AD770),1,1)))*IF($J799=0,$H799,IF(AND(AD$10&lt;$I799,$J799=1),$H799,1))</f>
        <v>0</v>
      </c>
      <c r="AE799" s="256">
        <f ca="1">SUMPRODUCT($O206:AE206,N(OFFSET($O770:AE770,0,MAX(COLUMN($O770:AE770))-COLUMN($O770:AE770),1,1)))*IF($J799=0,$H799,IF(AND(AE$10&lt;$I799,$J799=1),$H799,1))</f>
        <v>0</v>
      </c>
      <c r="AF799" s="256">
        <f ca="1">SUMPRODUCT($O206:AF206,N(OFFSET($O770:AF770,0,MAX(COLUMN($O770:AF770))-COLUMN($O770:AF770),1,1)))*IF($J799=0,$H799,IF(AND(AF$10&lt;$I799,$J799=1),$H799,1))</f>
        <v>0</v>
      </c>
      <c r="AG799" s="256">
        <f ca="1">SUMPRODUCT($O206:AG206,N(OFFSET($O770:AG770,0,MAX(COLUMN($O770:AG770))-COLUMN($O770:AG770),1,1)))*IF($J799=0,$H799,IF(AND(AG$10&lt;$I799,$J799=1),$H799,1))</f>
        <v>0</v>
      </c>
      <c r="AH799" s="256">
        <f ca="1">SUMPRODUCT($O206:AH206,N(OFFSET($O770:AH770,0,MAX(COLUMN($O770:AH770))-COLUMN($O770:AH770),1,1)))*IF($J799=0,$H799,IF(AND(AH$10&lt;$I799,$J799=1),$H799,1))</f>
        <v>0</v>
      </c>
      <c r="AI799" s="256">
        <f ca="1">SUMPRODUCT($O206:AI206,N(OFFSET($O770:AI770,0,MAX(COLUMN($O770:AI770))-COLUMN($O770:AI770),1,1)))*IF($J799=0,$H799,IF(AND(AI$10&lt;$I799,$J799=1),$H799,1))</f>
        <v>0</v>
      </c>
      <c r="AJ799" s="256">
        <f ca="1">SUMPRODUCT($O206:AJ206,N(OFFSET($O770:AJ770,0,MAX(COLUMN($O770:AJ770))-COLUMN($O770:AJ770),1,1)))*IF($J799=0,$H799,IF(AND(AJ$10&lt;$I799,$J799=1),$H799,1))</f>
        <v>0</v>
      </c>
      <c r="AK799" s="256">
        <f ca="1">SUMPRODUCT($O206:AK206,N(OFFSET($O770:AK770,0,MAX(COLUMN($O770:AK770))-COLUMN($O770:AK770),1,1)))*IF($J799=0,$H799,IF(AND(AK$10&lt;$I799,$J799=1),$H799,1))</f>
        <v>0</v>
      </c>
      <c r="AL799" s="256">
        <f ca="1">SUMPRODUCT($O206:AL206,N(OFFSET($O770:AL770,0,MAX(COLUMN($O770:AL770))-COLUMN($O770:AL770),1,1)))*IF($J799=0,$H799,IF(AND(AL$10&lt;$I799,$J799=1),$H799,1))</f>
        <v>0</v>
      </c>
      <c r="AM799" s="256">
        <f ca="1">SUMPRODUCT($O206:AM206,N(OFFSET($O770:AM770,0,MAX(COLUMN($O770:AM770))-COLUMN($O770:AM770),1,1)))*IF($J799=0,$H799,IF(AND(AM$10&lt;$I799,$J799=1),$H799,1))</f>
        <v>0</v>
      </c>
      <c r="AN799" s="256">
        <f ca="1">SUMPRODUCT($O206:AN206,N(OFFSET($O770:AN770,0,MAX(COLUMN($O770:AN770))-COLUMN($O770:AN770),1,1)))*IF($J799=0,$H799,IF(AND(AN$10&lt;$I799,$J799=1),$H799,1))</f>
        <v>0</v>
      </c>
      <c r="AO799" s="256">
        <f ca="1">SUMPRODUCT($O206:AO206,N(OFFSET($O770:AO770,0,MAX(COLUMN($O770:AO770))-COLUMN($O770:AO770),1,1)))*IF($J799=0,$H799,IF(AND(AO$10&lt;$I799,$J799=1),$H799,1))</f>
        <v>0</v>
      </c>
      <c r="AP799" s="256">
        <f ca="1">SUMPRODUCT($O206:AP206,N(OFFSET($O770:AP770,0,MAX(COLUMN($O770:AP770))-COLUMN($O770:AP770),1,1)))*IF($J799=0,$H799,IF(AND(AP$10&lt;$I799,$J799=1),$H799,1))</f>
        <v>0</v>
      </c>
      <c r="AQ799" s="256">
        <f ca="1">SUMPRODUCT($O206:AQ206,N(OFFSET($O770:AQ770,0,MAX(COLUMN($O770:AQ770))-COLUMN($O770:AQ770),1,1)))*IF($J799=0,$H799,IF(AND(AQ$10&lt;$I799,$J799=1),$H799,1))</f>
        <v>0</v>
      </c>
      <c r="AR799" s="256">
        <f ca="1">SUMPRODUCT($O206:AR206,N(OFFSET($O770:AR770,0,MAX(COLUMN($O770:AR770))-COLUMN($O770:AR770),1,1)))*IF($J799=0,$H799,IF(AND(AR$10&lt;$I799,$J799=1),$H799,1))</f>
        <v>0</v>
      </c>
      <c r="AS799" s="256">
        <f ca="1">SUMPRODUCT($O206:AS206,N(OFFSET($O770:AS770,0,MAX(COLUMN($O770:AS770))-COLUMN($O770:AS770),1,1)))*IF($J799=0,$H799,IF(AND(AS$10&lt;$I799,$J799=1),$H799,1))</f>
        <v>0</v>
      </c>
      <c r="AT799" s="256">
        <f ca="1">SUMPRODUCT($O206:AT206,N(OFFSET($O770:AT770,0,MAX(COLUMN($O770:AT770))-COLUMN($O770:AT770),1,1)))*IF($J799=0,$H799,IF(AND(AT$10&lt;$I799,$J799=1),$H799,1))</f>
        <v>0</v>
      </c>
      <c r="AU799" s="256">
        <f ca="1">SUMPRODUCT($O206:AU206,N(OFFSET($O770:AU770,0,MAX(COLUMN($O770:AU770))-COLUMN($O770:AU770),1,1)))*IF($J799=0,$H799,IF(AND(AU$10&lt;$I799,$J799=1),$H799,1))</f>
        <v>0</v>
      </c>
      <c r="AV799" s="256">
        <f ca="1">SUMPRODUCT($O206:AV206,N(OFFSET($O770:AV770,0,MAX(COLUMN($O770:AV770))-COLUMN($O770:AV770),1,1)))*IF($J799=0,$H799,IF(AND(AV$10&lt;$I799,$J799=1),$H799,1))</f>
        <v>0</v>
      </c>
      <c r="AW799" s="256">
        <f ca="1">SUMPRODUCT($O206:AW206,N(OFFSET($O770:AW770,0,MAX(COLUMN($O770:AW770))-COLUMN($O770:AW770),1,1)))*IF($J799=0,$H799,IF(AND(AW$10&lt;$I799,$J799=1),$H799,1))</f>
        <v>0</v>
      </c>
      <c r="AX799" s="256">
        <f ca="1">SUMPRODUCT($O206:AX206,N(OFFSET($O770:AX770,0,MAX(COLUMN($O770:AX770))-COLUMN($O770:AX770),1,1)))*IF($J799=0,$H799,IF(AND(AX$10&lt;$I799,$J799=1),$H799,1))</f>
        <v>0</v>
      </c>
      <c r="AY799" s="256">
        <f ca="1">SUMPRODUCT($O206:AY206,N(OFFSET($O770:AY770,0,MAX(COLUMN($O770:AY770))-COLUMN($O770:AY770),1,1)))*IF($J799=0,$H799,IF(AND(AY$10&lt;$I799,$J799=1),$H799,1))</f>
        <v>0</v>
      </c>
      <c r="AZ799" s="256">
        <f ca="1">SUMPRODUCT($O206:AZ206,N(OFFSET($O770:AZ770,0,MAX(COLUMN($O770:AZ770))-COLUMN($O770:AZ770),1,1)))*IF($J799=0,$H799,IF(AND(AZ$10&lt;$I799,$J799=1),$H799,1))</f>
        <v>0</v>
      </c>
      <c r="BA799" s="256">
        <f ca="1">SUMPRODUCT($O206:BA206,N(OFFSET($O770:BA770,0,MAX(COLUMN($O770:BA770))-COLUMN($O770:BA770),1,1)))*IF($J799=0,$H799,IF(AND(BA$10&lt;$I799,$J799=1),$H799,1))</f>
        <v>0</v>
      </c>
      <c r="BB799" s="256">
        <f ca="1">SUMPRODUCT($O206:BB206,N(OFFSET($O770:BB770,0,MAX(COLUMN($O770:BB770))-COLUMN($O770:BB770),1,1)))*IF($J799=0,$H799,IF(AND(BB$10&lt;$I799,$J799=1),$H799,1))</f>
        <v>0</v>
      </c>
      <c r="BC799" s="256">
        <f ca="1">SUMPRODUCT($O206:BC206,N(OFFSET($O770:BC770,0,MAX(COLUMN($O770:BC770))-COLUMN($O770:BC770),1,1)))*IF($J799=0,$H799,IF(AND(BC$10&lt;$I799,$J799=1),$H799,1))</f>
        <v>0</v>
      </c>
      <c r="BD799" s="256">
        <f ca="1">SUMPRODUCT($O206:BD206,N(OFFSET($O770:BD770,0,MAX(COLUMN($O770:BD770))-COLUMN($O770:BD770),1,1)))*IF($J799=0,$H799,IF(AND(BD$10&lt;$I799,$J799=1),$H799,1))</f>
        <v>0</v>
      </c>
      <c r="BE799" s="256">
        <f ca="1">SUMPRODUCT($O206:BE206,N(OFFSET($O770:BE770,0,MAX(COLUMN($O770:BE770))-COLUMN($O770:BE770),1,1)))*IF($J799=0,$H799,IF(AND(BE$10&lt;$I799,$J799=1),$H799,1))</f>
        <v>0</v>
      </c>
      <c r="BF799" s="256">
        <f ca="1">SUMPRODUCT($O206:BF206,N(OFFSET($O770:BF770,0,MAX(COLUMN($O770:BF770))-COLUMN($O770:BF770),1,1)))*IF($J799=0,$H799,IF(AND(BF$10&lt;$I799,$J799=1),$H799,1))</f>
        <v>0</v>
      </c>
      <c r="BG799" s="256">
        <f ca="1">SUMPRODUCT($O206:BG206,N(OFFSET($O770:BG770,0,MAX(COLUMN($O770:BG770))-COLUMN($O770:BG770),1,1)))*IF($J799=0,$H799,IF(AND(BG$10&lt;$I799,$J799=1),$H799,1))</f>
        <v>0</v>
      </c>
      <c r="BH799" s="256">
        <f ca="1">SUMPRODUCT($O206:BH206,N(OFFSET($O770:BH770,0,MAX(COLUMN($O770:BH770))-COLUMN($O770:BH770),1,1)))*IF($J799=0,$H799,IF(AND(BH$10&lt;$I799,$J799=1),$H799,1))</f>
        <v>0</v>
      </c>
      <c r="BI799" s="256">
        <f ca="1">SUMPRODUCT($O206:BI206,N(OFFSET($O770:BI770,0,MAX(COLUMN($O770:BI770))-COLUMN($O770:BI770),1,1)))*IF($J799=0,$H799,IF(AND(BI$10&lt;$I799,$J799=1),$H799,1))</f>
        <v>0</v>
      </c>
      <c r="BJ799" s="256">
        <f ca="1">SUMPRODUCT($O206:BJ206,N(OFFSET($O770:BJ770,0,MAX(COLUMN($O770:BJ770))-COLUMN($O770:BJ770),1,1)))*IF($J799=0,$H799,IF(AND(BJ$10&lt;$I799,$J799=1),$H799,1))</f>
        <v>0</v>
      </c>
      <c r="BK799" s="256">
        <f ca="1">SUMPRODUCT($O206:BK206,N(OFFSET($O770:BK770,0,MAX(COLUMN($O770:BK770))-COLUMN($O770:BK770),1,1)))*IF($J799=0,$H799,IF(AND(BK$10&lt;$I799,$J799=1),$H799,1))</f>
        <v>0</v>
      </c>
      <c r="BL799" s="256">
        <f ca="1">SUMPRODUCT($O206:BL206,N(OFFSET($O770:BL770,0,MAX(COLUMN($O770:BL770))-COLUMN($O770:BL770),1,1)))*IF($J799=0,$H799,IF(AND(BL$10&lt;$I799,$J799=1),$H799,1))</f>
        <v>0</v>
      </c>
      <c r="BM799" s="256">
        <f ca="1">SUMPRODUCT($O206:BM206,N(OFFSET($O770:BM770,0,MAX(COLUMN($O770:BM770))-COLUMN($O770:BM770),1,1)))*IF($J799=0,$H799,IF(AND(BM$10&lt;$I799,$J799=1),$H799,1))</f>
        <v>0</v>
      </c>
    </row>
    <row r="800" spans="3:65" ht="12.75">
      <c r="C800" s="220">
        <f t="shared" si="682"/>
        <v>25</v>
      </c>
      <c r="D800" s="198" t="str">
        <f t="shared" si="683"/>
        <v>…</v>
      </c>
      <c r="E800" s="245" t="str">
        <f t="shared" si="681"/>
        <v>Operating Expense</v>
      </c>
      <c r="F800" s="215">
        <f t="shared" si="681"/>
        <v>2</v>
      </c>
      <c r="G800" s="215"/>
      <c r="H800" s="314">
        <f>Input!O36</f>
        <v>1</v>
      </c>
      <c r="I800" s="204">
        <f>Input!$O$37</f>
        <v>2038</v>
      </c>
      <c r="J800" s="119">
        <f>IF(ISNUMBER(SEARCH("Solar",Input!H36)),1,0)</f>
        <v>0</v>
      </c>
      <c r="O800" s="256">
        <f ca="1">SUMPRODUCT($O207:O207,N(OFFSET($O771:O771,0,MAX(COLUMN($O771:O771))-COLUMN($O771:O771),1,1)))*IF($J800=0,$H800,IF(AND(O$10&lt;$I800,$J800=1),$H800,1))</f>
        <v>0</v>
      </c>
      <c r="P800" s="256">
        <f ca="1">SUMPRODUCT($O207:P207,N(OFFSET($O771:P771,0,MAX(COLUMN($O771:P771))-COLUMN($O771:P771),1,1)))*IF($J800=0,$H800,IF(AND(P$10&lt;$I800,$J800=1),$H800,1))</f>
        <v>0</v>
      </c>
      <c r="Q800" s="256">
        <f ca="1">SUMPRODUCT($O207:Q207,N(OFFSET($O771:Q771,0,MAX(COLUMN($O771:Q771))-COLUMN($O771:Q771),1,1)))*IF($J800=0,$H800,IF(AND(Q$10&lt;$I800,$J800=1),$H800,1))</f>
        <v>0</v>
      </c>
      <c r="R800" s="256">
        <f ca="1">SUMPRODUCT($O207:R207,N(OFFSET($O771:R771,0,MAX(COLUMN($O771:R771))-COLUMN($O771:R771),1,1)))*IF($J800=0,$H800,IF(AND(R$10&lt;$I800,$J800=1),$H800,1))</f>
        <v>0</v>
      </c>
      <c r="S800" s="256">
        <f ca="1">SUMPRODUCT($O207:S207,N(OFFSET($O771:S771,0,MAX(COLUMN($O771:S771))-COLUMN($O771:S771),1,1)))*IF($J800=0,$H800,IF(AND(S$10&lt;$I800,$J800=1),$H800,1))</f>
        <v>0</v>
      </c>
      <c r="T800" s="256">
        <f ca="1">SUMPRODUCT($O207:T207,N(OFFSET($O771:T771,0,MAX(COLUMN($O771:T771))-COLUMN($O771:T771),1,1)))*IF($J800=0,$H800,IF(AND(T$10&lt;$I800,$J800=1),$H800,1))</f>
        <v>0</v>
      </c>
      <c r="U800" s="256">
        <f ca="1">SUMPRODUCT($O207:U207,N(OFFSET($O771:U771,0,MAX(COLUMN($O771:U771))-COLUMN($O771:U771),1,1)))*IF($J800=0,$H800,IF(AND(U$10&lt;$I800,$J800=1),$H800,1))</f>
        <v>0</v>
      </c>
      <c r="V800" s="256">
        <f ca="1">SUMPRODUCT($O207:V207,N(OFFSET($O771:V771,0,MAX(COLUMN($O771:V771))-COLUMN($O771:V771),1,1)))*IF($J800=0,$H800,IF(AND(V$10&lt;$I800,$J800=1),$H800,1))</f>
        <v>0</v>
      </c>
      <c r="W800" s="256">
        <f ca="1">SUMPRODUCT($O207:W207,N(OFFSET($O771:W771,0,MAX(COLUMN($O771:W771))-COLUMN($O771:W771),1,1)))*IF($J800=0,$H800,IF(AND(W$10&lt;$I800,$J800=1),$H800,1))</f>
        <v>0</v>
      </c>
      <c r="X800" s="256">
        <f ca="1">SUMPRODUCT($O207:X207,N(OFFSET($O771:X771,0,MAX(COLUMN($O771:X771))-COLUMN($O771:X771),1,1)))*IF($J800=0,$H800,IF(AND(X$10&lt;$I800,$J800=1),$H800,1))</f>
        <v>0</v>
      </c>
      <c r="Y800" s="256">
        <f ca="1">SUMPRODUCT($O207:Y207,N(OFFSET($O771:Y771,0,MAX(COLUMN($O771:Y771))-COLUMN($O771:Y771),1,1)))*IF($J800=0,$H800,IF(AND(Y$10&lt;$I800,$J800=1),$H800,1))</f>
        <v>0</v>
      </c>
      <c r="Z800" s="256">
        <f ca="1">SUMPRODUCT($O207:Z207,N(OFFSET($O771:Z771,0,MAX(COLUMN($O771:Z771))-COLUMN($O771:Z771),1,1)))*IF($J800=0,$H800,IF(AND(Z$10&lt;$I800,$J800=1),$H800,1))</f>
        <v>0</v>
      </c>
      <c r="AA800" s="256">
        <f ca="1">SUMPRODUCT($O207:AA207,N(OFFSET($O771:AA771,0,MAX(COLUMN($O771:AA771))-COLUMN($O771:AA771),1,1)))*IF($J800=0,$H800,IF(AND(AA$10&lt;$I800,$J800=1),$H800,1))</f>
        <v>0</v>
      </c>
      <c r="AB800" s="256">
        <f ca="1">SUMPRODUCT($O207:AB207,N(OFFSET($O771:AB771,0,MAX(COLUMN($O771:AB771))-COLUMN($O771:AB771),1,1)))*IF($J800=0,$H800,IF(AND(AB$10&lt;$I800,$J800=1),$H800,1))</f>
        <v>0</v>
      </c>
      <c r="AC800" s="256">
        <f ca="1">SUMPRODUCT($O207:AC207,N(OFFSET($O771:AC771,0,MAX(COLUMN($O771:AC771))-COLUMN($O771:AC771),1,1)))*IF($J800=0,$H800,IF(AND(AC$10&lt;$I800,$J800=1),$H800,1))</f>
        <v>0</v>
      </c>
      <c r="AD800" s="256">
        <f ca="1">SUMPRODUCT($O207:AD207,N(OFFSET($O771:AD771,0,MAX(COLUMN($O771:AD771))-COLUMN($O771:AD771),1,1)))*IF($J800=0,$H800,IF(AND(AD$10&lt;$I800,$J800=1),$H800,1))</f>
        <v>0</v>
      </c>
      <c r="AE800" s="256">
        <f ca="1">SUMPRODUCT($O207:AE207,N(OFFSET($O771:AE771,0,MAX(COLUMN($O771:AE771))-COLUMN($O771:AE771),1,1)))*IF($J800=0,$H800,IF(AND(AE$10&lt;$I800,$J800=1),$H800,1))</f>
        <v>0</v>
      </c>
      <c r="AF800" s="256">
        <f ca="1">SUMPRODUCT($O207:AF207,N(OFFSET($O771:AF771,0,MAX(COLUMN($O771:AF771))-COLUMN($O771:AF771),1,1)))*IF($J800=0,$H800,IF(AND(AF$10&lt;$I800,$J800=1),$H800,1))</f>
        <v>0</v>
      </c>
      <c r="AG800" s="256">
        <f ca="1">SUMPRODUCT($O207:AG207,N(OFFSET($O771:AG771,0,MAX(COLUMN($O771:AG771))-COLUMN($O771:AG771),1,1)))*IF($J800=0,$H800,IF(AND(AG$10&lt;$I800,$J800=1),$H800,1))</f>
        <v>0</v>
      </c>
      <c r="AH800" s="256">
        <f ca="1">SUMPRODUCT($O207:AH207,N(OFFSET($O771:AH771,0,MAX(COLUMN($O771:AH771))-COLUMN($O771:AH771),1,1)))*IF($J800=0,$H800,IF(AND(AH$10&lt;$I800,$J800=1),$H800,1))</f>
        <v>0</v>
      </c>
      <c r="AI800" s="256">
        <f ca="1">SUMPRODUCT($O207:AI207,N(OFFSET($O771:AI771,0,MAX(COLUMN($O771:AI771))-COLUMN($O771:AI771),1,1)))*IF($J800=0,$H800,IF(AND(AI$10&lt;$I800,$J800=1),$H800,1))</f>
        <v>0</v>
      </c>
      <c r="AJ800" s="256">
        <f ca="1">SUMPRODUCT($O207:AJ207,N(OFFSET($O771:AJ771,0,MAX(COLUMN($O771:AJ771))-COLUMN($O771:AJ771),1,1)))*IF($J800=0,$H800,IF(AND(AJ$10&lt;$I800,$J800=1),$H800,1))</f>
        <v>0</v>
      </c>
      <c r="AK800" s="256">
        <f ca="1">SUMPRODUCT($O207:AK207,N(OFFSET($O771:AK771,0,MAX(COLUMN($O771:AK771))-COLUMN($O771:AK771),1,1)))*IF($J800=0,$H800,IF(AND(AK$10&lt;$I800,$J800=1),$H800,1))</f>
        <v>0</v>
      </c>
      <c r="AL800" s="256">
        <f ca="1">SUMPRODUCT($O207:AL207,N(OFFSET($O771:AL771,0,MAX(COLUMN($O771:AL771))-COLUMN($O771:AL771),1,1)))*IF($J800=0,$H800,IF(AND(AL$10&lt;$I800,$J800=1),$H800,1))</f>
        <v>0</v>
      </c>
      <c r="AM800" s="256">
        <f ca="1">SUMPRODUCT($O207:AM207,N(OFFSET($O771:AM771,0,MAX(COLUMN($O771:AM771))-COLUMN($O771:AM771),1,1)))*IF($J800=0,$H800,IF(AND(AM$10&lt;$I800,$J800=1),$H800,1))</f>
        <v>0</v>
      </c>
      <c r="AN800" s="256">
        <f ca="1">SUMPRODUCT($O207:AN207,N(OFFSET($O771:AN771,0,MAX(COLUMN($O771:AN771))-COLUMN($O771:AN771),1,1)))*IF($J800=0,$H800,IF(AND(AN$10&lt;$I800,$J800=1),$H800,1))</f>
        <v>0</v>
      </c>
      <c r="AO800" s="256">
        <f ca="1">SUMPRODUCT($O207:AO207,N(OFFSET($O771:AO771,0,MAX(COLUMN($O771:AO771))-COLUMN($O771:AO771),1,1)))*IF($J800=0,$H800,IF(AND(AO$10&lt;$I800,$J800=1),$H800,1))</f>
        <v>0</v>
      </c>
      <c r="AP800" s="256">
        <f ca="1">SUMPRODUCT($O207:AP207,N(OFFSET($O771:AP771,0,MAX(COLUMN($O771:AP771))-COLUMN($O771:AP771),1,1)))*IF($J800=0,$H800,IF(AND(AP$10&lt;$I800,$J800=1),$H800,1))</f>
        <v>0</v>
      </c>
      <c r="AQ800" s="256">
        <f ca="1">SUMPRODUCT($O207:AQ207,N(OFFSET($O771:AQ771,0,MAX(COLUMN($O771:AQ771))-COLUMN($O771:AQ771),1,1)))*IF($J800=0,$H800,IF(AND(AQ$10&lt;$I800,$J800=1),$H800,1))</f>
        <v>0</v>
      </c>
      <c r="AR800" s="256">
        <f ca="1">SUMPRODUCT($O207:AR207,N(OFFSET($O771:AR771,0,MAX(COLUMN($O771:AR771))-COLUMN($O771:AR771),1,1)))*IF($J800=0,$H800,IF(AND(AR$10&lt;$I800,$J800=1),$H800,1))</f>
        <v>0</v>
      </c>
      <c r="AS800" s="256">
        <f ca="1">SUMPRODUCT($O207:AS207,N(OFFSET($O771:AS771,0,MAX(COLUMN($O771:AS771))-COLUMN($O771:AS771),1,1)))*IF($J800=0,$H800,IF(AND(AS$10&lt;$I800,$J800=1),$H800,1))</f>
        <v>0</v>
      </c>
      <c r="AT800" s="256">
        <f ca="1">SUMPRODUCT($O207:AT207,N(OFFSET($O771:AT771,0,MAX(COLUMN($O771:AT771))-COLUMN($O771:AT771),1,1)))*IF($J800=0,$H800,IF(AND(AT$10&lt;$I800,$J800=1),$H800,1))</f>
        <v>0</v>
      </c>
      <c r="AU800" s="256">
        <f ca="1">SUMPRODUCT($O207:AU207,N(OFFSET($O771:AU771,0,MAX(COLUMN($O771:AU771))-COLUMN($O771:AU771),1,1)))*IF($J800=0,$H800,IF(AND(AU$10&lt;$I800,$J800=1),$H800,1))</f>
        <v>0</v>
      </c>
      <c r="AV800" s="256">
        <f ca="1">SUMPRODUCT($O207:AV207,N(OFFSET($O771:AV771,0,MAX(COLUMN($O771:AV771))-COLUMN($O771:AV771),1,1)))*IF($J800=0,$H800,IF(AND(AV$10&lt;$I800,$J800=1),$H800,1))</f>
        <v>0</v>
      </c>
      <c r="AW800" s="256">
        <f ca="1">SUMPRODUCT($O207:AW207,N(OFFSET($O771:AW771,0,MAX(COLUMN($O771:AW771))-COLUMN($O771:AW771),1,1)))*IF($J800=0,$H800,IF(AND(AW$10&lt;$I800,$J800=1),$H800,1))</f>
        <v>0</v>
      </c>
      <c r="AX800" s="256">
        <f ca="1">SUMPRODUCT($O207:AX207,N(OFFSET($O771:AX771,0,MAX(COLUMN($O771:AX771))-COLUMN($O771:AX771),1,1)))*IF($J800=0,$H800,IF(AND(AX$10&lt;$I800,$J800=1),$H800,1))</f>
        <v>0</v>
      </c>
      <c r="AY800" s="256">
        <f ca="1">SUMPRODUCT($O207:AY207,N(OFFSET($O771:AY771,0,MAX(COLUMN($O771:AY771))-COLUMN($O771:AY771),1,1)))*IF($J800=0,$H800,IF(AND(AY$10&lt;$I800,$J800=1),$H800,1))</f>
        <v>0</v>
      </c>
      <c r="AZ800" s="256">
        <f ca="1">SUMPRODUCT($O207:AZ207,N(OFFSET($O771:AZ771,0,MAX(COLUMN($O771:AZ771))-COLUMN($O771:AZ771),1,1)))*IF($J800=0,$H800,IF(AND(AZ$10&lt;$I800,$J800=1),$H800,1))</f>
        <v>0</v>
      </c>
      <c r="BA800" s="256">
        <f ca="1">SUMPRODUCT($O207:BA207,N(OFFSET($O771:BA771,0,MAX(COLUMN($O771:BA771))-COLUMN($O771:BA771),1,1)))*IF($J800=0,$H800,IF(AND(BA$10&lt;$I800,$J800=1),$H800,1))</f>
        <v>0</v>
      </c>
      <c r="BB800" s="256">
        <f ca="1">SUMPRODUCT($O207:BB207,N(OFFSET($O771:BB771,0,MAX(COLUMN($O771:BB771))-COLUMN($O771:BB771),1,1)))*IF($J800=0,$H800,IF(AND(BB$10&lt;$I800,$J800=1),$H800,1))</f>
        <v>0</v>
      </c>
      <c r="BC800" s="256">
        <f ca="1">SUMPRODUCT($O207:BC207,N(OFFSET($O771:BC771,0,MAX(COLUMN($O771:BC771))-COLUMN($O771:BC771),1,1)))*IF($J800=0,$H800,IF(AND(BC$10&lt;$I800,$J800=1),$H800,1))</f>
        <v>0</v>
      </c>
      <c r="BD800" s="256">
        <f ca="1">SUMPRODUCT($O207:BD207,N(OFFSET($O771:BD771,0,MAX(COLUMN($O771:BD771))-COLUMN($O771:BD771),1,1)))*IF($J800=0,$H800,IF(AND(BD$10&lt;$I800,$J800=1),$H800,1))</f>
        <v>0</v>
      </c>
      <c r="BE800" s="256">
        <f ca="1">SUMPRODUCT($O207:BE207,N(OFFSET($O771:BE771,0,MAX(COLUMN($O771:BE771))-COLUMN($O771:BE771),1,1)))*IF($J800=0,$H800,IF(AND(BE$10&lt;$I800,$J800=1),$H800,1))</f>
        <v>0</v>
      </c>
      <c r="BF800" s="256">
        <f ca="1">SUMPRODUCT($O207:BF207,N(OFFSET($O771:BF771,0,MAX(COLUMN($O771:BF771))-COLUMN($O771:BF771),1,1)))*IF($J800=0,$H800,IF(AND(BF$10&lt;$I800,$J800=1),$H800,1))</f>
        <v>0</v>
      </c>
      <c r="BG800" s="256">
        <f ca="1">SUMPRODUCT($O207:BG207,N(OFFSET($O771:BG771,0,MAX(COLUMN($O771:BG771))-COLUMN($O771:BG771),1,1)))*IF($J800=0,$H800,IF(AND(BG$10&lt;$I800,$J800=1),$H800,1))</f>
        <v>0</v>
      </c>
      <c r="BH800" s="256">
        <f ca="1">SUMPRODUCT($O207:BH207,N(OFFSET($O771:BH771,0,MAX(COLUMN($O771:BH771))-COLUMN($O771:BH771),1,1)))*IF($J800=0,$H800,IF(AND(BH$10&lt;$I800,$J800=1),$H800,1))</f>
        <v>0</v>
      </c>
      <c r="BI800" s="256">
        <f ca="1">SUMPRODUCT($O207:BI207,N(OFFSET($O771:BI771,0,MAX(COLUMN($O771:BI771))-COLUMN($O771:BI771),1,1)))*IF($J800=0,$H800,IF(AND(BI$10&lt;$I800,$J800=1),$H800,1))</f>
        <v>0</v>
      </c>
      <c r="BJ800" s="256">
        <f ca="1">SUMPRODUCT($O207:BJ207,N(OFFSET($O771:BJ771,0,MAX(COLUMN($O771:BJ771))-COLUMN($O771:BJ771),1,1)))*IF($J800=0,$H800,IF(AND(BJ$10&lt;$I800,$J800=1),$H800,1))</f>
        <v>0</v>
      </c>
      <c r="BK800" s="256">
        <f ca="1">SUMPRODUCT($O207:BK207,N(OFFSET($O771:BK771,0,MAX(COLUMN($O771:BK771))-COLUMN($O771:BK771),1,1)))*IF($J800=0,$H800,IF(AND(BK$10&lt;$I800,$J800=1),$H800,1))</f>
        <v>0</v>
      </c>
      <c r="BL800" s="256">
        <f ca="1">SUMPRODUCT($O207:BL207,N(OFFSET($O771:BL771,0,MAX(COLUMN($O771:BL771))-COLUMN($O771:BL771),1,1)))*IF($J800=0,$H800,IF(AND(BL$10&lt;$I800,$J800=1),$H800,1))</f>
        <v>0</v>
      </c>
      <c r="BM800" s="256">
        <f ca="1">SUMPRODUCT($O207:BM207,N(OFFSET($O771:BM771,0,MAX(COLUMN($O771:BM771))-COLUMN($O771:BM771),1,1)))*IF($J800=0,$H800,IF(AND(BM$10&lt;$I800,$J800=1),$H800,1))</f>
        <v>0</v>
      </c>
    </row>
    <row r="801" spans="4:65" ht="12.75">
      <c r="D801" s="226" t="str">
        <f>"Total "&amp;D775</f>
        <v>Total Property Tax Basis</v>
      </c>
      <c r="O801" s="243">
        <f t="shared" si="684" ref="O801:AT801">SUM(O776:O800)</f>
        <v>1000000</v>
      </c>
      <c r="P801" s="243">
        <f t="shared" si="684"/>
        <v>900000</v>
      </c>
      <c r="Q801" s="243">
        <f t="shared" si="684"/>
        <v>800000</v>
      </c>
      <c r="R801" s="243">
        <f t="shared" si="684"/>
        <v>700000</v>
      </c>
      <c r="S801" s="243">
        <f t="shared" si="684"/>
        <v>600000</v>
      </c>
      <c r="T801" s="243">
        <f t="shared" si="684"/>
        <v>500000</v>
      </c>
      <c r="U801" s="243">
        <f t="shared" si="684"/>
        <v>400000</v>
      </c>
      <c r="V801" s="243">
        <f t="shared" si="684"/>
        <v>300000.00000000006</v>
      </c>
      <c r="W801" s="243">
        <f t="shared" si="684"/>
        <v>200000.00000000006</v>
      </c>
      <c r="X801" s="243">
        <f t="shared" si="684"/>
        <v>200000</v>
      </c>
      <c r="Y801" s="243">
        <f t="shared" si="684"/>
        <v>0</v>
      </c>
      <c r="Z801" s="243">
        <f t="shared" si="684"/>
        <v>0</v>
      </c>
      <c r="AA801" s="243">
        <f t="shared" si="684"/>
        <v>0</v>
      </c>
      <c r="AB801" s="243">
        <f t="shared" si="684"/>
        <v>0</v>
      </c>
      <c r="AC801" s="243">
        <f t="shared" si="684"/>
        <v>0</v>
      </c>
      <c r="AD801" s="243">
        <f t="shared" si="684"/>
        <v>0</v>
      </c>
      <c r="AE801" s="243">
        <f t="shared" si="684"/>
        <v>0</v>
      </c>
      <c r="AF801" s="243">
        <f t="shared" si="684"/>
        <v>0</v>
      </c>
      <c r="AG801" s="243">
        <f t="shared" si="684"/>
        <v>0</v>
      </c>
      <c r="AH801" s="243">
        <f t="shared" si="684"/>
        <v>0</v>
      </c>
      <c r="AI801" s="243">
        <f t="shared" si="684"/>
        <v>0</v>
      </c>
      <c r="AJ801" s="243">
        <f t="shared" si="684"/>
        <v>0</v>
      </c>
      <c r="AK801" s="243">
        <f t="shared" si="684"/>
        <v>0</v>
      </c>
      <c r="AL801" s="243">
        <f t="shared" si="684"/>
        <v>0</v>
      </c>
      <c r="AM801" s="243">
        <f t="shared" si="684"/>
        <v>0</v>
      </c>
      <c r="AN801" s="243">
        <f t="shared" si="684"/>
        <v>0</v>
      </c>
      <c r="AO801" s="243">
        <f t="shared" si="684"/>
        <v>0</v>
      </c>
      <c r="AP801" s="243">
        <f t="shared" si="684"/>
        <v>0</v>
      </c>
      <c r="AQ801" s="243">
        <f t="shared" si="684"/>
        <v>0</v>
      </c>
      <c r="AR801" s="243">
        <f t="shared" si="684"/>
        <v>0</v>
      </c>
      <c r="AS801" s="243">
        <f t="shared" si="684"/>
        <v>0</v>
      </c>
      <c r="AT801" s="243">
        <f t="shared" si="684"/>
        <v>0</v>
      </c>
      <c r="AU801" s="243">
        <f t="shared" si="685" ref="AU801:BM801">SUM(AU776:AU800)</f>
        <v>0</v>
      </c>
      <c r="AV801" s="243">
        <f t="shared" si="685"/>
        <v>0</v>
      </c>
      <c r="AW801" s="243">
        <f t="shared" si="685"/>
        <v>0</v>
      </c>
      <c r="AX801" s="243">
        <f t="shared" si="685"/>
        <v>0</v>
      </c>
      <c r="AY801" s="243">
        <f t="shared" si="685"/>
        <v>0</v>
      </c>
      <c r="AZ801" s="243">
        <f t="shared" si="685"/>
        <v>0</v>
      </c>
      <c r="BA801" s="243">
        <f t="shared" si="685"/>
        <v>0</v>
      </c>
      <c r="BB801" s="243">
        <f t="shared" si="685"/>
        <v>0</v>
      </c>
      <c r="BC801" s="243">
        <f t="shared" si="685"/>
        <v>0</v>
      </c>
      <c r="BD801" s="243">
        <f t="shared" si="685"/>
        <v>0</v>
      </c>
      <c r="BE801" s="243">
        <f t="shared" si="685"/>
        <v>0</v>
      </c>
      <c r="BF801" s="243">
        <f t="shared" si="685"/>
        <v>0</v>
      </c>
      <c r="BG801" s="243">
        <f t="shared" si="685"/>
        <v>0</v>
      </c>
      <c r="BH801" s="243">
        <f t="shared" si="685"/>
        <v>0</v>
      </c>
      <c r="BI801" s="243">
        <f t="shared" si="685"/>
        <v>0</v>
      </c>
      <c r="BJ801" s="243">
        <f t="shared" si="685"/>
        <v>0</v>
      </c>
      <c r="BK801" s="243">
        <f t="shared" si="685"/>
        <v>0</v>
      </c>
      <c r="BL801" s="243">
        <f t="shared" si="685"/>
        <v>0</v>
      </c>
      <c r="BM801" s="243">
        <f t="shared" si="685"/>
        <v>0</v>
      </c>
    </row>
    <row r="802" spans="4:10" s="221" customFormat="1" ht="12.75">
      <c r="D802" s="229"/>
      <c r="F802" s="230"/>
      <c r="G802" s="230"/>
      <c r="J802" s="22"/>
    </row>
    <row r="803" spans="4:10" s="221" customFormat="1" ht="12.75">
      <c r="D803" s="229"/>
      <c r="F803" s="230"/>
      <c r="G803" s="230"/>
      <c r="J803" s="22"/>
    </row>
    <row r="804" spans="4:65" ht="12.75">
      <c r="D804" s="218" t="s">
        <v>84</v>
      </c>
      <c r="E804" s="213"/>
      <c r="F804" s="186"/>
      <c r="G804" s="186"/>
      <c r="H804" s="251" t="s">
        <v>85</v>
      </c>
      <c r="I804" s="266" t="s">
        <v>234</v>
      </c>
      <c r="K804" s="216"/>
      <c r="L804" s="216"/>
      <c r="M804" s="216"/>
      <c r="O804" s="216"/>
      <c r="P804" s="216"/>
      <c r="Q804" s="216"/>
      <c r="R804" s="216"/>
      <c r="S804" s="216"/>
      <c r="T804" s="216"/>
      <c r="U804" s="216"/>
      <c r="V804" s="216"/>
      <c r="W804" s="216"/>
      <c r="X804" s="216"/>
      <c r="Y804" s="216"/>
      <c r="Z804" s="216"/>
      <c r="AA804" s="216"/>
      <c r="AB804" s="216"/>
      <c r="AC804" s="216"/>
      <c r="AD804" s="216"/>
      <c r="AE804" s="216"/>
      <c r="AF804" s="216"/>
      <c r="AG804" s="216"/>
      <c r="AH804" s="216"/>
      <c r="AI804" s="216"/>
      <c r="AJ804" s="216"/>
      <c r="AK804" s="216"/>
      <c r="AL804" s="216"/>
      <c r="AM804" s="216"/>
      <c r="AN804" s="216"/>
      <c r="AO804" s="216"/>
      <c r="AP804" s="216"/>
      <c r="AQ804" s="216"/>
      <c r="AR804" s="216"/>
      <c r="AS804" s="216"/>
      <c r="AT804" s="216"/>
      <c r="AU804" s="216"/>
      <c r="AV804" s="216"/>
      <c r="AW804" s="216"/>
      <c r="AX804" s="216"/>
      <c r="AY804" s="216"/>
      <c r="AZ804" s="216"/>
      <c r="BA804" s="216"/>
      <c r="BB804" s="216"/>
      <c r="BC804" s="216"/>
      <c r="BD804" s="216"/>
      <c r="BE804" s="216"/>
      <c r="BF804" s="216"/>
      <c r="BG804" s="216"/>
      <c r="BH804" s="216"/>
      <c r="BI804" s="216"/>
      <c r="BJ804" s="216"/>
      <c r="BK804" s="216"/>
      <c r="BL804" s="216"/>
      <c r="BM804" s="216"/>
    </row>
    <row r="805" spans="3:65" ht="12.75">
      <c r="C805" s="220">
        <f>C804+1</f>
        <v>1</v>
      </c>
      <c r="D805" s="198" t="str">
        <f>INDEX(D$64:D$88,$C805,1)</f>
        <v>Capital Costs</v>
      </c>
      <c r="E805" s="245" t="str">
        <f t="shared" si="686" ref="E805:F829">INDEX(E$64:E$88,$C805,1)</f>
        <v>Capital</v>
      </c>
      <c r="F805" s="215">
        <f t="shared" si="686"/>
        <v>4</v>
      </c>
      <c r="G805" s="215"/>
      <c r="H805" s="249">
        <f>Assumptions!$E$37</f>
        <v>0.017299999999999999</v>
      </c>
      <c r="I805" s="332">
        <f t="shared" si="687" ref="I805:I829">YEAR(I183)+IF(AND(MONTH(I183)&gt;4,F805&gt;=4),1,0)</f>
        <v>2022</v>
      </c>
      <c r="K805" s="236">
        <f>SUMPRODUCT(O805:BM805,$O$12:$BM$12)</f>
        <v>73484.262373040066</v>
      </c>
      <c r="L805" s="237">
        <f>SUM(O805:BM805)</f>
        <v>96880</v>
      </c>
      <c r="O805" s="269">
        <f t="shared" si="688" ref="O805:O829">$H805*O776*(O$10&gt;=$I805)</f>
        <v>17300</v>
      </c>
      <c r="P805" s="269">
        <f t="shared" si="689" ref="P805:BM810">$H805*P776*(P$10&gt;=$I805)</f>
        <v>15570</v>
      </c>
      <c r="Q805" s="269">
        <f t="shared" si="689"/>
        <v>13840</v>
      </c>
      <c r="R805" s="269">
        <f t="shared" si="689"/>
        <v>12110</v>
      </c>
      <c r="S805" s="269">
        <f t="shared" si="689"/>
        <v>10380</v>
      </c>
      <c r="T805" s="269">
        <f t="shared" si="689"/>
        <v>8650</v>
      </c>
      <c r="U805" s="269">
        <f t="shared" si="689"/>
        <v>6920</v>
      </c>
      <c r="V805" s="269">
        <f t="shared" si="689"/>
        <v>5190.0000000000009</v>
      </c>
      <c r="W805" s="269">
        <f t="shared" si="689"/>
        <v>3460.0000000000009</v>
      </c>
      <c r="X805" s="269">
        <f t="shared" si="689"/>
        <v>3460</v>
      </c>
      <c r="Y805" s="269">
        <f t="shared" si="689"/>
        <v>0</v>
      </c>
      <c r="Z805" s="269">
        <f t="shared" si="689"/>
        <v>0</v>
      </c>
      <c r="AA805" s="269">
        <f t="shared" si="689"/>
        <v>0</v>
      </c>
      <c r="AB805" s="269">
        <f t="shared" si="689"/>
        <v>0</v>
      </c>
      <c r="AC805" s="269">
        <f t="shared" si="689"/>
        <v>0</v>
      </c>
      <c r="AD805" s="269">
        <f t="shared" si="689"/>
        <v>0</v>
      </c>
      <c r="AE805" s="269">
        <f t="shared" si="689"/>
        <v>0</v>
      </c>
      <c r="AF805" s="269">
        <f t="shared" si="689"/>
        <v>0</v>
      </c>
      <c r="AG805" s="269">
        <f t="shared" si="689"/>
        <v>0</v>
      </c>
      <c r="AH805" s="269">
        <f t="shared" si="689"/>
        <v>0</v>
      </c>
      <c r="AI805" s="269">
        <f t="shared" si="689"/>
        <v>0</v>
      </c>
      <c r="AJ805" s="269">
        <f t="shared" si="689"/>
        <v>0</v>
      </c>
      <c r="AK805" s="269">
        <f t="shared" si="689"/>
        <v>0</v>
      </c>
      <c r="AL805" s="269">
        <f t="shared" si="689"/>
        <v>0</v>
      </c>
      <c r="AM805" s="269">
        <f t="shared" si="689"/>
        <v>0</v>
      </c>
      <c r="AN805" s="269">
        <f t="shared" si="689"/>
        <v>0</v>
      </c>
      <c r="AO805" s="269">
        <f t="shared" si="689"/>
        <v>0</v>
      </c>
      <c r="AP805" s="269">
        <f t="shared" si="689"/>
        <v>0</v>
      </c>
      <c r="AQ805" s="269">
        <f t="shared" si="689"/>
        <v>0</v>
      </c>
      <c r="AR805" s="269">
        <f t="shared" si="689"/>
        <v>0</v>
      </c>
      <c r="AS805" s="269">
        <f t="shared" si="689"/>
        <v>0</v>
      </c>
      <c r="AT805" s="269">
        <f t="shared" si="689"/>
        <v>0</v>
      </c>
      <c r="AU805" s="269">
        <f t="shared" si="689"/>
        <v>0</v>
      </c>
      <c r="AV805" s="269">
        <f t="shared" si="689"/>
        <v>0</v>
      </c>
      <c r="AW805" s="269">
        <f t="shared" si="689"/>
        <v>0</v>
      </c>
      <c r="AX805" s="269">
        <f t="shared" si="689"/>
        <v>0</v>
      </c>
      <c r="AY805" s="269">
        <f t="shared" si="689"/>
        <v>0</v>
      </c>
      <c r="AZ805" s="269">
        <f t="shared" si="689"/>
        <v>0</v>
      </c>
      <c r="BA805" s="269">
        <f t="shared" si="689"/>
        <v>0</v>
      </c>
      <c r="BB805" s="269">
        <f t="shared" si="689"/>
        <v>0</v>
      </c>
      <c r="BC805" s="269">
        <f t="shared" si="689"/>
        <v>0</v>
      </c>
      <c r="BD805" s="269">
        <f t="shared" si="689"/>
        <v>0</v>
      </c>
      <c r="BE805" s="269">
        <f t="shared" si="689"/>
        <v>0</v>
      </c>
      <c r="BF805" s="269">
        <f t="shared" si="689"/>
        <v>0</v>
      </c>
      <c r="BG805" s="269">
        <f t="shared" si="689"/>
        <v>0</v>
      </c>
      <c r="BH805" s="269">
        <f t="shared" si="689"/>
        <v>0</v>
      </c>
      <c r="BI805" s="269">
        <f t="shared" si="689"/>
        <v>0</v>
      </c>
      <c r="BJ805" s="269">
        <f t="shared" si="689"/>
        <v>0</v>
      </c>
      <c r="BK805" s="269">
        <f t="shared" si="689"/>
        <v>0</v>
      </c>
      <c r="BL805" s="269">
        <f t="shared" si="689"/>
        <v>0</v>
      </c>
      <c r="BM805" s="269">
        <f t="shared" si="689"/>
        <v>0</v>
      </c>
    </row>
    <row r="806" spans="3:65" ht="12.75">
      <c r="C806" s="220">
        <f t="shared" si="690" ref="C806:C829">C805+1</f>
        <v>2</v>
      </c>
      <c r="D806" s="198" t="str">
        <f t="shared" si="691" ref="D806:D829">INDEX(D$64:D$88,$C806,1)</f>
        <v>O&amp;M</v>
      </c>
      <c r="E806" s="245" t="str">
        <f t="shared" si="686"/>
        <v>Operating Expense</v>
      </c>
      <c r="F806" s="215">
        <f t="shared" si="686"/>
        <v>2</v>
      </c>
      <c r="G806" s="215"/>
      <c r="H806" s="249">
        <f>Assumptions!$E$37</f>
        <v>0.017299999999999999</v>
      </c>
      <c r="I806" s="332">
        <f t="shared" si="687"/>
        <v>2022</v>
      </c>
      <c r="K806" s="236">
        <f t="shared" si="692" ref="K806:K830">SUMPRODUCT(O806:BM806,$O$12:$BM$12)</f>
        <v>0</v>
      </c>
      <c r="L806" s="237">
        <f t="shared" si="693" ref="L806:L830">SUM(O806:BM806)</f>
        <v>0</v>
      </c>
      <c r="O806" s="269">
        <f t="shared" si="688"/>
        <v>0</v>
      </c>
      <c r="P806" s="269">
        <f t="shared" si="694" ref="P806:AD806">$H806*P777*(P$10&gt;=$I806)</f>
        <v>0</v>
      </c>
      <c r="Q806" s="269">
        <f t="shared" si="694"/>
        <v>0</v>
      </c>
      <c r="R806" s="269">
        <f t="shared" si="694"/>
        <v>0</v>
      </c>
      <c r="S806" s="269">
        <f t="shared" si="694"/>
        <v>0</v>
      </c>
      <c r="T806" s="269">
        <f t="shared" si="694"/>
        <v>0</v>
      </c>
      <c r="U806" s="269">
        <f t="shared" si="694"/>
        <v>0</v>
      </c>
      <c r="V806" s="269">
        <f t="shared" si="694"/>
        <v>0</v>
      </c>
      <c r="W806" s="269">
        <f t="shared" si="694"/>
        <v>0</v>
      </c>
      <c r="X806" s="269">
        <f t="shared" si="694"/>
        <v>0</v>
      </c>
      <c r="Y806" s="269">
        <f t="shared" si="694"/>
        <v>0</v>
      </c>
      <c r="Z806" s="269">
        <f t="shared" si="694"/>
        <v>0</v>
      </c>
      <c r="AA806" s="269">
        <f t="shared" si="694"/>
        <v>0</v>
      </c>
      <c r="AB806" s="269">
        <f t="shared" si="694"/>
        <v>0</v>
      </c>
      <c r="AC806" s="269">
        <f t="shared" si="694"/>
        <v>0</v>
      </c>
      <c r="AD806" s="269">
        <f t="shared" si="694"/>
        <v>0</v>
      </c>
      <c r="AE806" s="269">
        <f t="shared" si="689"/>
        <v>0</v>
      </c>
      <c r="AF806" s="269">
        <f t="shared" si="689"/>
        <v>0</v>
      </c>
      <c r="AG806" s="269">
        <f t="shared" si="689"/>
        <v>0</v>
      </c>
      <c r="AH806" s="269">
        <f t="shared" si="689"/>
        <v>0</v>
      </c>
      <c r="AI806" s="269">
        <f t="shared" si="689"/>
        <v>0</v>
      </c>
      <c r="AJ806" s="269">
        <f t="shared" si="689"/>
        <v>0</v>
      </c>
      <c r="AK806" s="269">
        <f t="shared" si="689"/>
        <v>0</v>
      </c>
      <c r="AL806" s="269">
        <f t="shared" si="689"/>
        <v>0</v>
      </c>
      <c r="AM806" s="269">
        <f t="shared" si="689"/>
        <v>0</v>
      </c>
      <c r="AN806" s="269">
        <f t="shared" si="689"/>
        <v>0</v>
      </c>
      <c r="AO806" s="269">
        <f t="shared" si="689"/>
        <v>0</v>
      </c>
      <c r="AP806" s="269">
        <f t="shared" si="689"/>
        <v>0</v>
      </c>
      <c r="AQ806" s="269">
        <f t="shared" si="689"/>
        <v>0</v>
      </c>
      <c r="AR806" s="269">
        <f t="shared" si="689"/>
        <v>0</v>
      </c>
      <c r="AS806" s="269">
        <f t="shared" si="689"/>
        <v>0</v>
      </c>
      <c r="AT806" s="269">
        <f t="shared" si="689"/>
        <v>0</v>
      </c>
      <c r="AU806" s="269">
        <f t="shared" si="689"/>
        <v>0</v>
      </c>
      <c r="AV806" s="269">
        <f t="shared" si="689"/>
        <v>0</v>
      </c>
      <c r="AW806" s="269">
        <f t="shared" si="689"/>
        <v>0</v>
      </c>
      <c r="AX806" s="269">
        <f t="shared" si="689"/>
        <v>0</v>
      </c>
      <c r="AY806" s="269">
        <f t="shared" si="689"/>
        <v>0</v>
      </c>
      <c r="AZ806" s="269">
        <f t="shared" si="689"/>
        <v>0</v>
      </c>
      <c r="BA806" s="269">
        <f t="shared" si="689"/>
        <v>0</v>
      </c>
      <c r="BB806" s="269">
        <f t="shared" si="689"/>
        <v>0</v>
      </c>
      <c r="BC806" s="269">
        <f t="shared" si="689"/>
        <v>0</v>
      </c>
      <c r="BD806" s="269">
        <f t="shared" si="689"/>
        <v>0</v>
      </c>
      <c r="BE806" s="269">
        <f t="shared" si="689"/>
        <v>0</v>
      </c>
      <c r="BF806" s="269">
        <f t="shared" si="689"/>
        <v>0</v>
      </c>
      <c r="BG806" s="269">
        <f t="shared" si="689"/>
        <v>0</v>
      </c>
      <c r="BH806" s="269">
        <f t="shared" si="689"/>
        <v>0</v>
      </c>
      <c r="BI806" s="269">
        <f t="shared" si="689"/>
        <v>0</v>
      </c>
      <c r="BJ806" s="269">
        <f t="shared" si="689"/>
        <v>0</v>
      </c>
      <c r="BK806" s="269">
        <f t="shared" si="689"/>
        <v>0</v>
      </c>
      <c r="BL806" s="269">
        <f t="shared" si="689"/>
        <v>0</v>
      </c>
      <c r="BM806" s="269">
        <f t="shared" si="689"/>
        <v>0</v>
      </c>
    </row>
    <row r="807" spans="3:65" ht="12.75">
      <c r="C807" s="220">
        <f t="shared" si="690"/>
        <v>3</v>
      </c>
      <c r="D807" s="198" t="str">
        <f t="shared" si="691"/>
        <v>…</v>
      </c>
      <c r="E807" s="245" t="str">
        <f t="shared" si="686"/>
        <v>Operating Expense</v>
      </c>
      <c r="F807" s="215">
        <f t="shared" si="686"/>
        <v>2</v>
      </c>
      <c r="G807" s="215"/>
      <c r="H807" s="249">
        <f>Assumptions!$E$37</f>
        <v>0.017299999999999999</v>
      </c>
      <c r="I807" s="332">
        <f t="shared" si="687"/>
        <v>2022</v>
      </c>
      <c r="K807" s="236">
        <f t="shared" si="692"/>
        <v>0</v>
      </c>
      <c r="L807" s="237">
        <f t="shared" si="693"/>
        <v>0</v>
      </c>
      <c r="O807" s="269">
        <f t="shared" si="688"/>
        <v>0</v>
      </c>
      <c r="P807" s="269">
        <f t="shared" si="689"/>
        <v>0</v>
      </c>
      <c r="Q807" s="269">
        <f t="shared" si="689"/>
        <v>0</v>
      </c>
      <c r="R807" s="269">
        <f t="shared" si="689"/>
        <v>0</v>
      </c>
      <c r="S807" s="269">
        <f t="shared" si="689"/>
        <v>0</v>
      </c>
      <c r="T807" s="269">
        <f t="shared" si="689"/>
        <v>0</v>
      </c>
      <c r="U807" s="269">
        <f t="shared" si="689"/>
        <v>0</v>
      </c>
      <c r="V807" s="269">
        <f t="shared" si="689"/>
        <v>0</v>
      </c>
      <c r="W807" s="269">
        <f t="shared" si="689"/>
        <v>0</v>
      </c>
      <c r="X807" s="269">
        <f t="shared" si="689"/>
        <v>0</v>
      </c>
      <c r="Y807" s="269">
        <f t="shared" si="689"/>
        <v>0</v>
      </c>
      <c r="Z807" s="269">
        <f t="shared" si="689"/>
        <v>0</v>
      </c>
      <c r="AA807" s="269">
        <f t="shared" si="689"/>
        <v>0</v>
      </c>
      <c r="AB807" s="269">
        <f t="shared" si="689"/>
        <v>0</v>
      </c>
      <c r="AC807" s="269">
        <f t="shared" si="689"/>
        <v>0</v>
      </c>
      <c r="AD807" s="269">
        <f t="shared" si="689"/>
        <v>0</v>
      </c>
      <c r="AE807" s="269">
        <f t="shared" si="689"/>
        <v>0</v>
      </c>
      <c r="AF807" s="269">
        <f t="shared" si="689"/>
        <v>0</v>
      </c>
      <c r="AG807" s="269">
        <f t="shared" si="689"/>
        <v>0</v>
      </c>
      <c r="AH807" s="269">
        <f t="shared" si="689"/>
        <v>0</v>
      </c>
      <c r="AI807" s="269">
        <f t="shared" si="689"/>
        <v>0</v>
      </c>
      <c r="AJ807" s="269">
        <f t="shared" si="689"/>
        <v>0</v>
      </c>
      <c r="AK807" s="269">
        <f t="shared" si="689"/>
        <v>0</v>
      </c>
      <c r="AL807" s="269">
        <f t="shared" si="689"/>
        <v>0</v>
      </c>
      <c r="AM807" s="269">
        <f t="shared" si="689"/>
        <v>0</v>
      </c>
      <c r="AN807" s="269">
        <f t="shared" si="689"/>
        <v>0</v>
      </c>
      <c r="AO807" s="269">
        <f t="shared" si="689"/>
        <v>0</v>
      </c>
      <c r="AP807" s="269">
        <f t="shared" si="689"/>
        <v>0</v>
      </c>
      <c r="AQ807" s="269">
        <f t="shared" si="689"/>
        <v>0</v>
      </c>
      <c r="AR807" s="269">
        <f t="shared" si="689"/>
        <v>0</v>
      </c>
      <c r="AS807" s="269">
        <f t="shared" si="689"/>
        <v>0</v>
      </c>
      <c r="AT807" s="269">
        <f t="shared" si="689"/>
        <v>0</v>
      </c>
      <c r="AU807" s="269">
        <f t="shared" si="689"/>
        <v>0</v>
      </c>
      <c r="AV807" s="269">
        <f t="shared" si="689"/>
        <v>0</v>
      </c>
      <c r="AW807" s="269">
        <f t="shared" si="689"/>
        <v>0</v>
      </c>
      <c r="AX807" s="269">
        <f t="shared" si="689"/>
        <v>0</v>
      </c>
      <c r="AY807" s="269">
        <f t="shared" si="689"/>
        <v>0</v>
      </c>
      <c r="AZ807" s="269">
        <f t="shared" si="689"/>
        <v>0</v>
      </c>
      <c r="BA807" s="269">
        <f t="shared" si="689"/>
        <v>0</v>
      </c>
      <c r="BB807" s="269">
        <f t="shared" si="689"/>
        <v>0</v>
      </c>
      <c r="BC807" s="269">
        <f t="shared" si="689"/>
        <v>0</v>
      </c>
      <c r="BD807" s="269">
        <f t="shared" si="689"/>
        <v>0</v>
      </c>
      <c r="BE807" s="269">
        <f t="shared" si="689"/>
        <v>0</v>
      </c>
      <c r="BF807" s="269">
        <f t="shared" si="689"/>
        <v>0</v>
      </c>
      <c r="BG807" s="269">
        <f t="shared" si="689"/>
        <v>0</v>
      </c>
      <c r="BH807" s="269">
        <f t="shared" si="689"/>
        <v>0</v>
      </c>
      <c r="BI807" s="269">
        <f t="shared" si="689"/>
        <v>0</v>
      </c>
      <c r="BJ807" s="269">
        <f t="shared" si="689"/>
        <v>0</v>
      </c>
      <c r="BK807" s="269">
        <f t="shared" si="689"/>
        <v>0</v>
      </c>
      <c r="BL807" s="269">
        <f t="shared" si="689"/>
        <v>0</v>
      </c>
      <c r="BM807" s="269">
        <f t="shared" si="689"/>
        <v>0</v>
      </c>
    </row>
    <row r="808" spans="3:65" ht="12.75">
      <c r="C808" s="220">
        <f t="shared" si="690"/>
        <v>4</v>
      </c>
      <c r="D808" s="198" t="str">
        <f t="shared" si="691"/>
        <v>…</v>
      </c>
      <c r="E808" s="245" t="str">
        <f t="shared" si="686"/>
        <v>Operating Savings</v>
      </c>
      <c r="F808" s="215">
        <f t="shared" si="686"/>
        <v>1</v>
      </c>
      <c r="G808" s="215"/>
      <c r="H808" s="249">
        <f>Assumptions!$E$37</f>
        <v>0.017299999999999999</v>
      </c>
      <c r="I808" s="332">
        <f t="shared" si="687"/>
        <v>2022</v>
      </c>
      <c r="K808" s="236">
        <f t="shared" si="692"/>
        <v>0</v>
      </c>
      <c r="L808" s="237">
        <f t="shared" si="693"/>
        <v>0</v>
      </c>
      <c r="O808" s="269">
        <f t="shared" si="688"/>
        <v>0</v>
      </c>
      <c r="P808" s="269">
        <f t="shared" si="689"/>
        <v>0</v>
      </c>
      <c r="Q808" s="269">
        <f t="shared" si="689"/>
        <v>0</v>
      </c>
      <c r="R808" s="269">
        <f t="shared" si="689"/>
        <v>0</v>
      </c>
      <c r="S808" s="269">
        <f t="shared" si="689"/>
        <v>0</v>
      </c>
      <c r="T808" s="269">
        <f t="shared" si="689"/>
        <v>0</v>
      </c>
      <c r="U808" s="269">
        <f t="shared" si="689"/>
        <v>0</v>
      </c>
      <c r="V808" s="269">
        <f t="shared" si="689"/>
        <v>0</v>
      </c>
      <c r="W808" s="269">
        <f t="shared" si="689"/>
        <v>0</v>
      </c>
      <c r="X808" s="269">
        <f t="shared" si="689"/>
        <v>0</v>
      </c>
      <c r="Y808" s="269">
        <f t="shared" si="689"/>
        <v>0</v>
      </c>
      <c r="Z808" s="269">
        <f t="shared" si="689"/>
        <v>0</v>
      </c>
      <c r="AA808" s="269">
        <f t="shared" si="689"/>
        <v>0</v>
      </c>
      <c r="AB808" s="269">
        <f t="shared" si="689"/>
        <v>0</v>
      </c>
      <c r="AC808" s="269">
        <f t="shared" si="689"/>
        <v>0</v>
      </c>
      <c r="AD808" s="269">
        <f t="shared" si="689"/>
        <v>0</v>
      </c>
      <c r="AE808" s="269">
        <f t="shared" si="689"/>
        <v>0</v>
      </c>
      <c r="AF808" s="269">
        <f t="shared" si="689"/>
        <v>0</v>
      </c>
      <c r="AG808" s="269">
        <f t="shared" si="689"/>
        <v>0</v>
      </c>
      <c r="AH808" s="269">
        <f t="shared" si="689"/>
        <v>0</v>
      </c>
      <c r="AI808" s="269">
        <f t="shared" si="689"/>
        <v>0</v>
      </c>
      <c r="AJ808" s="269">
        <f t="shared" si="689"/>
        <v>0</v>
      </c>
      <c r="AK808" s="269">
        <f t="shared" si="689"/>
        <v>0</v>
      </c>
      <c r="AL808" s="269">
        <f t="shared" si="689"/>
        <v>0</v>
      </c>
      <c r="AM808" s="269">
        <f t="shared" si="689"/>
        <v>0</v>
      </c>
      <c r="AN808" s="269">
        <f t="shared" si="689"/>
        <v>0</v>
      </c>
      <c r="AO808" s="269">
        <f t="shared" si="689"/>
        <v>0</v>
      </c>
      <c r="AP808" s="269">
        <f t="shared" si="689"/>
        <v>0</v>
      </c>
      <c r="AQ808" s="269">
        <f t="shared" si="689"/>
        <v>0</v>
      </c>
      <c r="AR808" s="269">
        <f t="shared" si="689"/>
        <v>0</v>
      </c>
      <c r="AS808" s="269">
        <f t="shared" si="689"/>
        <v>0</v>
      </c>
      <c r="AT808" s="269">
        <f t="shared" si="689"/>
        <v>0</v>
      </c>
      <c r="AU808" s="269">
        <f t="shared" si="689"/>
        <v>0</v>
      </c>
      <c r="AV808" s="269">
        <f t="shared" si="689"/>
        <v>0</v>
      </c>
      <c r="AW808" s="269">
        <f t="shared" si="689"/>
        <v>0</v>
      </c>
      <c r="AX808" s="269">
        <f t="shared" si="689"/>
        <v>0</v>
      </c>
      <c r="AY808" s="269">
        <f t="shared" si="689"/>
        <v>0</v>
      </c>
      <c r="AZ808" s="269">
        <f t="shared" si="689"/>
        <v>0</v>
      </c>
      <c r="BA808" s="269">
        <f t="shared" si="689"/>
        <v>0</v>
      </c>
      <c r="BB808" s="269">
        <f t="shared" si="689"/>
        <v>0</v>
      </c>
      <c r="BC808" s="269">
        <f t="shared" si="689"/>
        <v>0</v>
      </c>
      <c r="BD808" s="269">
        <f t="shared" si="689"/>
        <v>0</v>
      </c>
      <c r="BE808" s="269">
        <f t="shared" si="689"/>
        <v>0</v>
      </c>
      <c r="BF808" s="269">
        <f t="shared" si="689"/>
        <v>0</v>
      </c>
      <c r="BG808" s="269">
        <f t="shared" si="689"/>
        <v>0</v>
      </c>
      <c r="BH808" s="269">
        <f t="shared" si="689"/>
        <v>0</v>
      </c>
      <c r="BI808" s="269">
        <f t="shared" si="689"/>
        <v>0</v>
      </c>
      <c r="BJ808" s="269">
        <f t="shared" si="689"/>
        <v>0</v>
      </c>
      <c r="BK808" s="269">
        <f t="shared" si="689"/>
        <v>0</v>
      </c>
      <c r="BL808" s="269">
        <f t="shared" si="689"/>
        <v>0</v>
      </c>
      <c r="BM808" s="269">
        <f t="shared" si="689"/>
        <v>0</v>
      </c>
    </row>
    <row r="809" spans="3:65" ht="12.75">
      <c r="C809" s="220">
        <f t="shared" si="690"/>
        <v>5</v>
      </c>
      <c r="D809" s="198" t="str">
        <f t="shared" si="691"/>
        <v>…</v>
      </c>
      <c r="E809" s="245" t="str">
        <f t="shared" si="686"/>
        <v>Operating Expense</v>
      </c>
      <c r="F809" s="215">
        <f t="shared" si="686"/>
        <v>2</v>
      </c>
      <c r="G809" s="215"/>
      <c r="H809" s="249">
        <f>Assumptions!$E$37</f>
        <v>0.017299999999999999</v>
      </c>
      <c r="I809" s="332">
        <f t="shared" si="687"/>
        <v>2022</v>
      </c>
      <c r="K809" s="236">
        <f t="shared" si="692"/>
        <v>0</v>
      </c>
      <c r="L809" s="237">
        <f t="shared" si="693"/>
        <v>0</v>
      </c>
      <c r="O809" s="269">
        <f t="shared" si="688"/>
        <v>0</v>
      </c>
      <c r="P809" s="269">
        <f t="shared" si="689"/>
        <v>0</v>
      </c>
      <c r="Q809" s="269">
        <f t="shared" si="689"/>
        <v>0</v>
      </c>
      <c r="R809" s="269">
        <f t="shared" si="689"/>
        <v>0</v>
      </c>
      <c r="S809" s="269">
        <f t="shared" si="689"/>
        <v>0</v>
      </c>
      <c r="T809" s="269">
        <f t="shared" si="689"/>
        <v>0</v>
      </c>
      <c r="U809" s="269">
        <f t="shared" si="689"/>
        <v>0</v>
      </c>
      <c r="V809" s="269">
        <f t="shared" si="689"/>
        <v>0</v>
      </c>
      <c r="W809" s="269">
        <f t="shared" si="689"/>
        <v>0</v>
      </c>
      <c r="X809" s="269">
        <f t="shared" si="689"/>
        <v>0</v>
      </c>
      <c r="Y809" s="269">
        <f t="shared" si="689"/>
        <v>0</v>
      </c>
      <c r="Z809" s="269">
        <f t="shared" si="689"/>
        <v>0</v>
      </c>
      <c r="AA809" s="269">
        <f t="shared" si="689"/>
        <v>0</v>
      </c>
      <c r="AB809" s="269">
        <f t="shared" si="689"/>
        <v>0</v>
      </c>
      <c r="AC809" s="269">
        <f t="shared" si="689"/>
        <v>0</v>
      </c>
      <c r="AD809" s="269">
        <f t="shared" si="689"/>
        <v>0</v>
      </c>
      <c r="AE809" s="269">
        <f t="shared" si="689"/>
        <v>0</v>
      </c>
      <c r="AF809" s="269">
        <f t="shared" si="689"/>
        <v>0</v>
      </c>
      <c r="AG809" s="269">
        <f t="shared" si="689"/>
        <v>0</v>
      </c>
      <c r="AH809" s="269">
        <f t="shared" si="689"/>
        <v>0</v>
      </c>
      <c r="AI809" s="269">
        <f t="shared" si="689"/>
        <v>0</v>
      </c>
      <c r="AJ809" s="269">
        <f t="shared" si="689"/>
        <v>0</v>
      </c>
      <c r="AK809" s="269">
        <f t="shared" si="689"/>
        <v>0</v>
      </c>
      <c r="AL809" s="269">
        <f t="shared" si="689"/>
        <v>0</v>
      </c>
      <c r="AM809" s="269">
        <f t="shared" si="689"/>
        <v>0</v>
      </c>
      <c r="AN809" s="269">
        <f t="shared" si="689"/>
        <v>0</v>
      </c>
      <c r="AO809" s="269">
        <f t="shared" si="689"/>
        <v>0</v>
      </c>
      <c r="AP809" s="269">
        <f t="shared" si="689"/>
        <v>0</v>
      </c>
      <c r="AQ809" s="269">
        <f t="shared" si="689"/>
        <v>0</v>
      </c>
      <c r="AR809" s="269">
        <f t="shared" si="689"/>
        <v>0</v>
      </c>
      <c r="AS809" s="269">
        <f t="shared" si="689"/>
        <v>0</v>
      </c>
      <c r="AT809" s="269">
        <f t="shared" si="689"/>
        <v>0</v>
      </c>
      <c r="AU809" s="269">
        <f t="shared" si="689"/>
        <v>0</v>
      </c>
      <c r="AV809" s="269">
        <f t="shared" si="689"/>
        <v>0</v>
      </c>
      <c r="AW809" s="269">
        <f t="shared" si="689"/>
        <v>0</v>
      </c>
      <c r="AX809" s="269">
        <f t="shared" si="689"/>
        <v>0</v>
      </c>
      <c r="AY809" s="269">
        <f t="shared" si="689"/>
        <v>0</v>
      </c>
      <c r="AZ809" s="269">
        <f t="shared" si="689"/>
        <v>0</v>
      </c>
      <c r="BA809" s="269">
        <f t="shared" si="689"/>
        <v>0</v>
      </c>
      <c r="BB809" s="269">
        <f t="shared" si="689"/>
        <v>0</v>
      </c>
      <c r="BC809" s="269">
        <f t="shared" si="689"/>
        <v>0</v>
      </c>
      <c r="BD809" s="269">
        <f t="shared" si="689"/>
        <v>0</v>
      </c>
      <c r="BE809" s="269">
        <f t="shared" si="689"/>
        <v>0</v>
      </c>
      <c r="BF809" s="269">
        <f t="shared" si="689"/>
        <v>0</v>
      </c>
      <c r="BG809" s="269">
        <f t="shared" si="689"/>
        <v>0</v>
      </c>
      <c r="BH809" s="269">
        <f t="shared" si="689"/>
        <v>0</v>
      </c>
      <c r="BI809" s="269">
        <f t="shared" si="689"/>
        <v>0</v>
      </c>
      <c r="BJ809" s="269">
        <f t="shared" si="689"/>
        <v>0</v>
      </c>
      <c r="BK809" s="269">
        <f t="shared" si="689"/>
        <v>0</v>
      </c>
      <c r="BL809" s="269">
        <f t="shared" si="689"/>
        <v>0</v>
      </c>
      <c r="BM809" s="269">
        <f t="shared" si="689"/>
        <v>0</v>
      </c>
    </row>
    <row r="810" spans="3:65" ht="12.75">
      <c r="C810" s="220">
        <f t="shared" si="690"/>
        <v>6</v>
      </c>
      <c r="D810" s="198" t="str">
        <f t="shared" si="691"/>
        <v>…</v>
      </c>
      <c r="E810" s="245" t="str">
        <f t="shared" si="686"/>
        <v>Operating Expense</v>
      </c>
      <c r="F810" s="215">
        <f t="shared" si="686"/>
        <v>2</v>
      </c>
      <c r="G810" s="215"/>
      <c r="H810" s="249">
        <f>Assumptions!$E$37</f>
        <v>0.017299999999999999</v>
      </c>
      <c r="I810" s="332">
        <f t="shared" si="687"/>
        <v>2022</v>
      </c>
      <c r="K810" s="236">
        <f t="shared" si="692"/>
        <v>0</v>
      </c>
      <c r="L810" s="237">
        <f t="shared" si="693"/>
        <v>0</v>
      </c>
      <c r="O810" s="269">
        <f t="shared" si="688"/>
        <v>0</v>
      </c>
      <c r="P810" s="269">
        <f t="shared" si="689"/>
        <v>0</v>
      </c>
      <c r="Q810" s="269">
        <f t="shared" si="689"/>
        <v>0</v>
      </c>
      <c r="R810" s="269">
        <f t="shared" si="689"/>
        <v>0</v>
      </c>
      <c r="S810" s="269">
        <f t="shared" si="689"/>
        <v>0</v>
      </c>
      <c r="T810" s="269">
        <f t="shared" si="689"/>
        <v>0</v>
      </c>
      <c r="U810" s="269">
        <f t="shared" si="689"/>
        <v>0</v>
      </c>
      <c r="V810" s="269">
        <f t="shared" si="689"/>
        <v>0</v>
      </c>
      <c r="W810" s="269">
        <f t="shared" si="689"/>
        <v>0</v>
      </c>
      <c r="X810" s="269">
        <f t="shared" si="689"/>
        <v>0</v>
      </c>
      <c r="Y810" s="269">
        <f t="shared" si="689"/>
        <v>0</v>
      </c>
      <c r="Z810" s="269">
        <f t="shared" si="689"/>
        <v>0</v>
      </c>
      <c r="AA810" s="269">
        <f t="shared" si="689"/>
        <v>0</v>
      </c>
      <c r="AB810" s="269">
        <f t="shared" si="689"/>
        <v>0</v>
      </c>
      <c r="AC810" s="269">
        <f t="shared" si="689"/>
        <v>0</v>
      </c>
      <c r="AD810" s="269">
        <f t="shared" si="689"/>
        <v>0</v>
      </c>
      <c r="AE810" s="269">
        <f t="shared" si="689"/>
        <v>0</v>
      </c>
      <c r="AF810" s="269">
        <f t="shared" si="689"/>
        <v>0</v>
      </c>
      <c r="AG810" s="269">
        <f t="shared" si="689"/>
        <v>0</v>
      </c>
      <c r="AH810" s="269">
        <f t="shared" si="689"/>
        <v>0</v>
      </c>
      <c r="AI810" s="269">
        <f t="shared" si="689"/>
        <v>0</v>
      </c>
      <c r="AJ810" s="269">
        <f t="shared" si="695" ref="P810:BM815">$H810*AJ781*(AJ$10&gt;=$I810)</f>
        <v>0</v>
      </c>
      <c r="AK810" s="269">
        <f t="shared" si="695"/>
        <v>0</v>
      </c>
      <c r="AL810" s="269">
        <f t="shared" si="695"/>
        <v>0</v>
      </c>
      <c r="AM810" s="269">
        <f t="shared" si="695"/>
        <v>0</v>
      </c>
      <c r="AN810" s="269">
        <f t="shared" si="695"/>
        <v>0</v>
      </c>
      <c r="AO810" s="269">
        <f t="shared" si="695"/>
        <v>0</v>
      </c>
      <c r="AP810" s="269">
        <f t="shared" si="695"/>
        <v>0</v>
      </c>
      <c r="AQ810" s="269">
        <f t="shared" si="695"/>
        <v>0</v>
      </c>
      <c r="AR810" s="269">
        <f t="shared" si="695"/>
        <v>0</v>
      </c>
      <c r="AS810" s="269">
        <f t="shared" si="695"/>
        <v>0</v>
      </c>
      <c r="AT810" s="269">
        <f t="shared" si="695"/>
        <v>0</v>
      </c>
      <c r="AU810" s="269">
        <f t="shared" si="695"/>
        <v>0</v>
      </c>
      <c r="AV810" s="269">
        <f t="shared" si="695"/>
        <v>0</v>
      </c>
      <c r="AW810" s="269">
        <f t="shared" si="695"/>
        <v>0</v>
      </c>
      <c r="AX810" s="269">
        <f t="shared" si="695"/>
        <v>0</v>
      </c>
      <c r="AY810" s="269">
        <f t="shared" si="695"/>
        <v>0</v>
      </c>
      <c r="AZ810" s="269">
        <f t="shared" si="695"/>
        <v>0</v>
      </c>
      <c r="BA810" s="269">
        <f t="shared" si="695"/>
        <v>0</v>
      </c>
      <c r="BB810" s="269">
        <f t="shared" si="695"/>
        <v>0</v>
      </c>
      <c r="BC810" s="269">
        <f t="shared" si="695"/>
        <v>0</v>
      </c>
      <c r="BD810" s="269">
        <f t="shared" si="695"/>
        <v>0</v>
      </c>
      <c r="BE810" s="269">
        <f t="shared" si="695"/>
        <v>0</v>
      </c>
      <c r="BF810" s="269">
        <f t="shared" si="695"/>
        <v>0</v>
      </c>
      <c r="BG810" s="269">
        <f t="shared" si="695"/>
        <v>0</v>
      </c>
      <c r="BH810" s="269">
        <f t="shared" si="695"/>
        <v>0</v>
      </c>
      <c r="BI810" s="269">
        <f t="shared" si="695"/>
        <v>0</v>
      </c>
      <c r="BJ810" s="269">
        <f t="shared" si="695"/>
        <v>0</v>
      </c>
      <c r="BK810" s="269">
        <f t="shared" si="695"/>
        <v>0</v>
      </c>
      <c r="BL810" s="269">
        <f t="shared" si="695"/>
        <v>0</v>
      </c>
      <c r="BM810" s="269">
        <f t="shared" si="695"/>
        <v>0</v>
      </c>
    </row>
    <row r="811" spans="3:65" ht="12.75">
      <c r="C811" s="220">
        <f t="shared" si="690"/>
        <v>7</v>
      </c>
      <c r="D811" s="198" t="str">
        <f t="shared" si="691"/>
        <v>…</v>
      </c>
      <c r="E811" s="245" t="str">
        <f t="shared" si="686"/>
        <v>Operating Expense</v>
      </c>
      <c r="F811" s="215">
        <f t="shared" si="686"/>
        <v>2</v>
      </c>
      <c r="G811" s="215"/>
      <c r="H811" s="249">
        <f>Assumptions!$E$37</f>
        <v>0.017299999999999999</v>
      </c>
      <c r="I811" s="332">
        <f t="shared" si="687"/>
        <v>2022</v>
      </c>
      <c r="K811" s="236">
        <f t="shared" si="692"/>
        <v>0</v>
      </c>
      <c r="L811" s="237">
        <f t="shared" si="693"/>
        <v>0</v>
      </c>
      <c r="O811" s="269">
        <f t="shared" si="688"/>
        <v>0</v>
      </c>
      <c r="P811" s="269">
        <f t="shared" si="695"/>
        <v>0</v>
      </c>
      <c r="Q811" s="269">
        <f t="shared" si="695"/>
        <v>0</v>
      </c>
      <c r="R811" s="269">
        <f t="shared" si="695"/>
        <v>0</v>
      </c>
      <c r="S811" s="269">
        <f t="shared" si="695"/>
        <v>0</v>
      </c>
      <c r="T811" s="269">
        <f t="shared" si="695"/>
        <v>0</v>
      </c>
      <c r="U811" s="269">
        <f t="shared" si="695"/>
        <v>0</v>
      </c>
      <c r="V811" s="269">
        <f t="shared" si="695"/>
        <v>0</v>
      </c>
      <c r="W811" s="269">
        <f t="shared" si="695"/>
        <v>0</v>
      </c>
      <c r="X811" s="269">
        <f t="shared" si="695"/>
        <v>0</v>
      </c>
      <c r="Y811" s="269">
        <f t="shared" si="695"/>
        <v>0</v>
      </c>
      <c r="Z811" s="269">
        <f t="shared" si="695"/>
        <v>0</v>
      </c>
      <c r="AA811" s="269">
        <f t="shared" si="695"/>
        <v>0</v>
      </c>
      <c r="AB811" s="269">
        <f t="shared" si="695"/>
        <v>0</v>
      </c>
      <c r="AC811" s="269">
        <f t="shared" si="695"/>
        <v>0</v>
      </c>
      <c r="AD811" s="269">
        <f t="shared" si="695"/>
        <v>0</v>
      </c>
      <c r="AE811" s="269">
        <f t="shared" si="695"/>
        <v>0</v>
      </c>
      <c r="AF811" s="269">
        <f t="shared" si="695"/>
        <v>0</v>
      </c>
      <c r="AG811" s="269">
        <f t="shared" si="695"/>
        <v>0</v>
      </c>
      <c r="AH811" s="269">
        <f t="shared" si="695"/>
        <v>0</v>
      </c>
      <c r="AI811" s="269">
        <f t="shared" si="695"/>
        <v>0</v>
      </c>
      <c r="AJ811" s="269">
        <f t="shared" si="695"/>
        <v>0</v>
      </c>
      <c r="AK811" s="269">
        <f t="shared" si="695"/>
        <v>0</v>
      </c>
      <c r="AL811" s="269">
        <f t="shared" si="695"/>
        <v>0</v>
      </c>
      <c r="AM811" s="269">
        <f t="shared" si="695"/>
        <v>0</v>
      </c>
      <c r="AN811" s="269">
        <f t="shared" si="695"/>
        <v>0</v>
      </c>
      <c r="AO811" s="269">
        <f t="shared" si="695"/>
        <v>0</v>
      </c>
      <c r="AP811" s="269">
        <f t="shared" si="695"/>
        <v>0</v>
      </c>
      <c r="AQ811" s="269">
        <f t="shared" si="695"/>
        <v>0</v>
      </c>
      <c r="AR811" s="269">
        <f t="shared" si="695"/>
        <v>0</v>
      </c>
      <c r="AS811" s="269">
        <f t="shared" si="695"/>
        <v>0</v>
      </c>
      <c r="AT811" s="269">
        <f t="shared" si="695"/>
        <v>0</v>
      </c>
      <c r="AU811" s="269">
        <f t="shared" si="695"/>
        <v>0</v>
      </c>
      <c r="AV811" s="269">
        <f t="shared" si="695"/>
        <v>0</v>
      </c>
      <c r="AW811" s="269">
        <f t="shared" si="695"/>
        <v>0</v>
      </c>
      <c r="AX811" s="269">
        <f t="shared" si="695"/>
        <v>0</v>
      </c>
      <c r="AY811" s="269">
        <f t="shared" si="695"/>
        <v>0</v>
      </c>
      <c r="AZ811" s="269">
        <f t="shared" si="695"/>
        <v>0</v>
      </c>
      <c r="BA811" s="269">
        <f t="shared" si="695"/>
        <v>0</v>
      </c>
      <c r="BB811" s="269">
        <f t="shared" si="695"/>
        <v>0</v>
      </c>
      <c r="BC811" s="269">
        <f t="shared" si="695"/>
        <v>0</v>
      </c>
      <c r="BD811" s="269">
        <f t="shared" si="695"/>
        <v>0</v>
      </c>
      <c r="BE811" s="269">
        <f t="shared" si="695"/>
        <v>0</v>
      </c>
      <c r="BF811" s="269">
        <f t="shared" si="695"/>
        <v>0</v>
      </c>
      <c r="BG811" s="269">
        <f t="shared" si="695"/>
        <v>0</v>
      </c>
      <c r="BH811" s="269">
        <f t="shared" si="695"/>
        <v>0</v>
      </c>
      <c r="BI811" s="269">
        <f t="shared" si="695"/>
        <v>0</v>
      </c>
      <c r="BJ811" s="269">
        <f t="shared" si="695"/>
        <v>0</v>
      </c>
      <c r="BK811" s="269">
        <f t="shared" si="695"/>
        <v>0</v>
      </c>
      <c r="BL811" s="269">
        <f t="shared" si="695"/>
        <v>0</v>
      </c>
      <c r="BM811" s="269">
        <f t="shared" si="695"/>
        <v>0</v>
      </c>
    </row>
    <row r="812" spans="3:65" ht="12.75">
      <c r="C812" s="220">
        <f t="shared" si="690"/>
        <v>8</v>
      </c>
      <c r="D812" s="198" t="str">
        <f t="shared" si="691"/>
        <v>…</v>
      </c>
      <c r="E812" s="245" t="str">
        <f t="shared" si="686"/>
        <v>Operating Expense</v>
      </c>
      <c r="F812" s="215">
        <f t="shared" si="686"/>
        <v>2</v>
      </c>
      <c r="G812" s="215"/>
      <c r="H812" s="249">
        <f>Assumptions!$E$37</f>
        <v>0.017299999999999999</v>
      </c>
      <c r="I812" s="332">
        <f t="shared" si="687"/>
        <v>2022</v>
      </c>
      <c r="K812" s="236">
        <f t="shared" si="692"/>
        <v>0</v>
      </c>
      <c r="L812" s="237">
        <f t="shared" si="693"/>
        <v>0</v>
      </c>
      <c r="O812" s="269">
        <f t="shared" si="688"/>
        <v>0</v>
      </c>
      <c r="P812" s="269">
        <f t="shared" si="695"/>
        <v>0</v>
      </c>
      <c r="Q812" s="269">
        <f t="shared" si="695"/>
        <v>0</v>
      </c>
      <c r="R812" s="269">
        <f t="shared" si="695"/>
        <v>0</v>
      </c>
      <c r="S812" s="269">
        <f t="shared" si="695"/>
        <v>0</v>
      </c>
      <c r="T812" s="269">
        <f t="shared" si="695"/>
        <v>0</v>
      </c>
      <c r="U812" s="269">
        <f t="shared" si="695"/>
        <v>0</v>
      </c>
      <c r="V812" s="269">
        <f t="shared" si="695"/>
        <v>0</v>
      </c>
      <c r="W812" s="269">
        <f t="shared" si="695"/>
        <v>0</v>
      </c>
      <c r="X812" s="269">
        <f t="shared" si="695"/>
        <v>0</v>
      </c>
      <c r="Y812" s="269">
        <f t="shared" si="695"/>
        <v>0</v>
      </c>
      <c r="Z812" s="269">
        <f t="shared" si="695"/>
        <v>0</v>
      </c>
      <c r="AA812" s="269">
        <f t="shared" si="695"/>
        <v>0</v>
      </c>
      <c r="AB812" s="269">
        <f t="shared" si="695"/>
        <v>0</v>
      </c>
      <c r="AC812" s="269">
        <f t="shared" si="695"/>
        <v>0</v>
      </c>
      <c r="AD812" s="269">
        <f t="shared" si="695"/>
        <v>0</v>
      </c>
      <c r="AE812" s="269">
        <f t="shared" si="695"/>
        <v>0</v>
      </c>
      <c r="AF812" s="269">
        <f t="shared" si="695"/>
        <v>0</v>
      </c>
      <c r="AG812" s="269">
        <f t="shared" si="695"/>
        <v>0</v>
      </c>
      <c r="AH812" s="269">
        <f t="shared" si="695"/>
        <v>0</v>
      </c>
      <c r="AI812" s="269">
        <f t="shared" si="695"/>
        <v>0</v>
      </c>
      <c r="AJ812" s="269">
        <f t="shared" si="695"/>
        <v>0</v>
      </c>
      <c r="AK812" s="269">
        <f t="shared" si="695"/>
        <v>0</v>
      </c>
      <c r="AL812" s="269">
        <f t="shared" si="695"/>
        <v>0</v>
      </c>
      <c r="AM812" s="269">
        <f t="shared" si="695"/>
        <v>0</v>
      </c>
      <c r="AN812" s="269">
        <f t="shared" si="695"/>
        <v>0</v>
      </c>
      <c r="AO812" s="269">
        <f t="shared" si="695"/>
        <v>0</v>
      </c>
      <c r="AP812" s="269">
        <f t="shared" si="695"/>
        <v>0</v>
      </c>
      <c r="AQ812" s="269">
        <f t="shared" si="695"/>
        <v>0</v>
      </c>
      <c r="AR812" s="269">
        <f t="shared" si="695"/>
        <v>0</v>
      </c>
      <c r="AS812" s="269">
        <f t="shared" si="695"/>
        <v>0</v>
      </c>
      <c r="AT812" s="269">
        <f t="shared" si="695"/>
        <v>0</v>
      </c>
      <c r="AU812" s="269">
        <f t="shared" si="695"/>
        <v>0</v>
      </c>
      <c r="AV812" s="269">
        <f t="shared" si="695"/>
        <v>0</v>
      </c>
      <c r="AW812" s="269">
        <f t="shared" si="695"/>
        <v>0</v>
      </c>
      <c r="AX812" s="269">
        <f t="shared" si="695"/>
        <v>0</v>
      </c>
      <c r="AY812" s="269">
        <f t="shared" si="695"/>
        <v>0</v>
      </c>
      <c r="AZ812" s="269">
        <f t="shared" si="695"/>
        <v>0</v>
      </c>
      <c r="BA812" s="269">
        <f t="shared" si="695"/>
        <v>0</v>
      </c>
      <c r="BB812" s="269">
        <f t="shared" si="695"/>
        <v>0</v>
      </c>
      <c r="BC812" s="269">
        <f t="shared" si="695"/>
        <v>0</v>
      </c>
      <c r="BD812" s="269">
        <f t="shared" si="695"/>
        <v>0</v>
      </c>
      <c r="BE812" s="269">
        <f t="shared" si="695"/>
        <v>0</v>
      </c>
      <c r="BF812" s="269">
        <f t="shared" si="695"/>
        <v>0</v>
      </c>
      <c r="BG812" s="269">
        <f t="shared" si="695"/>
        <v>0</v>
      </c>
      <c r="BH812" s="269">
        <f t="shared" si="695"/>
        <v>0</v>
      </c>
      <c r="BI812" s="269">
        <f t="shared" si="695"/>
        <v>0</v>
      </c>
      <c r="BJ812" s="269">
        <f t="shared" si="695"/>
        <v>0</v>
      </c>
      <c r="BK812" s="269">
        <f t="shared" si="695"/>
        <v>0</v>
      </c>
      <c r="BL812" s="269">
        <f t="shared" si="695"/>
        <v>0</v>
      </c>
      <c r="BM812" s="269">
        <f t="shared" si="695"/>
        <v>0</v>
      </c>
    </row>
    <row r="813" spans="3:65" ht="12.75">
      <c r="C813" s="220">
        <f t="shared" si="690"/>
        <v>9</v>
      </c>
      <c r="D813" s="198" t="str">
        <f t="shared" si="691"/>
        <v>…</v>
      </c>
      <c r="E813" s="245" t="str">
        <f t="shared" si="686"/>
        <v>Operating Expense</v>
      </c>
      <c r="F813" s="215">
        <f t="shared" si="686"/>
        <v>2</v>
      </c>
      <c r="G813" s="215"/>
      <c r="H813" s="249">
        <f>Assumptions!$E$37</f>
        <v>0.017299999999999999</v>
      </c>
      <c r="I813" s="332">
        <f t="shared" si="687"/>
        <v>2022</v>
      </c>
      <c r="K813" s="236">
        <f t="shared" si="692"/>
        <v>0</v>
      </c>
      <c r="L813" s="237">
        <f t="shared" si="693"/>
        <v>0</v>
      </c>
      <c r="O813" s="269">
        <f t="shared" si="688"/>
        <v>0</v>
      </c>
      <c r="P813" s="269">
        <f t="shared" si="695"/>
        <v>0</v>
      </c>
      <c r="Q813" s="269">
        <f t="shared" si="695"/>
        <v>0</v>
      </c>
      <c r="R813" s="269">
        <f t="shared" si="695"/>
        <v>0</v>
      </c>
      <c r="S813" s="269">
        <f t="shared" si="695"/>
        <v>0</v>
      </c>
      <c r="T813" s="269">
        <f t="shared" si="695"/>
        <v>0</v>
      </c>
      <c r="U813" s="269">
        <f t="shared" si="695"/>
        <v>0</v>
      </c>
      <c r="V813" s="269">
        <f t="shared" si="695"/>
        <v>0</v>
      </c>
      <c r="W813" s="269">
        <f t="shared" si="695"/>
        <v>0</v>
      </c>
      <c r="X813" s="269">
        <f t="shared" si="695"/>
        <v>0</v>
      </c>
      <c r="Y813" s="269">
        <f t="shared" si="695"/>
        <v>0</v>
      </c>
      <c r="Z813" s="269">
        <f t="shared" si="695"/>
        <v>0</v>
      </c>
      <c r="AA813" s="269">
        <f t="shared" si="695"/>
        <v>0</v>
      </c>
      <c r="AB813" s="269">
        <f t="shared" si="695"/>
        <v>0</v>
      </c>
      <c r="AC813" s="269">
        <f t="shared" si="695"/>
        <v>0</v>
      </c>
      <c r="AD813" s="269">
        <f t="shared" si="695"/>
        <v>0</v>
      </c>
      <c r="AE813" s="269">
        <f t="shared" si="695"/>
        <v>0</v>
      </c>
      <c r="AF813" s="269">
        <f t="shared" si="695"/>
        <v>0</v>
      </c>
      <c r="AG813" s="269">
        <f t="shared" si="695"/>
        <v>0</v>
      </c>
      <c r="AH813" s="269">
        <f t="shared" si="695"/>
        <v>0</v>
      </c>
      <c r="AI813" s="269">
        <f t="shared" si="695"/>
        <v>0</v>
      </c>
      <c r="AJ813" s="269">
        <f t="shared" si="695"/>
        <v>0</v>
      </c>
      <c r="AK813" s="269">
        <f t="shared" si="695"/>
        <v>0</v>
      </c>
      <c r="AL813" s="269">
        <f t="shared" si="695"/>
        <v>0</v>
      </c>
      <c r="AM813" s="269">
        <f t="shared" si="695"/>
        <v>0</v>
      </c>
      <c r="AN813" s="269">
        <f t="shared" si="695"/>
        <v>0</v>
      </c>
      <c r="AO813" s="269">
        <f t="shared" si="695"/>
        <v>0</v>
      </c>
      <c r="AP813" s="269">
        <f t="shared" si="695"/>
        <v>0</v>
      </c>
      <c r="AQ813" s="269">
        <f t="shared" si="695"/>
        <v>0</v>
      </c>
      <c r="AR813" s="269">
        <f t="shared" si="695"/>
        <v>0</v>
      </c>
      <c r="AS813" s="269">
        <f t="shared" si="695"/>
        <v>0</v>
      </c>
      <c r="AT813" s="269">
        <f t="shared" si="695"/>
        <v>0</v>
      </c>
      <c r="AU813" s="269">
        <f t="shared" si="695"/>
        <v>0</v>
      </c>
      <c r="AV813" s="269">
        <f t="shared" si="695"/>
        <v>0</v>
      </c>
      <c r="AW813" s="269">
        <f t="shared" si="695"/>
        <v>0</v>
      </c>
      <c r="AX813" s="269">
        <f t="shared" si="695"/>
        <v>0</v>
      </c>
      <c r="AY813" s="269">
        <f t="shared" si="695"/>
        <v>0</v>
      </c>
      <c r="AZ813" s="269">
        <f t="shared" si="695"/>
        <v>0</v>
      </c>
      <c r="BA813" s="269">
        <f t="shared" si="695"/>
        <v>0</v>
      </c>
      <c r="BB813" s="269">
        <f t="shared" si="695"/>
        <v>0</v>
      </c>
      <c r="BC813" s="269">
        <f t="shared" si="695"/>
        <v>0</v>
      </c>
      <c r="BD813" s="269">
        <f t="shared" si="695"/>
        <v>0</v>
      </c>
      <c r="BE813" s="269">
        <f t="shared" si="695"/>
        <v>0</v>
      </c>
      <c r="BF813" s="269">
        <f t="shared" si="695"/>
        <v>0</v>
      </c>
      <c r="BG813" s="269">
        <f t="shared" si="695"/>
        <v>0</v>
      </c>
      <c r="BH813" s="269">
        <f t="shared" si="695"/>
        <v>0</v>
      </c>
      <c r="BI813" s="269">
        <f t="shared" si="695"/>
        <v>0</v>
      </c>
      <c r="BJ813" s="269">
        <f t="shared" si="695"/>
        <v>0</v>
      </c>
      <c r="BK813" s="269">
        <f t="shared" si="695"/>
        <v>0</v>
      </c>
      <c r="BL813" s="269">
        <f t="shared" si="695"/>
        <v>0</v>
      </c>
      <c r="BM813" s="269">
        <f t="shared" si="695"/>
        <v>0</v>
      </c>
    </row>
    <row r="814" spans="3:65" ht="12.75">
      <c r="C814" s="220">
        <f t="shared" si="690"/>
        <v>10</v>
      </c>
      <c r="D814" s="198" t="str">
        <f t="shared" si="691"/>
        <v>…</v>
      </c>
      <c r="E814" s="245" t="str">
        <f t="shared" si="686"/>
        <v>Operating Expense</v>
      </c>
      <c r="F814" s="215">
        <f t="shared" si="686"/>
        <v>2</v>
      </c>
      <c r="G814" s="215"/>
      <c r="H814" s="249">
        <f>Assumptions!$E$37</f>
        <v>0.017299999999999999</v>
      </c>
      <c r="I814" s="332">
        <f t="shared" si="687"/>
        <v>2022</v>
      </c>
      <c r="K814" s="236">
        <f t="shared" si="692"/>
        <v>0</v>
      </c>
      <c r="L814" s="237">
        <f t="shared" si="693"/>
        <v>0</v>
      </c>
      <c r="O814" s="269">
        <f t="shared" si="688"/>
        <v>0</v>
      </c>
      <c r="P814" s="269">
        <f t="shared" si="695"/>
        <v>0</v>
      </c>
      <c r="Q814" s="269">
        <f t="shared" si="695"/>
        <v>0</v>
      </c>
      <c r="R814" s="269">
        <f t="shared" si="695"/>
        <v>0</v>
      </c>
      <c r="S814" s="269">
        <f t="shared" si="695"/>
        <v>0</v>
      </c>
      <c r="T814" s="269">
        <f t="shared" si="695"/>
        <v>0</v>
      </c>
      <c r="U814" s="269">
        <f t="shared" si="695"/>
        <v>0</v>
      </c>
      <c r="V814" s="269">
        <f t="shared" si="695"/>
        <v>0</v>
      </c>
      <c r="W814" s="269">
        <f t="shared" si="695"/>
        <v>0</v>
      </c>
      <c r="X814" s="269">
        <f t="shared" si="695"/>
        <v>0</v>
      </c>
      <c r="Y814" s="269">
        <f t="shared" si="695"/>
        <v>0</v>
      </c>
      <c r="Z814" s="269">
        <f t="shared" si="695"/>
        <v>0</v>
      </c>
      <c r="AA814" s="269">
        <f t="shared" si="695"/>
        <v>0</v>
      </c>
      <c r="AB814" s="269">
        <f t="shared" si="695"/>
        <v>0</v>
      </c>
      <c r="AC814" s="269">
        <f t="shared" si="695"/>
        <v>0</v>
      </c>
      <c r="AD814" s="269">
        <f t="shared" si="695"/>
        <v>0</v>
      </c>
      <c r="AE814" s="269">
        <f t="shared" si="695"/>
        <v>0</v>
      </c>
      <c r="AF814" s="269">
        <f t="shared" si="695"/>
        <v>0</v>
      </c>
      <c r="AG814" s="269">
        <f t="shared" si="695"/>
        <v>0</v>
      </c>
      <c r="AH814" s="269">
        <f t="shared" si="695"/>
        <v>0</v>
      </c>
      <c r="AI814" s="269">
        <f t="shared" si="695"/>
        <v>0</v>
      </c>
      <c r="AJ814" s="269">
        <f t="shared" si="695"/>
        <v>0</v>
      </c>
      <c r="AK814" s="269">
        <f t="shared" si="695"/>
        <v>0</v>
      </c>
      <c r="AL814" s="269">
        <f t="shared" si="695"/>
        <v>0</v>
      </c>
      <c r="AM814" s="269">
        <f t="shared" si="695"/>
        <v>0</v>
      </c>
      <c r="AN814" s="269">
        <f t="shared" si="695"/>
        <v>0</v>
      </c>
      <c r="AO814" s="269">
        <f t="shared" si="695"/>
        <v>0</v>
      </c>
      <c r="AP814" s="269">
        <f t="shared" si="695"/>
        <v>0</v>
      </c>
      <c r="AQ814" s="269">
        <f t="shared" si="695"/>
        <v>0</v>
      </c>
      <c r="AR814" s="269">
        <f t="shared" si="695"/>
        <v>0</v>
      </c>
      <c r="AS814" s="269">
        <f t="shared" si="695"/>
        <v>0</v>
      </c>
      <c r="AT814" s="269">
        <f t="shared" si="695"/>
        <v>0</v>
      </c>
      <c r="AU814" s="269">
        <f t="shared" si="695"/>
        <v>0</v>
      </c>
      <c r="AV814" s="269">
        <f t="shared" si="695"/>
        <v>0</v>
      </c>
      <c r="AW814" s="269">
        <f t="shared" si="695"/>
        <v>0</v>
      </c>
      <c r="AX814" s="269">
        <f t="shared" si="695"/>
        <v>0</v>
      </c>
      <c r="AY814" s="269">
        <f t="shared" si="695"/>
        <v>0</v>
      </c>
      <c r="AZ814" s="269">
        <f t="shared" si="695"/>
        <v>0</v>
      </c>
      <c r="BA814" s="269">
        <f t="shared" si="695"/>
        <v>0</v>
      </c>
      <c r="BB814" s="269">
        <f t="shared" si="695"/>
        <v>0</v>
      </c>
      <c r="BC814" s="269">
        <f t="shared" si="695"/>
        <v>0</v>
      </c>
      <c r="BD814" s="269">
        <f t="shared" si="695"/>
        <v>0</v>
      </c>
      <c r="BE814" s="269">
        <f t="shared" si="695"/>
        <v>0</v>
      </c>
      <c r="BF814" s="269">
        <f t="shared" si="695"/>
        <v>0</v>
      </c>
      <c r="BG814" s="269">
        <f t="shared" si="695"/>
        <v>0</v>
      </c>
      <c r="BH814" s="269">
        <f t="shared" si="695"/>
        <v>0</v>
      </c>
      <c r="BI814" s="269">
        <f t="shared" si="695"/>
        <v>0</v>
      </c>
      <c r="BJ814" s="269">
        <f t="shared" si="695"/>
        <v>0</v>
      </c>
      <c r="BK814" s="269">
        <f t="shared" si="695"/>
        <v>0</v>
      </c>
      <c r="BL814" s="269">
        <f t="shared" si="695"/>
        <v>0</v>
      </c>
      <c r="BM814" s="269">
        <f t="shared" si="695"/>
        <v>0</v>
      </c>
    </row>
    <row r="815" spans="3:65" ht="12.75">
      <c r="C815" s="220">
        <f t="shared" si="690"/>
        <v>11</v>
      </c>
      <c r="D815" s="198" t="str">
        <f t="shared" si="691"/>
        <v>…</v>
      </c>
      <c r="E815" s="245" t="str">
        <f t="shared" si="686"/>
        <v>Operating Expense</v>
      </c>
      <c r="F815" s="215">
        <f t="shared" si="686"/>
        <v>2</v>
      </c>
      <c r="G815" s="215"/>
      <c r="H815" s="249">
        <f>Assumptions!$E$37</f>
        <v>0.017299999999999999</v>
      </c>
      <c r="I815" s="332">
        <f t="shared" si="687"/>
        <v>2022</v>
      </c>
      <c r="K815" s="236">
        <f t="shared" si="692"/>
        <v>0</v>
      </c>
      <c r="L815" s="237">
        <f t="shared" si="693"/>
        <v>0</v>
      </c>
      <c r="O815" s="269">
        <f t="shared" si="688"/>
        <v>0</v>
      </c>
      <c r="P815" s="269">
        <f t="shared" si="695"/>
        <v>0</v>
      </c>
      <c r="Q815" s="269">
        <f t="shared" si="695"/>
        <v>0</v>
      </c>
      <c r="R815" s="269">
        <f t="shared" si="695"/>
        <v>0</v>
      </c>
      <c r="S815" s="269">
        <f t="shared" si="695"/>
        <v>0</v>
      </c>
      <c r="T815" s="269">
        <f t="shared" si="695"/>
        <v>0</v>
      </c>
      <c r="U815" s="269">
        <f t="shared" si="695"/>
        <v>0</v>
      </c>
      <c r="V815" s="269">
        <f t="shared" si="695"/>
        <v>0</v>
      </c>
      <c r="W815" s="269">
        <f t="shared" si="695"/>
        <v>0</v>
      </c>
      <c r="X815" s="269">
        <f t="shared" si="695"/>
        <v>0</v>
      </c>
      <c r="Y815" s="269">
        <f t="shared" si="695"/>
        <v>0</v>
      </c>
      <c r="Z815" s="269">
        <f t="shared" si="695"/>
        <v>0</v>
      </c>
      <c r="AA815" s="269">
        <f t="shared" si="695"/>
        <v>0</v>
      </c>
      <c r="AB815" s="269">
        <f t="shared" si="695"/>
        <v>0</v>
      </c>
      <c r="AC815" s="269">
        <f t="shared" si="695"/>
        <v>0</v>
      </c>
      <c r="AD815" s="269">
        <f t="shared" si="695"/>
        <v>0</v>
      </c>
      <c r="AE815" s="269">
        <f t="shared" si="695"/>
        <v>0</v>
      </c>
      <c r="AF815" s="269">
        <f t="shared" si="695"/>
        <v>0</v>
      </c>
      <c r="AG815" s="269">
        <f t="shared" si="695"/>
        <v>0</v>
      </c>
      <c r="AH815" s="269">
        <f t="shared" si="695"/>
        <v>0</v>
      </c>
      <c r="AI815" s="269">
        <f t="shared" si="695"/>
        <v>0</v>
      </c>
      <c r="AJ815" s="269">
        <f t="shared" si="695"/>
        <v>0</v>
      </c>
      <c r="AK815" s="269">
        <f t="shared" si="695"/>
        <v>0</v>
      </c>
      <c r="AL815" s="269">
        <f t="shared" si="695"/>
        <v>0</v>
      </c>
      <c r="AM815" s="269">
        <f t="shared" si="695"/>
        <v>0</v>
      </c>
      <c r="AN815" s="269">
        <f t="shared" si="695"/>
        <v>0</v>
      </c>
      <c r="AO815" s="269">
        <f t="shared" si="696" ref="P815:BM820">$H815*AO786*(AO$10&gt;=$I815)</f>
        <v>0</v>
      </c>
      <c r="AP815" s="269">
        <f t="shared" si="696"/>
        <v>0</v>
      </c>
      <c r="AQ815" s="269">
        <f t="shared" si="696"/>
        <v>0</v>
      </c>
      <c r="AR815" s="269">
        <f t="shared" si="696"/>
        <v>0</v>
      </c>
      <c r="AS815" s="269">
        <f t="shared" si="696"/>
        <v>0</v>
      </c>
      <c r="AT815" s="269">
        <f t="shared" si="696"/>
        <v>0</v>
      </c>
      <c r="AU815" s="269">
        <f t="shared" si="696"/>
        <v>0</v>
      </c>
      <c r="AV815" s="269">
        <f t="shared" si="696"/>
        <v>0</v>
      </c>
      <c r="AW815" s="269">
        <f t="shared" si="696"/>
        <v>0</v>
      </c>
      <c r="AX815" s="269">
        <f t="shared" si="696"/>
        <v>0</v>
      </c>
      <c r="AY815" s="269">
        <f t="shared" si="696"/>
        <v>0</v>
      </c>
      <c r="AZ815" s="269">
        <f t="shared" si="696"/>
        <v>0</v>
      </c>
      <c r="BA815" s="269">
        <f t="shared" si="696"/>
        <v>0</v>
      </c>
      <c r="BB815" s="269">
        <f t="shared" si="696"/>
        <v>0</v>
      </c>
      <c r="BC815" s="269">
        <f t="shared" si="696"/>
        <v>0</v>
      </c>
      <c r="BD815" s="269">
        <f t="shared" si="696"/>
        <v>0</v>
      </c>
      <c r="BE815" s="269">
        <f t="shared" si="696"/>
        <v>0</v>
      </c>
      <c r="BF815" s="269">
        <f t="shared" si="696"/>
        <v>0</v>
      </c>
      <c r="BG815" s="269">
        <f t="shared" si="696"/>
        <v>0</v>
      </c>
      <c r="BH815" s="269">
        <f t="shared" si="696"/>
        <v>0</v>
      </c>
      <c r="BI815" s="269">
        <f t="shared" si="696"/>
        <v>0</v>
      </c>
      <c r="BJ815" s="269">
        <f t="shared" si="696"/>
        <v>0</v>
      </c>
      <c r="BK815" s="269">
        <f t="shared" si="696"/>
        <v>0</v>
      </c>
      <c r="BL815" s="269">
        <f t="shared" si="696"/>
        <v>0</v>
      </c>
      <c r="BM815" s="269">
        <f t="shared" si="696"/>
        <v>0</v>
      </c>
    </row>
    <row r="816" spans="3:65" ht="12.75">
      <c r="C816" s="220">
        <f t="shared" si="690"/>
        <v>12</v>
      </c>
      <c r="D816" s="198" t="str">
        <f t="shared" si="691"/>
        <v>…</v>
      </c>
      <c r="E816" s="245" t="str">
        <f t="shared" si="686"/>
        <v>Operating Expense</v>
      </c>
      <c r="F816" s="215">
        <f t="shared" si="686"/>
        <v>2</v>
      </c>
      <c r="G816" s="215"/>
      <c r="H816" s="249">
        <f>Assumptions!$E$37</f>
        <v>0.017299999999999999</v>
      </c>
      <c r="I816" s="332">
        <f t="shared" si="687"/>
        <v>2022</v>
      </c>
      <c r="K816" s="236">
        <f t="shared" si="692"/>
        <v>0</v>
      </c>
      <c r="L816" s="237">
        <f t="shared" si="693"/>
        <v>0</v>
      </c>
      <c r="O816" s="269">
        <f t="shared" si="688"/>
        <v>0</v>
      </c>
      <c r="P816" s="269">
        <f t="shared" si="696"/>
        <v>0</v>
      </c>
      <c r="Q816" s="269">
        <f t="shared" si="696"/>
        <v>0</v>
      </c>
      <c r="R816" s="269">
        <f t="shared" si="696"/>
        <v>0</v>
      </c>
      <c r="S816" s="269">
        <f t="shared" si="696"/>
        <v>0</v>
      </c>
      <c r="T816" s="269">
        <f t="shared" si="696"/>
        <v>0</v>
      </c>
      <c r="U816" s="269">
        <f t="shared" si="696"/>
        <v>0</v>
      </c>
      <c r="V816" s="269">
        <f t="shared" si="696"/>
        <v>0</v>
      </c>
      <c r="W816" s="269">
        <f t="shared" si="696"/>
        <v>0</v>
      </c>
      <c r="X816" s="269">
        <f t="shared" si="696"/>
        <v>0</v>
      </c>
      <c r="Y816" s="269">
        <f t="shared" si="696"/>
        <v>0</v>
      </c>
      <c r="Z816" s="269">
        <f t="shared" si="696"/>
        <v>0</v>
      </c>
      <c r="AA816" s="269">
        <f t="shared" si="696"/>
        <v>0</v>
      </c>
      <c r="AB816" s="269">
        <f t="shared" si="696"/>
        <v>0</v>
      </c>
      <c r="AC816" s="269">
        <f t="shared" si="696"/>
        <v>0</v>
      </c>
      <c r="AD816" s="269">
        <f t="shared" si="696"/>
        <v>0</v>
      </c>
      <c r="AE816" s="269">
        <f t="shared" si="696"/>
        <v>0</v>
      </c>
      <c r="AF816" s="269">
        <f t="shared" si="696"/>
        <v>0</v>
      </c>
      <c r="AG816" s="269">
        <f t="shared" si="696"/>
        <v>0</v>
      </c>
      <c r="AH816" s="269">
        <f t="shared" si="696"/>
        <v>0</v>
      </c>
      <c r="AI816" s="269">
        <f t="shared" si="696"/>
        <v>0</v>
      </c>
      <c r="AJ816" s="269">
        <f t="shared" si="696"/>
        <v>0</v>
      </c>
      <c r="AK816" s="269">
        <f t="shared" si="696"/>
        <v>0</v>
      </c>
      <c r="AL816" s="269">
        <f t="shared" si="696"/>
        <v>0</v>
      </c>
      <c r="AM816" s="269">
        <f t="shared" si="696"/>
        <v>0</v>
      </c>
      <c r="AN816" s="269">
        <f t="shared" si="696"/>
        <v>0</v>
      </c>
      <c r="AO816" s="269">
        <f t="shared" si="696"/>
        <v>0</v>
      </c>
      <c r="AP816" s="269">
        <f t="shared" si="696"/>
        <v>0</v>
      </c>
      <c r="AQ816" s="269">
        <f t="shared" si="696"/>
        <v>0</v>
      </c>
      <c r="AR816" s="269">
        <f t="shared" si="696"/>
        <v>0</v>
      </c>
      <c r="AS816" s="269">
        <f t="shared" si="696"/>
        <v>0</v>
      </c>
      <c r="AT816" s="269">
        <f t="shared" si="696"/>
        <v>0</v>
      </c>
      <c r="AU816" s="269">
        <f t="shared" si="696"/>
        <v>0</v>
      </c>
      <c r="AV816" s="269">
        <f t="shared" si="696"/>
        <v>0</v>
      </c>
      <c r="AW816" s="269">
        <f t="shared" si="696"/>
        <v>0</v>
      </c>
      <c r="AX816" s="269">
        <f t="shared" si="696"/>
        <v>0</v>
      </c>
      <c r="AY816" s="269">
        <f t="shared" si="696"/>
        <v>0</v>
      </c>
      <c r="AZ816" s="269">
        <f t="shared" si="696"/>
        <v>0</v>
      </c>
      <c r="BA816" s="269">
        <f t="shared" si="696"/>
        <v>0</v>
      </c>
      <c r="BB816" s="269">
        <f t="shared" si="696"/>
        <v>0</v>
      </c>
      <c r="BC816" s="269">
        <f t="shared" si="696"/>
        <v>0</v>
      </c>
      <c r="BD816" s="269">
        <f t="shared" si="696"/>
        <v>0</v>
      </c>
      <c r="BE816" s="269">
        <f t="shared" si="696"/>
        <v>0</v>
      </c>
      <c r="BF816" s="269">
        <f t="shared" si="696"/>
        <v>0</v>
      </c>
      <c r="BG816" s="269">
        <f t="shared" si="696"/>
        <v>0</v>
      </c>
      <c r="BH816" s="269">
        <f t="shared" si="696"/>
        <v>0</v>
      </c>
      <c r="BI816" s="269">
        <f t="shared" si="696"/>
        <v>0</v>
      </c>
      <c r="BJ816" s="269">
        <f t="shared" si="696"/>
        <v>0</v>
      </c>
      <c r="BK816" s="269">
        <f t="shared" si="696"/>
        <v>0</v>
      </c>
      <c r="BL816" s="269">
        <f t="shared" si="696"/>
        <v>0</v>
      </c>
      <c r="BM816" s="269">
        <f t="shared" si="696"/>
        <v>0</v>
      </c>
    </row>
    <row r="817" spans="3:65" ht="12.75">
      <c r="C817" s="220">
        <f t="shared" si="690"/>
        <v>13</v>
      </c>
      <c r="D817" s="198" t="str">
        <f t="shared" si="691"/>
        <v>…</v>
      </c>
      <c r="E817" s="245" t="str">
        <f t="shared" si="686"/>
        <v>Operating Expense</v>
      </c>
      <c r="F817" s="215">
        <f t="shared" si="686"/>
        <v>2</v>
      </c>
      <c r="G817" s="215"/>
      <c r="H817" s="249">
        <f>Assumptions!$E$37</f>
        <v>0.017299999999999999</v>
      </c>
      <c r="I817" s="332">
        <f t="shared" si="687"/>
        <v>2022</v>
      </c>
      <c r="K817" s="236">
        <f t="shared" si="692"/>
        <v>0</v>
      </c>
      <c r="L817" s="237">
        <f t="shared" si="693"/>
        <v>0</v>
      </c>
      <c r="O817" s="269">
        <f t="shared" si="688"/>
        <v>0</v>
      </c>
      <c r="P817" s="269">
        <f t="shared" si="696"/>
        <v>0</v>
      </c>
      <c r="Q817" s="269">
        <f t="shared" si="696"/>
        <v>0</v>
      </c>
      <c r="R817" s="269">
        <f t="shared" si="696"/>
        <v>0</v>
      </c>
      <c r="S817" s="269">
        <f t="shared" si="696"/>
        <v>0</v>
      </c>
      <c r="T817" s="269">
        <f t="shared" si="696"/>
        <v>0</v>
      </c>
      <c r="U817" s="269">
        <f t="shared" si="696"/>
        <v>0</v>
      </c>
      <c r="V817" s="269">
        <f t="shared" si="696"/>
        <v>0</v>
      </c>
      <c r="W817" s="269">
        <f t="shared" si="696"/>
        <v>0</v>
      </c>
      <c r="X817" s="269">
        <f t="shared" si="696"/>
        <v>0</v>
      </c>
      <c r="Y817" s="269">
        <f t="shared" si="696"/>
        <v>0</v>
      </c>
      <c r="Z817" s="269">
        <f t="shared" si="696"/>
        <v>0</v>
      </c>
      <c r="AA817" s="269">
        <f t="shared" si="696"/>
        <v>0</v>
      </c>
      <c r="AB817" s="269">
        <f t="shared" si="696"/>
        <v>0</v>
      </c>
      <c r="AC817" s="269">
        <f t="shared" si="696"/>
        <v>0</v>
      </c>
      <c r="AD817" s="269">
        <f t="shared" si="696"/>
        <v>0</v>
      </c>
      <c r="AE817" s="269">
        <f t="shared" si="696"/>
        <v>0</v>
      </c>
      <c r="AF817" s="269">
        <f t="shared" si="696"/>
        <v>0</v>
      </c>
      <c r="AG817" s="269">
        <f t="shared" si="696"/>
        <v>0</v>
      </c>
      <c r="AH817" s="269">
        <f t="shared" si="696"/>
        <v>0</v>
      </c>
      <c r="AI817" s="269">
        <f t="shared" si="696"/>
        <v>0</v>
      </c>
      <c r="AJ817" s="269">
        <f t="shared" si="696"/>
        <v>0</v>
      </c>
      <c r="AK817" s="269">
        <f t="shared" si="696"/>
        <v>0</v>
      </c>
      <c r="AL817" s="269">
        <f t="shared" si="696"/>
        <v>0</v>
      </c>
      <c r="AM817" s="269">
        <f t="shared" si="696"/>
        <v>0</v>
      </c>
      <c r="AN817" s="269">
        <f t="shared" si="696"/>
        <v>0</v>
      </c>
      <c r="AO817" s="269">
        <f t="shared" si="696"/>
        <v>0</v>
      </c>
      <c r="AP817" s="269">
        <f t="shared" si="696"/>
        <v>0</v>
      </c>
      <c r="AQ817" s="269">
        <f t="shared" si="696"/>
        <v>0</v>
      </c>
      <c r="AR817" s="269">
        <f t="shared" si="696"/>
        <v>0</v>
      </c>
      <c r="AS817" s="269">
        <f t="shared" si="696"/>
        <v>0</v>
      </c>
      <c r="AT817" s="269">
        <f t="shared" si="696"/>
        <v>0</v>
      </c>
      <c r="AU817" s="269">
        <f t="shared" si="696"/>
        <v>0</v>
      </c>
      <c r="AV817" s="269">
        <f t="shared" si="696"/>
        <v>0</v>
      </c>
      <c r="AW817" s="269">
        <f t="shared" si="696"/>
        <v>0</v>
      </c>
      <c r="AX817" s="269">
        <f t="shared" si="696"/>
        <v>0</v>
      </c>
      <c r="AY817" s="269">
        <f t="shared" si="696"/>
        <v>0</v>
      </c>
      <c r="AZ817" s="269">
        <f t="shared" si="696"/>
        <v>0</v>
      </c>
      <c r="BA817" s="269">
        <f t="shared" si="696"/>
        <v>0</v>
      </c>
      <c r="BB817" s="269">
        <f t="shared" si="696"/>
        <v>0</v>
      </c>
      <c r="BC817" s="269">
        <f t="shared" si="696"/>
        <v>0</v>
      </c>
      <c r="BD817" s="269">
        <f t="shared" si="696"/>
        <v>0</v>
      </c>
      <c r="BE817" s="269">
        <f t="shared" si="696"/>
        <v>0</v>
      </c>
      <c r="BF817" s="269">
        <f t="shared" si="696"/>
        <v>0</v>
      </c>
      <c r="BG817" s="269">
        <f t="shared" si="696"/>
        <v>0</v>
      </c>
      <c r="BH817" s="269">
        <f t="shared" si="696"/>
        <v>0</v>
      </c>
      <c r="BI817" s="269">
        <f t="shared" si="696"/>
        <v>0</v>
      </c>
      <c r="BJ817" s="269">
        <f t="shared" si="696"/>
        <v>0</v>
      </c>
      <c r="BK817" s="269">
        <f t="shared" si="696"/>
        <v>0</v>
      </c>
      <c r="BL817" s="269">
        <f t="shared" si="696"/>
        <v>0</v>
      </c>
      <c r="BM817" s="269">
        <f t="shared" si="696"/>
        <v>0</v>
      </c>
    </row>
    <row r="818" spans="3:65" ht="12.75">
      <c r="C818" s="220">
        <f t="shared" si="690"/>
        <v>14</v>
      </c>
      <c r="D818" s="198" t="str">
        <f t="shared" si="691"/>
        <v>…</v>
      </c>
      <c r="E818" s="245" t="str">
        <f t="shared" si="686"/>
        <v>Operating Expense</v>
      </c>
      <c r="F818" s="215">
        <f t="shared" si="686"/>
        <v>2</v>
      </c>
      <c r="G818" s="215"/>
      <c r="H818" s="249">
        <f>Assumptions!$E$37</f>
        <v>0.017299999999999999</v>
      </c>
      <c r="I818" s="332">
        <f t="shared" si="687"/>
        <v>2022</v>
      </c>
      <c r="K818" s="236">
        <f t="shared" si="692"/>
        <v>0</v>
      </c>
      <c r="L818" s="237">
        <f t="shared" si="693"/>
        <v>0</v>
      </c>
      <c r="O818" s="269">
        <f t="shared" si="688"/>
        <v>0</v>
      </c>
      <c r="P818" s="269">
        <f t="shared" si="696"/>
        <v>0</v>
      </c>
      <c r="Q818" s="269">
        <f t="shared" si="696"/>
        <v>0</v>
      </c>
      <c r="R818" s="269">
        <f t="shared" si="696"/>
        <v>0</v>
      </c>
      <c r="S818" s="269">
        <f t="shared" si="696"/>
        <v>0</v>
      </c>
      <c r="T818" s="269">
        <f t="shared" si="696"/>
        <v>0</v>
      </c>
      <c r="U818" s="269">
        <f t="shared" si="696"/>
        <v>0</v>
      </c>
      <c r="V818" s="269">
        <f t="shared" si="696"/>
        <v>0</v>
      </c>
      <c r="W818" s="269">
        <f t="shared" si="696"/>
        <v>0</v>
      </c>
      <c r="X818" s="269">
        <f t="shared" si="696"/>
        <v>0</v>
      </c>
      <c r="Y818" s="269">
        <f t="shared" si="696"/>
        <v>0</v>
      </c>
      <c r="Z818" s="269">
        <f t="shared" si="696"/>
        <v>0</v>
      </c>
      <c r="AA818" s="269">
        <f t="shared" si="696"/>
        <v>0</v>
      </c>
      <c r="AB818" s="269">
        <f t="shared" si="696"/>
        <v>0</v>
      </c>
      <c r="AC818" s="269">
        <f t="shared" si="696"/>
        <v>0</v>
      </c>
      <c r="AD818" s="269">
        <f t="shared" si="696"/>
        <v>0</v>
      </c>
      <c r="AE818" s="269">
        <f t="shared" si="696"/>
        <v>0</v>
      </c>
      <c r="AF818" s="269">
        <f t="shared" si="696"/>
        <v>0</v>
      </c>
      <c r="AG818" s="269">
        <f t="shared" si="696"/>
        <v>0</v>
      </c>
      <c r="AH818" s="269">
        <f t="shared" si="696"/>
        <v>0</v>
      </c>
      <c r="AI818" s="269">
        <f t="shared" si="696"/>
        <v>0</v>
      </c>
      <c r="AJ818" s="269">
        <f t="shared" si="696"/>
        <v>0</v>
      </c>
      <c r="AK818" s="269">
        <f t="shared" si="696"/>
        <v>0</v>
      </c>
      <c r="AL818" s="269">
        <f t="shared" si="696"/>
        <v>0</v>
      </c>
      <c r="AM818" s="269">
        <f t="shared" si="696"/>
        <v>0</v>
      </c>
      <c r="AN818" s="269">
        <f t="shared" si="696"/>
        <v>0</v>
      </c>
      <c r="AO818" s="269">
        <f t="shared" si="696"/>
        <v>0</v>
      </c>
      <c r="AP818" s="269">
        <f t="shared" si="696"/>
        <v>0</v>
      </c>
      <c r="AQ818" s="269">
        <f t="shared" si="696"/>
        <v>0</v>
      </c>
      <c r="AR818" s="269">
        <f t="shared" si="696"/>
        <v>0</v>
      </c>
      <c r="AS818" s="269">
        <f t="shared" si="696"/>
        <v>0</v>
      </c>
      <c r="AT818" s="269">
        <f t="shared" si="696"/>
        <v>0</v>
      </c>
      <c r="AU818" s="269">
        <f t="shared" si="696"/>
        <v>0</v>
      </c>
      <c r="AV818" s="269">
        <f t="shared" si="696"/>
        <v>0</v>
      </c>
      <c r="AW818" s="269">
        <f t="shared" si="696"/>
        <v>0</v>
      </c>
      <c r="AX818" s="269">
        <f t="shared" si="696"/>
        <v>0</v>
      </c>
      <c r="AY818" s="269">
        <f t="shared" si="696"/>
        <v>0</v>
      </c>
      <c r="AZ818" s="269">
        <f t="shared" si="696"/>
        <v>0</v>
      </c>
      <c r="BA818" s="269">
        <f t="shared" si="696"/>
        <v>0</v>
      </c>
      <c r="BB818" s="269">
        <f t="shared" si="696"/>
        <v>0</v>
      </c>
      <c r="BC818" s="269">
        <f t="shared" si="696"/>
        <v>0</v>
      </c>
      <c r="BD818" s="269">
        <f t="shared" si="696"/>
        <v>0</v>
      </c>
      <c r="BE818" s="269">
        <f t="shared" si="696"/>
        <v>0</v>
      </c>
      <c r="BF818" s="269">
        <f t="shared" si="696"/>
        <v>0</v>
      </c>
      <c r="BG818" s="269">
        <f t="shared" si="696"/>
        <v>0</v>
      </c>
      <c r="BH818" s="269">
        <f t="shared" si="696"/>
        <v>0</v>
      </c>
      <c r="BI818" s="269">
        <f t="shared" si="696"/>
        <v>0</v>
      </c>
      <c r="BJ818" s="269">
        <f t="shared" si="696"/>
        <v>0</v>
      </c>
      <c r="BK818" s="269">
        <f t="shared" si="696"/>
        <v>0</v>
      </c>
      <c r="BL818" s="269">
        <f t="shared" si="696"/>
        <v>0</v>
      </c>
      <c r="BM818" s="269">
        <f t="shared" si="696"/>
        <v>0</v>
      </c>
    </row>
    <row r="819" spans="3:65" ht="12.75">
      <c r="C819" s="220">
        <f t="shared" si="690"/>
        <v>15</v>
      </c>
      <c r="D819" s="198" t="str">
        <f t="shared" si="691"/>
        <v>…</v>
      </c>
      <c r="E819" s="245" t="str">
        <f t="shared" si="686"/>
        <v>Operating Expense</v>
      </c>
      <c r="F819" s="215">
        <f t="shared" si="686"/>
        <v>2</v>
      </c>
      <c r="G819" s="215"/>
      <c r="H819" s="249">
        <f>Assumptions!$E$37</f>
        <v>0.017299999999999999</v>
      </c>
      <c r="I819" s="332">
        <f t="shared" si="687"/>
        <v>2022</v>
      </c>
      <c r="K819" s="236">
        <f t="shared" si="692"/>
        <v>0</v>
      </c>
      <c r="L819" s="237">
        <f t="shared" si="693"/>
        <v>0</v>
      </c>
      <c r="O819" s="269">
        <f t="shared" si="688"/>
        <v>0</v>
      </c>
      <c r="P819" s="269">
        <f t="shared" si="696"/>
        <v>0</v>
      </c>
      <c r="Q819" s="269">
        <f t="shared" si="696"/>
        <v>0</v>
      </c>
      <c r="R819" s="269">
        <f t="shared" si="696"/>
        <v>0</v>
      </c>
      <c r="S819" s="269">
        <f t="shared" si="696"/>
        <v>0</v>
      </c>
      <c r="T819" s="269">
        <f t="shared" si="696"/>
        <v>0</v>
      </c>
      <c r="U819" s="269">
        <f t="shared" si="696"/>
        <v>0</v>
      </c>
      <c r="V819" s="269">
        <f t="shared" si="696"/>
        <v>0</v>
      </c>
      <c r="W819" s="269">
        <f t="shared" si="696"/>
        <v>0</v>
      </c>
      <c r="X819" s="269">
        <f t="shared" si="696"/>
        <v>0</v>
      </c>
      <c r="Y819" s="269">
        <f t="shared" si="696"/>
        <v>0</v>
      </c>
      <c r="Z819" s="269">
        <f t="shared" si="696"/>
        <v>0</v>
      </c>
      <c r="AA819" s="269">
        <f t="shared" si="696"/>
        <v>0</v>
      </c>
      <c r="AB819" s="269">
        <f t="shared" si="696"/>
        <v>0</v>
      </c>
      <c r="AC819" s="269">
        <f t="shared" si="696"/>
        <v>0</v>
      </c>
      <c r="AD819" s="269">
        <f t="shared" si="696"/>
        <v>0</v>
      </c>
      <c r="AE819" s="269">
        <f t="shared" si="696"/>
        <v>0</v>
      </c>
      <c r="AF819" s="269">
        <f t="shared" si="696"/>
        <v>0</v>
      </c>
      <c r="AG819" s="269">
        <f t="shared" si="696"/>
        <v>0</v>
      </c>
      <c r="AH819" s="269">
        <f t="shared" si="696"/>
        <v>0</v>
      </c>
      <c r="AI819" s="269">
        <f t="shared" si="696"/>
        <v>0</v>
      </c>
      <c r="AJ819" s="269">
        <f t="shared" si="696"/>
        <v>0</v>
      </c>
      <c r="AK819" s="269">
        <f t="shared" si="696"/>
        <v>0</v>
      </c>
      <c r="AL819" s="269">
        <f t="shared" si="696"/>
        <v>0</v>
      </c>
      <c r="AM819" s="269">
        <f t="shared" si="696"/>
        <v>0</v>
      </c>
      <c r="AN819" s="269">
        <f t="shared" si="696"/>
        <v>0</v>
      </c>
      <c r="AO819" s="269">
        <f t="shared" si="696"/>
        <v>0</v>
      </c>
      <c r="AP819" s="269">
        <f t="shared" si="696"/>
        <v>0</v>
      </c>
      <c r="AQ819" s="269">
        <f t="shared" si="696"/>
        <v>0</v>
      </c>
      <c r="AR819" s="269">
        <f t="shared" si="696"/>
        <v>0</v>
      </c>
      <c r="AS819" s="269">
        <f t="shared" si="696"/>
        <v>0</v>
      </c>
      <c r="AT819" s="269">
        <f t="shared" si="696"/>
        <v>0</v>
      </c>
      <c r="AU819" s="269">
        <f t="shared" si="696"/>
        <v>0</v>
      </c>
      <c r="AV819" s="269">
        <f t="shared" si="696"/>
        <v>0</v>
      </c>
      <c r="AW819" s="269">
        <f t="shared" si="696"/>
        <v>0</v>
      </c>
      <c r="AX819" s="269">
        <f t="shared" si="696"/>
        <v>0</v>
      </c>
      <c r="AY819" s="269">
        <f t="shared" si="696"/>
        <v>0</v>
      </c>
      <c r="AZ819" s="269">
        <f t="shared" si="696"/>
        <v>0</v>
      </c>
      <c r="BA819" s="269">
        <f t="shared" si="696"/>
        <v>0</v>
      </c>
      <c r="BB819" s="269">
        <f t="shared" si="696"/>
        <v>0</v>
      </c>
      <c r="BC819" s="269">
        <f t="shared" si="696"/>
        <v>0</v>
      </c>
      <c r="BD819" s="269">
        <f t="shared" si="696"/>
        <v>0</v>
      </c>
      <c r="BE819" s="269">
        <f t="shared" si="696"/>
        <v>0</v>
      </c>
      <c r="BF819" s="269">
        <f t="shared" si="696"/>
        <v>0</v>
      </c>
      <c r="BG819" s="269">
        <f t="shared" si="696"/>
        <v>0</v>
      </c>
      <c r="BH819" s="269">
        <f t="shared" si="696"/>
        <v>0</v>
      </c>
      <c r="BI819" s="269">
        <f t="shared" si="696"/>
        <v>0</v>
      </c>
      <c r="BJ819" s="269">
        <f t="shared" si="696"/>
        <v>0</v>
      </c>
      <c r="BK819" s="269">
        <f t="shared" si="696"/>
        <v>0</v>
      </c>
      <c r="BL819" s="269">
        <f t="shared" si="696"/>
        <v>0</v>
      </c>
      <c r="BM819" s="269">
        <f t="shared" si="696"/>
        <v>0</v>
      </c>
    </row>
    <row r="820" spans="3:65" ht="12.75">
      <c r="C820" s="220">
        <f t="shared" si="690"/>
        <v>16</v>
      </c>
      <c r="D820" s="198" t="str">
        <f t="shared" si="691"/>
        <v>…</v>
      </c>
      <c r="E820" s="245" t="str">
        <f t="shared" si="686"/>
        <v>Operating Expense</v>
      </c>
      <c r="F820" s="215">
        <f t="shared" si="686"/>
        <v>2</v>
      </c>
      <c r="G820" s="215"/>
      <c r="H820" s="249">
        <f>Assumptions!$E$37</f>
        <v>0.017299999999999999</v>
      </c>
      <c r="I820" s="332">
        <f t="shared" si="687"/>
        <v>2022</v>
      </c>
      <c r="K820" s="236">
        <f t="shared" si="692"/>
        <v>0</v>
      </c>
      <c r="L820" s="237">
        <f t="shared" si="693"/>
        <v>0</v>
      </c>
      <c r="O820" s="269">
        <f t="shared" si="688"/>
        <v>0</v>
      </c>
      <c r="P820" s="269">
        <f t="shared" si="696"/>
        <v>0</v>
      </c>
      <c r="Q820" s="269">
        <f t="shared" si="696"/>
        <v>0</v>
      </c>
      <c r="R820" s="269">
        <f t="shared" si="696"/>
        <v>0</v>
      </c>
      <c r="S820" s="269">
        <f t="shared" si="696"/>
        <v>0</v>
      </c>
      <c r="T820" s="269">
        <f t="shared" si="696"/>
        <v>0</v>
      </c>
      <c r="U820" s="269">
        <f t="shared" si="696"/>
        <v>0</v>
      </c>
      <c r="V820" s="269">
        <f t="shared" si="696"/>
        <v>0</v>
      </c>
      <c r="W820" s="269">
        <f t="shared" si="696"/>
        <v>0</v>
      </c>
      <c r="X820" s="269">
        <f t="shared" si="696"/>
        <v>0</v>
      </c>
      <c r="Y820" s="269">
        <f t="shared" si="696"/>
        <v>0</v>
      </c>
      <c r="Z820" s="269">
        <f t="shared" si="696"/>
        <v>0</v>
      </c>
      <c r="AA820" s="269">
        <f t="shared" si="696"/>
        <v>0</v>
      </c>
      <c r="AB820" s="269">
        <f t="shared" si="696"/>
        <v>0</v>
      </c>
      <c r="AC820" s="269">
        <f t="shared" si="696"/>
        <v>0</v>
      </c>
      <c r="AD820" s="269">
        <f t="shared" si="696"/>
        <v>0</v>
      </c>
      <c r="AE820" s="269">
        <f t="shared" si="696"/>
        <v>0</v>
      </c>
      <c r="AF820" s="269">
        <f t="shared" si="696"/>
        <v>0</v>
      </c>
      <c r="AG820" s="269">
        <f t="shared" si="696"/>
        <v>0</v>
      </c>
      <c r="AH820" s="269">
        <f t="shared" si="696"/>
        <v>0</v>
      </c>
      <c r="AI820" s="269">
        <f t="shared" si="696"/>
        <v>0</v>
      </c>
      <c r="AJ820" s="269">
        <f t="shared" si="696"/>
        <v>0</v>
      </c>
      <c r="AK820" s="269">
        <f t="shared" si="696"/>
        <v>0</v>
      </c>
      <c r="AL820" s="269">
        <f t="shared" si="696"/>
        <v>0</v>
      </c>
      <c r="AM820" s="269">
        <f t="shared" si="696"/>
        <v>0</v>
      </c>
      <c r="AN820" s="269">
        <f t="shared" si="696"/>
        <v>0</v>
      </c>
      <c r="AO820" s="269">
        <f t="shared" si="696"/>
        <v>0</v>
      </c>
      <c r="AP820" s="269">
        <f t="shared" si="696"/>
        <v>0</v>
      </c>
      <c r="AQ820" s="269">
        <f t="shared" si="696"/>
        <v>0</v>
      </c>
      <c r="AR820" s="269">
        <f t="shared" si="696"/>
        <v>0</v>
      </c>
      <c r="AS820" s="269">
        <f t="shared" si="696"/>
        <v>0</v>
      </c>
      <c r="AT820" s="269">
        <f t="shared" si="697" ref="P820:BM825">$H820*AT791*(AT$10&gt;=$I820)</f>
        <v>0</v>
      </c>
      <c r="AU820" s="269">
        <f t="shared" si="697"/>
        <v>0</v>
      </c>
      <c r="AV820" s="269">
        <f t="shared" si="697"/>
        <v>0</v>
      </c>
      <c r="AW820" s="269">
        <f t="shared" si="697"/>
        <v>0</v>
      </c>
      <c r="AX820" s="269">
        <f t="shared" si="697"/>
        <v>0</v>
      </c>
      <c r="AY820" s="269">
        <f t="shared" si="697"/>
        <v>0</v>
      </c>
      <c r="AZ820" s="269">
        <f t="shared" si="697"/>
        <v>0</v>
      </c>
      <c r="BA820" s="269">
        <f t="shared" si="697"/>
        <v>0</v>
      </c>
      <c r="BB820" s="269">
        <f t="shared" si="697"/>
        <v>0</v>
      </c>
      <c r="BC820" s="269">
        <f t="shared" si="697"/>
        <v>0</v>
      </c>
      <c r="BD820" s="269">
        <f t="shared" si="697"/>
        <v>0</v>
      </c>
      <c r="BE820" s="269">
        <f t="shared" si="697"/>
        <v>0</v>
      </c>
      <c r="BF820" s="269">
        <f t="shared" si="697"/>
        <v>0</v>
      </c>
      <c r="BG820" s="269">
        <f t="shared" si="697"/>
        <v>0</v>
      </c>
      <c r="BH820" s="269">
        <f t="shared" si="697"/>
        <v>0</v>
      </c>
      <c r="BI820" s="269">
        <f t="shared" si="697"/>
        <v>0</v>
      </c>
      <c r="BJ820" s="269">
        <f t="shared" si="697"/>
        <v>0</v>
      </c>
      <c r="BK820" s="269">
        <f t="shared" si="697"/>
        <v>0</v>
      </c>
      <c r="BL820" s="269">
        <f t="shared" si="697"/>
        <v>0</v>
      </c>
      <c r="BM820" s="269">
        <f t="shared" si="697"/>
        <v>0</v>
      </c>
    </row>
    <row r="821" spans="3:65" ht="12.75">
      <c r="C821" s="220">
        <f t="shared" si="690"/>
        <v>17</v>
      </c>
      <c r="D821" s="198" t="str">
        <f t="shared" si="691"/>
        <v>…</v>
      </c>
      <c r="E821" s="245" t="str">
        <f t="shared" si="686"/>
        <v>Operating Expense</v>
      </c>
      <c r="F821" s="215">
        <f t="shared" si="686"/>
        <v>2</v>
      </c>
      <c r="G821" s="215"/>
      <c r="H821" s="249">
        <f>Assumptions!$E$37</f>
        <v>0.017299999999999999</v>
      </c>
      <c r="I821" s="332">
        <f t="shared" si="687"/>
        <v>2022</v>
      </c>
      <c r="K821" s="236">
        <f t="shared" si="692"/>
        <v>0</v>
      </c>
      <c r="L821" s="237">
        <f t="shared" si="693"/>
        <v>0</v>
      </c>
      <c r="O821" s="269">
        <f t="shared" si="688"/>
        <v>0</v>
      </c>
      <c r="P821" s="269">
        <f t="shared" si="697"/>
        <v>0</v>
      </c>
      <c r="Q821" s="269">
        <f t="shared" si="697"/>
        <v>0</v>
      </c>
      <c r="R821" s="269">
        <f t="shared" si="697"/>
        <v>0</v>
      </c>
      <c r="S821" s="269">
        <f t="shared" si="697"/>
        <v>0</v>
      </c>
      <c r="T821" s="269">
        <f t="shared" si="697"/>
        <v>0</v>
      </c>
      <c r="U821" s="269">
        <f t="shared" si="697"/>
        <v>0</v>
      </c>
      <c r="V821" s="269">
        <f t="shared" si="697"/>
        <v>0</v>
      </c>
      <c r="W821" s="269">
        <f t="shared" si="697"/>
        <v>0</v>
      </c>
      <c r="X821" s="269">
        <f t="shared" si="697"/>
        <v>0</v>
      </c>
      <c r="Y821" s="269">
        <f t="shared" si="697"/>
        <v>0</v>
      </c>
      <c r="Z821" s="269">
        <f t="shared" si="697"/>
        <v>0</v>
      </c>
      <c r="AA821" s="269">
        <f t="shared" si="697"/>
        <v>0</v>
      </c>
      <c r="AB821" s="269">
        <f t="shared" si="697"/>
        <v>0</v>
      </c>
      <c r="AC821" s="269">
        <f t="shared" si="697"/>
        <v>0</v>
      </c>
      <c r="AD821" s="269">
        <f t="shared" si="697"/>
        <v>0</v>
      </c>
      <c r="AE821" s="269">
        <f t="shared" si="697"/>
        <v>0</v>
      </c>
      <c r="AF821" s="269">
        <f t="shared" si="697"/>
        <v>0</v>
      </c>
      <c r="AG821" s="269">
        <f t="shared" si="697"/>
        <v>0</v>
      </c>
      <c r="AH821" s="269">
        <f t="shared" si="697"/>
        <v>0</v>
      </c>
      <c r="AI821" s="269">
        <f t="shared" si="697"/>
        <v>0</v>
      </c>
      <c r="AJ821" s="269">
        <f t="shared" si="697"/>
        <v>0</v>
      </c>
      <c r="AK821" s="269">
        <f t="shared" si="697"/>
        <v>0</v>
      </c>
      <c r="AL821" s="269">
        <f t="shared" si="697"/>
        <v>0</v>
      </c>
      <c r="AM821" s="269">
        <f t="shared" si="697"/>
        <v>0</v>
      </c>
      <c r="AN821" s="269">
        <f t="shared" si="697"/>
        <v>0</v>
      </c>
      <c r="AO821" s="269">
        <f t="shared" si="697"/>
        <v>0</v>
      </c>
      <c r="AP821" s="269">
        <f t="shared" si="697"/>
        <v>0</v>
      </c>
      <c r="AQ821" s="269">
        <f t="shared" si="697"/>
        <v>0</v>
      </c>
      <c r="AR821" s="269">
        <f t="shared" si="697"/>
        <v>0</v>
      </c>
      <c r="AS821" s="269">
        <f t="shared" si="697"/>
        <v>0</v>
      </c>
      <c r="AT821" s="269">
        <f t="shared" si="697"/>
        <v>0</v>
      </c>
      <c r="AU821" s="269">
        <f t="shared" si="697"/>
        <v>0</v>
      </c>
      <c r="AV821" s="269">
        <f t="shared" si="697"/>
        <v>0</v>
      </c>
      <c r="AW821" s="269">
        <f t="shared" si="697"/>
        <v>0</v>
      </c>
      <c r="AX821" s="269">
        <f t="shared" si="697"/>
        <v>0</v>
      </c>
      <c r="AY821" s="269">
        <f t="shared" si="697"/>
        <v>0</v>
      </c>
      <c r="AZ821" s="269">
        <f t="shared" si="697"/>
        <v>0</v>
      </c>
      <c r="BA821" s="269">
        <f t="shared" si="697"/>
        <v>0</v>
      </c>
      <c r="BB821" s="269">
        <f t="shared" si="697"/>
        <v>0</v>
      </c>
      <c r="BC821" s="269">
        <f t="shared" si="697"/>
        <v>0</v>
      </c>
      <c r="BD821" s="269">
        <f t="shared" si="697"/>
        <v>0</v>
      </c>
      <c r="BE821" s="269">
        <f t="shared" si="697"/>
        <v>0</v>
      </c>
      <c r="BF821" s="269">
        <f t="shared" si="697"/>
        <v>0</v>
      </c>
      <c r="BG821" s="269">
        <f t="shared" si="697"/>
        <v>0</v>
      </c>
      <c r="BH821" s="269">
        <f t="shared" si="697"/>
        <v>0</v>
      </c>
      <c r="BI821" s="269">
        <f t="shared" si="697"/>
        <v>0</v>
      </c>
      <c r="BJ821" s="269">
        <f t="shared" si="697"/>
        <v>0</v>
      </c>
      <c r="BK821" s="269">
        <f t="shared" si="697"/>
        <v>0</v>
      </c>
      <c r="BL821" s="269">
        <f t="shared" si="697"/>
        <v>0</v>
      </c>
      <c r="BM821" s="269">
        <f t="shared" si="697"/>
        <v>0</v>
      </c>
    </row>
    <row r="822" spans="3:65" ht="12.75">
      <c r="C822" s="220">
        <f t="shared" si="690"/>
        <v>18</v>
      </c>
      <c r="D822" s="198" t="str">
        <f t="shared" si="691"/>
        <v>…</v>
      </c>
      <c r="E822" s="245" t="str">
        <f t="shared" si="686"/>
        <v>Operating Expense</v>
      </c>
      <c r="F822" s="215">
        <f t="shared" si="686"/>
        <v>2</v>
      </c>
      <c r="G822" s="215"/>
      <c r="H822" s="249">
        <f>Assumptions!$E$37</f>
        <v>0.017299999999999999</v>
      </c>
      <c r="I822" s="332">
        <f t="shared" si="687"/>
        <v>2022</v>
      </c>
      <c r="K822" s="236">
        <f t="shared" si="692"/>
        <v>0</v>
      </c>
      <c r="L822" s="237">
        <f t="shared" si="693"/>
        <v>0</v>
      </c>
      <c r="O822" s="269">
        <f t="shared" si="688"/>
        <v>0</v>
      </c>
      <c r="P822" s="269">
        <f t="shared" si="697"/>
        <v>0</v>
      </c>
      <c r="Q822" s="269">
        <f t="shared" si="697"/>
        <v>0</v>
      </c>
      <c r="R822" s="269">
        <f t="shared" si="697"/>
        <v>0</v>
      </c>
      <c r="S822" s="269">
        <f t="shared" si="697"/>
        <v>0</v>
      </c>
      <c r="T822" s="269">
        <f t="shared" si="697"/>
        <v>0</v>
      </c>
      <c r="U822" s="269">
        <f t="shared" si="697"/>
        <v>0</v>
      </c>
      <c r="V822" s="269">
        <f t="shared" si="697"/>
        <v>0</v>
      </c>
      <c r="W822" s="269">
        <f t="shared" si="697"/>
        <v>0</v>
      </c>
      <c r="X822" s="269">
        <f t="shared" si="697"/>
        <v>0</v>
      </c>
      <c r="Y822" s="269">
        <f t="shared" si="697"/>
        <v>0</v>
      </c>
      <c r="Z822" s="269">
        <f t="shared" si="697"/>
        <v>0</v>
      </c>
      <c r="AA822" s="269">
        <f t="shared" si="697"/>
        <v>0</v>
      </c>
      <c r="AB822" s="269">
        <f t="shared" si="697"/>
        <v>0</v>
      </c>
      <c r="AC822" s="269">
        <f t="shared" si="697"/>
        <v>0</v>
      </c>
      <c r="AD822" s="269">
        <f t="shared" si="697"/>
        <v>0</v>
      </c>
      <c r="AE822" s="269">
        <f t="shared" si="697"/>
        <v>0</v>
      </c>
      <c r="AF822" s="269">
        <f t="shared" si="697"/>
        <v>0</v>
      </c>
      <c r="AG822" s="269">
        <f t="shared" si="697"/>
        <v>0</v>
      </c>
      <c r="AH822" s="269">
        <f t="shared" si="697"/>
        <v>0</v>
      </c>
      <c r="AI822" s="269">
        <f t="shared" si="697"/>
        <v>0</v>
      </c>
      <c r="AJ822" s="269">
        <f t="shared" si="697"/>
        <v>0</v>
      </c>
      <c r="AK822" s="269">
        <f t="shared" si="697"/>
        <v>0</v>
      </c>
      <c r="AL822" s="269">
        <f t="shared" si="697"/>
        <v>0</v>
      </c>
      <c r="AM822" s="269">
        <f t="shared" si="697"/>
        <v>0</v>
      </c>
      <c r="AN822" s="269">
        <f t="shared" si="697"/>
        <v>0</v>
      </c>
      <c r="AO822" s="269">
        <f t="shared" si="697"/>
        <v>0</v>
      </c>
      <c r="AP822" s="269">
        <f t="shared" si="697"/>
        <v>0</v>
      </c>
      <c r="AQ822" s="269">
        <f t="shared" si="697"/>
        <v>0</v>
      </c>
      <c r="AR822" s="269">
        <f t="shared" si="697"/>
        <v>0</v>
      </c>
      <c r="AS822" s="269">
        <f t="shared" si="697"/>
        <v>0</v>
      </c>
      <c r="AT822" s="269">
        <f t="shared" si="697"/>
        <v>0</v>
      </c>
      <c r="AU822" s="269">
        <f t="shared" si="697"/>
        <v>0</v>
      </c>
      <c r="AV822" s="269">
        <f t="shared" si="697"/>
        <v>0</v>
      </c>
      <c r="AW822" s="269">
        <f t="shared" si="697"/>
        <v>0</v>
      </c>
      <c r="AX822" s="269">
        <f t="shared" si="697"/>
        <v>0</v>
      </c>
      <c r="AY822" s="269">
        <f t="shared" si="697"/>
        <v>0</v>
      </c>
      <c r="AZ822" s="269">
        <f t="shared" si="697"/>
        <v>0</v>
      </c>
      <c r="BA822" s="269">
        <f t="shared" si="697"/>
        <v>0</v>
      </c>
      <c r="BB822" s="269">
        <f t="shared" si="697"/>
        <v>0</v>
      </c>
      <c r="BC822" s="269">
        <f t="shared" si="697"/>
        <v>0</v>
      </c>
      <c r="BD822" s="269">
        <f t="shared" si="697"/>
        <v>0</v>
      </c>
      <c r="BE822" s="269">
        <f t="shared" si="697"/>
        <v>0</v>
      </c>
      <c r="BF822" s="269">
        <f t="shared" si="697"/>
        <v>0</v>
      </c>
      <c r="BG822" s="269">
        <f t="shared" si="697"/>
        <v>0</v>
      </c>
      <c r="BH822" s="269">
        <f t="shared" si="697"/>
        <v>0</v>
      </c>
      <c r="BI822" s="269">
        <f t="shared" si="697"/>
        <v>0</v>
      </c>
      <c r="BJ822" s="269">
        <f t="shared" si="697"/>
        <v>0</v>
      </c>
      <c r="BK822" s="269">
        <f t="shared" si="697"/>
        <v>0</v>
      </c>
      <c r="BL822" s="269">
        <f t="shared" si="697"/>
        <v>0</v>
      </c>
      <c r="BM822" s="269">
        <f t="shared" si="697"/>
        <v>0</v>
      </c>
    </row>
    <row r="823" spans="3:65" ht="12.75">
      <c r="C823" s="220">
        <f t="shared" si="690"/>
        <v>19</v>
      </c>
      <c r="D823" s="198" t="str">
        <f t="shared" si="691"/>
        <v>…</v>
      </c>
      <c r="E823" s="245" t="str">
        <f t="shared" si="686"/>
        <v>Operating Expense</v>
      </c>
      <c r="F823" s="215">
        <f t="shared" si="686"/>
        <v>2</v>
      </c>
      <c r="G823" s="215"/>
      <c r="H823" s="249">
        <f>Assumptions!$E$37</f>
        <v>0.017299999999999999</v>
      </c>
      <c r="I823" s="332">
        <f t="shared" si="687"/>
        <v>2022</v>
      </c>
      <c r="K823" s="236">
        <f t="shared" si="692"/>
        <v>0</v>
      </c>
      <c r="L823" s="237">
        <f t="shared" si="693"/>
        <v>0</v>
      </c>
      <c r="O823" s="269">
        <f t="shared" si="688"/>
        <v>0</v>
      </c>
      <c r="P823" s="269">
        <f t="shared" si="697"/>
        <v>0</v>
      </c>
      <c r="Q823" s="269">
        <f t="shared" si="697"/>
        <v>0</v>
      </c>
      <c r="R823" s="269">
        <f t="shared" si="697"/>
        <v>0</v>
      </c>
      <c r="S823" s="269">
        <f t="shared" si="697"/>
        <v>0</v>
      </c>
      <c r="T823" s="269">
        <f t="shared" si="697"/>
        <v>0</v>
      </c>
      <c r="U823" s="269">
        <f t="shared" si="697"/>
        <v>0</v>
      </c>
      <c r="V823" s="269">
        <f t="shared" si="697"/>
        <v>0</v>
      </c>
      <c r="W823" s="269">
        <f t="shared" si="697"/>
        <v>0</v>
      </c>
      <c r="X823" s="269">
        <f t="shared" si="697"/>
        <v>0</v>
      </c>
      <c r="Y823" s="269">
        <f t="shared" si="697"/>
        <v>0</v>
      </c>
      <c r="Z823" s="269">
        <f t="shared" si="697"/>
        <v>0</v>
      </c>
      <c r="AA823" s="269">
        <f t="shared" si="697"/>
        <v>0</v>
      </c>
      <c r="AB823" s="269">
        <f t="shared" si="697"/>
        <v>0</v>
      </c>
      <c r="AC823" s="269">
        <f t="shared" si="697"/>
        <v>0</v>
      </c>
      <c r="AD823" s="269">
        <f t="shared" si="697"/>
        <v>0</v>
      </c>
      <c r="AE823" s="269">
        <f t="shared" si="697"/>
        <v>0</v>
      </c>
      <c r="AF823" s="269">
        <f t="shared" si="697"/>
        <v>0</v>
      </c>
      <c r="AG823" s="269">
        <f t="shared" si="697"/>
        <v>0</v>
      </c>
      <c r="AH823" s="269">
        <f t="shared" si="697"/>
        <v>0</v>
      </c>
      <c r="AI823" s="269">
        <f t="shared" si="697"/>
        <v>0</v>
      </c>
      <c r="AJ823" s="269">
        <f t="shared" si="697"/>
        <v>0</v>
      </c>
      <c r="AK823" s="269">
        <f t="shared" si="697"/>
        <v>0</v>
      </c>
      <c r="AL823" s="269">
        <f t="shared" si="697"/>
        <v>0</v>
      </c>
      <c r="AM823" s="269">
        <f t="shared" si="697"/>
        <v>0</v>
      </c>
      <c r="AN823" s="269">
        <f t="shared" si="697"/>
        <v>0</v>
      </c>
      <c r="AO823" s="269">
        <f t="shared" si="697"/>
        <v>0</v>
      </c>
      <c r="AP823" s="269">
        <f t="shared" si="697"/>
        <v>0</v>
      </c>
      <c r="AQ823" s="269">
        <f t="shared" si="697"/>
        <v>0</v>
      </c>
      <c r="AR823" s="269">
        <f t="shared" si="697"/>
        <v>0</v>
      </c>
      <c r="AS823" s="269">
        <f t="shared" si="697"/>
        <v>0</v>
      </c>
      <c r="AT823" s="269">
        <f t="shared" si="697"/>
        <v>0</v>
      </c>
      <c r="AU823" s="269">
        <f t="shared" si="697"/>
        <v>0</v>
      </c>
      <c r="AV823" s="269">
        <f t="shared" si="697"/>
        <v>0</v>
      </c>
      <c r="AW823" s="269">
        <f t="shared" si="697"/>
        <v>0</v>
      </c>
      <c r="AX823" s="269">
        <f t="shared" si="697"/>
        <v>0</v>
      </c>
      <c r="AY823" s="269">
        <f t="shared" si="697"/>
        <v>0</v>
      </c>
      <c r="AZ823" s="269">
        <f t="shared" si="697"/>
        <v>0</v>
      </c>
      <c r="BA823" s="269">
        <f t="shared" si="697"/>
        <v>0</v>
      </c>
      <c r="BB823" s="269">
        <f t="shared" si="697"/>
        <v>0</v>
      </c>
      <c r="BC823" s="269">
        <f t="shared" si="697"/>
        <v>0</v>
      </c>
      <c r="BD823" s="269">
        <f t="shared" si="697"/>
        <v>0</v>
      </c>
      <c r="BE823" s="269">
        <f t="shared" si="697"/>
        <v>0</v>
      </c>
      <c r="BF823" s="269">
        <f t="shared" si="697"/>
        <v>0</v>
      </c>
      <c r="BG823" s="269">
        <f t="shared" si="697"/>
        <v>0</v>
      </c>
      <c r="BH823" s="269">
        <f t="shared" si="697"/>
        <v>0</v>
      </c>
      <c r="BI823" s="269">
        <f t="shared" si="697"/>
        <v>0</v>
      </c>
      <c r="BJ823" s="269">
        <f t="shared" si="697"/>
        <v>0</v>
      </c>
      <c r="BK823" s="269">
        <f t="shared" si="697"/>
        <v>0</v>
      </c>
      <c r="BL823" s="269">
        <f t="shared" si="697"/>
        <v>0</v>
      </c>
      <c r="BM823" s="269">
        <f t="shared" si="697"/>
        <v>0</v>
      </c>
    </row>
    <row r="824" spans="3:65" ht="12.75">
      <c r="C824" s="220">
        <f t="shared" si="690"/>
        <v>20</v>
      </c>
      <c r="D824" s="198" t="str">
        <f t="shared" si="691"/>
        <v>…</v>
      </c>
      <c r="E824" s="245" t="str">
        <f t="shared" si="686"/>
        <v>Operating Expense</v>
      </c>
      <c r="F824" s="215">
        <f t="shared" si="686"/>
        <v>2</v>
      </c>
      <c r="G824" s="215"/>
      <c r="H824" s="249">
        <f>Assumptions!$E$37</f>
        <v>0.017299999999999999</v>
      </c>
      <c r="I824" s="332">
        <f t="shared" si="687"/>
        <v>2022</v>
      </c>
      <c r="K824" s="236">
        <f t="shared" si="692"/>
        <v>0</v>
      </c>
      <c r="L824" s="237">
        <f t="shared" si="693"/>
        <v>0</v>
      </c>
      <c r="O824" s="269">
        <f t="shared" si="688"/>
        <v>0</v>
      </c>
      <c r="P824" s="269">
        <f t="shared" si="697"/>
        <v>0</v>
      </c>
      <c r="Q824" s="269">
        <f t="shared" si="697"/>
        <v>0</v>
      </c>
      <c r="R824" s="269">
        <f t="shared" si="697"/>
        <v>0</v>
      </c>
      <c r="S824" s="269">
        <f t="shared" si="697"/>
        <v>0</v>
      </c>
      <c r="T824" s="269">
        <f t="shared" si="697"/>
        <v>0</v>
      </c>
      <c r="U824" s="269">
        <f t="shared" si="697"/>
        <v>0</v>
      </c>
      <c r="V824" s="269">
        <f t="shared" si="697"/>
        <v>0</v>
      </c>
      <c r="W824" s="269">
        <f t="shared" si="697"/>
        <v>0</v>
      </c>
      <c r="X824" s="269">
        <f t="shared" si="697"/>
        <v>0</v>
      </c>
      <c r="Y824" s="269">
        <f t="shared" si="697"/>
        <v>0</v>
      </c>
      <c r="Z824" s="269">
        <f t="shared" si="697"/>
        <v>0</v>
      </c>
      <c r="AA824" s="269">
        <f t="shared" si="697"/>
        <v>0</v>
      </c>
      <c r="AB824" s="269">
        <f t="shared" si="697"/>
        <v>0</v>
      </c>
      <c r="AC824" s="269">
        <f t="shared" si="697"/>
        <v>0</v>
      </c>
      <c r="AD824" s="269">
        <f t="shared" si="697"/>
        <v>0</v>
      </c>
      <c r="AE824" s="269">
        <f t="shared" si="697"/>
        <v>0</v>
      </c>
      <c r="AF824" s="269">
        <f t="shared" si="697"/>
        <v>0</v>
      </c>
      <c r="AG824" s="269">
        <f t="shared" si="697"/>
        <v>0</v>
      </c>
      <c r="AH824" s="269">
        <f t="shared" si="697"/>
        <v>0</v>
      </c>
      <c r="AI824" s="269">
        <f t="shared" si="697"/>
        <v>0</v>
      </c>
      <c r="AJ824" s="269">
        <f t="shared" si="697"/>
        <v>0</v>
      </c>
      <c r="AK824" s="269">
        <f t="shared" si="697"/>
        <v>0</v>
      </c>
      <c r="AL824" s="269">
        <f t="shared" si="697"/>
        <v>0</v>
      </c>
      <c r="AM824" s="269">
        <f t="shared" si="697"/>
        <v>0</v>
      </c>
      <c r="AN824" s="269">
        <f t="shared" si="697"/>
        <v>0</v>
      </c>
      <c r="AO824" s="269">
        <f t="shared" si="697"/>
        <v>0</v>
      </c>
      <c r="AP824" s="269">
        <f t="shared" si="697"/>
        <v>0</v>
      </c>
      <c r="AQ824" s="269">
        <f t="shared" si="697"/>
        <v>0</v>
      </c>
      <c r="AR824" s="269">
        <f t="shared" si="697"/>
        <v>0</v>
      </c>
      <c r="AS824" s="269">
        <f t="shared" si="697"/>
        <v>0</v>
      </c>
      <c r="AT824" s="269">
        <f t="shared" si="697"/>
        <v>0</v>
      </c>
      <c r="AU824" s="269">
        <f t="shared" si="697"/>
        <v>0</v>
      </c>
      <c r="AV824" s="269">
        <f t="shared" si="697"/>
        <v>0</v>
      </c>
      <c r="AW824" s="269">
        <f t="shared" si="697"/>
        <v>0</v>
      </c>
      <c r="AX824" s="269">
        <f t="shared" si="697"/>
        <v>0</v>
      </c>
      <c r="AY824" s="269">
        <f t="shared" si="697"/>
        <v>0</v>
      </c>
      <c r="AZ824" s="269">
        <f t="shared" si="697"/>
        <v>0</v>
      </c>
      <c r="BA824" s="269">
        <f t="shared" si="697"/>
        <v>0</v>
      </c>
      <c r="BB824" s="269">
        <f t="shared" si="697"/>
        <v>0</v>
      </c>
      <c r="BC824" s="269">
        <f t="shared" si="697"/>
        <v>0</v>
      </c>
      <c r="BD824" s="269">
        <f t="shared" si="697"/>
        <v>0</v>
      </c>
      <c r="BE824" s="269">
        <f t="shared" si="697"/>
        <v>0</v>
      </c>
      <c r="BF824" s="269">
        <f t="shared" si="697"/>
        <v>0</v>
      </c>
      <c r="BG824" s="269">
        <f t="shared" si="697"/>
        <v>0</v>
      </c>
      <c r="BH824" s="269">
        <f t="shared" si="697"/>
        <v>0</v>
      </c>
      <c r="BI824" s="269">
        <f t="shared" si="697"/>
        <v>0</v>
      </c>
      <c r="BJ824" s="269">
        <f t="shared" si="697"/>
        <v>0</v>
      </c>
      <c r="BK824" s="269">
        <f t="shared" si="697"/>
        <v>0</v>
      </c>
      <c r="BL824" s="269">
        <f t="shared" si="697"/>
        <v>0</v>
      </c>
      <c r="BM824" s="269">
        <f t="shared" si="697"/>
        <v>0</v>
      </c>
    </row>
    <row r="825" spans="3:65" ht="12.75">
      <c r="C825" s="220">
        <f t="shared" si="690"/>
        <v>21</v>
      </c>
      <c r="D825" s="198" t="str">
        <f t="shared" si="691"/>
        <v>…</v>
      </c>
      <c r="E825" s="245" t="str">
        <f t="shared" si="686"/>
        <v>Operating Expense</v>
      </c>
      <c r="F825" s="215">
        <f t="shared" si="686"/>
        <v>2</v>
      </c>
      <c r="G825" s="215"/>
      <c r="H825" s="249">
        <f>Assumptions!$E$37</f>
        <v>0.017299999999999999</v>
      </c>
      <c r="I825" s="332">
        <f t="shared" si="687"/>
        <v>2022</v>
      </c>
      <c r="K825" s="236">
        <f t="shared" si="692"/>
        <v>0</v>
      </c>
      <c r="L825" s="237">
        <f t="shared" si="693"/>
        <v>0</v>
      </c>
      <c r="O825" s="269">
        <f t="shared" si="688"/>
        <v>0</v>
      </c>
      <c r="P825" s="269">
        <f t="shared" si="697"/>
        <v>0</v>
      </c>
      <c r="Q825" s="269">
        <f t="shared" si="697"/>
        <v>0</v>
      </c>
      <c r="R825" s="269">
        <f t="shared" si="697"/>
        <v>0</v>
      </c>
      <c r="S825" s="269">
        <f t="shared" si="697"/>
        <v>0</v>
      </c>
      <c r="T825" s="269">
        <f t="shared" si="697"/>
        <v>0</v>
      </c>
      <c r="U825" s="269">
        <f t="shared" si="697"/>
        <v>0</v>
      </c>
      <c r="V825" s="269">
        <f t="shared" si="697"/>
        <v>0</v>
      </c>
      <c r="W825" s="269">
        <f t="shared" si="697"/>
        <v>0</v>
      </c>
      <c r="X825" s="269">
        <f t="shared" si="697"/>
        <v>0</v>
      </c>
      <c r="Y825" s="269">
        <f t="shared" si="697"/>
        <v>0</v>
      </c>
      <c r="Z825" s="269">
        <f t="shared" si="697"/>
        <v>0</v>
      </c>
      <c r="AA825" s="269">
        <f t="shared" si="697"/>
        <v>0</v>
      </c>
      <c r="AB825" s="269">
        <f t="shared" si="697"/>
        <v>0</v>
      </c>
      <c r="AC825" s="269">
        <f t="shared" si="697"/>
        <v>0</v>
      </c>
      <c r="AD825" s="269">
        <f t="shared" si="697"/>
        <v>0</v>
      </c>
      <c r="AE825" s="269">
        <f t="shared" si="697"/>
        <v>0</v>
      </c>
      <c r="AF825" s="269">
        <f t="shared" si="697"/>
        <v>0</v>
      </c>
      <c r="AG825" s="269">
        <f t="shared" si="697"/>
        <v>0</v>
      </c>
      <c r="AH825" s="269">
        <f t="shared" si="697"/>
        <v>0</v>
      </c>
      <c r="AI825" s="269">
        <f t="shared" si="697"/>
        <v>0</v>
      </c>
      <c r="AJ825" s="269">
        <f t="shared" si="697"/>
        <v>0</v>
      </c>
      <c r="AK825" s="269">
        <f t="shared" si="697"/>
        <v>0</v>
      </c>
      <c r="AL825" s="269">
        <f t="shared" si="697"/>
        <v>0</v>
      </c>
      <c r="AM825" s="269">
        <f t="shared" si="697"/>
        <v>0</v>
      </c>
      <c r="AN825" s="269">
        <f t="shared" si="697"/>
        <v>0</v>
      </c>
      <c r="AO825" s="269">
        <f t="shared" si="697"/>
        <v>0</v>
      </c>
      <c r="AP825" s="269">
        <f t="shared" si="697"/>
        <v>0</v>
      </c>
      <c r="AQ825" s="269">
        <f t="shared" si="697"/>
        <v>0</v>
      </c>
      <c r="AR825" s="269">
        <f t="shared" si="697"/>
        <v>0</v>
      </c>
      <c r="AS825" s="269">
        <f t="shared" si="697"/>
        <v>0</v>
      </c>
      <c r="AT825" s="269">
        <f t="shared" si="697"/>
        <v>0</v>
      </c>
      <c r="AU825" s="269">
        <f t="shared" si="697"/>
        <v>0</v>
      </c>
      <c r="AV825" s="269">
        <f t="shared" si="697"/>
        <v>0</v>
      </c>
      <c r="AW825" s="269">
        <f t="shared" si="697"/>
        <v>0</v>
      </c>
      <c r="AX825" s="269">
        <f t="shared" si="697"/>
        <v>0</v>
      </c>
      <c r="AY825" s="269">
        <f t="shared" si="698" ref="P825:BM829">$H825*AY796*(AY$10&gt;=$I825)</f>
        <v>0</v>
      </c>
      <c r="AZ825" s="269">
        <f t="shared" si="698"/>
        <v>0</v>
      </c>
      <c r="BA825" s="269">
        <f t="shared" si="698"/>
        <v>0</v>
      </c>
      <c r="BB825" s="269">
        <f t="shared" si="698"/>
        <v>0</v>
      </c>
      <c r="BC825" s="269">
        <f t="shared" si="698"/>
        <v>0</v>
      </c>
      <c r="BD825" s="269">
        <f t="shared" si="698"/>
        <v>0</v>
      </c>
      <c r="BE825" s="269">
        <f t="shared" si="698"/>
        <v>0</v>
      </c>
      <c r="BF825" s="269">
        <f t="shared" si="698"/>
        <v>0</v>
      </c>
      <c r="BG825" s="269">
        <f t="shared" si="698"/>
        <v>0</v>
      </c>
      <c r="BH825" s="269">
        <f t="shared" si="698"/>
        <v>0</v>
      </c>
      <c r="BI825" s="269">
        <f t="shared" si="698"/>
        <v>0</v>
      </c>
      <c r="BJ825" s="269">
        <f t="shared" si="698"/>
        <v>0</v>
      </c>
      <c r="BK825" s="269">
        <f t="shared" si="698"/>
        <v>0</v>
      </c>
      <c r="BL825" s="269">
        <f t="shared" si="698"/>
        <v>0</v>
      </c>
      <c r="BM825" s="269">
        <f t="shared" si="698"/>
        <v>0</v>
      </c>
    </row>
    <row r="826" spans="3:65" ht="12.75">
      <c r="C826" s="220">
        <f t="shared" si="690"/>
        <v>22</v>
      </c>
      <c r="D826" s="198" t="str">
        <f t="shared" si="691"/>
        <v>…</v>
      </c>
      <c r="E826" s="245" t="str">
        <f t="shared" si="686"/>
        <v>Operating Expense</v>
      </c>
      <c r="F826" s="215">
        <f t="shared" si="686"/>
        <v>2</v>
      </c>
      <c r="G826" s="215"/>
      <c r="H826" s="249">
        <f>Assumptions!$E$37</f>
        <v>0.017299999999999999</v>
      </c>
      <c r="I826" s="332">
        <f t="shared" si="687"/>
        <v>2022</v>
      </c>
      <c r="K826" s="236">
        <f t="shared" si="692"/>
        <v>0</v>
      </c>
      <c r="L826" s="237">
        <f t="shared" si="693"/>
        <v>0</v>
      </c>
      <c r="O826" s="269">
        <f t="shared" si="688"/>
        <v>0</v>
      </c>
      <c r="P826" s="269">
        <f t="shared" si="698"/>
        <v>0</v>
      </c>
      <c r="Q826" s="269">
        <f t="shared" si="698"/>
        <v>0</v>
      </c>
      <c r="R826" s="269">
        <f t="shared" si="698"/>
        <v>0</v>
      </c>
      <c r="S826" s="269">
        <f t="shared" si="698"/>
        <v>0</v>
      </c>
      <c r="T826" s="269">
        <f t="shared" si="698"/>
        <v>0</v>
      </c>
      <c r="U826" s="269">
        <f t="shared" si="698"/>
        <v>0</v>
      </c>
      <c r="V826" s="269">
        <f t="shared" si="698"/>
        <v>0</v>
      </c>
      <c r="W826" s="269">
        <f t="shared" si="698"/>
        <v>0</v>
      </c>
      <c r="X826" s="269">
        <f t="shared" si="698"/>
        <v>0</v>
      </c>
      <c r="Y826" s="269">
        <f t="shared" si="698"/>
        <v>0</v>
      </c>
      <c r="Z826" s="269">
        <f t="shared" si="698"/>
        <v>0</v>
      </c>
      <c r="AA826" s="269">
        <f t="shared" si="698"/>
        <v>0</v>
      </c>
      <c r="AB826" s="269">
        <f t="shared" si="698"/>
        <v>0</v>
      </c>
      <c r="AC826" s="269">
        <f t="shared" si="698"/>
        <v>0</v>
      </c>
      <c r="AD826" s="269">
        <f t="shared" si="698"/>
        <v>0</v>
      </c>
      <c r="AE826" s="269">
        <f t="shared" si="698"/>
        <v>0</v>
      </c>
      <c r="AF826" s="269">
        <f t="shared" si="698"/>
        <v>0</v>
      </c>
      <c r="AG826" s="269">
        <f t="shared" si="698"/>
        <v>0</v>
      </c>
      <c r="AH826" s="269">
        <f t="shared" si="698"/>
        <v>0</v>
      </c>
      <c r="AI826" s="269">
        <f t="shared" si="698"/>
        <v>0</v>
      </c>
      <c r="AJ826" s="269">
        <f t="shared" si="698"/>
        <v>0</v>
      </c>
      <c r="AK826" s="269">
        <f t="shared" si="698"/>
        <v>0</v>
      </c>
      <c r="AL826" s="269">
        <f t="shared" si="698"/>
        <v>0</v>
      </c>
      <c r="AM826" s="269">
        <f t="shared" si="698"/>
        <v>0</v>
      </c>
      <c r="AN826" s="269">
        <f t="shared" si="698"/>
        <v>0</v>
      </c>
      <c r="AO826" s="269">
        <f t="shared" si="698"/>
        <v>0</v>
      </c>
      <c r="AP826" s="269">
        <f t="shared" si="698"/>
        <v>0</v>
      </c>
      <c r="AQ826" s="269">
        <f t="shared" si="698"/>
        <v>0</v>
      </c>
      <c r="AR826" s="269">
        <f t="shared" si="698"/>
        <v>0</v>
      </c>
      <c r="AS826" s="269">
        <f t="shared" si="698"/>
        <v>0</v>
      </c>
      <c r="AT826" s="269">
        <f t="shared" si="698"/>
        <v>0</v>
      </c>
      <c r="AU826" s="269">
        <f t="shared" si="698"/>
        <v>0</v>
      </c>
      <c r="AV826" s="269">
        <f t="shared" si="698"/>
        <v>0</v>
      </c>
      <c r="AW826" s="269">
        <f t="shared" si="698"/>
        <v>0</v>
      </c>
      <c r="AX826" s="269">
        <f t="shared" si="698"/>
        <v>0</v>
      </c>
      <c r="AY826" s="269">
        <f t="shared" si="698"/>
        <v>0</v>
      </c>
      <c r="AZ826" s="269">
        <f t="shared" si="698"/>
        <v>0</v>
      </c>
      <c r="BA826" s="269">
        <f t="shared" si="698"/>
        <v>0</v>
      </c>
      <c r="BB826" s="269">
        <f t="shared" si="698"/>
        <v>0</v>
      </c>
      <c r="BC826" s="269">
        <f t="shared" si="698"/>
        <v>0</v>
      </c>
      <c r="BD826" s="269">
        <f t="shared" si="698"/>
        <v>0</v>
      </c>
      <c r="BE826" s="269">
        <f t="shared" si="698"/>
        <v>0</v>
      </c>
      <c r="BF826" s="269">
        <f t="shared" si="698"/>
        <v>0</v>
      </c>
      <c r="BG826" s="269">
        <f t="shared" si="698"/>
        <v>0</v>
      </c>
      <c r="BH826" s="269">
        <f t="shared" si="698"/>
        <v>0</v>
      </c>
      <c r="BI826" s="269">
        <f t="shared" si="698"/>
        <v>0</v>
      </c>
      <c r="BJ826" s="269">
        <f t="shared" si="698"/>
        <v>0</v>
      </c>
      <c r="BK826" s="269">
        <f t="shared" si="698"/>
        <v>0</v>
      </c>
      <c r="BL826" s="269">
        <f t="shared" si="698"/>
        <v>0</v>
      </c>
      <c r="BM826" s="269">
        <f t="shared" si="698"/>
        <v>0</v>
      </c>
    </row>
    <row r="827" spans="3:65" ht="12.75">
      <c r="C827" s="220">
        <f t="shared" si="690"/>
        <v>23</v>
      </c>
      <c r="D827" s="198" t="str">
        <f t="shared" si="691"/>
        <v>…</v>
      </c>
      <c r="E827" s="245" t="str">
        <f t="shared" si="686"/>
        <v>Operating Expense</v>
      </c>
      <c r="F827" s="215">
        <f t="shared" si="686"/>
        <v>2</v>
      </c>
      <c r="G827" s="215"/>
      <c r="H827" s="249">
        <f>Assumptions!$E$37</f>
        <v>0.017299999999999999</v>
      </c>
      <c r="I827" s="332">
        <f t="shared" si="687"/>
        <v>2022</v>
      </c>
      <c r="K827" s="236">
        <f t="shared" si="692"/>
        <v>0</v>
      </c>
      <c r="L827" s="237">
        <f t="shared" si="693"/>
        <v>0</v>
      </c>
      <c r="O827" s="269">
        <f t="shared" si="688"/>
        <v>0</v>
      </c>
      <c r="P827" s="269">
        <f t="shared" si="698"/>
        <v>0</v>
      </c>
      <c r="Q827" s="269">
        <f t="shared" si="698"/>
        <v>0</v>
      </c>
      <c r="R827" s="269">
        <f t="shared" si="698"/>
        <v>0</v>
      </c>
      <c r="S827" s="269">
        <f t="shared" si="698"/>
        <v>0</v>
      </c>
      <c r="T827" s="269">
        <f t="shared" si="698"/>
        <v>0</v>
      </c>
      <c r="U827" s="269">
        <f t="shared" si="698"/>
        <v>0</v>
      </c>
      <c r="V827" s="269">
        <f t="shared" si="698"/>
        <v>0</v>
      </c>
      <c r="W827" s="269">
        <f t="shared" si="698"/>
        <v>0</v>
      </c>
      <c r="X827" s="269">
        <f t="shared" si="698"/>
        <v>0</v>
      </c>
      <c r="Y827" s="269">
        <f t="shared" si="698"/>
        <v>0</v>
      </c>
      <c r="Z827" s="269">
        <f t="shared" si="698"/>
        <v>0</v>
      </c>
      <c r="AA827" s="269">
        <f t="shared" si="698"/>
        <v>0</v>
      </c>
      <c r="AB827" s="269">
        <f t="shared" si="698"/>
        <v>0</v>
      </c>
      <c r="AC827" s="269">
        <f t="shared" si="698"/>
        <v>0</v>
      </c>
      <c r="AD827" s="269">
        <f t="shared" si="698"/>
        <v>0</v>
      </c>
      <c r="AE827" s="269">
        <f t="shared" si="698"/>
        <v>0</v>
      </c>
      <c r="AF827" s="269">
        <f t="shared" si="698"/>
        <v>0</v>
      </c>
      <c r="AG827" s="269">
        <f t="shared" si="698"/>
        <v>0</v>
      </c>
      <c r="AH827" s="269">
        <f t="shared" si="698"/>
        <v>0</v>
      </c>
      <c r="AI827" s="269">
        <f t="shared" si="698"/>
        <v>0</v>
      </c>
      <c r="AJ827" s="269">
        <f t="shared" si="698"/>
        <v>0</v>
      </c>
      <c r="AK827" s="269">
        <f t="shared" si="698"/>
        <v>0</v>
      </c>
      <c r="AL827" s="269">
        <f t="shared" si="698"/>
        <v>0</v>
      </c>
      <c r="AM827" s="269">
        <f t="shared" si="698"/>
        <v>0</v>
      </c>
      <c r="AN827" s="269">
        <f t="shared" si="698"/>
        <v>0</v>
      </c>
      <c r="AO827" s="269">
        <f t="shared" si="698"/>
        <v>0</v>
      </c>
      <c r="AP827" s="269">
        <f t="shared" si="698"/>
        <v>0</v>
      </c>
      <c r="AQ827" s="269">
        <f t="shared" si="698"/>
        <v>0</v>
      </c>
      <c r="AR827" s="269">
        <f t="shared" si="698"/>
        <v>0</v>
      </c>
      <c r="AS827" s="269">
        <f t="shared" si="698"/>
        <v>0</v>
      </c>
      <c r="AT827" s="269">
        <f t="shared" si="698"/>
        <v>0</v>
      </c>
      <c r="AU827" s="269">
        <f t="shared" si="698"/>
        <v>0</v>
      </c>
      <c r="AV827" s="269">
        <f t="shared" si="698"/>
        <v>0</v>
      </c>
      <c r="AW827" s="269">
        <f t="shared" si="698"/>
        <v>0</v>
      </c>
      <c r="AX827" s="269">
        <f t="shared" si="698"/>
        <v>0</v>
      </c>
      <c r="AY827" s="269">
        <f t="shared" si="698"/>
        <v>0</v>
      </c>
      <c r="AZ827" s="269">
        <f t="shared" si="698"/>
        <v>0</v>
      </c>
      <c r="BA827" s="269">
        <f t="shared" si="698"/>
        <v>0</v>
      </c>
      <c r="BB827" s="269">
        <f t="shared" si="698"/>
        <v>0</v>
      </c>
      <c r="BC827" s="269">
        <f t="shared" si="698"/>
        <v>0</v>
      </c>
      <c r="BD827" s="269">
        <f t="shared" si="698"/>
        <v>0</v>
      </c>
      <c r="BE827" s="269">
        <f t="shared" si="698"/>
        <v>0</v>
      </c>
      <c r="BF827" s="269">
        <f t="shared" si="698"/>
        <v>0</v>
      </c>
      <c r="BG827" s="269">
        <f t="shared" si="698"/>
        <v>0</v>
      </c>
      <c r="BH827" s="269">
        <f t="shared" si="698"/>
        <v>0</v>
      </c>
      <c r="BI827" s="269">
        <f t="shared" si="698"/>
        <v>0</v>
      </c>
      <c r="BJ827" s="269">
        <f t="shared" si="698"/>
        <v>0</v>
      </c>
      <c r="BK827" s="269">
        <f t="shared" si="698"/>
        <v>0</v>
      </c>
      <c r="BL827" s="269">
        <f t="shared" si="698"/>
        <v>0</v>
      </c>
      <c r="BM827" s="269">
        <f t="shared" si="698"/>
        <v>0</v>
      </c>
    </row>
    <row r="828" spans="3:65" ht="12.75">
      <c r="C828" s="220">
        <f t="shared" si="690"/>
        <v>24</v>
      </c>
      <c r="D828" s="198" t="str">
        <f t="shared" si="691"/>
        <v>…</v>
      </c>
      <c r="E828" s="245" t="str">
        <f t="shared" si="686"/>
        <v>Operating Expense</v>
      </c>
      <c r="F828" s="215">
        <f t="shared" si="686"/>
        <v>2</v>
      </c>
      <c r="G828" s="215"/>
      <c r="H828" s="249">
        <f>Assumptions!$E$37</f>
        <v>0.017299999999999999</v>
      </c>
      <c r="I828" s="332">
        <f t="shared" si="687"/>
        <v>2022</v>
      </c>
      <c r="K828" s="236">
        <f t="shared" si="692"/>
        <v>0</v>
      </c>
      <c r="L828" s="237">
        <f t="shared" si="693"/>
        <v>0</v>
      </c>
      <c r="O828" s="269">
        <f t="shared" si="688"/>
        <v>0</v>
      </c>
      <c r="P828" s="269">
        <f t="shared" si="698"/>
        <v>0</v>
      </c>
      <c r="Q828" s="269">
        <f t="shared" si="698"/>
        <v>0</v>
      </c>
      <c r="R828" s="269">
        <f t="shared" si="698"/>
        <v>0</v>
      </c>
      <c r="S828" s="269">
        <f t="shared" si="698"/>
        <v>0</v>
      </c>
      <c r="T828" s="269">
        <f t="shared" si="698"/>
        <v>0</v>
      </c>
      <c r="U828" s="269">
        <f t="shared" si="698"/>
        <v>0</v>
      </c>
      <c r="V828" s="269">
        <f t="shared" si="698"/>
        <v>0</v>
      </c>
      <c r="W828" s="269">
        <f t="shared" si="698"/>
        <v>0</v>
      </c>
      <c r="X828" s="269">
        <f t="shared" si="698"/>
        <v>0</v>
      </c>
      <c r="Y828" s="269">
        <f t="shared" si="698"/>
        <v>0</v>
      </c>
      <c r="Z828" s="269">
        <f t="shared" si="698"/>
        <v>0</v>
      </c>
      <c r="AA828" s="269">
        <f t="shared" si="698"/>
        <v>0</v>
      </c>
      <c r="AB828" s="269">
        <f t="shared" si="698"/>
        <v>0</v>
      </c>
      <c r="AC828" s="269">
        <f t="shared" si="698"/>
        <v>0</v>
      </c>
      <c r="AD828" s="269">
        <f t="shared" si="698"/>
        <v>0</v>
      </c>
      <c r="AE828" s="269">
        <f t="shared" si="698"/>
        <v>0</v>
      </c>
      <c r="AF828" s="269">
        <f t="shared" si="698"/>
        <v>0</v>
      </c>
      <c r="AG828" s="269">
        <f t="shared" si="698"/>
        <v>0</v>
      </c>
      <c r="AH828" s="269">
        <f t="shared" si="698"/>
        <v>0</v>
      </c>
      <c r="AI828" s="269">
        <f t="shared" si="698"/>
        <v>0</v>
      </c>
      <c r="AJ828" s="269">
        <f t="shared" si="698"/>
        <v>0</v>
      </c>
      <c r="AK828" s="269">
        <f t="shared" si="698"/>
        <v>0</v>
      </c>
      <c r="AL828" s="269">
        <f t="shared" si="698"/>
        <v>0</v>
      </c>
      <c r="AM828" s="269">
        <f t="shared" si="698"/>
        <v>0</v>
      </c>
      <c r="AN828" s="269">
        <f t="shared" si="698"/>
        <v>0</v>
      </c>
      <c r="AO828" s="269">
        <f t="shared" si="698"/>
        <v>0</v>
      </c>
      <c r="AP828" s="269">
        <f t="shared" si="698"/>
        <v>0</v>
      </c>
      <c r="AQ828" s="269">
        <f t="shared" si="698"/>
        <v>0</v>
      </c>
      <c r="AR828" s="269">
        <f t="shared" si="698"/>
        <v>0</v>
      </c>
      <c r="AS828" s="269">
        <f t="shared" si="698"/>
        <v>0</v>
      </c>
      <c r="AT828" s="269">
        <f t="shared" si="698"/>
        <v>0</v>
      </c>
      <c r="AU828" s="269">
        <f t="shared" si="698"/>
        <v>0</v>
      </c>
      <c r="AV828" s="269">
        <f t="shared" si="698"/>
        <v>0</v>
      </c>
      <c r="AW828" s="269">
        <f t="shared" si="698"/>
        <v>0</v>
      </c>
      <c r="AX828" s="269">
        <f t="shared" si="698"/>
        <v>0</v>
      </c>
      <c r="AY828" s="269">
        <f t="shared" si="698"/>
        <v>0</v>
      </c>
      <c r="AZ828" s="269">
        <f t="shared" si="698"/>
        <v>0</v>
      </c>
      <c r="BA828" s="269">
        <f t="shared" si="698"/>
        <v>0</v>
      </c>
      <c r="BB828" s="269">
        <f t="shared" si="698"/>
        <v>0</v>
      </c>
      <c r="BC828" s="269">
        <f t="shared" si="698"/>
        <v>0</v>
      </c>
      <c r="BD828" s="269">
        <f t="shared" si="698"/>
        <v>0</v>
      </c>
      <c r="BE828" s="269">
        <f t="shared" si="698"/>
        <v>0</v>
      </c>
      <c r="BF828" s="269">
        <f t="shared" si="698"/>
        <v>0</v>
      </c>
      <c r="BG828" s="269">
        <f t="shared" si="698"/>
        <v>0</v>
      </c>
      <c r="BH828" s="269">
        <f t="shared" si="698"/>
        <v>0</v>
      </c>
      <c r="BI828" s="269">
        <f t="shared" si="698"/>
        <v>0</v>
      </c>
      <c r="BJ828" s="269">
        <f t="shared" si="698"/>
        <v>0</v>
      </c>
      <c r="BK828" s="269">
        <f t="shared" si="698"/>
        <v>0</v>
      </c>
      <c r="BL828" s="269">
        <f t="shared" si="698"/>
        <v>0</v>
      </c>
      <c r="BM828" s="269">
        <f t="shared" si="698"/>
        <v>0</v>
      </c>
    </row>
    <row r="829" spans="3:65" ht="12.75">
      <c r="C829" s="220">
        <f t="shared" si="690"/>
        <v>25</v>
      </c>
      <c r="D829" s="198" t="str">
        <f t="shared" si="691"/>
        <v>…</v>
      </c>
      <c r="E829" s="245" t="str">
        <f t="shared" si="686"/>
        <v>Operating Expense</v>
      </c>
      <c r="F829" s="215">
        <f t="shared" si="686"/>
        <v>2</v>
      </c>
      <c r="G829" s="215"/>
      <c r="H829" s="249">
        <f>Assumptions!$E$37</f>
        <v>0.017299999999999999</v>
      </c>
      <c r="I829" s="332">
        <f t="shared" si="687"/>
        <v>2022</v>
      </c>
      <c r="K829" s="239">
        <f t="shared" si="692"/>
        <v>0</v>
      </c>
      <c r="L829" s="240">
        <f t="shared" si="693"/>
        <v>0</v>
      </c>
      <c r="O829" s="269">
        <f t="shared" si="688"/>
        <v>0</v>
      </c>
      <c r="P829" s="269">
        <f t="shared" si="698"/>
        <v>0</v>
      </c>
      <c r="Q829" s="269">
        <f t="shared" si="698"/>
        <v>0</v>
      </c>
      <c r="R829" s="269">
        <f t="shared" si="698"/>
        <v>0</v>
      </c>
      <c r="S829" s="269">
        <f t="shared" si="698"/>
        <v>0</v>
      </c>
      <c r="T829" s="269">
        <f t="shared" si="698"/>
        <v>0</v>
      </c>
      <c r="U829" s="269">
        <f t="shared" si="698"/>
        <v>0</v>
      </c>
      <c r="V829" s="269">
        <f t="shared" si="698"/>
        <v>0</v>
      </c>
      <c r="W829" s="269">
        <f t="shared" si="698"/>
        <v>0</v>
      </c>
      <c r="X829" s="269">
        <f t="shared" si="698"/>
        <v>0</v>
      </c>
      <c r="Y829" s="269">
        <f t="shared" si="698"/>
        <v>0</v>
      </c>
      <c r="Z829" s="269">
        <f t="shared" si="698"/>
        <v>0</v>
      </c>
      <c r="AA829" s="269">
        <f t="shared" si="698"/>
        <v>0</v>
      </c>
      <c r="AB829" s="269">
        <f t="shared" si="698"/>
        <v>0</v>
      </c>
      <c r="AC829" s="269">
        <f t="shared" si="698"/>
        <v>0</v>
      </c>
      <c r="AD829" s="269">
        <f t="shared" si="698"/>
        <v>0</v>
      </c>
      <c r="AE829" s="269">
        <f t="shared" si="698"/>
        <v>0</v>
      </c>
      <c r="AF829" s="269">
        <f t="shared" si="698"/>
        <v>0</v>
      </c>
      <c r="AG829" s="269">
        <f t="shared" si="698"/>
        <v>0</v>
      </c>
      <c r="AH829" s="269">
        <f t="shared" si="698"/>
        <v>0</v>
      </c>
      <c r="AI829" s="269">
        <f t="shared" si="698"/>
        <v>0</v>
      </c>
      <c r="AJ829" s="269">
        <f t="shared" si="698"/>
        <v>0</v>
      </c>
      <c r="AK829" s="269">
        <f t="shared" si="698"/>
        <v>0</v>
      </c>
      <c r="AL829" s="269">
        <f t="shared" si="698"/>
        <v>0</v>
      </c>
      <c r="AM829" s="269">
        <f t="shared" si="698"/>
        <v>0</v>
      </c>
      <c r="AN829" s="269">
        <f t="shared" si="698"/>
        <v>0</v>
      </c>
      <c r="AO829" s="269">
        <f t="shared" si="698"/>
        <v>0</v>
      </c>
      <c r="AP829" s="269">
        <f t="shared" si="698"/>
        <v>0</v>
      </c>
      <c r="AQ829" s="269">
        <f t="shared" si="698"/>
        <v>0</v>
      </c>
      <c r="AR829" s="269">
        <f t="shared" si="698"/>
        <v>0</v>
      </c>
      <c r="AS829" s="269">
        <f t="shared" si="698"/>
        <v>0</v>
      </c>
      <c r="AT829" s="269">
        <f t="shared" si="698"/>
        <v>0</v>
      </c>
      <c r="AU829" s="269">
        <f t="shared" si="698"/>
        <v>0</v>
      </c>
      <c r="AV829" s="269">
        <f t="shared" si="698"/>
        <v>0</v>
      </c>
      <c r="AW829" s="269">
        <f t="shared" si="698"/>
        <v>0</v>
      </c>
      <c r="AX829" s="269">
        <f t="shared" si="698"/>
        <v>0</v>
      </c>
      <c r="AY829" s="269">
        <f t="shared" si="698"/>
        <v>0</v>
      </c>
      <c r="AZ829" s="269">
        <f t="shared" si="698"/>
        <v>0</v>
      </c>
      <c r="BA829" s="269">
        <f t="shared" si="698"/>
        <v>0</v>
      </c>
      <c r="BB829" s="269">
        <f t="shared" si="698"/>
        <v>0</v>
      </c>
      <c r="BC829" s="269">
        <f t="shared" si="698"/>
        <v>0</v>
      </c>
      <c r="BD829" s="269">
        <f t="shared" si="698"/>
        <v>0</v>
      </c>
      <c r="BE829" s="269">
        <f t="shared" si="698"/>
        <v>0</v>
      </c>
      <c r="BF829" s="269">
        <f t="shared" si="698"/>
        <v>0</v>
      </c>
      <c r="BG829" s="269">
        <f t="shared" si="698"/>
        <v>0</v>
      </c>
      <c r="BH829" s="269">
        <f t="shared" si="698"/>
        <v>0</v>
      </c>
      <c r="BI829" s="269">
        <f t="shared" si="698"/>
        <v>0</v>
      </c>
      <c r="BJ829" s="269">
        <f t="shared" si="698"/>
        <v>0</v>
      </c>
      <c r="BK829" s="269">
        <f t="shared" si="698"/>
        <v>0</v>
      </c>
      <c r="BL829" s="269">
        <f t="shared" si="698"/>
        <v>0</v>
      </c>
      <c r="BM829" s="269">
        <f t="shared" si="698"/>
        <v>0</v>
      </c>
    </row>
    <row r="830" spans="4:65" ht="12.75">
      <c r="D830" s="226" t="str">
        <f>"Total "&amp;D804</f>
        <v>Total Property Expense</v>
      </c>
      <c r="K830" s="241">
        <f t="shared" si="692"/>
        <v>73484.262373040066</v>
      </c>
      <c r="L830" s="242">
        <f t="shared" si="693"/>
        <v>96880</v>
      </c>
      <c r="O830" s="243">
        <f t="shared" si="699" ref="O830:AT830">SUM(O805:O829)</f>
        <v>17300</v>
      </c>
      <c r="P830" s="243">
        <f t="shared" si="699"/>
        <v>15570</v>
      </c>
      <c r="Q830" s="243">
        <f t="shared" si="699"/>
        <v>13840</v>
      </c>
      <c r="R830" s="243">
        <f t="shared" si="699"/>
        <v>12110</v>
      </c>
      <c r="S830" s="243">
        <f t="shared" si="699"/>
        <v>10380</v>
      </c>
      <c r="T830" s="243">
        <f t="shared" si="699"/>
        <v>8650</v>
      </c>
      <c r="U830" s="243">
        <f t="shared" si="699"/>
        <v>6920</v>
      </c>
      <c r="V830" s="243">
        <f t="shared" si="699"/>
        <v>5190.0000000000009</v>
      </c>
      <c r="W830" s="243">
        <f t="shared" si="699"/>
        <v>3460.0000000000009</v>
      </c>
      <c r="X830" s="243">
        <f t="shared" si="699"/>
        <v>3460</v>
      </c>
      <c r="Y830" s="243">
        <f t="shared" si="699"/>
        <v>0</v>
      </c>
      <c r="Z830" s="243">
        <f t="shared" si="699"/>
        <v>0</v>
      </c>
      <c r="AA830" s="243">
        <f t="shared" si="699"/>
        <v>0</v>
      </c>
      <c r="AB830" s="243">
        <f t="shared" si="699"/>
        <v>0</v>
      </c>
      <c r="AC830" s="243">
        <f t="shared" si="699"/>
        <v>0</v>
      </c>
      <c r="AD830" s="243">
        <f t="shared" si="699"/>
        <v>0</v>
      </c>
      <c r="AE830" s="243">
        <f t="shared" si="699"/>
        <v>0</v>
      </c>
      <c r="AF830" s="243">
        <f t="shared" si="699"/>
        <v>0</v>
      </c>
      <c r="AG830" s="243">
        <f t="shared" si="699"/>
        <v>0</v>
      </c>
      <c r="AH830" s="243">
        <f t="shared" si="699"/>
        <v>0</v>
      </c>
      <c r="AI830" s="243">
        <f t="shared" si="699"/>
        <v>0</v>
      </c>
      <c r="AJ830" s="243">
        <f t="shared" si="699"/>
        <v>0</v>
      </c>
      <c r="AK830" s="243">
        <f t="shared" si="699"/>
        <v>0</v>
      </c>
      <c r="AL830" s="243">
        <f t="shared" si="699"/>
        <v>0</v>
      </c>
      <c r="AM830" s="243">
        <f t="shared" si="699"/>
        <v>0</v>
      </c>
      <c r="AN830" s="243">
        <f t="shared" si="699"/>
        <v>0</v>
      </c>
      <c r="AO830" s="243">
        <f t="shared" si="699"/>
        <v>0</v>
      </c>
      <c r="AP830" s="243">
        <f t="shared" si="699"/>
        <v>0</v>
      </c>
      <c r="AQ830" s="243">
        <f t="shared" si="699"/>
        <v>0</v>
      </c>
      <c r="AR830" s="243">
        <f t="shared" si="699"/>
        <v>0</v>
      </c>
      <c r="AS830" s="243">
        <f t="shared" si="699"/>
        <v>0</v>
      </c>
      <c r="AT830" s="243">
        <f t="shared" si="699"/>
        <v>0</v>
      </c>
      <c r="AU830" s="243">
        <f t="shared" si="700" ref="AU830:BM830">SUM(AU805:AU829)</f>
        <v>0</v>
      </c>
      <c r="AV830" s="243">
        <f t="shared" si="700"/>
        <v>0</v>
      </c>
      <c r="AW830" s="243">
        <f t="shared" si="700"/>
        <v>0</v>
      </c>
      <c r="AX830" s="243">
        <f t="shared" si="700"/>
        <v>0</v>
      </c>
      <c r="AY830" s="243">
        <f t="shared" si="700"/>
        <v>0</v>
      </c>
      <c r="AZ830" s="243">
        <f t="shared" si="700"/>
        <v>0</v>
      </c>
      <c r="BA830" s="243">
        <f t="shared" si="700"/>
        <v>0</v>
      </c>
      <c r="BB830" s="243">
        <f t="shared" si="700"/>
        <v>0</v>
      </c>
      <c r="BC830" s="243">
        <f t="shared" si="700"/>
        <v>0</v>
      </c>
      <c r="BD830" s="243">
        <f t="shared" si="700"/>
        <v>0</v>
      </c>
      <c r="BE830" s="243">
        <f t="shared" si="700"/>
        <v>0</v>
      </c>
      <c r="BF830" s="243">
        <f t="shared" si="700"/>
        <v>0</v>
      </c>
      <c r="BG830" s="243">
        <f t="shared" si="700"/>
        <v>0</v>
      </c>
      <c r="BH830" s="243">
        <f t="shared" si="700"/>
        <v>0</v>
      </c>
      <c r="BI830" s="243">
        <f t="shared" si="700"/>
        <v>0</v>
      </c>
      <c r="BJ830" s="243">
        <f t="shared" si="700"/>
        <v>0</v>
      </c>
      <c r="BK830" s="243">
        <f t="shared" si="700"/>
        <v>0</v>
      </c>
      <c r="BL830" s="243">
        <f t="shared" si="700"/>
        <v>0</v>
      </c>
      <c r="BM830" s="243">
        <f t="shared" si="700"/>
        <v>0</v>
      </c>
    </row>
    <row r="831" spans="4:7" s="221" customFormat="1" ht="12.75">
      <c r="D831" s="229"/>
      <c r="F831" s="230"/>
      <c r="G831" s="230"/>
    </row>
    <row r="832" spans="4:7" s="221" customFormat="1" ht="12.75">
      <c r="D832" s="229"/>
      <c r="F832" s="230"/>
      <c r="G832" s="230"/>
    </row>
    <row r="833" spans="4:65" ht="12.75">
      <c r="D833" s="218" t="s">
        <v>86</v>
      </c>
      <c r="E833" s="213"/>
      <c r="F833" s="186"/>
      <c r="G833" s="186"/>
      <c r="H833" s="266" t="s">
        <v>19</v>
      </c>
      <c r="I833" s="266" t="s">
        <v>82</v>
      </c>
      <c r="K833" s="216"/>
      <c r="L833" s="216"/>
      <c r="M833" s="216"/>
      <c r="O833" s="216"/>
      <c r="P833" s="216"/>
      <c r="Q833" s="216"/>
      <c r="R833" s="216"/>
      <c r="S833" s="216"/>
      <c r="T833" s="216"/>
      <c r="U833" s="216"/>
      <c r="V833" s="216"/>
      <c r="W833" s="216"/>
      <c r="X833" s="216"/>
      <c r="Y833" s="216"/>
      <c r="Z833" s="216"/>
      <c r="AA833" s="216"/>
      <c r="AB833" s="216"/>
      <c r="AC833" s="216"/>
      <c r="AD833" s="216"/>
      <c r="AE833" s="216"/>
      <c r="AF833" s="216"/>
      <c r="AG833" s="216"/>
      <c r="AH833" s="216"/>
      <c r="AI833" s="216"/>
      <c r="AJ833" s="216"/>
      <c r="AK833" s="216"/>
      <c r="AL833" s="216"/>
      <c r="AM833" s="216"/>
      <c r="AN833" s="216"/>
      <c r="AO833" s="216"/>
      <c r="AP833" s="216"/>
      <c r="AQ833" s="216"/>
      <c r="AR833" s="216"/>
      <c r="AS833" s="216"/>
      <c r="AT833" s="216"/>
      <c r="AU833" s="216"/>
      <c r="AV833" s="216"/>
      <c r="AW833" s="216"/>
      <c r="AX833" s="216"/>
      <c r="AY833" s="216"/>
      <c r="AZ833" s="216"/>
      <c r="BA833" s="216"/>
      <c r="BB833" s="216"/>
      <c r="BC833" s="216"/>
      <c r="BD833" s="216"/>
      <c r="BE833" s="216"/>
      <c r="BF833" s="216"/>
      <c r="BG833" s="216"/>
      <c r="BH833" s="216"/>
      <c r="BI833" s="216"/>
      <c r="BJ833" s="216"/>
      <c r="BK833" s="216"/>
      <c r="BL833" s="216"/>
      <c r="BM833" s="216"/>
    </row>
    <row r="834" spans="3:65" ht="12.75">
      <c r="C834" s="220">
        <f>C833+1</f>
        <v>1</v>
      </c>
      <c r="D834" s="198" t="str">
        <f>INDEX(D$64:D$88,$C834,1)</f>
        <v>Capital Costs</v>
      </c>
      <c r="E834" s="245" t="str">
        <f t="shared" si="701" ref="E834:F858">INDEX(E$64:E$88,$C834,1)</f>
        <v>Capital</v>
      </c>
      <c r="F834" s="215">
        <f t="shared" si="701"/>
        <v>4</v>
      </c>
      <c r="G834" s="215"/>
      <c r="H834" s="250">
        <f>Input!J12</f>
        <v>10</v>
      </c>
      <c r="I834" s="267">
        <v>0.20</v>
      </c>
      <c r="J834" s="252"/>
      <c r="O834" s="268">
        <f>MAX($I834,1-SUM($N212:N212))*(O$9&lt;=$H834)</f>
        <v>1</v>
      </c>
      <c r="P834" s="268">
        <f>MAX($I834,1-SUM($N212:O212))*(P$9&lt;=$H834)</f>
        <v>0.90</v>
      </c>
      <c r="Q834" s="268">
        <f>MAX($I834,1-SUM($N212:P212))*(Q$9&lt;=$H834)</f>
        <v>0.80</v>
      </c>
      <c r="R834" s="268">
        <f>MAX($I834,1-SUM($N212:Q212))*(R$9&lt;=$H834)</f>
        <v>0.70</v>
      </c>
      <c r="S834" s="268">
        <f>MAX($I834,1-SUM($N212:R212))*(S$9&lt;=$H834)</f>
        <v>0.60</v>
      </c>
      <c r="T834" s="268">
        <f>MAX($I834,1-SUM($N212:S212))*(T$9&lt;=$H834)</f>
        <v>0.50</v>
      </c>
      <c r="U834" s="268">
        <f>MAX($I834,1-SUM($N212:T212))*(U$9&lt;=$H834)</f>
        <v>0.40</v>
      </c>
      <c r="V834" s="268">
        <f>MAX($I834,1-SUM($N212:U212))*(V$9&lt;=$H834)</f>
        <v>0.30000000000000004</v>
      </c>
      <c r="W834" s="268">
        <f>MAX($I834,1-SUM($N212:V212))*(W$9&lt;=$H834)</f>
        <v>0.20000000000000007</v>
      </c>
      <c r="X834" s="268">
        <f>MAX($I834,1-SUM($N212:W212))*(X$9&lt;=$H834)</f>
        <v>0.20</v>
      </c>
      <c r="Y834" s="268">
        <f>MAX($I834,1-SUM($N212:X212))*(Y$9&lt;=$H834)</f>
        <v>0</v>
      </c>
      <c r="Z834" s="268">
        <f>MAX($I834,1-SUM($N212:Y212))*(Z$9&lt;=$H834)</f>
        <v>0</v>
      </c>
      <c r="AA834" s="268">
        <f>MAX($I834,1-SUM($N212:Z212))*(AA$9&lt;=$H834)</f>
        <v>0</v>
      </c>
      <c r="AB834" s="268">
        <f>MAX($I834,1-SUM($N212:AA212))*(AB$9&lt;=$H834)</f>
        <v>0</v>
      </c>
      <c r="AC834" s="268">
        <f>MAX($I834,1-SUM($N212:AB212))*(AC$9&lt;=$H834)</f>
        <v>0</v>
      </c>
      <c r="AD834" s="268">
        <f>MAX($I834,1-SUM($N212:AC212))*(AD$9&lt;=$H834)</f>
        <v>0</v>
      </c>
      <c r="AE834" s="268">
        <f>MAX($I834,1-SUM($N212:AD212))*(AE$9&lt;=$H834)</f>
        <v>0</v>
      </c>
      <c r="AF834" s="268">
        <f>MAX($I834,1-SUM($N212:AE212))*(AF$9&lt;=$H834)</f>
        <v>0</v>
      </c>
      <c r="AG834" s="268">
        <f>MAX($I834,1-SUM($N212:AF212))*(AG$9&lt;=$H834)</f>
        <v>0</v>
      </c>
      <c r="AH834" s="268">
        <f>MAX($I834,1-SUM($N212:AG212))*(AH$9&lt;=$H834)</f>
        <v>0</v>
      </c>
      <c r="AI834" s="268">
        <f>MAX($I834,1-SUM($N212:AH212))*(AI$9&lt;=$H834)</f>
        <v>0</v>
      </c>
      <c r="AJ834" s="268">
        <f>MAX($I834,1-SUM($N212:AI212))*(AJ$9&lt;=$H834)</f>
        <v>0</v>
      </c>
      <c r="AK834" s="268">
        <f>MAX($I834,1-SUM($N212:AJ212))*(AK$9&lt;=$H834)</f>
        <v>0</v>
      </c>
      <c r="AL834" s="268">
        <f>MAX($I834,1-SUM($N212:AK212))*(AL$9&lt;=$H834)</f>
        <v>0</v>
      </c>
      <c r="AM834" s="268">
        <f>MAX($I834,1-SUM($N212:AL212))*(AM$9&lt;=$H834)</f>
        <v>0</v>
      </c>
      <c r="AN834" s="268">
        <f>MAX($I834,1-SUM($N212:AM212))*(AN$9&lt;=$H834)</f>
        <v>0</v>
      </c>
      <c r="AO834" s="268">
        <f>MAX($I834,1-SUM($N212:AN212))*(AO$9&lt;=$H834)</f>
        <v>0</v>
      </c>
      <c r="AP834" s="268">
        <f>MAX($I834,1-SUM($N212:AO212))*(AP$9&lt;=$H834)</f>
        <v>0</v>
      </c>
      <c r="AQ834" s="268">
        <f>MAX($I834,1-SUM($N212:AP212))*(AQ$9&lt;=$H834)</f>
        <v>0</v>
      </c>
      <c r="AR834" s="268">
        <f>MAX($I834,1-SUM($N212:AQ212))*(AR$9&lt;=$H834)</f>
        <v>0</v>
      </c>
      <c r="AS834" s="268">
        <f>MAX($I834,1-SUM($N212:AR212))*(AS$9&lt;=$H834)</f>
        <v>0</v>
      </c>
      <c r="AT834" s="268">
        <f>MAX($I834,1-SUM($N212:AS212))*(AT$9&lt;=$H834)</f>
        <v>0</v>
      </c>
      <c r="AU834" s="268">
        <f>MAX($I834,1-SUM($N212:AT212))*(AU$9&lt;=$H834)</f>
        <v>0</v>
      </c>
      <c r="AV834" s="268">
        <f>MAX($I834,1-SUM($N212:AU212))*(AV$9&lt;=$H834)</f>
        <v>0</v>
      </c>
      <c r="AW834" s="268">
        <f>MAX($I834,1-SUM($N212:AV212))*(AW$9&lt;=$H834)</f>
        <v>0</v>
      </c>
      <c r="AX834" s="268">
        <f>MAX($I834,1-SUM($N212:AW212))*(AX$9&lt;=$H834)</f>
        <v>0</v>
      </c>
      <c r="AY834" s="268">
        <f>MAX($I834,1-SUM($N212:AX212))*(AY$9&lt;=$H834)</f>
        <v>0</v>
      </c>
      <c r="AZ834" s="268">
        <f>MAX($I834,1-SUM($N212:AY212))*(AZ$9&lt;=$H834)</f>
        <v>0</v>
      </c>
      <c r="BA834" s="268">
        <f>MAX($I834,1-SUM($N212:AZ212))*(BA$9&lt;=$H834)</f>
        <v>0</v>
      </c>
      <c r="BB834" s="268">
        <f>MAX($I834,1-SUM($N212:BA212))*(BB$9&lt;=$H834)</f>
        <v>0</v>
      </c>
      <c r="BC834" s="268">
        <f>MAX($I834,1-SUM($N212:BB212))*(BC$9&lt;=$H834)</f>
        <v>0</v>
      </c>
      <c r="BD834" s="268">
        <f>MAX($I834,1-SUM($N212:BC212))*(BD$9&lt;=$H834)</f>
        <v>0</v>
      </c>
      <c r="BE834" s="268">
        <f>MAX($I834,1-SUM($N212:BD212))*(BE$9&lt;=$H834)</f>
        <v>0</v>
      </c>
      <c r="BF834" s="268">
        <f>MAX($I834,1-SUM($N212:BE212))*(BF$9&lt;=$H834)</f>
        <v>0</v>
      </c>
      <c r="BG834" s="268">
        <f>MAX($I834,1-SUM($N212:BF212))*(BG$9&lt;=$H834)</f>
        <v>0</v>
      </c>
      <c r="BH834" s="268">
        <f>MAX($I834,1-SUM($N212:BG212))*(BH$9&lt;=$H834)</f>
        <v>0</v>
      </c>
      <c r="BI834" s="268">
        <f>MAX($I834,1-SUM($N212:BH212))*(BI$9&lt;=$H834)</f>
        <v>0</v>
      </c>
      <c r="BJ834" s="268">
        <f>MAX($I834,1-SUM($N212:BI212))*(BJ$9&lt;=$H834)</f>
        <v>0</v>
      </c>
      <c r="BK834" s="268">
        <f>MAX($I834,1-SUM($N212:BJ212))*(BK$9&lt;=$H834)</f>
        <v>0</v>
      </c>
      <c r="BL834" s="268">
        <f>MAX($I834,1-SUM($N212:BK212))*(BL$9&lt;=$H834)</f>
        <v>0</v>
      </c>
      <c r="BM834" s="268">
        <f>MAX($I834,1-SUM($N212:BL212))*(BM$9&lt;=$H834)</f>
        <v>0</v>
      </c>
    </row>
    <row r="835" spans="3:65" ht="12.75">
      <c r="C835" s="220">
        <f t="shared" si="702" ref="C835:C858">C834+1</f>
        <v>2</v>
      </c>
      <c r="D835" s="198" t="str">
        <f t="shared" si="703" ref="D835:D858">INDEX(D$64:D$88,$C835,1)</f>
        <v>O&amp;M</v>
      </c>
      <c r="E835" s="245" t="str">
        <f t="shared" si="701"/>
        <v>Operating Expense</v>
      </c>
      <c r="F835" s="215">
        <f t="shared" si="701"/>
        <v>2</v>
      </c>
      <c r="G835" s="215"/>
      <c r="H835" s="250">
        <f>Input!J13</f>
        <v>10</v>
      </c>
      <c r="I835" s="267">
        <v>0.20</v>
      </c>
      <c r="J835" s="252"/>
      <c r="O835" s="268">
        <f>MAX($I835,1-SUM($N213:N213))*(O$9&lt;=$H835)</f>
        <v>1</v>
      </c>
      <c r="P835" s="268">
        <f>MAX($I835,1-SUM($N213:O213))*(P$9&lt;=$H835)</f>
        <v>1</v>
      </c>
      <c r="Q835" s="268">
        <f>MAX($I835,1-SUM($N213:P213))*(Q$9&lt;=$H835)</f>
        <v>1</v>
      </c>
      <c r="R835" s="268">
        <f>MAX($I835,1-SUM($N213:Q213))*(R$9&lt;=$H835)</f>
        <v>1</v>
      </c>
      <c r="S835" s="268">
        <f>MAX($I835,1-SUM($N213:R213))*(S$9&lt;=$H835)</f>
        <v>1</v>
      </c>
      <c r="T835" s="268">
        <f>MAX($I835,1-SUM($N213:S213))*(T$9&lt;=$H835)</f>
        <v>1</v>
      </c>
      <c r="U835" s="268">
        <f>MAX($I835,1-SUM($N213:T213))*(U$9&lt;=$H835)</f>
        <v>1</v>
      </c>
      <c r="V835" s="268">
        <f>MAX($I835,1-SUM($N213:U213))*(V$9&lt;=$H835)</f>
        <v>1</v>
      </c>
      <c r="W835" s="268">
        <f>MAX($I835,1-SUM($N213:V213))*(W$9&lt;=$H835)</f>
        <v>1</v>
      </c>
      <c r="X835" s="268">
        <f>MAX($I835,1-SUM($N213:W213))*(X$9&lt;=$H835)</f>
        <v>1</v>
      </c>
      <c r="Y835" s="268">
        <f>MAX($I835,1-SUM($N213:X213))*(Y$9&lt;=$H835)</f>
        <v>0</v>
      </c>
      <c r="Z835" s="268">
        <f>MAX($I835,1-SUM($N213:Y213))*(Z$9&lt;=$H835)</f>
        <v>0</v>
      </c>
      <c r="AA835" s="268">
        <f>MAX($I835,1-SUM($N213:Z213))*(AA$9&lt;=$H835)</f>
        <v>0</v>
      </c>
      <c r="AB835" s="268">
        <f>MAX($I835,1-SUM($N213:AA213))*(AB$9&lt;=$H835)</f>
        <v>0</v>
      </c>
      <c r="AC835" s="268">
        <f>MAX($I835,1-SUM($N213:AB213))*(AC$9&lt;=$H835)</f>
        <v>0</v>
      </c>
      <c r="AD835" s="268">
        <f>MAX($I835,1-SUM($N213:AC213))*(AD$9&lt;=$H835)</f>
        <v>0</v>
      </c>
      <c r="AE835" s="268">
        <f>MAX($I835,1-SUM($N213:AD213))*(AE$9&lt;=$H835)</f>
        <v>0</v>
      </c>
      <c r="AF835" s="268">
        <f>MAX($I835,1-SUM($N213:AE213))*(AF$9&lt;=$H835)</f>
        <v>0</v>
      </c>
      <c r="AG835" s="268">
        <f>MAX($I835,1-SUM($N213:AF213))*(AG$9&lt;=$H835)</f>
        <v>0</v>
      </c>
      <c r="AH835" s="268">
        <f>MAX($I835,1-SUM($N213:AG213))*(AH$9&lt;=$H835)</f>
        <v>0</v>
      </c>
      <c r="AI835" s="268">
        <f>MAX($I835,1-SUM($N213:AH213))*(AI$9&lt;=$H835)</f>
        <v>0</v>
      </c>
      <c r="AJ835" s="268">
        <f>MAX($I835,1-SUM($N213:AI213))*(AJ$9&lt;=$H835)</f>
        <v>0</v>
      </c>
      <c r="AK835" s="268">
        <f>MAX($I835,1-SUM($N213:AJ213))*(AK$9&lt;=$H835)</f>
        <v>0</v>
      </c>
      <c r="AL835" s="268">
        <f>MAX($I835,1-SUM($N213:AK213))*(AL$9&lt;=$H835)</f>
        <v>0</v>
      </c>
      <c r="AM835" s="268">
        <f>MAX($I835,1-SUM($N213:AL213))*(AM$9&lt;=$H835)</f>
        <v>0</v>
      </c>
      <c r="AN835" s="268">
        <f>MAX($I835,1-SUM($N213:AM213))*(AN$9&lt;=$H835)</f>
        <v>0</v>
      </c>
      <c r="AO835" s="268">
        <f>MAX($I835,1-SUM($N213:AN213))*(AO$9&lt;=$H835)</f>
        <v>0</v>
      </c>
      <c r="AP835" s="268">
        <f>MAX($I835,1-SUM($N213:AO213))*(AP$9&lt;=$H835)</f>
        <v>0</v>
      </c>
      <c r="AQ835" s="268">
        <f>MAX($I835,1-SUM($N213:AP213))*(AQ$9&lt;=$H835)</f>
        <v>0</v>
      </c>
      <c r="AR835" s="268">
        <f>MAX($I835,1-SUM($N213:AQ213))*(AR$9&lt;=$H835)</f>
        <v>0</v>
      </c>
      <c r="AS835" s="268">
        <f>MAX($I835,1-SUM($N213:AR213))*(AS$9&lt;=$H835)</f>
        <v>0</v>
      </c>
      <c r="AT835" s="268">
        <f>MAX($I835,1-SUM($N213:AS213))*(AT$9&lt;=$H835)</f>
        <v>0</v>
      </c>
      <c r="AU835" s="268">
        <f>MAX($I835,1-SUM($N213:AT213))*(AU$9&lt;=$H835)</f>
        <v>0</v>
      </c>
      <c r="AV835" s="268">
        <f>MAX($I835,1-SUM($N213:AU213))*(AV$9&lt;=$H835)</f>
        <v>0</v>
      </c>
      <c r="AW835" s="268">
        <f>MAX($I835,1-SUM($N213:AV213))*(AW$9&lt;=$H835)</f>
        <v>0</v>
      </c>
      <c r="AX835" s="268">
        <f>MAX($I835,1-SUM($N213:AW213))*(AX$9&lt;=$H835)</f>
        <v>0</v>
      </c>
      <c r="AY835" s="268">
        <f>MAX($I835,1-SUM($N213:AX213))*(AY$9&lt;=$H835)</f>
        <v>0</v>
      </c>
      <c r="AZ835" s="268">
        <f>MAX($I835,1-SUM($N213:AY213))*(AZ$9&lt;=$H835)</f>
        <v>0</v>
      </c>
      <c r="BA835" s="268">
        <f>MAX($I835,1-SUM($N213:AZ213))*(BA$9&lt;=$H835)</f>
        <v>0</v>
      </c>
      <c r="BB835" s="268">
        <f>MAX($I835,1-SUM($N213:BA213))*(BB$9&lt;=$H835)</f>
        <v>0</v>
      </c>
      <c r="BC835" s="268">
        <f>MAX($I835,1-SUM($N213:BB213))*(BC$9&lt;=$H835)</f>
        <v>0</v>
      </c>
      <c r="BD835" s="268">
        <f>MAX($I835,1-SUM($N213:BC213))*(BD$9&lt;=$H835)</f>
        <v>0</v>
      </c>
      <c r="BE835" s="268">
        <f>MAX($I835,1-SUM($N213:BD213))*(BE$9&lt;=$H835)</f>
        <v>0</v>
      </c>
      <c r="BF835" s="268">
        <f>MAX($I835,1-SUM($N213:BE213))*(BF$9&lt;=$H835)</f>
        <v>0</v>
      </c>
      <c r="BG835" s="268">
        <f>MAX($I835,1-SUM($N213:BF213))*(BG$9&lt;=$H835)</f>
        <v>0</v>
      </c>
      <c r="BH835" s="268">
        <f>MAX($I835,1-SUM($N213:BG213))*(BH$9&lt;=$H835)</f>
        <v>0</v>
      </c>
      <c r="BI835" s="268">
        <f>MAX($I835,1-SUM($N213:BH213))*(BI$9&lt;=$H835)</f>
        <v>0</v>
      </c>
      <c r="BJ835" s="268">
        <f>MAX($I835,1-SUM($N213:BI213))*(BJ$9&lt;=$H835)</f>
        <v>0</v>
      </c>
      <c r="BK835" s="268">
        <f>MAX($I835,1-SUM($N213:BJ213))*(BK$9&lt;=$H835)</f>
        <v>0</v>
      </c>
      <c r="BL835" s="268">
        <f>MAX($I835,1-SUM($N213:BK213))*(BL$9&lt;=$H835)</f>
        <v>0</v>
      </c>
      <c r="BM835" s="268">
        <f>MAX($I835,1-SUM($N213:BL213))*(BM$9&lt;=$H835)</f>
        <v>0</v>
      </c>
    </row>
    <row r="836" spans="3:65" ht="12.75">
      <c r="C836" s="220">
        <f t="shared" si="702"/>
        <v>3</v>
      </c>
      <c r="D836" s="198" t="str">
        <f t="shared" si="703"/>
        <v>…</v>
      </c>
      <c r="E836" s="245" t="str">
        <f t="shared" si="701"/>
        <v>Operating Expense</v>
      </c>
      <c r="F836" s="215">
        <f t="shared" si="701"/>
        <v>2</v>
      </c>
      <c r="G836" s="215"/>
      <c r="H836" s="250">
        <f>Input!J14</f>
        <v>10</v>
      </c>
      <c r="I836" s="267">
        <v>0.20</v>
      </c>
      <c r="J836" s="252"/>
      <c r="O836" s="268">
        <f>MAX($I836,1-SUM($N214:N214))*(O$9&lt;=$H836)</f>
        <v>1</v>
      </c>
      <c r="P836" s="268">
        <f>MAX($I836,1-SUM($N214:O214))*(P$9&lt;=$H836)</f>
        <v>1</v>
      </c>
      <c r="Q836" s="268">
        <f>MAX($I836,1-SUM($N214:P214))*(Q$9&lt;=$H836)</f>
        <v>1</v>
      </c>
      <c r="R836" s="268">
        <f>MAX($I836,1-SUM($N214:Q214))*(R$9&lt;=$H836)</f>
        <v>1</v>
      </c>
      <c r="S836" s="268">
        <f>MAX($I836,1-SUM($N214:R214))*(S$9&lt;=$H836)</f>
        <v>1</v>
      </c>
      <c r="T836" s="268">
        <f>MAX($I836,1-SUM($N214:S214))*(T$9&lt;=$H836)</f>
        <v>1</v>
      </c>
      <c r="U836" s="268">
        <f>MAX($I836,1-SUM($N214:T214))*(U$9&lt;=$H836)</f>
        <v>1</v>
      </c>
      <c r="V836" s="268">
        <f>MAX($I836,1-SUM($N214:U214))*(V$9&lt;=$H836)</f>
        <v>1</v>
      </c>
      <c r="W836" s="268">
        <f>MAX($I836,1-SUM($N214:V214))*(W$9&lt;=$H836)</f>
        <v>1</v>
      </c>
      <c r="X836" s="268">
        <f>MAX($I836,1-SUM($N214:W214))*(X$9&lt;=$H836)</f>
        <v>1</v>
      </c>
      <c r="Y836" s="268">
        <f>MAX($I836,1-SUM($N214:X214))*(Y$9&lt;=$H836)</f>
        <v>0</v>
      </c>
      <c r="Z836" s="268">
        <f>MAX($I836,1-SUM($N214:Y214))*(Z$9&lt;=$H836)</f>
        <v>0</v>
      </c>
      <c r="AA836" s="268">
        <f>MAX($I836,1-SUM($N214:Z214))*(AA$9&lt;=$H836)</f>
        <v>0</v>
      </c>
      <c r="AB836" s="268">
        <f>MAX($I836,1-SUM($N214:AA214))*(AB$9&lt;=$H836)</f>
        <v>0</v>
      </c>
      <c r="AC836" s="268">
        <f>MAX($I836,1-SUM($N214:AB214))*(AC$9&lt;=$H836)</f>
        <v>0</v>
      </c>
      <c r="AD836" s="268">
        <f>MAX($I836,1-SUM($N214:AC214))*(AD$9&lt;=$H836)</f>
        <v>0</v>
      </c>
      <c r="AE836" s="268">
        <f>MAX($I836,1-SUM($N214:AD214))*(AE$9&lt;=$H836)</f>
        <v>0</v>
      </c>
      <c r="AF836" s="268">
        <f>MAX($I836,1-SUM($N214:AE214))*(AF$9&lt;=$H836)</f>
        <v>0</v>
      </c>
      <c r="AG836" s="268">
        <f>MAX($I836,1-SUM($N214:AF214))*(AG$9&lt;=$H836)</f>
        <v>0</v>
      </c>
      <c r="AH836" s="268">
        <f>MAX($I836,1-SUM($N214:AG214))*(AH$9&lt;=$H836)</f>
        <v>0</v>
      </c>
      <c r="AI836" s="268">
        <f>MAX($I836,1-SUM($N214:AH214))*(AI$9&lt;=$H836)</f>
        <v>0</v>
      </c>
      <c r="AJ836" s="268">
        <f>MAX($I836,1-SUM($N214:AI214))*(AJ$9&lt;=$H836)</f>
        <v>0</v>
      </c>
      <c r="AK836" s="268">
        <f>MAX($I836,1-SUM($N214:AJ214))*(AK$9&lt;=$H836)</f>
        <v>0</v>
      </c>
      <c r="AL836" s="268">
        <f>MAX($I836,1-SUM($N214:AK214))*(AL$9&lt;=$H836)</f>
        <v>0</v>
      </c>
      <c r="AM836" s="268">
        <f>MAX($I836,1-SUM($N214:AL214))*(AM$9&lt;=$H836)</f>
        <v>0</v>
      </c>
      <c r="AN836" s="268">
        <f>MAX($I836,1-SUM($N214:AM214))*(AN$9&lt;=$H836)</f>
        <v>0</v>
      </c>
      <c r="AO836" s="268">
        <f>MAX($I836,1-SUM($N214:AN214))*(AO$9&lt;=$H836)</f>
        <v>0</v>
      </c>
      <c r="AP836" s="268">
        <f>MAX($I836,1-SUM($N214:AO214))*(AP$9&lt;=$H836)</f>
        <v>0</v>
      </c>
      <c r="AQ836" s="268">
        <f>MAX($I836,1-SUM($N214:AP214))*(AQ$9&lt;=$H836)</f>
        <v>0</v>
      </c>
      <c r="AR836" s="268">
        <f>MAX($I836,1-SUM($N214:AQ214))*(AR$9&lt;=$H836)</f>
        <v>0</v>
      </c>
      <c r="AS836" s="268">
        <f>MAX($I836,1-SUM($N214:AR214))*(AS$9&lt;=$H836)</f>
        <v>0</v>
      </c>
      <c r="AT836" s="268">
        <f>MAX($I836,1-SUM($N214:AS214))*(AT$9&lt;=$H836)</f>
        <v>0</v>
      </c>
      <c r="AU836" s="268">
        <f>MAX($I836,1-SUM($N214:AT214))*(AU$9&lt;=$H836)</f>
        <v>0</v>
      </c>
      <c r="AV836" s="268">
        <f>MAX($I836,1-SUM($N214:AU214))*(AV$9&lt;=$H836)</f>
        <v>0</v>
      </c>
      <c r="AW836" s="268">
        <f>MAX($I836,1-SUM($N214:AV214))*(AW$9&lt;=$H836)</f>
        <v>0</v>
      </c>
      <c r="AX836" s="268">
        <f>MAX($I836,1-SUM($N214:AW214))*(AX$9&lt;=$H836)</f>
        <v>0</v>
      </c>
      <c r="AY836" s="268">
        <f>MAX($I836,1-SUM($N214:AX214))*(AY$9&lt;=$H836)</f>
        <v>0</v>
      </c>
      <c r="AZ836" s="268">
        <f>MAX($I836,1-SUM($N214:AY214))*(AZ$9&lt;=$H836)</f>
        <v>0</v>
      </c>
      <c r="BA836" s="268">
        <f>MAX($I836,1-SUM($N214:AZ214))*(BA$9&lt;=$H836)</f>
        <v>0</v>
      </c>
      <c r="BB836" s="268">
        <f>MAX($I836,1-SUM($N214:BA214))*(BB$9&lt;=$H836)</f>
        <v>0</v>
      </c>
      <c r="BC836" s="268">
        <f>MAX($I836,1-SUM($N214:BB214))*(BC$9&lt;=$H836)</f>
        <v>0</v>
      </c>
      <c r="BD836" s="268">
        <f>MAX($I836,1-SUM($N214:BC214))*(BD$9&lt;=$H836)</f>
        <v>0</v>
      </c>
      <c r="BE836" s="268">
        <f>MAX($I836,1-SUM($N214:BD214))*(BE$9&lt;=$H836)</f>
        <v>0</v>
      </c>
      <c r="BF836" s="268">
        <f>MAX($I836,1-SUM($N214:BE214))*(BF$9&lt;=$H836)</f>
        <v>0</v>
      </c>
      <c r="BG836" s="268">
        <f>MAX($I836,1-SUM($N214:BF214))*(BG$9&lt;=$H836)</f>
        <v>0</v>
      </c>
      <c r="BH836" s="268">
        <f>MAX($I836,1-SUM($N214:BG214))*(BH$9&lt;=$H836)</f>
        <v>0</v>
      </c>
      <c r="BI836" s="268">
        <f>MAX($I836,1-SUM($N214:BH214))*(BI$9&lt;=$H836)</f>
        <v>0</v>
      </c>
      <c r="BJ836" s="268">
        <f>MAX($I836,1-SUM($N214:BI214))*(BJ$9&lt;=$H836)</f>
        <v>0</v>
      </c>
      <c r="BK836" s="268">
        <f>MAX($I836,1-SUM($N214:BJ214))*(BK$9&lt;=$H836)</f>
        <v>0</v>
      </c>
      <c r="BL836" s="268">
        <f>MAX($I836,1-SUM($N214:BK214))*(BL$9&lt;=$H836)</f>
        <v>0</v>
      </c>
      <c r="BM836" s="268">
        <f>MAX($I836,1-SUM($N214:BL214))*(BM$9&lt;=$H836)</f>
        <v>0</v>
      </c>
    </row>
    <row r="837" spans="3:65" ht="12.75">
      <c r="C837" s="220">
        <f t="shared" si="702"/>
        <v>4</v>
      </c>
      <c r="D837" s="198" t="str">
        <f t="shared" si="703"/>
        <v>…</v>
      </c>
      <c r="E837" s="245" t="str">
        <f t="shared" si="701"/>
        <v>Operating Savings</v>
      </c>
      <c r="F837" s="215">
        <f t="shared" si="701"/>
        <v>1</v>
      </c>
      <c r="G837" s="215"/>
      <c r="H837" s="250">
        <f>Input!J15</f>
        <v>10</v>
      </c>
      <c r="I837" s="267">
        <v>0.20</v>
      </c>
      <c r="J837" s="252"/>
      <c r="O837" s="268">
        <f>MAX($I837,1-SUM($N215:N215))*(O$9&lt;=$H837)</f>
        <v>1</v>
      </c>
      <c r="P837" s="268">
        <f>MAX($I837,1-SUM($N215:O215))*(P$9&lt;=$H837)</f>
        <v>1</v>
      </c>
      <c r="Q837" s="268">
        <f>MAX($I837,1-SUM($N215:P215))*(Q$9&lt;=$H837)</f>
        <v>1</v>
      </c>
      <c r="R837" s="268">
        <f>MAX($I837,1-SUM($N215:Q215))*(R$9&lt;=$H837)</f>
        <v>1</v>
      </c>
      <c r="S837" s="268">
        <f>MAX($I837,1-SUM($N215:R215))*(S$9&lt;=$H837)</f>
        <v>1</v>
      </c>
      <c r="T837" s="268">
        <f>MAX($I837,1-SUM($N215:S215))*(T$9&lt;=$H837)</f>
        <v>1</v>
      </c>
      <c r="U837" s="268">
        <f>MAX($I837,1-SUM($N215:T215))*(U$9&lt;=$H837)</f>
        <v>1</v>
      </c>
      <c r="V837" s="268">
        <f>MAX($I837,1-SUM($N215:U215))*(V$9&lt;=$H837)</f>
        <v>1</v>
      </c>
      <c r="W837" s="268">
        <f>MAX($I837,1-SUM($N215:V215))*(W$9&lt;=$H837)</f>
        <v>1</v>
      </c>
      <c r="X837" s="268">
        <f>MAX($I837,1-SUM($N215:W215))*(X$9&lt;=$H837)</f>
        <v>1</v>
      </c>
      <c r="Y837" s="268">
        <f>MAX($I837,1-SUM($N215:X215))*(Y$9&lt;=$H837)</f>
        <v>0</v>
      </c>
      <c r="Z837" s="268">
        <f>MAX($I837,1-SUM($N215:Y215))*(Z$9&lt;=$H837)</f>
        <v>0</v>
      </c>
      <c r="AA837" s="268">
        <f>MAX($I837,1-SUM($N215:Z215))*(AA$9&lt;=$H837)</f>
        <v>0</v>
      </c>
      <c r="AB837" s="268">
        <f>MAX($I837,1-SUM($N215:AA215))*(AB$9&lt;=$H837)</f>
        <v>0</v>
      </c>
      <c r="AC837" s="268">
        <f>MAX($I837,1-SUM($N215:AB215))*(AC$9&lt;=$H837)</f>
        <v>0</v>
      </c>
      <c r="AD837" s="268">
        <f>MAX($I837,1-SUM($N215:AC215))*(AD$9&lt;=$H837)</f>
        <v>0</v>
      </c>
      <c r="AE837" s="268">
        <f>MAX($I837,1-SUM($N215:AD215))*(AE$9&lt;=$H837)</f>
        <v>0</v>
      </c>
      <c r="AF837" s="268">
        <f>MAX($I837,1-SUM($N215:AE215))*(AF$9&lt;=$H837)</f>
        <v>0</v>
      </c>
      <c r="AG837" s="268">
        <f>MAX($I837,1-SUM($N215:AF215))*(AG$9&lt;=$H837)</f>
        <v>0</v>
      </c>
      <c r="AH837" s="268">
        <f>MAX($I837,1-SUM($N215:AG215))*(AH$9&lt;=$H837)</f>
        <v>0</v>
      </c>
      <c r="AI837" s="268">
        <f>MAX($I837,1-SUM($N215:AH215))*(AI$9&lt;=$H837)</f>
        <v>0</v>
      </c>
      <c r="AJ837" s="268">
        <f>MAX($I837,1-SUM($N215:AI215))*(AJ$9&lt;=$H837)</f>
        <v>0</v>
      </c>
      <c r="AK837" s="268">
        <f>MAX($I837,1-SUM($N215:AJ215))*(AK$9&lt;=$H837)</f>
        <v>0</v>
      </c>
      <c r="AL837" s="268">
        <f>MAX($I837,1-SUM($N215:AK215))*(AL$9&lt;=$H837)</f>
        <v>0</v>
      </c>
      <c r="AM837" s="268">
        <f>MAX($I837,1-SUM($N215:AL215))*(AM$9&lt;=$H837)</f>
        <v>0</v>
      </c>
      <c r="AN837" s="268">
        <f>MAX($I837,1-SUM($N215:AM215))*(AN$9&lt;=$H837)</f>
        <v>0</v>
      </c>
      <c r="AO837" s="268">
        <f>MAX($I837,1-SUM($N215:AN215))*(AO$9&lt;=$H837)</f>
        <v>0</v>
      </c>
      <c r="AP837" s="268">
        <f>MAX($I837,1-SUM($N215:AO215))*(AP$9&lt;=$H837)</f>
        <v>0</v>
      </c>
      <c r="AQ837" s="268">
        <f>MAX($I837,1-SUM($N215:AP215))*(AQ$9&lt;=$H837)</f>
        <v>0</v>
      </c>
      <c r="AR837" s="268">
        <f>MAX($I837,1-SUM($N215:AQ215))*(AR$9&lt;=$H837)</f>
        <v>0</v>
      </c>
      <c r="AS837" s="268">
        <f>MAX($I837,1-SUM($N215:AR215))*(AS$9&lt;=$H837)</f>
        <v>0</v>
      </c>
      <c r="AT837" s="268">
        <f>MAX($I837,1-SUM($N215:AS215))*(AT$9&lt;=$H837)</f>
        <v>0</v>
      </c>
      <c r="AU837" s="268">
        <f>MAX($I837,1-SUM($N215:AT215))*(AU$9&lt;=$H837)</f>
        <v>0</v>
      </c>
      <c r="AV837" s="268">
        <f>MAX($I837,1-SUM($N215:AU215))*(AV$9&lt;=$H837)</f>
        <v>0</v>
      </c>
      <c r="AW837" s="268">
        <f>MAX($I837,1-SUM($N215:AV215))*(AW$9&lt;=$H837)</f>
        <v>0</v>
      </c>
      <c r="AX837" s="268">
        <f>MAX($I837,1-SUM($N215:AW215))*(AX$9&lt;=$H837)</f>
        <v>0</v>
      </c>
      <c r="AY837" s="268">
        <f>MAX($I837,1-SUM($N215:AX215))*(AY$9&lt;=$H837)</f>
        <v>0</v>
      </c>
      <c r="AZ837" s="268">
        <f>MAX($I837,1-SUM($N215:AY215))*(AZ$9&lt;=$H837)</f>
        <v>0</v>
      </c>
      <c r="BA837" s="268">
        <f>MAX($I837,1-SUM($N215:AZ215))*(BA$9&lt;=$H837)</f>
        <v>0</v>
      </c>
      <c r="BB837" s="268">
        <f>MAX($I837,1-SUM($N215:BA215))*(BB$9&lt;=$H837)</f>
        <v>0</v>
      </c>
      <c r="BC837" s="268">
        <f>MAX($I837,1-SUM($N215:BB215))*(BC$9&lt;=$H837)</f>
        <v>0</v>
      </c>
      <c r="BD837" s="268">
        <f>MAX($I837,1-SUM($N215:BC215))*(BD$9&lt;=$H837)</f>
        <v>0</v>
      </c>
      <c r="BE837" s="268">
        <f>MAX($I837,1-SUM($N215:BD215))*(BE$9&lt;=$H837)</f>
        <v>0</v>
      </c>
      <c r="BF837" s="268">
        <f>MAX($I837,1-SUM($N215:BE215))*(BF$9&lt;=$H837)</f>
        <v>0</v>
      </c>
      <c r="BG837" s="268">
        <f>MAX($I837,1-SUM($N215:BF215))*(BG$9&lt;=$H837)</f>
        <v>0</v>
      </c>
      <c r="BH837" s="268">
        <f>MAX($I837,1-SUM($N215:BG215))*(BH$9&lt;=$H837)</f>
        <v>0</v>
      </c>
      <c r="BI837" s="268">
        <f>MAX($I837,1-SUM($N215:BH215))*(BI$9&lt;=$H837)</f>
        <v>0</v>
      </c>
      <c r="BJ837" s="268">
        <f>MAX($I837,1-SUM($N215:BI215))*(BJ$9&lt;=$H837)</f>
        <v>0</v>
      </c>
      <c r="BK837" s="268">
        <f>MAX($I837,1-SUM($N215:BJ215))*(BK$9&lt;=$H837)</f>
        <v>0</v>
      </c>
      <c r="BL837" s="268">
        <f>MAX($I837,1-SUM($N215:BK215))*(BL$9&lt;=$H837)</f>
        <v>0</v>
      </c>
      <c r="BM837" s="268">
        <f>MAX($I837,1-SUM($N215:BL215))*(BM$9&lt;=$H837)</f>
        <v>0</v>
      </c>
    </row>
    <row r="838" spans="3:65" ht="12.75">
      <c r="C838" s="220">
        <f t="shared" si="702"/>
        <v>5</v>
      </c>
      <c r="D838" s="198" t="str">
        <f t="shared" si="703"/>
        <v>…</v>
      </c>
      <c r="E838" s="245" t="str">
        <f t="shared" si="701"/>
        <v>Operating Expense</v>
      </c>
      <c r="F838" s="215">
        <f t="shared" si="701"/>
        <v>2</v>
      </c>
      <c r="G838" s="215"/>
      <c r="H838" s="250">
        <f>Input!J16</f>
        <v>10</v>
      </c>
      <c r="I838" s="267">
        <v>0.20</v>
      </c>
      <c r="J838" s="252"/>
      <c r="O838" s="268">
        <f>MAX($I838,1-SUM($N216:N216))*(O$9&lt;=$H838)</f>
        <v>1</v>
      </c>
      <c r="P838" s="268">
        <f>MAX($I838,1-SUM($N216:O216))*(P$9&lt;=$H838)</f>
        <v>1</v>
      </c>
      <c r="Q838" s="268">
        <f>MAX($I838,1-SUM($N216:P216))*(Q$9&lt;=$H838)</f>
        <v>1</v>
      </c>
      <c r="R838" s="268">
        <f>MAX($I838,1-SUM($N216:Q216))*(R$9&lt;=$H838)</f>
        <v>1</v>
      </c>
      <c r="S838" s="268">
        <f>MAX($I838,1-SUM($N216:R216))*(S$9&lt;=$H838)</f>
        <v>1</v>
      </c>
      <c r="T838" s="268">
        <f>MAX($I838,1-SUM($N216:S216))*(T$9&lt;=$H838)</f>
        <v>1</v>
      </c>
      <c r="U838" s="268">
        <f>MAX($I838,1-SUM($N216:T216))*(U$9&lt;=$H838)</f>
        <v>1</v>
      </c>
      <c r="V838" s="268">
        <f>MAX($I838,1-SUM($N216:U216))*(V$9&lt;=$H838)</f>
        <v>1</v>
      </c>
      <c r="W838" s="268">
        <f>MAX($I838,1-SUM($N216:V216))*(W$9&lt;=$H838)</f>
        <v>1</v>
      </c>
      <c r="X838" s="268">
        <f>MAX($I838,1-SUM($N216:W216))*(X$9&lt;=$H838)</f>
        <v>1</v>
      </c>
      <c r="Y838" s="268">
        <f>MAX($I838,1-SUM($N216:X216))*(Y$9&lt;=$H838)</f>
        <v>0</v>
      </c>
      <c r="Z838" s="268">
        <f>MAX($I838,1-SUM($N216:Y216))*(Z$9&lt;=$H838)</f>
        <v>0</v>
      </c>
      <c r="AA838" s="268">
        <f>MAX($I838,1-SUM($N216:Z216))*(AA$9&lt;=$H838)</f>
        <v>0</v>
      </c>
      <c r="AB838" s="268">
        <f>MAX($I838,1-SUM($N216:AA216))*(AB$9&lt;=$H838)</f>
        <v>0</v>
      </c>
      <c r="AC838" s="268">
        <f>MAX($I838,1-SUM($N216:AB216))*(AC$9&lt;=$H838)</f>
        <v>0</v>
      </c>
      <c r="AD838" s="268">
        <f>MAX($I838,1-SUM($N216:AC216))*(AD$9&lt;=$H838)</f>
        <v>0</v>
      </c>
      <c r="AE838" s="268">
        <f>MAX($I838,1-SUM($N216:AD216))*(AE$9&lt;=$H838)</f>
        <v>0</v>
      </c>
      <c r="AF838" s="268">
        <f>MAX($I838,1-SUM($N216:AE216))*(AF$9&lt;=$H838)</f>
        <v>0</v>
      </c>
      <c r="AG838" s="268">
        <f>MAX($I838,1-SUM($N216:AF216))*(AG$9&lt;=$H838)</f>
        <v>0</v>
      </c>
      <c r="AH838" s="268">
        <f>MAX($I838,1-SUM($N216:AG216))*(AH$9&lt;=$H838)</f>
        <v>0</v>
      </c>
      <c r="AI838" s="268">
        <f>MAX($I838,1-SUM($N216:AH216))*(AI$9&lt;=$H838)</f>
        <v>0</v>
      </c>
      <c r="AJ838" s="268">
        <f>MAX($I838,1-SUM($N216:AI216))*(AJ$9&lt;=$H838)</f>
        <v>0</v>
      </c>
      <c r="AK838" s="268">
        <f>MAX($I838,1-SUM($N216:AJ216))*(AK$9&lt;=$H838)</f>
        <v>0</v>
      </c>
      <c r="AL838" s="268">
        <f>MAX($I838,1-SUM($N216:AK216))*(AL$9&lt;=$H838)</f>
        <v>0</v>
      </c>
      <c r="AM838" s="268">
        <f>MAX($I838,1-SUM($N216:AL216))*(AM$9&lt;=$H838)</f>
        <v>0</v>
      </c>
      <c r="AN838" s="268">
        <f>MAX($I838,1-SUM($N216:AM216))*(AN$9&lt;=$H838)</f>
        <v>0</v>
      </c>
      <c r="AO838" s="268">
        <f>MAX($I838,1-SUM($N216:AN216))*(AO$9&lt;=$H838)</f>
        <v>0</v>
      </c>
      <c r="AP838" s="268">
        <f>MAX($I838,1-SUM($N216:AO216))*(AP$9&lt;=$H838)</f>
        <v>0</v>
      </c>
      <c r="AQ838" s="268">
        <f>MAX($I838,1-SUM($N216:AP216))*(AQ$9&lt;=$H838)</f>
        <v>0</v>
      </c>
      <c r="AR838" s="268">
        <f>MAX($I838,1-SUM($N216:AQ216))*(AR$9&lt;=$H838)</f>
        <v>0</v>
      </c>
      <c r="AS838" s="268">
        <f>MAX($I838,1-SUM($N216:AR216))*(AS$9&lt;=$H838)</f>
        <v>0</v>
      </c>
      <c r="AT838" s="268">
        <f>MAX($I838,1-SUM($N216:AS216))*(AT$9&lt;=$H838)</f>
        <v>0</v>
      </c>
      <c r="AU838" s="268">
        <f>MAX($I838,1-SUM($N216:AT216))*(AU$9&lt;=$H838)</f>
        <v>0</v>
      </c>
      <c r="AV838" s="268">
        <f>MAX($I838,1-SUM($N216:AU216))*(AV$9&lt;=$H838)</f>
        <v>0</v>
      </c>
      <c r="AW838" s="268">
        <f>MAX($I838,1-SUM($N216:AV216))*(AW$9&lt;=$H838)</f>
        <v>0</v>
      </c>
      <c r="AX838" s="268">
        <f>MAX($I838,1-SUM($N216:AW216))*(AX$9&lt;=$H838)</f>
        <v>0</v>
      </c>
      <c r="AY838" s="268">
        <f>MAX($I838,1-SUM($N216:AX216))*(AY$9&lt;=$H838)</f>
        <v>0</v>
      </c>
      <c r="AZ838" s="268">
        <f>MAX($I838,1-SUM($N216:AY216))*(AZ$9&lt;=$H838)</f>
        <v>0</v>
      </c>
      <c r="BA838" s="268">
        <f>MAX($I838,1-SUM($N216:AZ216))*(BA$9&lt;=$H838)</f>
        <v>0</v>
      </c>
      <c r="BB838" s="268">
        <f>MAX($I838,1-SUM($N216:BA216))*(BB$9&lt;=$H838)</f>
        <v>0</v>
      </c>
      <c r="BC838" s="268">
        <f>MAX($I838,1-SUM($N216:BB216))*(BC$9&lt;=$H838)</f>
        <v>0</v>
      </c>
      <c r="BD838" s="268">
        <f>MAX($I838,1-SUM($N216:BC216))*(BD$9&lt;=$H838)</f>
        <v>0</v>
      </c>
      <c r="BE838" s="268">
        <f>MAX($I838,1-SUM($N216:BD216))*(BE$9&lt;=$H838)</f>
        <v>0</v>
      </c>
      <c r="BF838" s="268">
        <f>MAX($I838,1-SUM($N216:BE216))*(BF$9&lt;=$H838)</f>
        <v>0</v>
      </c>
      <c r="BG838" s="268">
        <f>MAX($I838,1-SUM($N216:BF216))*(BG$9&lt;=$H838)</f>
        <v>0</v>
      </c>
      <c r="BH838" s="268">
        <f>MAX($I838,1-SUM($N216:BG216))*(BH$9&lt;=$H838)</f>
        <v>0</v>
      </c>
      <c r="BI838" s="268">
        <f>MAX($I838,1-SUM($N216:BH216))*(BI$9&lt;=$H838)</f>
        <v>0</v>
      </c>
      <c r="BJ838" s="268">
        <f>MAX($I838,1-SUM($N216:BI216))*(BJ$9&lt;=$H838)</f>
        <v>0</v>
      </c>
      <c r="BK838" s="268">
        <f>MAX($I838,1-SUM($N216:BJ216))*(BK$9&lt;=$H838)</f>
        <v>0</v>
      </c>
      <c r="BL838" s="268">
        <f>MAX($I838,1-SUM($N216:BK216))*(BL$9&lt;=$H838)</f>
        <v>0</v>
      </c>
      <c r="BM838" s="268">
        <f>MAX($I838,1-SUM($N216:BL216))*(BM$9&lt;=$H838)</f>
        <v>0</v>
      </c>
    </row>
    <row r="839" spans="3:65" ht="12.75">
      <c r="C839" s="220">
        <f t="shared" si="702"/>
        <v>6</v>
      </c>
      <c r="D839" s="198" t="str">
        <f t="shared" si="703"/>
        <v>…</v>
      </c>
      <c r="E839" s="245" t="str">
        <f t="shared" si="701"/>
        <v>Operating Expense</v>
      </c>
      <c r="F839" s="215">
        <f t="shared" si="701"/>
        <v>2</v>
      </c>
      <c r="G839" s="215"/>
      <c r="H839" s="250">
        <f>Input!J17</f>
        <v>10</v>
      </c>
      <c r="I839" s="267">
        <v>0.20</v>
      </c>
      <c r="J839" s="252"/>
      <c r="O839" s="268">
        <f>MAX($I839,1-SUM($N217:N217))*(O$9&lt;=$H839)</f>
        <v>1</v>
      </c>
      <c r="P839" s="268">
        <f>MAX($I839,1-SUM($N217:O217))*(P$9&lt;=$H839)</f>
        <v>1</v>
      </c>
      <c r="Q839" s="268">
        <f>MAX($I839,1-SUM($N217:P217))*(Q$9&lt;=$H839)</f>
        <v>1</v>
      </c>
      <c r="R839" s="268">
        <f>MAX($I839,1-SUM($N217:Q217))*(R$9&lt;=$H839)</f>
        <v>1</v>
      </c>
      <c r="S839" s="268">
        <f>MAX($I839,1-SUM($N217:R217))*(S$9&lt;=$H839)</f>
        <v>1</v>
      </c>
      <c r="T839" s="268">
        <f>MAX($I839,1-SUM($N217:S217))*(T$9&lt;=$H839)</f>
        <v>1</v>
      </c>
      <c r="U839" s="268">
        <f>MAX($I839,1-SUM($N217:T217))*(U$9&lt;=$H839)</f>
        <v>1</v>
      </c>
      <c r="V839" s="268">
        <f>MAX($I839,1-SUM($N217:U217))*(V$9&lt;=$H839)</f>
        <v>1</v>
      </c>
      <c r="W839" s="268">
        <f>MAX($I839,1-SUM($N217:V217))*(W$9&lt;=$H839)</f>
        <v>1</v>
      </c>
      <c r="X839" s="268">
        <f>MAX($I839,1-SUM($N217:W217))*(X$9&lt;=$H839)</f>
        <v>1</v>
      </c>
      <c r="Y839" s="268">
        <f>MAX($I839,1-SUM($N217:X217))*(Y$9&lt;=$H839)</f>
        <v>0</v>
      </c>
      <c r="Z839" s="268">
        <f>MAX($I839,1-SUM($N217:Y217))*(Z$9&lt;=$H839)</f>
        <v>0</v>
      </c>
      <c r="AA839" s="268">
        <f>MAX($I839,1-SUM($N217:Z217))*(AA$9&lt;=$H839)</f>
        <v>0</v>
      </c>
      <c r="AB839" s="268">
        <f>MAX($I839,1-SUM($N217:AA217))*(AB$9&lt;=$H839)</f>
        <v>0</v>
      </c>
      <c r="AC839" s="268">
        <f>MAX($I839,1-SUM($N217:AB217))*(AC$9&lt;=$H839)</f>
        <v>0</v>
      </c>
      <c r="AD839" s="268">
        <f>MAX($I839,1-SUM($N217:AC217))*(AD$9&lt;=$H839)</f>
        <v>0</v>
      </c>
      <c r="AE839" s="268">
        <f>MAX($I839,1-SUM($N217:AD217))*(AE$9&lt;=$H839)</f>
        <v>0</v>
      </c>
      <c r="AF839" s="268">
        <f>MAX($I839,1-SUM($N217:AE217))*(AF$9&lt;=$H839)</f>
        <v>0</v>
      </c>
      <c r="AG839" s="268">
        <f>MAX($I839,1-SUM($N217:AF217))*(AG$9&lt;=$H839)</f>
        <v>0</v>
      </c>
      <c r="AH839" s="268">
        <f>MAX($I839,1-SUM($N217:AG217))*(AH$9&lt;=$H839)</f>
        <v>0</v>
      </c>
      <c r="AI839" s="268">
        <f>MAX($I839,1-SUM($N217:AH217))*(AI$9&lt;=$H839)</f>
        <v>0</v>
      </c>
      <c r="AJ839" s="268">
        <f>MAX($I839,1-SUM($N217:AI217))*(AJ$9&lt;=$H839)</f>
        <v>0</v>
      </c>
      <c r="AK839" s="268">
        <f>MAX($I839,1-SUM($N217:AJ217))*(AK$9&lt;=$H839)</f>
        <v>0</v>
      </c>
      <c r="AL839" s="268">
        <f>MAX($I839,1-SUM($N217:AK217))*(AL$9&lt;=$H839)</f>
        <v>0</v>
      </c>
      <c r="AM839" s="268">
        <f>MAX($I839,1-SUM($N217:AL217))*(AM$9&lt;=$H839)</f>
        <v>0</v>
      </c>
      <c r="AN839" s="268">
        <f>MAX($I839,1-SUM($N217:AM217))*(AN$9&lt;=$H839)</f>
        <v>0</v>
      </c>
      <c r="AO839" s="268">
        <f>MAX($I839,1-SUM($N217:AN217))*(AO$9&lt;=$H839)</f>
        <v>0</v>
      </c>
      <c r="AP839" s="268">
        <f>MAX($I839,1-SUM($N217:AO217))*(AP$9&lt;=$H839)</f>
        <v>0</v>
      </c>
      <c r="AQ839" s="268">
        <f>MAX($I839,1-SUM($N217:AP217))*(AQ$9&lt;=$H839)</f>
        <v>0</v>
      </c>
      <c r="AR839" s="268">
        <f>MAX($I839,1-SUM($N217:AQ217))*(AR$9&lt;=$H839)</f>
        <v>0</v>
      </c>
      <c r="AS839" s="268">
        <f>MAX($I839,1-SUM($N217:AR217))*(AS$9&lt;=$H839)</f>
        <v>0</v>
      </c>
      <c r="AT839" s="268">
        <f>MAX($I839,1-SUM($N217:AS217))*(AT$9&lt;=$H839)</f>
        <v>0</v>
      </c>
      <c r="AU839" s="268">
        <f>MAX($I839,1-SUM($N217:AT217))*(AU$9&lt;=$H839)</f>
        <v>0</v>
      </c>
      <c r="AV839" s="268">
        <f>MAX($I839,1-SUM($N217:AU217))*(AV$9&lt;=$H839)</f>
        <v>0</v>
      </c>
      <c r="AW839" s="268">
        <f>MAX($I839,1-SUM($N217:AV217))*(AW$9&lt;=$H839)</f>
        <v>0</v>
      </c>
      <c r="AX839" s="268">
        <f>MAX($I839,1-SUM($N217:AW217))*(AX$9&lt;=$H839)</f>
        <v>0</v>
      </c>
      <c r="AY839" s="268">
        <f>MAX($I839,1-SUM($N217:AX217))*(AY$9&lt;=$H839)</f>
        <v>0</v>
      </c>
      <c r="AZ839" s="268">
        <f>MAX($I839,1-SUM($N217:AY217))*(AZ$9&lt;=$H839)</f>
        <v>0</v>
      </c>
      <c r="BA839" s="268">
        <f>MAX($I839,1-SUM($N217:AZ217))*(BA$9&lt;=$H839)</f>
        <v>0</v>
      </c>
      <c r="BB839" s="268">
        <f>MAX($I839,1-SUM($N217:BA217))*(BB$9&lt;=$H839)</f>
        <v>0</v>
      </c>
      <c r="BC839" s="268">
        <f>MAX($I839,1-SUM($N217:BB217))*(BC$9&lt;=$H839)</f>
        <v>0</v>
      </c>
      <c r="BD839" s="268">
        <f>MAX($I839,1-SUM($N217:BC217))*(BD$9&lt;=$H839)</f>
        <v>0</v>
      </c>
      <c r="BE839" s="268">
        <f>MAX($I839,1-SUM($N217:BD217))*(BE$9&lt;=$H839)</f>
        <v>0</v>
      </c>
      <c r="BF839" s="268">
        <f>MAX($I839,1-SUM($N217:BE217))*(BF$9&lt;=$H839)</f>
        <v>0</v>
      </c>
      <c r="BG839" s="268">
        <f>MAX($I839,1-SUM($N217:BF217))*(BG$9&lt;=$H839)</f>
        <v>0</v>
      </c>
      <c r="BH839" s="268">
        <f>MAX($I839,1-SUM($N217:BG217))*(BH$9&lt;=$H839)</f>
        <v>0</v>
      </c>
      <c r="BI839" s="268">
        <f>MAX($I839,1-SUM($N217:BH217))*(BI$9&lt;=$H839)</f>
        <v>0</v>
      </c>
      <c r="BJ839" s="268">
        <f>MAX($I839,1-SUM($N217:BI217))*(BJ$9&lt;=$H839)</f>
        <v>0</v>
      </c>
      <c r="BK839" s="268">
        <f>MAX($I839,1-SUM($N217:BJ217))*(BK$9&lt;=$H839)</f>
        <v>0</v>
      </c>
      <c r="BL839" s="268">
        <f>MAX($I839,1-SUM($N217:BK217))*(BL$9&lt;=$H839)</f>
        <v>0</v>
      </c>
      <c r="BM839" s="268">
        <f>MAX($I839,1-SUM($N217:BL217))*(BM$9&lt;=$H839)</f>
        <v>0</v>
      </c>
    </row>
    <row r="840" spans="3:65" ht="12.75">
      <c r="C840" s="220">
        <f t="shared" si="702"/>
        <v>7</v>
      </c>
      <c r="D840" s="198" t="str">
        <f t="shared" si="703"/>
        <v>…</v>
      </c>
      <c r="E840" s="245" t="str">
        <f t="shared" si="701"/>
        <v>Operating Expense</v>
      </c>
      <c r="F840" s="215">
        <f t="shared" si="701"/>
        <v>2</v>
      </c>
      <c r="G840" s="215"/>
      <c r="H840" s="250">
        <f>Input!J18</f>
        <v>10</v>
      </c>
      <c r="I840" s="267">
        <v>0.20</v>
      </c>
      <c r="J840" s="252"/>
      <c r="O840" s="268">
        <f>MAX($I840,1-SUM($N218:N218))*(O$9&lt;=$H840)</f>
        <v>1</v>
      </c>
      <c r="P840" s="268">
        <f>MAX($I840,1-SUM($N218:O218))*(P$9&lt;=$H840)</f>
        <v>1</v>
      </c>
      <c r="Q840" s="268">
        <f>MAX($I840,1-SUM($N218:P218))*(Q$9&lt;=$H840)</f>
        <v>1</v>
      </c>
      <c r="R840" s="268">
        <f>MAX($I840,1-SUM($N218:Q218))*(R$9&lt;=$H840)</f>
        <v>1</v>
      </c>
      <c r="S840" s="268">
        <f>MAX($I840,1-SUM($N218:R218))*(S$9&lt;=$H840)</f>
        <v>1</v>
      </c>
      <c r="T840" s="268">
        <f>MAX($I840,1-SUM($N218:S218))*(T$9&lt;=$H840)</f>
        <v>1</v>
      </c>
      <c r="U840" s="268">
        <f>MAX($I840,1-SUM($N218:T218))*(U$9&lt;=$H840)</f>
        <v>1</v>
      </c>
      <c r="V840" s="268">
        <f>MAX($I840,1-SUM($N218:U218))*(V$9&lt;=$H840)</f>
        <v>1</v>
      </c>
      <c r="W840" s="268">
        <f>MAX($I840,1-SUM($N218:V218))*(W$9&lt;=$H840)</f>
        <v>1</v>
      </c>
      <c r="X840" s="268">
        <f>MAX($I840,1-SUM($N218:W218))*(X$9&lt;=$H840)</f>
        <v>1</v>
      </c>
      <c r="Y840" s="268">
        <f>MAX($I840,1-SUM($N218:X218))*(Y$9&lt;=$H840)</f>
        <v>0</v>
      </c>
      <c r="Z840" s="268">
        <f>MAX($I840,1-SUM($N218:Y218))*(Z$9&lt;=$H840)</f>
        <v>0</v>
      </c>
      <c r="AA840" s="268">
        <f>MAX($I840,1-SUM($N218:Z218))*(AA$9&lt;=$H840)</f>
        <v>0</v>
      </c>
      <c r="AB840" s="268">
        <f>MAX($I840,1-SUM($N218:AA218))*(AB$9&lt;=$H840)</f>
        <v>0</v>
      </c>
      <c r="AC840" s="268">
        <f>MAX($I840,1-SUM($N218:AB218))*(AC$9&lt;=$H840)</f>
        <v>0</v>
      </c>
      <c r="AD840" s="268">
        <f>MAX($I840,1-SUM($N218:AC218))*(AD$9&lt;=$H840)</f>
        <v>0</v>
      </c>
      <c r="AE840" s="268">
        <f>MAX($I840,1-SUM($N218:AD218))*(AE$9&lt;=$H840)</f>
        <v>0</v>
      </c>
      <c r="AF840" s="268">
        <f>MAX($I840,1-SUM($N218:AE218))*(AF$9&lt;=$H840)</f>
        <v>0</v>
      </c>
      <c r="AG840" s="268">
        <f>MAX($I840,1-SUM($N218:AF218))*(AG$9&lt;=$H840)</f>
        <v>0</v>
      </c>
      <c r="AH840" s="268">
        <f>MAX($I840,1-SUM($N218:AG218))*(AH$9&lt;=$H840)</f>
        <v>0</v>
      </c>
      <c r="AI840" s="268">
        <f>MAX($I840,1-SUM($N218:AH218))*(AI$9&lt;=$H840)</f>
        <v>0</v>
      </c>
      <c r="AJ840" s="268">
        <f>MAX($I840,1-SUM($N218:AI218))*(AJ$9&lt;=$H840)</f>
        <v>0</v>
      </c>
      <c r="AK840" s="268">
        <f>MAX($I840,1-SUM($N218:AJ218))*(AK$9&lt;=$H840)</f>
        <v>0</v>
      </c>
      <c r="AL840" s="268">
        <f>MAX($I840,1-SUM($N218:AK218))*(AL$9&lt;=$H840)</f>
        <v>0</v>
      </c>
      <c r="AM840" s="268">
        <f>MAX($I840,1-SUM($N218:AL218))*(AM$9&lt;=$H840)</f>
        <v>0</v>
      </c>
      <c r="AN840" s="268">
        <f>MAX($I840,1-SUM($N218:AM218))*(AN$9&lt;=$H840)</f>
        <v>0</v>
      </c>
      <c r="AO840" s="268">
        <f>MAX($I840,1-SUM($N218:AN218))*(AO$9&lt;=$H840)</f>
        <v>0</v>
      </c>
      <c r="AP840" s="268">
        <f>MAX($I840,1-SUM($N218:AO218))*(AP$9&lt;=$H840)</f>
        <v>0</v>
      </c>
      <c r="AQ840" s="268">
        <f>MAX($I840,1-SUM($N218:AP218))*(AQ$9&lt;=$H840)</f>
        <v>0</v>
      </c>
      <c r="AR840" s="268">
        <f>MAX($I840,1-SUM($N218:AQ218))*(AR$9&lt;=$H840)</f>
        <v>0</v>
      </c>
      <c r="AS840" s="268">
        <f>MAX($I840,1-SUM($N218:AR218))*(AS$9&lt;=$H840)</f>
        <v>0</v>
      </c>
      <c r="AT840" s="268">
        <f>MAX($I840,1-SUM($N218:AS218))*(AT$9&lt;=$H840)</f>
        <v>0</v>
      </c>
      <c r="AU840" s="268">
        <f>MAX($I840,1-SUM($N218:AT218))*(AU$9&lt;=$H840)</f>
        <v>0</v>
      </c>
      <c r="AV840" s="268">
        <f>MAX($I840,1-SUM($N218:AU218))*(AV$9&lt;=$H840)</f>
        <v>0</v>
      </c>
      <c r="AW840" s="268">
        <f>MAX($I840,1-SUM($N218:AV218))*(AW$9&lt;=$H840)</f>
        <v>0</v>
      </c>
      <c r="AX840" s="268">
        <f>MAX($I840,1-SUM($N218:AW218))*(AX$9&lt;=$H840)</f>
        <v>0</v>
      </c>
      <c r="AY840" s="268">
        <f>MAX($I840,1-SUM($N218:AX218))*(AY$9&lt;=$H840)</f>
        <v>0</v>
      </c>
      <c r="AZ840" s="268">
        <f>MAX($I840,1-SUM($N218:AY218))*(AZ$9&lt;=$H840)</f>
        <v>0</v>
      </c>
      <c r="BA840" s="268">
        <f>MAX($I840,1-SUM($N218:AZ218))*(BA$9&lt;=$H840)</f>
        <v>0</v>
      </c>
      <c r="BB840" s="268">
        <f>MAX($I840,1-SUM($N218:BA218))*(BB$9&lt;=$H840)</f>
        <v>0</v>
      </c>
      <c r="BC840" s="268">
        <f>MAX($I840,1-SUM($N218:BB218))*(BC$9&lt;=$H840)</f>
        <v>0</v>
      </c>
      <c r="BD840" s="268">
        <f>MAX($I840,1-SUM($N218:BC218))*(BD$9&lt;=$H840)</f>
        <v>0</v>
      </c>
      <c r="BE840" s="268">
        <f>MAX($I840,1-SUM($N218:BD218))*(BE$9&lt;=$H840)</f>
        <v>0</v>
      </c>
      <c r="BF840" s="268">
        <f>MAX($I840,1-SUM($N218:BE218))*(BF$9&lt;=$H840)</f>
        <v>0</v>
      </c>
      <c r="BG840" s="268">
        <f>MAX($I840,1-SUM($N218:BF218))*(BG$9&lt;=$H840)</f>
        <v>0</v>
      </c>
      <c r="BH840" s="268">
        <f>MAX($I840,1-SUM($N218:BG218))*(BH$9&lt;=$H840)</f>
        <v>0</v>
      </c>
      <c r="BI840" s="268">
        <f>MAX($I840,1-SUM($N218:BH218))*(BI$9&lt;=$H840)</f>
        <v>0</v>
      </c>
      <c r="BJ840" s="268">
        <f>MAX($I840,1-SUM($N218:BI218))*(BJ$9&lt;=$H840)</f>
        <v>0</v>
      </c>
      <c r="BK840" s="268">
        <f>MAX($I840,1-SUM($N218:BJ218))*(BK$9&lt;=$H840)</f>
        <v>0</v>
      </c>
      <c r="BL840" s="268">
        <f>MAX($I840,1-SUM($N218:BK218))*(BL$9&lt;=$H840)</f>
        <v>0</v>
      </c>
      <c r="BM840" s="268">
        <f>MAX($I840,1-SUM($N218:BL218))*(BM$9&lt;=$H840)</f>
        <v>0</v>
      </c>
    </row>
    <row r="841" spans="3:65" ht="12.75">
      <c r="C841" s="220">
        <f t="shared" si="702"/>
        <v>8</v>
      </c>
      <c r="D841" s="198" t="str">
        <f t="shared" si="703"/>
        <v>…</v>
      </c>
      <c r="E841" s="245" t="str">
        <f t="shared" si="701"/>
        <v>Operating Expense</v>
      </c>
      <c r="F841" s="215">
        <f t="shared" si="701"/>
        <v>2</v>
      </c>
      <c r="G841" s="215"/>
      <c r="H841" s="250">
        <f>Input!J19</f>
        <v>10</v>
      </c>
      <c r="I841" s="267">
        <v>0.20</v>
      </c>
      <c r="J841" s="252"/>
      <c r="O841" s="268">
        <f>MAX($I841,1-SUM($N219:N219))*(O$9&lt;=$H841)</f>
        <v>1</v>
      </c>
      <c r="P841" s="268">
        <f>MAX($I841,1-SUM($N219:O219))*(P$9&lt;=$H841)</f>
        <v>1</v>
      </c>
      <c r="Q841" s="268">
        <f>MAX($I841,1-SUM($N219:P219))*(Q$9&lt;=$H841)</f>
        <v>1</v>
      </c>
      <c r="R841" s="268">
        <f>MAX($I841,1-SUM($N219:Q219))*(R$9&lt;=$H841)</f>
        <v>1</v>
      </c>
      <c r="S841" s="268">
        <f>MAX($I841,1-SUM($N219:R219))*(S$9&lt;=$H841)</f>
        <v>1</v>
      </c>
      <c r="T841" s="268">
        <f>MAX($I841,1-SUM($N219:S219))*(T$9&lt;=$H841)</f>
        <v>1</v>
      </c>
      <c r="U841" s="268">
        <f>MAX($I841,1-SUM($N219:T219))*(U$9&lt;=$H841)</f>
        <v>1</v>
      </c>
      <c r="V841" s="268">
        <f>MAX($I841,1-SUM($N219:U219))*(V$9&lt;=$H841)</f>
        <v>1</v>
      </c>
      <c r="W841" s="268">
        <f>MAX($I841,1-SUM($N219:V219))*(W$9&lt;=$H841)</f>
        <v>1</v>
      </c>
      <c r="X841" s="268">
        <f>MAX($I841,1-SUM($N219:W219))*(X$9&lt;=$H841)</f>
        <v>1</v>
      </c>
      <c r="Y841" s="268">
        <f>MAX($I841,1-SUM($N219:X219))*(Y$9&lt;=$H841)</f>
        <v>0</v>
      </c>
      <c r="Z841" s="268">
        <f>MAX($I841,1-SUM($N219:Y219))*(Z$9&lt;=$H841)</f>
        <v>0</v>
      </c>
      <c r="AA841" s="268">
        <f>MAX($I841,1-SUM($N219:Z219))*(AA$9&lt;=$H841)</f>
        <v>0</v>
      </c>
      <c r="AB841" s="268">
        <f>MAX($I841,1-SUM($N219:AA219))*(AB$9&lt;=$H841)</f>
        <v>0</v>
      </c>
      <c r="AC841" s="268">
        <f>MAX($I841,1-SUM($N219:AB219))*(AC$9&lt;=$H841)</f>
        <v>0</v>
      </c>
      <c r="AD841" s="268">
        <f>MAX($I841,1-SUM($N219:AC219))*(AD$9&lt;=$H841)</f>
        <v>0</v>
      </c>
      <c r="AE841" s="268">
        <f>MAX($I841,1-SUM($N219:AD219))*(AE$9&lt;=$H841)</f>
        <v>0</v>
      </c>
      <c r="AF841" s="268">
        <f>MAX($I841,1-SUM($N219:AE219))*(AF$9&lt;=$H841)</f>
        <v>0</v>
      </c>
      <c r="AG841" s="268">
        <f>MAX($I841,1-SUM($N219:AF219))*(AG$9&lt;=$H841)</f>
        <v>0</v>
      </c>
      <c r="AH841" s="268">
        <f>MAX($I841,1-SUM($N219:AG219))*(AH$9&lt;=$H841)</f>
        <v>0</v>
      </c>
      <c r="AI841" s="268">
        <f>MAX($I841,1-SUM($N219:AH219))*(AI$9&lt;=$H841)</f>
        <v>0</v>
      </c>
      <c r="AJ841" s="268">
        <f>MAX($I841,1-SUM($N219:AI219))*(AJ$9&lt;=$H841)</f>
        <v>0</v>
      </c>
      <c r="AK841" s="268">
        <f>MAX($I841,1-SUM($N219:AJ219))*(AK$9&lt;=$H841)</f>
        <v>0</v>
      </c>
      <c r="AL841" s="268">
        <f>MAX($I841,1-SUM($N219:AK219))*(AL$9&lt;=$H841)</f>
        <v>0</v>
      </c>
      <c r="AM841" s="268">
        <f>MAX($I841,1-SUM($N219:AL219))*(AM$9&lt;=$H841)</f>
        <v>0</v>
      </c>
      <c r="AN841" s="268">
        <f>MAX($I841,1-SUM($N219:AM219))*(AN$9&lt;=$H841)</f>
        <v>0</v>
      </c>
      <c r="AO841" s="268">
        <f>MAX($I841,1-SUM($N219:AN219))*(AO$9&lt;=$H841)</f>
        <v>0</v>
      </c>
      <c r="AP841" s="268">
        <f>MAX($I841,1-SUM($N219:AO219))*(AP$9&lt;=$H841)</f>
        <v>0</v>
      </c>
      <c r="AQ841" s="268">
        <f>MAX($I841,1-SUM($N219:AP219))*(AQ$9&lt;=$H841)</f>
        <v>0</v>
      </c>
      <c r="AR841" s="268">
        <f>MAX($I841,1-SUM($N219:AQ219))*(AR$9&lt;=$H841)</f>
        <v>0</v>
      </c>
      <c r="AS841" s="268">
        <f>MAX($I841,1-SUM($N219:AR219))*(AS$9&lt;=$H841)</f>
        <v>0</v>
      </c>
      <c r="AT841" s="268">
        <f>MAX($I841,1-SUM($N219:AS219))*(AT$9&lt;=$H841)</f>
        <v>0</v>
      </c>
      <c r="AU841" s="268">
        <f>MAX($I841,1-SUM($N219:AT219))*(AU$9&lt;=$H841)</f>
        <v>0</v>
      </c>
      <c r="AV841" s="268">
        <f>MAX($I841,1-SUM($N219:AU219))*(AV$9&lt;=$H841)</f>
        <v>0</v>
      </c>
      <c r="AW841" s="268">
        <f>MAX($I841,1-SUM($N219:AV219))*(AW$9&lt;=$H841)</f>
        <v>0</v>
      </c>
      <c r="AX841" s="268">
        <f>MAX($I841,1-SUM($N219:AW219))*(AX$9&lt;=$H841)</f>
        <v>0</v>
      </c>
      <c r="AY841" s="268">
        <f>MAX($I841,1-SUM($N219:AX219))*(AY$9&lt;=$H841)</f>
        <v>0</v>
      </c>
      <c r="AZ841" s="268">
        <f>MAX($I841,1-SUM($N219:AY219))*(AZ$9&lt;=$H841)</f>
        <v>0</v>
      </c>
      <c r="BA841" s="268">
        <f>MAX($I841,1-SUM($N219:AZ219))*(BA$9&lt;=$H841)</f>
        <v>0</v>
      </c>
      <c r="BB841" s="268">
        <f>MAX($I841,1-SUM($N219:BA219))*(BB$9&lt;=$H841)</f>
        <v>0</v>
      </c>
      <c r="BC841" s="268">
        <f>MAX($I841,1-SUM($N219:BB219))*(BC$9&lt;=$H841)</f>
        <v>0</v>
      </c>
      <c r="BD841" s="268">
        <f>MAX($I841,1-SUM($N219:BC219))*(BD$9&lt;=$H841)</f>
        <v>0</v>
      </c>
      <c r="BE841" s="268">
        <f>MAX($I841,1-SUM($N219:BD219))*(BE$9&lt;=$H841)</f>
        <v>0</v>
      </c>
      <c r="BF841" s="268">
        <f>MAX($I841,1-SUM($N219:BE219))*(BF$9&lt;=$H841)</f>
        <v>0</v>
      </c>
      <c r="BG841" s="268">
        <f>MAX($I841,1-SUM($N219:BF219))*(BG$9&lt;=$H841)</f>
        <v>0</v>
      </c>
      <c r="BH841" s="268">
        <f>MAX($I841,1-SUM($N219:BG219))*(BH$9&lt;=$H841)</f>
        <v>0</v>
      </c>
      <c r="BI841" s="268">
        <f>MAX($I841,1-SUM($N219:BH219))*(BI$9&lt;=$H841)</f>
        <v>0</v>
      </c>
      <c r="BJ841" s="268">
        <f>MAX($I841,1-SUM($N219:BI219))*(BJ$9&lt;=$H841)</f>
        <v>0</v>
      </c>
      <c r="BK841" s="268">
        <f>MAX($I841,1-SUM($N219:BJ219))*(BK$9&lt;=$H841)</f>
        <v>0</v>
      </c>
      <c r="BL841" s="268">
        <f>MAX($I841,1-SUM($N219:BK219))*(BL$9&lt;=$H841)</f>
        <v>0</v>
      </c>
      <c r="BM841" s="268">
        <f>MAX($I841,1-SUM($N219:BL219))*(BM$9&lt;=$H841)</f>
        <v>0</v>
      </c>
    </row>
    <row r="842" spans="3:65" ht="12.75">
      <c r="C842" s="220">
        <f t="shared" si="702"/>
        <v>9</v>
      </c>
      <c r="D842" s="198" t="str">
        <f t="shared" si="703"/>
        <v>…</v>
      </c>
      <c r="E842" s="245" t="str">
        <f t="shared" si="701"/>
        <v>Operating Expense</v>
      </c>
      <c r="F842" s="215">
        <f t="shared" si="701"/>
        <v>2</v>
      </c>
      <c r="G842" s="215"/>
      <c r="H842" s="250">
        <f>Input!J20</f>
        <v>10</v>
      </c>
      <c r="I842" s="267">
        <v>0.20</v>
      </c>
      <c r="J842" s="252"/>
      <c r="O842" s="268">
        <f>MAX($I842,1-SUM($N220:N220))*(O$9&lt;=$H842)</f>
        <v>1</v>
      </c>
      <c r="P842" s="268">
        <f>MAX($I842,1-SUM($N220:O220))*(P$9&lt;=$H842)</f>
        <v>1</v>
      </c>
      <c r="Q842" s="268">
        <f>MAX($I842,1-SUM($N220:P220))*(Q$9&lt;=$H842)</f>
        <v>1</v>
      </c>
      <c r="R842" s="268">
        <f>MAX($I842,1-SUM($N220:Q220))*(R$9&lt;=$H842)</f>
        <v>1</v>
      </c>
      <c r="S842" s="268">
        <f>MAX($I842,1-SUM($N220:R220))*(S$9&lt;=$H842)</f>
        <v>1</v>
      </c>
      <c r="T842" s="268">
        <f>MAX($I842,1-SUM($N220:S220))*(T$9&lt;=$H842)</f>
        <v>1</v>
      </c>
      <c r="U842" s="268">
        <f>MAX($I842,1-SUM($N220:T220))*(U$9&lt;=$H842)</f>
        <v>1</v>
      </c>
      <c r="V842" s="268">
        <f>MAX($I842,1-SUM($N220:U220))*(V$9&lt;=$H842)</f>
        <v>1</v>
      </c>
      <c r="W842" s="268">
        <f>MAX($I842,1-SUM($N220:V220))*(W$9&lt;=$H842)</f>
        <v>1</v>
      </c>
      <c r="X842" s="268">
        <f>MAX($I842,1-SUM($N220:W220))*(X$9&lt;=$H842)</f>
        <v>1</v>
      </c>
      <c r="Y842" s="268">
        <f>MAX($I842,1-SUM($N220:X220))*(Y$9&lt;=$H842)</f>
        <v>0</v>
      </c>
      <c r="Z842" s="268">
        <f>MAX($I842,1-SUM($N220:Y220))*(Z$9&lt;=$H842)</f>
        <v>0</v>
      </c>
      <c r="AA842" s="268">
        <f>MAX($I842,1-SUM($N220:Z220))*(AA$9&lt;=$H842)</f>
        <v>0</v>
      </c>
      <c r="AB842" s="268">
        <f>MAX($I842,1-SUM($N220:AA220))*(AB$9&lt;=$H842)</f>
        <v>0</v>
      </c>
      <c r="AC842" s="268">
        <f>MAX($I842,1-SUM($N220:AB220))*(AC$9&lt;=$H842)</f>
        <v>0</v>
      </c>
      <c r="AD842" s="268">
        <f>MAX($I842,1-SUM($N220:AC220))*(AD$9&lt;=$H842)</f>
        <v>0</v>
      </c>
      <c r="AE842" s="268">
        <f>MAX($I842,1-SUM($N220:AD220))*(AE$9&lt;=$H842)</f>
        <v>0</v>
      </c>
      <c r="AF842" s="268">
        <f>MAX($I842,1-SUM($N220:AE220))*(AF$9&lt;=$H842)</f>
        <v>0</v>
      </c>
      <c r="AG842" s="268">
        <f>MAX($I842,1-SUM($N220:AF220))*(AG$9&lt;=$H842)</f>
        <v>0</v>
      </c>
      <c r="AH842" s="268">
        <f>MAX($I842,1-SUM($N220:AG220))*(AH$9&lt;=$H842)</f>
        <v>0</v>
      </c>
      <c r="AI842" s="268">
        <f>MAX($I842,1-SUM($N220:AH220))*(AI$9&lt;=$H842)</f>
        <v>0</v>
      </c>
      <c r="AJ842" s="268">
        <f>MAX($I842,1-SUM($N220:AI220))*(AJ$9&lt;=$H842)</f>
        <v>0</v>
      </c>
      <c r="AK842" s="268">
        <f>MAX($I842,1-SUM($N220:AJ220))*(AK$9&lt;=$H842)</f>
        <v>0</v>
      </c>
      <c r="AL842" s="268">
        <f>MAX($I842,1-SUM($N220:AK220))*(AL$9&lt;=$H842)</f>
        <v>0</v>
      </c>
      <c r="AM842" s="268">
        <f>MAX($I842,1-SUM($N220:AL220))*(AM$9&lt;=$H842)</f>
        <v>0</v>
      </c>
      <c r="AN842" s="268">
        <f>MAX($I842,1-SUM($N220:AM220))*(AN$9&lt;=$H842)</f>
        <v>0</v>
      </c>
      <c r="AO842" s="268">
        <f>MAX($I842,1-SUM($N220:AN220))*(AO$9&lt;=$H842)</f>
        <v>0</v>
      </c>
      <c r="AP842" s="268">
        <f>MAX($I842,1-SUM($N220:AO220))*(AP$9&lt;=$H842)</f>
        <v>0</v>
      </c>
      <c r="AQ842" s="268">
        <f>MAX($I842,1-SUM($N220:AP220))*(AQ$9&lt;=$H842)</f>
        <v>0</v>
      </c>
      <c r="AR842" s="268">
        <f>MAX($I842,1-SUM($N220:AQ220))*(AR$9&lt;=$H842)</f>
        <v>0</v>
      </c>
      <c r="AS842" s="268">
        <f>MAX($I842,1-SUM($N220:AR220))*(AS$9&lt;=$H842)</f>
        <v>0</v>
      </c>
      <c r="AT842" s="268">
        <f>MAX($I842,1-SUM($N220:AS220))*(AT$9&lt;=$H842)</f>
        <v>0</v>
      </c>
      <c r="AU842" s="268">
        <f>MAX($I842,1-SUM($N220:AT220))*(AU$9&lt;=$H842)</f>
        <v>0</v>
      </c>
      <c r="AV842" s="268">
        <f>MAX($I842,1-SUM($N220:AU220))*(AV$9&lt;=$H842)</f>
        <v>0</v>
      </c>
      <c r="AW842" s="268">
        <f>MAX($I842,1-SUM($N220:AV220))*(AW$9&lt;=$H842)</f>
        <v>0</v>
      </c>
      <c r="AX842" s="268">
        <f>MAX($I842,1-SUM($N220:AW220))*(AX$9&lt;=$H842)</f>
        <v>0</v>
      </c>
      <c r="AY842" s="268">
        <f>MAX($I842,1-SUM($N220:AX220))*(AY$9&lt;=$H842)</f>
        <v>0</v>
      </c>
      <c r="AZ842" s="268">
        <f>MAX($I842,1-SUM($N220:AY220))*(AZ$9&lt;=$H842)</f>
        <v>0</v>
      </c>
      <c r="BA842" s="268">
        <f>MAX($I842,1-SUM($N220:AZ220))*(BA$9&lt;=$H842)</f>
        <v>0</v>
      </c>
      <c r="BB842" s="268">
        <f>MAX($I842,1-SUM($N220:BA220))*(BB$9&lt;=$H842)</f>
        <v>0</v>
      </c>
      <c r="BC842" s="268">
        <f>MAX($I842,1-SUM($N220:BB220))*(BC$9&lt;=$H842)</f>
        <v>0</v>
      </c>
      <c r="BD842" s="268">
        <f>MAX($I842,1-SUM($N220:BC220))*(BD$9&lt;=$H842)</f>
        <v>0</v>
      </c>
      <c r="BE842" s="268">
        <f>MAX($I842,1-SUM($N220:BD220))*(BE$9&lt;=$H842)</f>
        <v>0</v>
      </c>
      <c r="BF842" s="268">
        <f>MAX($I842,1-SUM($N220:BE220))*(BF$9&lt;=$H842)</f>
        <v>0</v>
      </c>
      <c r="BG842" s="268">
        <f>MAX($I842,1-SUM($N220:BF220))*(BG$9&lt;=$H842)</f>
        <v>0</v>
      </c>
      <c r="BH842" s="268">
        <f>MAX($I842,1-SUM($N220:BG220))*(BH$9&lt;=$H842)</f>
        <v>0</v>
      </c>
      <c r="BI842" s="268">
        <f>MAX($I842,1-SUM($N220:BH220))*(BI$9&lt;=$H842)</f>
        <v>0</v>
      </c>
      <c r="BJ842" s="268">
        <f>MAX($I842,1-SUM($N220:BI220))*(BJ$9&lt;=$H842)</f>
        <v>0</v>
      </c>
      <c r="BK842" s="268">
        <f>MAX($I842,1-SUM($N220:BJ220))*(BK$9&lt;=$H842)</f>
        <v>0</v>
      </c>
      <c r="BL842" s="268">
        <f>MAX($I842,1-SUM($N220:BK220))*(BL$9&lt;=$H842)</f>
        <v>0</v>
      </c>
      <c r="BM842" s="268">
        <f>MAX($I842,1-SUM($N220:BL220))*(BM$9&lt;=$H842)</f>
        <v>0</v>
      </c>
    </row>
    <row r="843" spans="3:65" ht="12.75">
      <c r="C843" s="220">
        <f t="shared" si="702"/>
        <v>10</v>
      </c>
      <c r="D843" s="198" t="str">
        <f t="shared" si="703"/>
        <v>…</v>
      </c>
      <c r="E843" s="245" t="str">
        <f t="shared" si="701"/>
        <v>Operating Expense</v>
      </c>
      <c r="F843" s="215">
        <f t="shared" si="701"/>
        <v>2</v>
      </c>
      <c r="G843" s="215"/>
      <c r="H843" s="250">
        <f>Input!J21</f>
        <v>10</v>
      </c>
      <c r="I843" s="267">
        <v>0.20</v>
      </c>
      <c r="J843" s="252"/>
      <c r="O843" s="268">
        <f>MAX($I843,1-SUM($N221:N221))*(O$9&lt;=$H843)</f>
        <v>1</v>
      </c>
      <c r="P843" s="268">
        <f>MAX($I843,1-SUM($N221:O221))*(P$9&lt;=$H843)</f>
        <v>1</v>
      </c>
      <c r="Q843" s="268">
        <f>MAX($I843,1-SUM($N221:P221))*(Q$9&lt;=$H843)</f>
        <v>1</v>
      </c>
      <c r="R843" s="268">
        <f>MAX($I843,1-SUM($N221:Q221))*(R$9&lt;=$H843)</f>
        <v>1</v>
      </c>
      <c r="S843" s="268">
        <f>MAX($I843,1-SUM($N221:R221))*(S$9&lt;=$H843)</f>
        <v>1</v>
      </c>
      <c r="T843" s="268">
        <f>MAX($I843,1-SUM($N221:S221))*(T$9&lt;=$H843)</f>
        <v>1</v>
      </c>
      <c r="U843" s="268">
        <f>MAX($I843,1-SUM($N221:T221))*(U$9&lt;=$H843)</f>
        <v>1</v>
      </c>
      <c r="V843" s="268">
        <f>MAX($I843,1-SUM($N221:U221))*(V$9&lt;=$H843)</f>
        <v>1</v>
      </c>
      <c r="W843" s="268">
        <f>MAX($I843,1-SUM($N221:V221))*(W$9&lt;=$H843)</f>
        <v>1</v>
      </c>
      <c r="X843" s="268">
        <f>MAX($I843,1-SUM($N221:W221))*(X$9&lt;=$H843)</f>
        <v>1</v>
      </c>
      <c r="Y843" s="268">
        <f>MAX($I843,1-SUM($N221:X221))*(Y$9&lt;=$H843)</f>
        <v>0</v>
      </c>
      <c r="Z843" s="268">
        <f>MAX($I843,1-SUM($N221:Y221))*(Z$9&lt;=$H843)</f>
        <v>0</v>
      </c>
      <c r="AA843" s="268">
        <f>MAX($I843,1-SUM($N221:Z221))*(AA$9&lt;=$H843)</f>
        <v>0</v>
      </c>
      <c r="AB843" s="268">
        <f>MAX($I843,1-SUM($N221:AA221))*(AB$9&lt;=$H843)</f>
        <v>0</v>
      </c>
      <c r="AC843" s="268">
        <f>MAX($I843,1-SUM($N221:AB221))*(AC$9&lt;=$H843)</f>
        <v>0</v>
      </c>
      <c r="AD843" s="268">
        <f>MAX($I843,1-SUM($N221:AC221))*(AD$9&lt;=$H843)</f>
        <v>0</v>
      </c>
      <c r="AE843" s="268">
        <f>MAX($I843,1-SUM($N221:AD221))*(AE$9&lt;=$H843)</f>
        <v>0</v>
      </c>
      <c r="AF843" s="268">
        <f>MAX($I843,1-SUM($N221:AE221))*(AF$9&lt;=$H843)</f>
        <v>0</v>
      </c>
      <c r="AG843" s="268">
        <f>MAX($I843,1-SUM($N221:AF221))*(AG$9&lt;=$H843)</f>
        <v>0</v>
      </c>
      <c r="AH843" s="268">
        <f>MAX($I843,1-SUM($N221:AG221))*(AH$9&lt;=$H843)</f>
        <v>0</v>
      </c>
      <c r="AI843" s="268">
        <f>MAX($I843,1-SUM($N221:AH221))*(AI$9&lt;=$H843)</f>
        <v>0</v>
      </c>
      <c r="AJ843" s="268">
        <f>MAX($I843,1-SUM($N221:AI221))*(AJ$9&lt;=$H843)</f>
        <v>0</v>
      </c>
      <c r="AK843" s="268">
        <f>MAX($I843,1-SUM($N221:AJ221))*(AK$9&lt;=$H843)</f>
        <v>0</v>
      </c>
      <c r="AL843" s="268">
        <f>MAX($I843,1-SUM($N221:AK221))*(AL$9&lt;=$H843)</f>
        <v>0</v>
      </c>
      <c r="AM843" s="268">
        <f>MAX($I843,1-SUM($N221:AL221))*(AM$9&lt;=$H843)</f>
        <v>0</v>
      </c>
      <c r="AN843" s="268">
        <f>MAX($I843,1-SUM($N221:AM221))*(AN$9&lt;=$H843)</f>
        <v>0</v>
      </c>
      <c r="AO843" s="268">
        <f>MAX($I843,1-SUM($N221:AN221))*(AO$9&lt;=$H843)</f>
        <v>0</v>
      </c>
      <c r="AP843" s="268">
        <f>MAX($I843,1-SUM($N221:AO221))*(AP$9&lt;=$H843)</f>
        <v>0</v>
      </c>
      <c r="AQ843" s="268">
        <f>MAX($I843,1-SUM($N221:AP221))*(AQ$9&lt;=$H843)</f>
        <v>0</v>
      </c>
      <c r="AR843" s="268">
        <f>MAX($I843,1-SUM($N221:AQ221))*(AR$9&lt;=$H843)</f>
        <v>0</v>
      </c>
      <c r="AS843" s="268">
        <f>MAX($I843,1-SUM($N221:AR221))*(AS$9&lt;=$H843)</f>
        <v>0</v>
      </c>
      <c r="AT843" s="268">
        <f>MAX($I843,1-SUM($N221:AS221))*(AT$9&lt;=$H843)</f>
        <v>0</v>
      </c>
      <c r="AU843" s="268">
        <f>MAX($I843,1-SUM($N221:AT221))*(AU$9&lt;=$H843)</f>
        <v>0</v>
      </c>
      <c r="AV843" s="268">
        <f>MAX($I843,1-SUM($N221:AU221))*(AV$9&lt;=$H843)</f>
        <v>0</v>
      </c>
      <c r="AW843" s="268">
        <f>MAX($I843,1-SUM($N221:AV221))*(AW$9&lt;=$H843)</f>
        <v>0</v>
      </c>
      <c r="AX843" s="268">
        <f>MAX($I843,1-SUM($N221:AW221))*(AX$9&lt;=$H843)</f>
        <v>0</v>
      </c>
      <c r="AY843" s="268">
        <f>MAX($I843,1-SUM($N221:AX221))*(AY$9&lt;=$H843)</f>
        <v>0</v>
      </c>
      <c r="AZ843" s="268">
        <f>MAX($I843,1-SUM($N221:AY221))*(AZ$9&lt;=$H843)</f>
        <v>0</v>
      </c>
      <c r="BA843" s="268">
        <f>MAX($I843,1-SUM($N221:AZ221))*(BA$9&lt;=$H843)</f>
        <v>0</v>
      </c>
      <c r="BB843" s="268">
        <f>MAX($I843,1-SUM($N221:BA221))*(BB$9&lt;=$H843)</f>
        <v>0</v>
      </c>
      <c r="BC843" s="268">
        <f>MAX($I843,1-SUM($N221:BB221))*(BC$9&lt;=$H843)</f>
        <v>0</v>
      </c>
      <c r="BD843" s="268">
        <f>MAX($I843,1-SUM($N221:BC221))*(BD$9&lt;=$H843)</f>
        <v>0</v>
      </c>
      <c r="BE843" s="268">
        <f>MAX($I843,1-SUM($N221:BD221))*(BE$9&lt;=$H843)</f>
        <v>0</v>
      </c>
      <c r="BF843" s="268">
        <f>MAX($I843,1-SUM($N221:BE221))*(BF$9&lt;=$H843)</f>
        <v>0</v>
      </c>
      <c r="BG843" s="268">
        <f>MAX($I843,1-SUM($N221:BF221))*(BG$9&lt;=$H843)</f>
        <v>0</v>
      </c>
      <c r="BH843" s="268">
        <f>MAX($I843,1-SUM($N221:BG221))*(BH$9&lt;=$H843)</f>
        <v>0</v>
      </c>
      <c r="BI843" s="268">
        <f>MAX($I843,1-SUM($N221:BH221))*(BI$9&lt;=$H843)</f>
        <v>0</v>
      </c>
      <c r="BJ843" s="268">
        <f>MAX($I843,1-SUM($N221:BI221))*(BJ$9&lt;=$H843)</f>
        <v>0</v>
      </c>
      <c r="BK843" s="268">
        <f>MAX($I843,1-SUM($N221:BJ221))*(BK$9&lt;=$H843)</f>
        <v>0</v>
      </c>
      <c r="BL843" s="268">
        <f>MAX($I843,1-SUM($N221:BK221))*(BL$9&lt;=$H843)</f>
        <v>0</v>
      </c>
      <c r="BM843" s="268">
        <f>MAX($I843,1-SUM($N221:BL221))*(BM$9&lt;=$H843)</f>
        <v>0</v>
      </c>
    </row>
    <row r="844" spans="3:65" ht="12.75">
      <c r="C844" s="220">
        <f t="shared" si="702"/>
        <v>11</v>
      </c>
      <c r="D844" s="198" t="str">
        <f t="shared" si="703"/>
        <v>…</v>
      </c>
      <c r="E844" s="245" t="str">
        <f t="shared" si="701"/>
        <v>Operating Expense</v>
      </c>
      <c r="F844" s="215">
        <f t="shared" si="701"/>
        <v>2</v>
      </c>
      <c r="G844" s="215"/>
      <c r="H844" s="250">
        <f>Input!J22</f>
        <v>10</v>
      </c>
      <c r="I844" s="267">
        <v>0.20</v>
      </c>
      <c r="J844" s="252"/>
      <c r="O844" s="268">
        <f>MAX($I844,1-SUM($N222:N222))*(O$9&lt;=$H844)</f>
        <v>1</v>
      </c>
      <c r="P844" s="268">
        <f>MAX($I844,1-SUM($N222:O222))*(P$9&lt;=$H844)</f>
        <v>1</v>
      </c>
      <c r="Q844" s="268">
        <f>MAX($I844,1-SUM($N222:P222))*(Q$9&lt;=$H844)</f>
        <v>1</v>
      </c>
      <c r="R844" s="268">
        <f>MAX($I844,1-SUM($N222:Q222))*(R$9&lt;=$H844)</f>
        <v>1</v>
      </c>
      <c r="S844" s="268">
        <f>MAX($I844,1-SUM($N222:R222))*(S$9&lt;=$H844)</f>
        <v>1</v>
      </c>
      <c r="T844" s="268">
        <f>MAX($I844,1-SUM($N222:S222))*(T$9&lt;=$H844)</f>
        <v>1</v>
      </c>
      <c r="U844" s="268">
        <f>MAX($I844,1-SUM($N222:T222))*(U$9&lt;=$H844)</f>
        <v>1</v>
      </c>
      <c r="V844" s="268">
        <f>MAX($I844,1-SUM($N222:U222))*(V$9&lt;=$H844)</f>
        <v>1</v>
      </c>
      <c r="W844" s="268">
        <f>MAX($I844,1-SUM($N222:V222))*(W$9&lt;=$H844)</f>
        <v>1</v>
      </c>
      <c r="X844" s="268">
        <f>MAX($I844,1-SUM($N222:W222))*(X$9&lt;=$H844)</f>
        <v>1</v>
      </c>
      <c r="Y844" s="268">
        <f>MAX($I844,1-SUM($N222:X222))*(Y$9&lt;=$H844)</f>
        <v>0</v>
      </c>
      <c r="Z844" s="268">
        <f>MAX($I844,1-SUM($N222:Y222))*(Z$9&lt;=$H844)</f>
        <v>0</v>
      </c>
      <c r="AA844" s="268">
        <f>MAX($I844,1-SUM($N222:Z222))*(AA$9&lt;=$H844)</f>
        <v>0</v>
      </c>
      <c r="AB844" s="268">
        <f>MAX($I844,1-SUM($N222:AA222))*(AB$9&lt;=$H844)</f>
        <v>0</v>
      </c>
      <c r="AC844" s="268">
        <f>MAX($I844,1-SUM($N222:AB222))*(AC$9&lt;=$H844)</f>
        <v>0</v>
      </c>
      <c r="AD844" s="268">
        <f>MAX($I844,1-SUM($N222:AC222))*(AD$9&lt;=$H844)</f>
        <v>0</v>
      </c>
      <c r="AE844" s="268">
        <f>MAX($I844,1-SUM($N222:AD222))*(AE$9&lt;=$H844)</f>
        <v>0</v>
      </c>
      <c r="AF844" s="268">
        <f>MAX($I844,1-SUM($N222:AE222))*(AF$9&lt;=$H844)</f>
        <v>0</v>
      </c>
      <c r="AG844" s="268">
        <f>MAX($I844,1-SUM($N222:AF222))*(AG$9&lt;=$H844)</f>
        <v>0</v>
      </c>
      <c r="AH844" s="268">
        <f>MAX($I844,1-SUM($N222:AG222))*(AH$9&lt;=$H844)</f>
        <v>0</v>
      </c>
      <c r="AI844" s="268">
        <f>MAX($I844,1-SUM($N222:AH222))*(AI$9&lt;=$H844)</f>
        <v>0</v>
      </c>
      <c r="AJ844" s="268">
        <f>MAX($I844,1-SUM($N222:AI222))*(AJ$9&lt;=$H844)</f>
        <v>0</v>
      </c>
      <c r="AK844" s="268">
        <f>MAX($I844,1-SUM($N222:AJ222))*(AK$9&lt;=$H844)</f>
        <v>0</v>
      </c>
      <c r="AL844" s="268">
        <f>MAX($I844,1-SUM($N222:AK222))*(AL$9&lt;=$H844)</f>
        <v>0</v>
      </c>
      <c r="AM844" s="268">
        <f>MAX($I844,1-SUM($N222:AL222))*(AM$9&lt;=$H844)</f>
        <v>0</v>
      </c>
      <c r="AN844" s="268">
        <f>MAX($I844,1-SUM($N222:AM222))*(AN$9&lt;=$H844)</f>
        <v>0</v>
      </c>
      <c r="AO844" s="268">
        <f>MAX($I844,1-SUM($N222:AN222))*(AO$9&lt;=$H844)</f>
        <v>0</v>
      </c>
      <c r="AP844" s="268">
        <f>MAX($I844,1-SUM($N222:AO222))*(AP$9&lt;=$H844)</f>
        <v>0</v>
      </c>
      <c r="AQ844" s="268">
        <f>MAX($I844,1-SUM($N222:AP222))*(AQ$9&lt;=$H844)</f>
        <v>0</v>
      </c>
      <c r="AR844" s="268">
        <f>MAX($I844,1-SUM($N222:AQ222))*(AR$9&lt;=$H844)</f>
        <v>0</v>
      </c>
      <c r="AS844" s="268">
        <f>MAX($I844,1-SUM($N222:AR222))*(AS$9&lt;=$H844)</f>
        <v>0</v>
      </c>
      <c r="AT844" s="268">
        <f>MAX($I844,1-SUM($N222:AS222))*(AT$9&lt;=$H844)</f>
        <v>0</v>
      </c>
      <c r="AU844" s="268">
        <f>MAX($I844,1-SUM($N222:AT222))*(AU$9&lt;=$H844)</f>
        <v>0</v>
      </c>
      <c r="AV844" s="268">
        <f>MAX($I844,1-SUM($N222:AU222))*(AV$9&lt;=$H844)</f>
        <v>0</v>
      </c>
      <c r="AW844" s="268">
        <f>MAX($I844,1-SUM($N222:AV222))*(AW$9&lt;=$H844)</f>
        <v>0</v>
      </c>
      <c r="AX844" s="268">
        <f>MAX($I844,1-SUM($N222:AW222))*(AX$9&lt;=$H844)</f>
        <v>0</v>
      </c>
      <c r="AY844" s="268">
        <f>MAX($I844,1-SUM($N222:AX222))*(AY$9&lt;=$H844)</f>
        <v>0</v>
      </c>
      <c r="AZ844" s="268">
        <f>MAX($I844,1-SUM($N222:AY222))*(AZ$9&lt;=$H844)</f>
        <v>0</v>
      </c>
      <c r="BA844" s="268">
        <f>MAX($I844,1-SUM($N222:AZ222))*(BA$9&lt;=$H844)</f>
        <v>0</v>
      </c>
      <c r="BB844" s="268">
        <f>MAX($I844,1-SUM($N222:BA222))*(BB$9&lt;=$H844)</f>
        <v>0</v>
      </c>
      <c r="BC844" s="268">
        <f>MAX($I844,1-SUM($N222:BB222))*(BC$9&lt;=$H844)</f>
        <v>0</v>
      </c>
      <c r="BD844" s="268">
        <f>MAX($I844,1-SUM($N222:BC222))*(BD$9&lt;=$H844)</f>
        <v>0</v>
      </c>
      <c r="BE844" s="268">
        <f>MAX($I844,1-SUM($N222:BD222))*(BE$9&lt;=$H844)</f>
        <v>0</v>
      </c>
      <c r="BF844" s="268">
        <f>MAX($I844,1-SUM($N222:BE222))*(BF$9&lt;=$H844)</f>
        <v>0</v>
      </c>
      <c r="BG844" s="268">
        <f>MAX($I844,1-SUM($N222:BF222))*(BG$9&lt;=$H844)</f>
        <v>0</v>
      </c>
      <c r="BH844" s="268">
        <f>MAX($I844,1-SUM($N222:BG222))*(BH$9&lt;=$H844)</f>
        <v>0</v>
      </c>
      <c r="BI844" s="268">
        <f>MAX($I844,1-SUM($N222:BH222))*(BI$9&lt;=$H844)</f>
        <v>0</v>
      </c>
      <c r="BJ844" s="268">
        <f>MAX($I844,1-SUM($N222:BI222))*(BJ$9&lt;=$H844)</f>
        <v>0</v>
      </c>
      <c r="BK844" s="268">
        <f>MAX($I844,1-SUM($N222:BJ222))*(BK$9&lt;=$H844)</f>
        <v>0</v>
      </c>
      <c r="BL844" s="268">
        <f>MAX($I844,1-SUM($N222:BK222))*(BL$9&lt;=$H844)</f>
        <v>0</v>
      </c>
      <c r="BM844" s="268">
        <f>MAX($I844,1-SUM($N222:BL222))*(BM$9&lt;=$H844)</f>
        <v>0</v>
      </c>
    </row>
    <row r="845" spans="3:65" ht="12.75">
      <c r="C845" s="220">
        <f t="shared" si="702"/>
        <v>12</v>
      </c>
      <c r="D845" s="198" t="str">
        <f t="shared" si="703"/>
        <v>…</v>
      </c>
      <c r="E845" s="245" t="str">
        <f t="shared" si="701"/>
        <v>Operating Expense</v>
      </c>
      <c r="F845" s="215">
        <f t="shared" si="701"/>
        <v>2</v>
      </c>
      <c r="G845" s="215"/>
      <c r="H845" s="250">
        <f>Input!J23</f>
        <v>10</v>
      </c>
      <c r="I845" s="267">
        <v>0.20</v>
      </c>
      <c r="J845" s="252"/>
      <c r="O845" s="268">
        <f>MAX($I845,1-SUM($N223:N223))*(O$9&lt;=$H845)</f>
        <v>1</v>
      </c>
      <c r="P845" s="268">
        <f>MAX($I845,1-SUM($N223:O223))*(P$9&lt;=$H845)</f>
        <v>1</v>
      </c>
      <c r="Q845" s="268">
        <f>MAX($I845,1-SUM($N223:P223))*(Q$9&lt;=$H845)</f>
        <v>1</v>
      </c>
      <c r="R845" s="268">
        <f>MAX($I845,1-SUM($N223:Q223))*(R$9&lt;=$H845)</f>
        <v>1</v>
      </c>
      <c r="S845" s="268">
        <f>MAX($I845,1-SUM($N223:R223))*(S$9&lt;=$H845)</f>
        <v>1</v>
      </c>
      <c r="T845" s="268">
        <f>MAX($I845,1-SUM($N223:S223))*(T$9&lt;=$H845)</f>
        <v>1</v>
      </c>
      <c r="U845" s="268">
        <f>MAX($I845,1-SUM($N223:T223))*(U$9&lt;=$H845)</f>
        <v>1</v>
      </c>
      <c r="V845" s="268">
        <f>MAX($I845,1-SUM($N223:U223))*(V$9&lt;=$H845)</f>
        <v>1</v>
      </c>
      <c r="W845" s="268">
        <f>MAX($I845,1-SUM($N223:V223))*(W$9&lt;=$H845)</f>
        <v>1</v>
      </c>
      <c r="X845" s="268">
        <f>MAX($I845,1-SUM($N223:W223))*(X$9&lt;=$H845)</f>
        <v>1</v>
      </c>
      <c r="Y845" s="268">
        <f>MAX($I845,1-SUM($N223:X223))*(Y$9&lt;=$H845)</f>
        <v>0</v>
      </c>
      <c r="Z845" s="268">
        <f>MAX($I845,1-SUM($N223:Y223))*(Z$9&lt;=$H845)</f>
        <v>0</v>
      </c>
      <c r="AA845" s="268">
        <f>MAX($I845,1-SUM($N223:Z223))*(AA$9&lt;=$H845)</f>
        <v>0</v>
      </c>
      <c r="AB845" s="268">
        <f>MAX($I845,1-SUM($N223:AA223))*(AB$9&lt;=$H845)</f>
        <v>0</v>
      </c>
      <c r="AC845" s="268">
        <f>MAX($I845,1-SUM($N223:AB223))*(AC$9&lt;=$H845)</f>
        <v>0</v>
      </c>
      <c r="AD845" s="268">
        <f>MAX($I845,1-SUM($N223:AC223))*(AD$9&lt;=$H845)</f>
        <v>0</v>
      </c>
      <c r="AE845" s="268">
        <f>MAX($I845,1-SUM($N223:AD223))*(AE$9&lt;=$H845)</f>
        <v>0</v>
      </c>
      <c r="AF845" s="268">
        <f>MAX($I845,1-SUM($N223:AE223))*(AF$9&lt;=$H845)</f>
        <v>0</v>
      </c>
      <c r="AG845" s="268">
        <f>MAX($I845,1-SUM($N223:AF223))*(AG$9&lt;=$H845)</f>
        <v>0</v>
      </c>
      <c r="AH845" s="268">
        <f>MAX($I845,1-SUM($N223:AG223))*(AH$9&lt;=$H845)</f>
        <v>0</v>
      </c>
      <c r="AI845" s="268">
        <f>MAX($I845,1-SUM($N223:AH223))*(AI$9&lt;=$H845)</f>
        <v>0</v>
      </c>
      <c r="AJ845" s="268">
        <f>MAX($I845,1-SUM($N223:AI223))*(AJ$9&lt;=$H845)</f>
        <v>0</v>
      </c>
      <c r="AK845" s="268">
        <f>MAX($I845,1-SUM($N223:AJ223))*(AK$9&lt;=$H845)</f>
        <v>0</v>
      </c>
      <c r="AL845" s="268">
        <f>MAX($I845,1-SUM($N223:AK223))*(AL$9&lt;=$H845)</f>
        <v>0</v>
      </c>
      <c r="AM845" s="268">
        <f>MAX($I845,1-SUM($N223:AL223))*(AM$9&lt;=$H845)</f>
        <v>0</v>
      </c>
      <c r="AN845" s="268">
        <f>MAX($I845,1-SUM($N223:AM223))*(AN$9&lt;=$H845)</f>
        <v>0</v>
      </c>
      <c r="AO845" s="268">
        <f>MAX($I845,1-SUM($N223:AN223))*(AO$9&lt;=$H845)</f>
        <v>0</v>
      </c>
      <c r="AP845" s="268">
        <f>MAX($I845,1-SUM($N223:AO223))*(AP$9&lt;=$H845)</f>
        <v>0</v>
      </c>
      <c r="AQ845" s="268">
        <f>MAX($I845,1-SUM($N223:AP223))*(AQ$9&lt;=$H845)</f>
        <v>0</v>
      </c>
      <c r="AR845" s="268">
        <f>MAX($I845,1-SUM($N223:AQ223))*(AR$9&lt;=$H845)</f>
        <v>0</v>
      </c>
      <c r="AS845" s="268">
        <f>MAX($I845,1-SUM($N223:AR223))*(AS$9&lt;=$H845)</f>
        <v>0</v>
      </c>
      <c r="AT845" s="268">
        <f>MAX($I845,1-SUM($N223:AS223))*(AT$9&lt;=$H845)</f>
        <v>0</v>
      </c>
      <c r="AU845" s="268">
        <f>MAX($I845,1-SUM($N223:AT223))*(AU$9&lt;=$H845)</f>
        <v>0</v>
      </c>
      <c r="AV845" s="268">
        <f>MAX($I845,1-SUM($N223:AU223))*(AV$9&lt;=$H845)</f>
        <v>0</v>
      </c>
      <c r="AW845" s="268">
        <f>MAX($I845,1-SUM($N223:AV223))*(AW$9&lt;=$H845)</f>
        <v>0</v>
      </c>
      <c r="AX845" s="268">
        <f>MAX($I845,1-SUM($N223:AW223))*(AX$9&lt;=$H845)</f>
        <v>0</v>
      </c>
      <c r="AY845" s="268">
        <f>MAX($I845,1-SUM($N223:AX223))*(AY$9&lt;=$H845)</f>
        <v>0</v>
      </c>
      <c r="AZ845" s="268">
        <f>MAX($I845,1-SUM($N223:AY223))*(AZ$9&lt;=$H845)</f>
        <v>0</v>
      </c>
      <c r="BA845" s="268">
        <f>MAX($I845,1-SUM($N223:AZ223))*(BA$9&lt;=$H845)</f>
        <v>0</v>
      </c>
      <c r="BB845" s="268">
        <f>MAX($I845,1-SUM($N223:BA223))*(BB$9&lt;=$H845)</f>
        <v>0</v>
      </c>
      <c r="BC845" s="268">
        <f>MAX($I845,1-SUM($N223:BB223))*(BC$9&lt;=$H845)</f>
        <v>0</v>
      </c>
      <c r="BD845" s="268">
        <f>MAX($I845,1-SUM($N223:BC223))*(BD$9&lt;=$H845)</f>
        <v>0</v>
      </c>
      <c r="BE845" s="268">
        <f>MAX($I845,1-SUM($N223:BD223))*(BE$9&lt;=$H845)</f>
        <v>0</v>
      </c>
      <c r="BF845" s="268">
        <f>MAX($I845,1-SUM($N223:BE223))*(BF$9&lt;=$H845)</f>
        <v>0</v>
      </c>
      <c r="BG845" s="268">
        <f>MAX($I845,1-SUM($N223:BF223))*(BG$9&lt;=$H845)</f>
        <v>0</v>
      </c>
      <c r="BH845" s="268">
        <f>MAX($I845,1-SUM($N223:BG223))*(BH$9&lt;=$H845)</f>
        <v>0</v>
      </c>
      <c r="BI845" s="268">
        <f>MAX($I845,1-SUM($N223:BH223))*(BI$9&lt;=$H845)</f>
        <v>0</v>
      </c>
      <c r="BJ845" s="268">
        <f>MAX($I845,1-SUM($N223:BI223))*(BJ$9&lt;=$H845)</f>
        <v>0</v>
      </c>
      <c r="BK845" s="268">
        <f>MAX($I845,1-SUM($N223:BJ223))*(BK$9&lt;=$H845)</f>
        <v>0</v>
      </c>
      <c r="BL845" s="268">
        <f>MAX($I845,1-SUM($N223:BK223))*(BL$9&lt;=$H845)</f>
        <v>0</v>
      </c>
      <c r="BM845" s="268">
        <f>MAX($I845,1-SUM($N223:BL223))*(BM$9&lt;=$H845)</f>
        <v>0</v>
      </c>
    </row>
    <row r="846" spans="3:65" ht="12.75">
      <c r="C846" s="220">
        <f t="shared" si="702"/>
        <v>13</v>
      </c>
      <c r="D846" s="198" t="str">
        <f t="shared" si="703"/>
        <v>…</v>
      </c>
      <c r="E846" s="245" t="str">
        <f t="shared" si="701"/>
        <v>Operating Expense</v>
      </c>
      <c r="F846" s="215">
        <f t="shared" si="701"/>
        <v>2</v>
      </c>
      <c r="G846" s="215"/>
      <c r="H846" s="250">
        <f>Input!J24</f>
        <v>10</v>
      </c>
      <c r="I846" s="267">
        <v>0.20</v>
      </c>
      <c r="J846" s="252"/>
      <c r="O846" s="268">
        <f>MAX($I846,1-SUM($N224:N224))*(O$9&lt;=$H846)</f>
        <v>1</v>
      </c>
      <c r="P846" s="268">
        <f>MAX($I846,1-SUM($N224:O224))*(P$9&lt;=$H846)</f>
        <v>1</v>
      </c>
      <c r="Q846" s="268">
        <f>MAX($I846,1-SUM($N224:P224))*(Q$9&lt;=$H846)</f>
        <v>1</v>
      </c>
      <c r="R846" s="268">
        <f>MAX($I846,1-SUM($N224:Q224))*(R$9&lt;=$H846)</f>
        <v>1</v>
      </c>
      <c r="S846" s="268">
        <f>MAX($I846,1-SUM($N224:R224))*(S$9&lt;=$H846)</f>
        <v>1</v>
      </c>
      <c r="T846" s="268">
        <f>MAX($I846,1-SUM($N224:S224))*(T$9&lt;=$H846)</f>
        <v>1</v>
      </c>
      <c r="U846" s="268">
        <f>MAX($I846,1-SUM($N224:T224))*(U$9&lt;=$H846)</f>
        <v>1</v>
      </c>
      <c r="V846" s="268">
        <f>MAX($I846,1-SUM($N224:U224))*(V$9&lt;=$H846)</f>
        <v>1</v>
      </c>
      <c r="W846" s="268">
        <f>MAX($I846,1-SUM($N224:V224))*(W$9&lt;=$H846)</f>
        <v>1</v>
      </c>
      <c r="X846" s="268">
        <f>MAX($I846,1-SUM($N224:W224))*(X$9&lt;=$H846)</f>
        <v>1</v>
      </c>
      <c r="Y846" s="268">
        <f>MAX($I846,1-SUM($N224:X224))*(Y$9&lt;=$H846)</f>
        <v>0</v>
      </c>
      <c r="Z846" s="268">
        <f>MAX($I846,1-SUM($N224:Y224))*(Z$9&lt;=$H846)</f>
        <v>0</v>
      </c>
      <c r="AA846" s="268">
        <f>MAX($I846,1-SUM($N224:Z224))*(AA$9&lt;=$H846)</f>
        <v>0</v>
      </c>
      <c r="AB846" s="268">
        <f>MAX($I846,1-SUM($N224:AA224))*(AB$9&lt;=$H846)</f>
        <v>0</v>
      </c>
      <c r="AC846" s="268">
        <f>MAX($I846,1-SUM($N224:AB224))*(AC$9&lt;=$H846)</f>
        <v>0</v>
      </c>
      <c r="AD846" s="268">
        <f>MAX($I846,1-SUM($N224:AC224))*(AD$9&lt;=$H846)</f>
        <v>0</v>
      </c>
      <c r="AE846" s="268">
        <f>MAX($I846,1-SUM($N224:AD224))*(AE$9&lt;=$H846)</f>
        <v>0</v>
      </c>
      <c r="AF846" s="268">
        <f>MAX($I846,1-SUM($N224:AE224))*(AF$9&lt;=$H846)</f>
        <v>0</v>
      </c>
      <c r="AG846" s="268">
        <f>MAX($I846,1-SUM($N224:AF224))*(AG$9&lt;=$H846)</f>
        <v>0</v>
      </c>
      <c r="AH846" s="268">
        <f>MAX($I846,1-SUM($N224:AG224))*(AH$9&lt;=$H846)</f>
        <v>0</v>
      </c>
      <c r="AI846" s="268">
        <f>MAX($I846,1-SUM($N224:AH224))*(AI$9&lt;=$H846)</f>
        <v>0</v>
      </c>
      <c r="AJ846" s="268">
        <f>MAX($I846,1-SUM($N224:AI224))*(AJ$9&lt;=$H846)</f>
        <v>0</v>
      </c>
      <c r="AK846" s="268">
        <f>MAX($I846,1-SUM($N224:AJ224))*(AK$9&lt;=$H846)</f>
        <v>0</v>
      </c>
      <c r="AL846" s="268">
        <f>MAX($I846,1-SUM($N224:AK224))*(AL$9&lt;=$H846)</f>
        <v>0</v>
      </c>
      <c r="AM846" s="268">
        <f>MAX($I846,1-SUM($N224:AL224))*(AM$9&lt;=$H846)</f>
        <v>0</v>
      </c>
      <c r="AN846" s="268">
        <f>MAX($I846,1-SUM($N224:AM224))*(AN$9&lt;=$H846)</f>
        <v>0</v>
      </c>
      <c r="AO846" s="268">
        <f>MAX($I846,1-SUM($N224:AN224))*(AO$9&lt;=$H846)</f>
        <v>0</v>
      </c>
      <c r="AP846" s="268">
        <f>MAX($I846,1-SUM($N224:AO224))*(AP$9&lt;=$H846)</f>
        <v>0</v>
      </c>
      <c r="AQ846" s="268">
        <f>MAX($I846,1-SUM($N224:AP224))*(AQ$9&lt;=$H846)</f>
        <v>0</v>
      </c>
      <c r="AR846" s="268">
        <f>MAX($I846,1-SUM($N224:AQ224))*(AR$9&lt;=$H846)</f>
        <v>0</v>
      </c>
      <c r="AS846" s="268">
        <f>MAX($I846,1-SUM($N224:AR224))*(AS$9&lt;=$H846)</f>
        <v>0</v>
      </c>
      <c r="AT846" s="268">
        <f>MAX($I846,1-SUM($N224:AS224))*(AT$9&lt;=$H846)</f>
        <v>0</v>
      </c>
      <c r="AU846" s="268">
        <f>MAX($I846,1-SUM($N224:AT224))*(AU$9&lt;=$H846)</f>
        <v>0</v>
      </c>
      <c r="AV846" s="268">
        <f>MAX($I846,1-SUM($N224:AU224))*(AV$9&lt;=$H846)</f>
        <v>0</v>
      </c>
      <c r="AW846" s="268">
        <f>MAX($I846,1-SUM($N224:AV224))*(AW$9&lt;=$H846)</f>
        <v>0</v>
      </c>
      <c r="AX846" s="268">
        <f>MAX($I846,1-SUM($N224:AW224))*(AX$9&lt;=$H846)</f>
        <v>0</v>
      </c>
      <c r="AY846" s="268">
        <f>MAX($I846,1-SUM($N224:AX224))*(AY$9&lt;=$H846)</f>
        <v>0</v>
      </c>
      <c r="AZ846" s="268">
        <f>MAX($I846,1-SUM($N224:AY224))*(AZ$9&lt;=$H846)</f>
        <v>0</v>
      </c>
      <c r="BA846" s="268">
        <f>MAX($I846,1-SUM($N224:AZ224))*(BA$9&lt;=$H846)</f>
        <v>0</v>
      </c>
      <c r="BB846" s="268">
        <f>MAX($I846,1-SUM($N224:BA224))*(BB$9&lt;=$H846)</f>
        <v>0</v>
      </c>
      <c r="BC846" s="268">
        <f>MAX($I846,1-SUM($N224:BB224))*(BC$9&lt;=$H846)</f>
        <v>0</v>
      </c>
      <c r="BD846" s="268">
        <f>MAX($I846,1-SUM($N224:BC224))*(BD$9&lt;=$H846)</f>
        <v>0</v>
      </c>
      <c r="BE846" s="268">
        <f>MAX($I846,1-SUM($N224:BD224))*(BE$9&lt;=$H846)</f>
        <v>0</v>
      </c>
      <c r="BF846" s="268">
        <f>MAX($I846,1-SUM($N224:BE224))*(BF$9&lt;=$H846)</f>
        <v>0</v>
      </c>
      <c r="BG846" s="268">
        <f>MAX($I846,1-SUM($N224:BF224))*(BG$9&lt;=$H846)</f>
        <v>0</v>
      </c>
      <c r="BH846" s="268">
        <f>MAX($I846,1-SUM($N224:BG224))*(BH$9&lt;=$H846)</f>
        <v>0</v>
      </c>
      <c r="BI846" s="268">
        <f>MAX($I846,1-SUM($N224:BH224))*(BI$9&lt;=$H846)</f>
        <v>0</v>
      </c>
      <c r="BJ846" s="268">
        <f>MAX($I846,1-SUM($N224:BI224))*(BJ$9&lt;=$H846)</f>
        <v>0</v>
      </c>
      <c r="BK846" s="268">
        <f>MAX($I846,1-SUM($N224:BJ224))*(BK$9&lt;=$H846)</f>
        <v>0</v>
      </c>
      <c r="BL846" s="268">
        <f>MAX($I846,1-SUM($N224:BK224))*(BL$9&lt;=$H846)</f>
        <v>0</v>
      </c>
      <c r="BM846" s="268">
        <f>MAX($I846,1-SUM($N224:BL224))*(BM$9&lt;=$H846)</f>
        <v>0</v>
      </c>
    </row>
    <row r="847" spans="3:65" ht="12.75">
      <c r="C847" s="220">
        <f t="shared" si="702"/>
        <v>14</v>
      </c>
      <c r="D847" s="198" t="str">
        <f t="shared" si="703"/>
        <v>…</v>
      </c>
      <c r="E847" s="245" t="str">
        <f t="shared" si="701"/>
        <v>Operating Expense</v>
      </c>
      <c r="F847" s="215">
        <f t="shared" si="701"/>
        <v>2</v>
      </c>
      <c r="G847" s="215"/>
      <c r="H847" s="250">
        <f>Input!J25</f>
        <v>10</v>
      </c>
      <c r="I847" s="267">
        <v>0.20</v>
      </c>
      <c r="J847" s="252"/>
      <c r="O847" s="268">
        <f>MAX($I847,1-SUM($N225:N225))*(O$9&lt;=$H847)</f>
        <v>1</v>
      </c>
      <c r="P847" s="268">
        <f>MAX($I847,1-SUM($N225:O225))*(P$9&lt;=$H847)</f>
        <v>1</v>
      </c>
      <c r="Q847" s="268">
        <f>MAX($I847,1-SUM($N225:P225))*(Q$9&lt;=$H847)</f>
        <v>1</v>
      </c>
      <c r="R847" s="268">
        <f>MAX($I847,1-SUM($N225:Q225))*(R$9&lt;=$H847)</f>
        <v>1</v>
      </c>
      <c r="S847" s="268">
        <f>MAX($I847,1-SUM($N225:R225))*(S$9&lt;=$H847)</f>
        <v>1</v>
      </c>
      <c r="T847" s="268">
        <f>MAX($I847,1-SUM($N225:S225))*(T$9&lt;=$H847)</f>
        <v>1</v>
      </c>
      <c r="U847" s="268">
        <f>MAX($I847,1-SUM($N225:T225))*(U$9&lt;=$H847)</f>
        <v>1</v>
      </c>
      <c r="V847" s="268">
        <f>MAX($I847,1-SUM($N225:U225))*(V$9&lt;=$H847)</f>
        <v>1</v>
      </c>
      <c r="W847" s="268">
        <f>MAX($I847,1-SUM($N225:V225))*(W$9&lt;=$H847)</f>
        <v>1</v>
      </c>
      <c r="X847" s="268">
        <f>MAX($I847,1-SUM($N225:W225))*(X$9&lt;=$H847)</f>
        <v>1</v>
      </c>
      <c r="Y847" s="268">
        <f>MAX($I847,1-SUM($N225:X225))*(Y$9&lt;=$H847)</f>
        <v>0</v>
      </c>
      <c r="Z847" s="268">
        <f>MAX($I847,1-SUM($N225:Y225))*(Z$9&lt;=$H847)</f>
        <v>0</v>
      </c>
      <c r="AA847" s="268">
        <f>MAX($I847,1-SUM($N225:Z225))*(AA$9&lt;=$H847)</f>
        <v>0</v>
      </c>
      <c r="AB847" s="268">
        <f>MAX($I847,1-SUM($N225:AA225))*(AB$9&lt;=$H847)</f>
        <v>0</v>
      </c>
      <c r="AC847" s="268">
        <f>MAX($I847,1-SUM($N225:AB225))*(AC$9&lt;=$H847)</f>
        <v>0</v>
      </c>
      <c r="AD847" s="268">
        <f>MAX($I847,1-SUM($N225:AC225))*(AD$9&lt;=$H847)</f>
        <v>0</v>
      </c>
      <c r="AE847" s="268">
        <f>MAX($I847,1-SUM($N225:AD225))*(AE$9&lt;=$H847)</f>
        <v>0</v>
      </c>
      <c r="AF847" s="268">
        <f>MAX($I847,1-SUM($N225:AE225))*(AF$9&lt;=$H847)</f>
        <v>0</v>
      </c>
      <c r="AG847" s="268">
        <f>MAX($I847,1-SUM($N225:AF225))*(AG$9&lt;=$H847)</f>
        <v>0</v>
      </c>
      <c r="AH847" s="268">
        <f>MAX($I847,1-SUM($N225:AG225))*(AH$9&lt;=$H847)</f>
        <v>0</v>
      </c>
      <c r="AI847" s="268">
        <f>MAX($I847,1-SUM($N225:AH225))*(AI$9&lt;=$H847)</f>
        <v>0</v>
      </c>
      <c r="AJ847" s="268">
        <f>MAX($I847,1-SUM($N225:AI225))*(AJ$9&lt;=$H847)</f>
        <v>0</v>
      </c>
      <c r="AK847" s="268">
        <f>MAX($I847,1-SUM($N225:AJ225))*(AK$9&lt;=$H847)</f>
        <v>0</v>
      </c>
      <c r="AL847" s="268">
        <f>MAX($I847,1-SUM($N225:AK225))*(AL$9&lt;=$H847)</f>
        <v>0</v>
      </c>
      <c r="AM847" s="268">
        <f>MAX($I847,1-SUM($N225:AL225))*(AM$9&lt;=$H847)</f>
        <v>0</v>
      </c>
      <c r="AN847" s="268">
        <f>MAX($I847,1-SUM($N225:AM225))*(AN$9&lt;=$H847)</f>
        <v>0</v>
      </c>
      <c r="AO847" s="268">
        <f>MAX($I847,1-SUM($N225:AN225))*(AO$9&lt;=$H847)</f>
        <v>0</v>
      </c>
      <c r="AP847" s="268">
        <f>MAX($I847,1-SUM($N225:AO225))*(AP$9&lt;=$H847)</f>
        <v>0</v>
      </c>
      <c r="AQ847" s="268">
        <f>MAX($I847,1-SUM($N225:AP225))*(AQ$9&lt;=$H847)</f>
        <v>0</v>
      </c>
      <c r="AR847" s="268">
        <f>MAX($I847,1-SUM($N225:AQ225))*(AR$9&lt;=$H847)</f>
        <v>0</v>
      </c>
      <c r="AS847" s="268">
        <f>MAX($I847,1-SUM($N225:AR225))*(AS$9&lt;=$H847)</f>
        <v>0</v>
      </c>
      <c r="AT847" s="268">
        <f>MAX($I847,1-SUM($N225:AS225))*(AT$9&lt;=$H847)</f>
        <v>0</v>
      </c>
      <c r="AU847" s="268">
        <f>MAX($I847,1-SUM($N225:AT225))*(AU$9&lt;=$H847)</f>
        <v>0</v>
      </c>
      <c r="AV847" s="268">
        <f>MAX($I847,1-SUM($N225:AU225))*(AV$9&lt;=$H847)</f>
        <v>0</v>
      </c>
      <c r="AW847" s="268">
        <f>MAX($I847,1-SUM($N225:AV225))*(AW$9&lt;=$H847)</f>
        <v>0</v>
      </c>
      <c r="AX847" s="268">
        <f>MAX($I847,1-SUM($N225:AW225))*(AX$9&lt;=$H847)</f>
        <v>0</v>
      </c>
      <c r="AY847" s="268">
        <f>MAX($I847,1-SUM($N225:AX225))*(AY$9&lt;=$H847)</f>
        <v>0</v>
      </c>
      <c r="AZ847" s="268">
        <f>MAX($I847,1-SUM($N225:AY225))*(AZ$9&lt;=$H847)</f>
        <v>0</v>
      </c>
      <c r="BA847" s="268">
        <f>MAX($I847,1-SUM($N225:AZ225))*(BA$9&lt;=$H847)</f>
        <v>0</v>
      </c>
      <c r="BB847" s="268">
        <f>MAX($I847,1-SUM($N225:BA225))*(BB$9&lt;=$H847)</f>
        <v>0</v>
      </c>
      <c r="BC847" s="268">
        <f>MAX($I847,1-SUM($N225:BB225))*(BC$9&lt;=$H847)</f>
        <v>0</v>
      </c>
      <c r="BD847" s="268">
        <f>MAX($I847,1-SUM($N225:BC225))*(BD$9&lt;=$H847)</f>
        <v>0</v>
      </c>
      <c r="BE847" s="268">
        <f>MAX($I847,1-SUM($N225:BD225))*(BE$9&lt;=$H847)</f>
        <v>0</v>
      </c>
      <c r="BF847" s="268">
        <f>MAX($I847,1-SUM($N225:BE225))*(BF$9&lt;=$H847)</f>
        <v>0</v>
      </c>
      <c r="BG847" s="268">
        <f>MAX($I847,1-SUM($N225:BF225))*(BG$9&lt;=$H847)</f>
        <v>0</v>
      </c>
      <c r="BH847" s="268">
        <f>MAX($I847,1-SUM($N225:BG225))*(BH$9&lt;=$H847)</f>
        <v>0</v>
      </c>
      <c r="BI847" s="268">
        <f>MAX($I847,1-SUM($N225:BH225))*(BI$9&lt;=$H847)</f>
        <v>0</v>
      </c>
      <c r="BJ847" s="268">
        <f>MAX($I847,1-SUM($N225:BI225))*(BJ$9&lt;=$H847)</f>
        <v>0</v>
      </c>
      <c r="BK847" s="268">
        <f>MAX($I847,1-SUM($N225:BJ225))*(BK$9&lt;=$H847)</f>
        <v>0</v>
      </c>
      <c r="BL847" s="268">
        <f>MAX($I847,1-SUM($N225:BK225))*(BL$9&lt;=$H847)</f>
        <v>0</v>
      </c>
      <c r="BM847" s="268">
        <f>MAX($I847,1-SUM($N225:BL225))*(BM$9&lt;=$H847)</f>
        <v>0</v>
      </c>
    </row>
    <row r="848" spans="3:65" ht="12.75">
      <c r="C848" s="220">
        <f t="shared" si="702"/>
        <v>15</v>
      </c>
      <c r="D848" s="198" t="str">
        <f t="shared" si="703"/>
        <v>…</v>
      </c>
      <c r="E848" s="245" t="str">
        <f t="shared" si="701"/>
        <v>Operating Expense</v>
      </c>
      <c r="F848" s="215">
        <f t="shared" si="701"/>
        <v>2</v>
      </c>
      <c r="G848" s="215"/>
      <c r="H848" s="250">
        <f>Input!J26</f>
        <v>10</v>
      </c>
      <c r="I848" s="267">
        <v>0.20</v>
      </c>
      <c r="J848" s="252"/>
      <c r="O848" s="268">
        <f>MAX($I848,1-SUM($N226:N226))*(O$9&lt;=$H848)</f>
        <v>1</v>
      </c>
      <c r="P848" s="268">
        <f>MAX($I848,1-SUM($N226:O226))*(P$9&lt;=$H848)</f>
        <v>1</v>
      </c>
      <c r="Q848" s="268">
        <f>MAX($I848,1-SUM($N226:P226))*(Q$9&lt;=$H848)</f>
        <v>1</v>
      </c>
      <c r="R848" s="268">
        <f>MAX($I848,1-SUM($N226:Q226))*(R$9&lt;=$H848)</f>
        <v>1</v>
      </c>
      <c r="S848" s="268">
        <f>MAX($I848,1-SUM($N226:R226))*(S$9&lt;=$H848)</f>
        <v>1</v>
      </c>
      <c r="T848" s="268">
        <f>MAX($I848,1-SUM($N226:S226))*(T$9&lt;=$H848)</f>
        <v>1</v>
      </c>
      <c r="U848" s="268">
        <f>MAX($I848,1-SUM($N226:T226))*(U$9&lt;=$H848)</f>
        <v>1</v>
      </c>
      <c r="V848" s="268">
        <f>MAX($I848,1-SUM($N226:U226))*(V$9&lt;=$H848)</f>
        <v>1</v>
      </c>
      <c r="W848" s="268">
        <f>MAX($I848,1-SUM($N226:V226))*(W$9&lt;=$H848)</f>
        <v>1</v>
      </c>
      <c r="X848" s="268">
        <f>MAX($I848,1-SUM($N226:W226))*(X$9&lt;=$H848)</f>
        <v>1</v>
      </c>
      <c r="Y848" s="268">
        <f>MAX($I848,1-SUM($N226:X226))*(Y$9&lt;=$H848)</f>
        <v>0</v>
      </c>
      <c r="Z848" s="268">
        <f>MAX($I848,1-SUM($N226:Y226))*(Z$9&lt;=$H848)</f>
        <v>0</v>
      </c>
      <c r="AA848" s="268">
        <f>MAX($I848,1-SUM($N226:Z226))*(AA$9&lt;=$H848)</f>
        <v>0</v>
      </c>
      <c r="AB848" s="268">
        <f>MAX($I848,1-SUM($N226:AA226))*(AB$9&lt;=$H848)</f>
        <v>0</v>
      </c>
      <c r="AC848" s="268">
        <f>MAX($I848,1-SUM($N226:AB226))*(AC$9&lt;=$H848)</f>
        <v>0</v>
      </c>
      <c r="AD848" s="268">
        <f>MAX($I848,1-SUM($N226:AC226))*(AD$9&lt;=$H848)</f>
        <v>0</v>
      </c>
      <c r="AE848" s="268">
        <f>MAX($I848,1-SUM($N226:AD226))*(AE$9&lt;=$H848)</f>
        <v>0</v>
      </c>
      <c r="AF848" s="268">
        <f>MAX($I848,1-SUM($N226:AE226))*(AF$9&lt;=$H848)</f>
        <v>0</v>
      </c>
      <c r="AG848" s="268">
        <f>MAX($I848,1-SUM($N226:AF226))*(AG$9&lt;=$H848)</f>
        <v>0</v>
      </c>
      <c r="AH848" s="268">
        <f>MAX($I848,1-SUM($N226:AG226))*(AH$9&lt;=$H848)</f>
        <v>0</v>
      </c>
      <c r="AI848" s="268">
        <f>MAX($I848,1-SUM($N226:AH226))*(AI$9&lt;=$H848)</f>
        <v>0</v>
      </c>
      <c r="AJ848" s="268">
        <f>MAX($I848,1-SUM($N226:AI226))*(AJ$9&lt;=$H848)</f>
        <v>0</v>
      </c>
      <c r="AK848" s="268">
        <f>MAX($I848,1-SUM($N226:AJ226))*(AK$9&lt;=$H848)</f>
        <v>0</v>
      </c>
      <c r="AL848" s="268">
        <f>MAX($I848,1-SUM($N226:AK226))*(AL$9&lt;=$H848)</f>
        <v>0</v>
      </c>
      <c r="AM848" s="268">
        <f>MAX($I848,1-SUM($N226:AL226))*(AM$9&lt;=$H848)</f>
        <v>0</v>
      </c>
      <c r="AN848" s="268">
        <f>MAX($I848,1-SUM($N226:AM226))*(AN$9&lt;=$H848)</f>
        <v>0</v>
      </c>
      <c r="AO848" s="268">
        <f>MAX($I848,1-SUM($N226:AN226))*(AO$9&lt;=$H848)</f>
        <v>0</v>
      </c>
      <c r="AP848" s="268">
        <f>MAX($I848,1-SUM($N226:AO226))*(AP$9&lt;=$H848)</f>
        <v>0</v>
      </c>
      <c r="AQ848" s="268">
        <f>MAX($I848,1-SUM($N226:AP226))*(AQ$9&lt;=$H848)</f>
        <v>0</v>
      </c>
      <c r="AR848" s="268">
        <f>MAX($I848,1-SUM($N226:AQ226))*(AR$9&lt;=$H848)</f>
        <v>0</v>
      </c>
      <c r="AS848" s="268">
        <f>MAX($I848,1-SUM($N226:AR226))*(AS$9&lt;=$H848)</f>
        <v>0</v>
      </c>
      <c r="AT848" s="268">
        <f>MAX($I848,1-SUM($N226:AS226))*(AT$9&lt;=$H848)</f>
        <v>0</v>
      </c>
      <c r="AU848" s="268">
        <f>MAX($I848,1-SUM($N226:AT226))*(AU$9&lt;=$H848)</f>
        <v>0</v>
      </c>
      <c r="AV848" s="268">
        <f>MAX($I848,1-SUM($N226:AU226))*(AV$9&lt;=$H848)</f>
        <v>0</v>
      </c>
      <c r="AW848" s="268">
        <f>MAX($I848,1-SUM($N226:AV226))*(AW$9&lt;=$H848)</f>
        <v>0</v>
      </c>
      <c r="AX848" s="268">
        <f>MAX($I848,1-SUM($N226:AW226))*(AX$9&lt;=$H848)</f>
        <v>0</v>
      </c>
      <c r="AY848" s="268">
        <f>MAX($I848,1-SUM($N226:AX226))*(AY$9&lt;=$H848)</f>
        <v>0</v>
      </c>
      <c r="AZ848" s="268">
        <f>MAX($I848,1-SUM($N226:AY226))*(AZ$9&lt;=$H848)</f>
        <v>0</v>
      </c>
      <c r="BA848" s="268">
        <f>MAX($I848,1-SUM($N226:AZ226))*(BA$9&lt;=$H848)</f>
        <v>0</v>
      </c>
      <c r="BB848" s="268">
        <f>MAX($I848,1-SUM($N226:BA226))*(BB$9&lt;=$H848)</f>
        <v>0</v>
      </c>
      <c r="BC848" s="268">
        <f>MAX($I848,1-SUM($N226:BB226))*(BC$9&lt;=$H848)</f>
        <v>0</v>
      </c>
      <c r="BD848" s="268">
        <f>MAX($I848,1-SUM($N226:BC226))*(BD$9&lt;=$H848)</f>
        <v>0</v>
      </c>
      <c r="BE848" s="268">
        <f>MAX($I848,1-SUM($N226:BD226))*(BE$9&lt;=$H848)</f>
        <v>0</v>
      </c>
      <c r="BF848" s="268">
        <f>MAX($I848,1-SUM($N226:BE226))*(BF$9&lt;=$H848)</f>
        <v>0</v>
      </c>
      <c r="BG848" s="268">
        <f>MAX($I848,1-SUM($N226:BF226))*(BG$9&lt;=$H848)</f>
        <v>0</v>
      </c>
      <c r="BH848" s="268">
        <f>MAX($I848,1-SUM($N226:BG226))*(BH$9&lt;=$H848)</f>
        <v>0</v>
      </c>
      <c r="BI848" s="268">
        <f>MAX($I848,1-SUM($N226:BH226))*(BI$9&lt;=$H848)</f>
        <v>0</v>
      </c>
      <c r="BJ848" s="268">
        <f>MAX($I848,1-SUM($N226:BI226))*(BJ$9&lt;=$H848)</f>
        <v>0</v>
      </c>
      <c r="BK848" s="268">
        <f>MAX($I848,1-SUM($N226:BJ226))*(BK$9&lt;=$H848)</f>
        <v>0</v>
      </c>
      <c r="BL848" s="268">
        <f>MAX($I848,1-SUM($N226:BK226))*(BL$9&lt;=$H848)</f>
        <v>0</v>
      </c>
      <c r="BM848" s="268">
        <f>MAX($I848,1-SUM($N226:BL226))*(BM$9&lt;=$H848)</f>
        <v>0</v>
      </c>
    </row>
    <row r="849" spans="3:65" ht="12.75">
      <c r="C849" s="220">
        <f t="shared" si="702"/>
        <v>16</v>
      </c>
      <c r="D849" s="198" t="str">
        <f t="shared" si="703"/>
        <v>…</v>
      </c>
      <c r="E849" s="245" t="str">
        <f t="shared" si="701"/>
        <v>Operating Expense</v>
      </c>
      <c r="F849" s="215">
        <f t="shared" si="701"/>
        <v>2</v>
      </c>
      <c r="G849" s="215"/>
      <c r="H849" s="250">
        <f>Input!J27</f>
        <v>10</v>
      </c>
      <c r="I849" s="267">
        <v>0.20</v>
      </c>
      <c r="J849" s="252"/>
      <c r="O849" s="268">
        <f>MAX($I849,1-SUM($N227:N227))*(O$9&lt;=$H849)</f>
        <v>1</v>
      </c>
      <c r="P849" s="268">
        <f>MAX($I849,1-SUM($N227:O227))*(P$9&lt;=$H849)</f>
        <v>1</v>
      </c>
      <c r="Q849" s="268">
        <f>MAX($I849,1-SUM($N227:P227))*(Q$9&lt;=$H849)</f>
        <v>1</v>
      </c>
      <c r="R849" s="268">
        <f>MAX($I849,1-SUM($N227:Q227))*(R$9&lt;=$H849)</f>
        <v>1</v>
      </c>
      <c r="S849" s="268">
        <f>MAX($I849,1-SUM($N227:R227))*(S$9&lt;=$H849)</f>
        <v>1</v>
      </c>
      <c r="T849" s="268">
        <f>MAX($I849,1-SUM($N227:S227))*(T$9&lt;=$H849)</f>
        <v>1</v>
      </c>
      <c r="U849" s="268">
        <f>MAX($I849,1-SUM($N227:T227))*(U$9&lt;=$H849)</f>
        <v>1</v>
      </c>
      <c r="V849" s="268">
        <f>MAX($I849,1-SUM($N227:U227))*(V$9&lt;=$H849)</f>
        <v>1</v>
      </c>
      <c r="W849" s="268">
        <f>MAX($I849,1-SUM($N227:V227))*(W$9&lt;=$H849)</f>
        <v>1</v>
      </c>
      <c r="X849" s="268">
        <f>MAX($I849,1-SUM($N227:W227))*(X$9&lt;=$H849)</f>
        <v>1</v>
      </c>
      <c r="Y849" s="268">
        <f>MAX($I849,1-SUM($N227:X227))*(Y$9&lt;=$H849)</f>
        <v>0</v>
      </c>
      <c r="Z849" s="268">
        <f>MAX($I849,1-SUM($N227:Y227))*(Z$9&lt;=$H849)</f>
        <v>0</v>
      </c>
      <c r="AA849" s="268">
        <f>MAX($I849,1-SUM($N227:Z227))*(AA$9&lt;=$H849)</f>
        <v>0</v>
      </c>
      <c r="AB849" s="268">
        <f>MAX($I849,1-SUM($N227:AA227))*(AB$9&lt;=$H849)</f>
        <v>0</v>
      </c>
      <c r="AC849" s="268">
        <f>MAX($I849,1-SUM($N227:AB227))*(AC$9&lt;=$H849)</f>
        <v>0</v>
      </c>
      <c r="AD849" s="268">
        <f>MAX($I849,1-SUM($N227:AC227))*(AD$9&lt;=$H849)</f>
        <v>0</v>
      </c>
      <c r="AE849" s="268">
        <f>MAX($I849,1-SUM($N227:AD227))*(AE$9&lt;=$H849)</f>
        <v>0</v>
      </c>
      <c r="AF849" s="268">
        <f>MAX($I849,1-SUM($N227:AE227))*(AF$9&lt;=$H849)</f>
        <v>0</v>
      </c>
      <c r="AG849" s="268">
        <f>MAX($I849,1-SUM($N227:AF227))*(AG$9&lt;=$H849)</f>
        <v>0</v>
      </c>
      <c r="AH849" s="268">
        <f>MAX($I849,1-SUM($N227:AG227))*(AH$9&lt;=$H849)</f>
        <v>0</v>
      </c>
      <c r="AI849" s="268">
        <f>MAX($I849,1-SUM($N227:AH227))*(AI$9&lt;=$H849)</f>
        <v>0</v>
      </c>
      <c r="AJ849" s="268">
        <f>MAX($I849,1-SUM($N227:AI227))*(AJ$9&lt;=$H849)</f>
        <v>0</v>
      </c>
      <c r="AK849" s="268">
        <f>MAX($I849,1-SUM($N227:AJ227))*(AK$9&lt;=$H849)</f>
        <v>0</v>
      </c>
      <c r="AL849" s="268">
        <f>MAX($I849,1-SUM($N227:AK227))*(AL$9&lt;=$H849)</f>
        <v>0</v>
      </c>
      <c r="AM849" s="268">
        <f>MAX($I849,1-SUM($N227:AL227))*(AM$9&lt;=$H849)</f>
        <v>0</v>
      </c>
      <c r="AN849" s="268">
        <f>MAX($I849,1-SUM($N227:AM227))*(AN$9&lt;=$H849)</f>
        <v>0</v>
      </c>
      <c r="AO849" s="268">
        <f>MAX($I849,1-SUM($N227:AN227))*(AO$9&lt;=$H849)</f>
        <v>0</v>
      </c>
      <c r="AP849" s="268">
        <f>MAX($I849,1-SUM($N227:AO227))*(AP$9&lt;=$H849)</f>
        <v>0</v>
      </c>
      <c r="AQ849" s="268">
        <f>MAX($I849,1-SUM($N227:AP227))*(AQ$9&lt;=$H849)</f>
        <v>0</v>
      </c>
      <c r="AR849" s="268">
        <f>MAX($I849,1-SUM($N227:AQ227))*(AR$9&lt;=$H849)</f>
        <v>0</v>
      </c>
      <c r="AS849" s="268">
        <f>MAX($I849,1-SUM($N227:AR227))*(AS$9&lt;=$H849)</f>
        <v>0</v>
      </c>
      <c r="AT849" s="268">
        <f>MAX($I849,1-SUM($N227:AS227))*(AT$9&lt;=$H849)</f>
        <v>0</v>
      </c>
      <c r="AU849" s="268">
        <f>MAX($I849,1-SUM($N227:AT227))*(AU$9&lt;=$H849)</f>
        <v>0</v>
      </c>
      <c r="AV849" s="268">
        <f>MAX($I849,1-SUM($N227:AU227))*(AV$9&lt;=$H849)</f>
        <v>0</v>
      </c>
      <c r="AW849" s="268">
        <f>MAX($I849,1-SUM($N227:AV227))*(AW$9&lt;=$H849)</f>
        <v>0</v>
      </c>
      <c r="AX849" s="268">
        <f>MAX($I849,1-SUM($N227:AW227))*(AX$9&lt;=$H849)</f>
        <v>0</v>
      </c>
      <c r="AY849" s="268">
        <f>MAX($I849,1-SUM($N227:AX227))*(AY$9&lt;=$H849)</f>
        <v>0</v>
      </c>
      <c r="AZ849" s="268">
        <f>MAX($I849,1-SUM($N227:AY227))*(AZ$9&lt;=$H849)</f>
        <v>0</v>
      </c>
      <c r="BA849" s="268">
        <f>MAX($I849,1-SUM($N227:AZ227))*(BA$9&lt;=$H849)</f>
        <v>0</v>
      </c>
      <c r="BB849" s="268">
        <f>MAX($I849,1-SUM($N227:BA227))*(BB$9&lt;=$H849)</f>
        <v>0</v>
      </c>
      <c r="BC849" s="268">
        <f>MAX($I849,1-SUM($N227:BB227))*(BC$9&lt;=$H849)</f>
        <v>0</v>
      </c>
      <c r="BD849" s="268">
        <f>MAX($I849,1-SUM($N227:BC227))*(BD$9&lt;=$H849)</f>
        <v>0</v>
      </c>
      <c r="BE849" s="268">
        <f>MAX($I849,1-SUM($N227:BD227))*(BE$9&lt;=$H849)</f>
        <v>0</v>
      </c>
      <c r="BF849" s="268">
        <f>MAX($I849,1-SUM($N227:BE227))*(BF$9&lt;=$H849)</f>
        <v>0</v>
      </c>
      <c r="BG849" s="268">
        <f>MAX($I849,1-SUM($N227:BF227))*(BG$9&lt;=$H849)</f>
        <v>0</v>
      </c>
      <c r="BH849" s="268">
        <f>MAX($I849,1-SUM($N227:BG227))*(BH$9&lt;=$H849)</f>
        <v>0</v>
      </c>
      <c r="BI849" s="268">
        <f>MAX($I849,1-SUM($N227:BH227))*(BI$9&lt;=$H849)</f>
        <v>0</v>
      </c>
      <c r="BJ849" s="268">
        <f>MAX($I849,1-SUM($N227:BI227))*(BJ$9&lt;=$H849)</f>
        <v>0</v>
      </c>
      <c r="BK849" s="268">
        <f>MAX($I849,1-SUM($N227:BJ227))*(BK$9&lt;=$H849)</f>
        <v>0</v>
      </c>
      <c r="BL849" s="268">
        <f>MAX($I849,1-SUM($N227:BK227))*(BL$9&lt;=$H849)</f>
        <v>0</v>
      </c>
      <c r="BM849" s="268">
        <f>MAX($I849,1-SUM($N227:BL227))*(BM$9&lt;=$H849)</f>
        <v>0</v>
      </c>
    </row>
    <row r="850" spans="3:65" ht="12.75">
      <c r="C850" s="220">
        <f t="shared" si="702"/>
        <v>17</v>
      </c>
      <c r="D850" s="198" t="str">
        <f t="shared" si="703"/>
        <v>…</v>
      </c>
      <c r="E850" s="245" t="str">
        <f t="shared" si="701"/>
        <v>Operating Expense</v>
      </c>
      <c r="F850" s="215">
        <f t="shared" si="701"/>
        <v>2</v>
      </c>
      <c r="G850" s="215"/>
      <c r="H850" s="250">
        <f>Input!J28</f>
        <v>10</v>
      </c>
      <c r="I850" s="267">
        <v>0.20</v>
      </c>
      <c r="J850" s="252"/>
      <c r="O850" s="268">
        <f>MAX($I850,1-SUM($N228:N228))*(O$9&lt;=$H850)</f>
        <v>1</v>
      </c>
      <c r="P850" s="268">
        <f>MAX($I850,1-SUM($N228:O228))*(P$9&lt;=$H850)</f>
        <v>1</v>
      </c>
      <c r="Q850" s="268">
        <f>MAX($I850,1-SUM($N228:P228))*(Q$9&lt;=$H850)</f>
        <v>1</v>
      </c>
      <c r="R850" s="268">
        <f>MAX($I850,1-SUM($N228:Q228))*(R$9&lt;=$H850)</f>
        <v>1</v>
      </c>
      <c r="S850" s="268">
        <f>MAX($I850,1-SUM($N228:R228))*(S$9&lt;=$H850)</f>
        <v>1</v>
      </c>
      <c r="T850" s="268">
        <f>MAX($I850,1-SUM($N228:S228))*(T$9&lt;=$H850)</f>
        <v>1</v>
      </c>
      <c r="U850" s="268">
        <f>MAX($I850,1-SUM($N228:T228))*(U$9&lt;=$H850)</f>
        <v>1</v>
      </c>
      <c r="V850" s="268">
        <f>MAX($I850,1-SUM($N228:U228))*(V$9&lt;=$H850)</f>
        <v>1</v>
      </c>
      <c r="W850" s="268">
        <f>MAX($I850,1-SUM($N228:V228))*(W$9&lt;=$H850)</f>
        <v>1</v>
      </c>
      <c r="X850" s="268">
        <f>MAX($I850,1-SUM($N228:W228))*(X$9&lt;=$H850)</f>
        <v>1</v>
      </c>
      <c r="Y850" s="268">
        <f>MAX($I850,1-SUM($N228:X228))*(Y$9&lt;=$H850)</f>
        <v>0</v>
      </c>
      <c r="Z850" s="268">
        <f>MAX($I850,1-SUM($N228:Y228))*(Z$9&lt;=$H850)</f>
        <v>0</v>
      </c>
      <c r="AA850" s="268">
        <f>MAX($I850,1-SUM($N228:Z228))*(AA$9&lt;=$H850)</f>
        <v>0</v>
      </c>
      <c r="AB850" s="268">
        <f>MAX($I850,1-SUM($N228:AA228))*(AB$9&lt;=$H850)</f>
        <v>0</v>
      </c>
      <c r="AC850" s="268">
        <f>MAX($I850,1-SUM($N228:AB228))*(AC$9&lt;=$H850)</f>
        <v>0</v>
      </c>
      <c r="AD850" s="268">
        <f>MAX($I850,1-SUM($N228:AC228))*(AD$9&lt;=$H850)</f>
        <v>0</v>
      </c>
      <c r="AE850" s="268">
        <f>MAX($I850,1-SUM($N228:AD228))*(AE$9&lt;=$H850)</f>
        <v>0</v>
      </c>
      <c r="AF850" s="268">
        <f>MAX($I850,1-SUM($N228:AE228))*(AF$9&lt;=$H850)</f>
        <v>0</v>
      </c>
      <c r="AG850" s="268">
        <f>MAX($I850,1-SUM($N228:AF228))*(AG$9&lt;=$H850)</f>
        <v>0</v>
      </c>
      <c r="AH850" s="268">
        <f>MAX($I850,1-SUM($N228:AG228))*(AH$9&lt;=$H850)</f>
        <v>0</v>
      </c>
      <c r="AI850" s="268">
        <f>MAX($I850,1-SUM($N228:AH228))*(AI$9&lt;=$H850)</f>
        <v>0</v>
      </c>
      <c r="AJ850" s="268">
        <f>MAX($I850,1-SUM($N228:AI228))*(AJ$9&lt;=$H850)</f>
        <v>0</v>
      </c>
      <c r="AK850" s="268">
        <f>MAX($I850,1-SUM($N228:AJ228))*(AK$9&lt;=$H850)</f>
        <v>0</v>
      </c>
      <c r="AL850" s="268">
        <f>MAX($I850,1-SUM($N228:AK228))*(AL$9&lt;=$H850)</f>
        <v>0</v>
      </c>
      <c r="AM850" s="268">
        <f>MAX($I850,1-SUM($N228:AL228))*(AM$9&lt;=$H850)</f>
        <v>0</v>
      </c>
      <c r="AN850" s="268">
        <f>MAX($I850,1-SUM($N228:AM228))*(AN$9&lt;=$H850)</f>
        <v>0</v>
      </c>
      <c r="AO850" s="268">
        <f>MAX($I850,1-SUM($N228:AN228))*(AO$9&lt;=$H850)</f>
        <v>0</v>
      </c>
      <c r="AP850" s="268">
        <f>MAX($I850,1-SUM($N228:AO228))*(AP$9&lt;=$H850)</f>
        <v>0</v>
      </c>
      <c r="AQ850" s="268">
        <f>MAX($I850,1-SUM($N228:AP228))*(AQ$9&lt;=$H850)</f>
        <v>0</v>
      </c>
      <c r="AR850" s="268">
        <f>MAX($I850,1-SUM($N228:AQ228))*(AR$9&lt;=$H850)</f>
        <v>0</v>
      </c>
      <c r="AS850" s="268">
        <f>MAX($I850,1-SUM($N228:AR228))*(AS$9&lt;=$H850)</f>
        <v>0</v>
      </c>
      <c r="AT850" s="268">
        <f>MAX($I850,1-SUM($N228:AS228))*(AT$9&lt;=$H850)</f>
        <v>0</v>
      </c>
      <c r="AU850" s="268">
        <f>MAX($I850,1-SUM($N228:AT228))*(AU$9&lt;=$H850)</f>
        <v>0</v>
      </c>
      <c r="AV850" s="268">
        <f>MAX($I850,1-SUM($N228:AU228))*(AV$9&lt;=$H850)</f>
        <v>0</v>
      </c>
      <c r="AW850" s="268">
        <f>MAX($I850,1-SUM($N228:AV228))*(AW$9&lt;=$H850)</f>
        <v>0</v>
      </c>
      <c r="AX850" s="268">
        <f>MAX($I850,1-SUM($N228:AW228))*(AX$9&lt;=$H850)</f>
        <v>0</v>
      </c>
      <c r="AY850" s="268">
        <f>MAX($I850,1-SUM($N228:AX228))*(AY$9&lt;=$H850)</f>
        <v>0</v>
      </c>
      <c r="AZ850" s="268">
        <f>MAX($I850,1-SUM($N228:AY228))*(AZ$9&lt;=$H850)</f>
        <v>0</v>
      </c>
      <c r="BA850" s="268">
        <f>MAX($I850,1-SUM($N228:AZ228))*(BA$9&lt;=$H850)</f>
        <v>0</v>
      </c>
      <c r="BB850" s="268">
        <f>MAX($I850,1-SUM($N228:BA228))*(BB$9&lt;=$H850)</f>
        <v>0</v>
      </c>
      <c r="BC850" s="268">
        <f>MAX($I850,1-SUM($N228:BB228))*(BC$9&lt;=$H850)</f>
        <v>0</v>
      </c>
      <c r="BD850" s="268">
        <f>MAX($I850,1-SUM($N228:BC228))*(BD$9&lt;=$H850)</f>
        <v>0</v>
      </c>
      <c r="BE850" s="268">
        <f>MAX($I850,1-SUM($N228:BD228))*(BE$9&lt;=$H850)</f>
        <v>0</v>
      </c>
      <c r="BF850" s="268">
        <f>MAX($I850,1-SUM($N228:BE228))*(BF$9&lt;=$H850)</f>
        <v>0</v>
      </c>
      <c r="BG850" s="268">
        <f>MAX($I850,1-SUM($N228:BF228))*(BG$9&lt;=$H850)</f>
        <v>0</v>
      </c>
      <c r="BH850" s="268">
        <f>MAX($I850,1-SUM($N228:BG228))*(BH$9&lt;=$H850)</f>
        <v>0</v>
      </c>
      <c r="BI850" s="268">
        <f>MAX($I850,1-SUM($N228:BH228))*(BI$9&lt;=$H850)</f>
        <v>0</v>
      </c>
      <c r="BJ850" s="268">
        <f>MAX($I850,1-SUM($N228:BI228))*(BJ$9&lt;=$H850)</f>
        <v>0</v>
      </c>
      <c r="BK850" s="268">
        <f>MAX($I850,1-SUM($N228:BJ228))*(BK$9&lt;=$H850)</f>
        <v>0</v>
      </c>
      <c r="BL850" s="268">
        <f>MAX($I850,1-SUM($N228:BK228))*(BL$9&lt;=$H850)</f>
        <v>0</v>
      </c>
      <c r="BM850" s="268">
        <f>MAX($I850,1-SUM($N228:BL228))*(BM$9&lt;=$H850)</f>
        <v>0</v>
      </c>
    </row>
    <row r="851" spans="3:65" ht="12.75">
      <c r="C851" s="220">
        <f t="shared" si="702"/>
        <v>18</v>
      </c>
      <c r="D851" s="198" t="str">
        <f t="shared" si="703"/>
        <v>…</v>
      </c>
      <c r="E851" s="245" t="str">
        <f t="shared" si="701"/>
        <v>Operating Expense</v>
      </c>
      <c r="F851" s="215">
        <f t="shared" si="701"/>
        <v>2</v>
      </c>
      <c r="G851" s="215"/>
      <c r="H851" s="250">
        <f>Input!J29</f>
        <v>10</v>
      </c>
      <c r="I851" s="267">
        <v>0.20</v>
      </c>
      <c r="J851" s="252"/>
      <c r="O851" s="268">
        <f>MAX($I851,1-SUM($N229:N229))*(O$9&lt;=$H851)</f>
        <v>1</v>
      </c>
      <c r="P851" s="268">
        <f>MAX($I851,1-SUM($N229:O229))*(P$9&lt;=$H851)</f>
        <v>1</v>
      </c>
      <c r="Q851" s="268">
        <f>MAX($I851,1-SUM($N229:P229))*(Q$9&lt;=$H851)</f>
        <v>1</v>
      </c>
      <c r="R851" s="268">
        <f>MAX($I851,1-SUM($N229:Q229))*(R$9&lt;=$H851)</f>
        <v>1</v>
      </c>
      <c r="S851" s="268">
        <f>MAX($I851,1-SUM($N229:R229))*(S$9&lt;=$H851)</f>
        <v>1</v>
      </c>
      <c r="T851" s="268">
        <f>MAX($I851,1-SUM($N229:S229))*(T$9&lt;=$H851)</f>
        <v>1</v>
      </c>
      <c r="U851" s="268">
        <f>MAX($I851,1-SUM($N229:T229))*(U$9&lt;=$H851)</f>
        <v>1</v>
      </c>
      <c r="V851" s="268">
        <f>MAX($I851,1-SUM($N229:U229))*(V$9&lt;=$H851)</f>
        <v>1</v>
      </c>
      <c r="W851" s="268">
        <f>MAX($I851,1-SUM($N229:V229))*(W$9&lt;=$H851)</f>
        <v>1</v>
      </c>
      <c r="X851" s="268">
        <f>MAX($I851,1-SUM($N229:W229))*(X$9&lt;=$H851)</f>
        <v>1</v>
      </c>
      <c r="Y851" s="268">
        <f>MAX($I851,1-SUM($N229:X229))*(Y$9&lt;=$H851)</f>
        <v>0</v>
      </c>
      <c r="Z851" s="268">
        <f>MAX($I851,1-SUM($N229:Y229))*(Z$9&lt;=$H851)</f>
        <v>0</v>
      </c>
      <c r="AA851" s="268">
        <f>MAX($I851,1-SUM($N229:Z229))*(AA$9&lt;=$H851)</f>
        <v>0</v>
      </c>
      <c r="AB851" s="268">
        <f>MAX($I851,1-SUM($N229:AA229))*(AB$9&lt;=$H851)</f>
        <v>0</v>
      </c>
      <c r="AC851" s="268">
        <f>MAX($I851,1-SUM($N229:AB229))*(AC$9&lt;=$H851)</f>
        <v>0</v>
      </c>
      <c r="AD851" s="268">
        <f>MAX($I851,1-SUM($N229:AC229))*(AD$9&lt;=$H851)</f>
        <v>0</v>
      </c>
      <c r="AE851" s="268">
        <f>MAX($I851,1-SUM($N229:AD229))*(AE$9&lt;=$H851)</f>
        <v>0</v>
      </c>
      <c r="AF851" s="268">
        <f>MAX($I851,1-SUM($N229:AE229))*(AF$9&lt;=$H851)</f>
        <v>0</v>
      </c>
      <c r="AG851" s="268">
        <f>MAX($I851,1-SUM($N229:AF229))*(AG$9&lt;=$H851)</f>
        <v>0</v>
      </c>
      <c r="AH851" s="268">
        <f>MAX($I851,1-SUM($N229:AG229))*(AH$9&lt;=$H851)</f>
        <v>0</v>
      </c>
      <c r="AI851" s="268">
        <f>MAX($I851,1-SUM($N229:AH229))*(AI$9&lt;=$H851)</f>
        <v>0</v>
      </c>
      <c r="AJ851" s="268">
        <f>MAX($I851,1-SUM($N229:AI229))*(AJ$9&lt;=$H851)</f>
        <v>0</v>
      </c>
      <c r="AK851" s="268">
        <f>MAX($I851,1-SUM($N229:AJ229))*(AK$9&lt;=$H851)</f>
        <v>0</v>
      </c>
      <c r="AL851" s="268">
        <f>MAX($I851,1-SUM($N229:AK229))*(AL$9&lt;=$H851)</f>
        <v>0</v>
      </c>
      <c r="AM851" s="268">
        <f>MAX($I851,1-SUM($N229:AL229))*(AM$9&lt;=$H851)</f>
        <v>0</v>
      </c>
      <c r="AN851" s="268">
        <f>MAX($I851,1-SUM($N229:AM229))*(AN$9&lt;=$H851)</f>
        <v>0</v>
      </c>
      <c r="AO851" s="268">
        <f>MAX($I851,1-SUM($N229:AN229))*(AO$9&lt;=$H851)</f>
        <v>0</v>
      </c>
      <c r="AP851" s="268">
        <f>MAX($I851,1-SUM($N229:AO229))*(AP$9&lt;=$H851)</f>
        <v>0</v>
      </c>
      <c r="AQ851" s="268">
        <f>MAX($I851,1-SUM($N229:AP229))*(AQ$9&lt;=$H851)</f>
        <v>0</v>
      </c>
      <c r="AR851" s="268">
        <f>MAX($I851,1-SUM($N229:AQ229))*(AR$9&lt;=$H851)</f>
        <v>0</v>
      </c>
      <c r="AS851" s="268">
        <f>MAX($I851,1-SUM($N229:AR229))*(AS$9&lt;=$H851)</f>
        <v>0</v>
      </c>
      <c r="AT851" s="268">
        <f>MAX($I851,1-SUM($N229:AS229))*(AT$9&lt;=$H851)</f>
        <v>0</v>
      </c>
      <c r="AU851" s="268">
        <f>MAX($I851,1-SUM($N229:AT229))*(AU$9&lt;=$H851)</f>
        <v>0</v>
      </c>
      <c r="AV851" s="268">
        <f>MAX($I851,1-SUM($N229:AU229))*(AV$9&lt;=$H851)</f>
        <v>0</v>
      </c>
      <c r="AW851" s="268">
        <f>MAX($I851,1-SUM($N229:AV229))*(AW$9&lt;=$H851)</f>
        <v>0</v>
      </c>
      <c r="AX851" s="268">
        <f>MAX($I851,1-SUM($N229:AW229))*(AX$9&lt;=$H851)</f>
        <v>0</v>
      </c>
      <c r="AY851" s="268">
        <f>MAX($I851,1-SUM($N229:AX229))*(AY$9&lt;=$H851)</f>
        <v>0</v>
      </c>
      <c r="AZ851" s="268">
        <f>MAX($I851,1-SUM($N229:AY229))*(AZ$9&lt;=$H851)</f>
        <v>0</v>
      </c>
      <c r="BA851" s="268">
        <f>MAX($I851,1-SUM($N229:AZ229))*(BA$9&lt;=$H851)</f>
        <v>0</v>
      </c>
      <c r="BB851" s="268">
        <f>MAX($I851,1-SUM($N229:BA229))*(BB$9&lt;=$H851)</f>
        <v>0</v>
      </c>
      <c r="BC851" s="268">
        <f>MAX($I851,1-SUM($N229:BB229))*(BC$9&lt;=$H851)</f>
        <v>0</v>
      </c>
      <c r="BD851" s="268">
        <f>MAX($I851,1-SUM($N229:BC229))*(BD$9&lt;=$H851)</f>
        <v>0</v>
      </c>
      <c r="BE851" s="268">
        <f>MAX($I851,1-SUM($N229:BD229))*(BE$9&lt;=$H851)</f>
        <v>0</v>
      </c>
      <c r="BF851" s="268">
        <f>MAX($I851,1-SUM($N229:BE229))*(BF$9&lt;=$H851)</f>
        <v>0</v>
      </c>
      <c r="BG851" s="268">
        <f>MAX($I851,1-SUM($N229:BF229))*(BG$9&lt;=$H851)</f>
        <v>0</v>
      </c>
      <c r="BH851" s="268">
        <f>MAX($I851,1-SUM($N229:BG229))*(BH$9&lt;=$H851)</f>
        <v>0</v>
      </c>
      <c r="BI851" s="268">
        <f>MAX($I851,1-SUM($N229:BH229))*(BI$9&lt;=$H851)</f>
        <v>0</v>
      </c>
      <c r="BJ851" s="268">
        <f>MAX($I851,1-SUM($N229:BI229))*(BJ$9&lt;=$H851)</f>
        <v>0</v>
      </c>
      <c r="BK851" s="268">
        <f>MAX($I851,1-SUM($N229:BJ229))*(BK$9&lt;=$H851)</f>
        <v>0</v>
      </c>
      <c r="BL851" s="268">
        <f>MAX($I851,1-SUM($N229:BK229))*(BL$9&lt;=$H851)</f>
        <v>0</v>
      </c>
      <c r="BM851" s="268">
        <f>MAX($I851,1-SUM($N229:BL229))*(BM$9&lt;=$H851)</f>
        <v>0</v>
      </c>
    </row>
    <row r="852" spans="3:65" ht="12.75">
      <c r="C852" s="220">
        <f t="shared" si="702"/>
        <v>19</v>
      </c>
      <c r="D852" s="198" t="str">
        <f t="shared" si="703"/>
        <v>…</v>
      </c>
      <c r="E852" s="245" t="str">
        <f t="shared" si="701"/>
        <v>Operating Expense</v>
      </c>
      <c r="F852" s="215">
        <f t="shared" si="701"/>
        <v>2</v>
      </c>
      <c r="G852" s="215"/>
      <c r="H852" s="250">
        <f>Input!J30</f>
        <v>10</v>
      </c>
      <c r="I852" s="267">
        <v>0.20</v>
      </c>
      <c r="J852" s="252"/>
      <c r="O852" s="268">
        <f>MAX($I852,1-SUM($N230:N230))*(O$9&lt;=$H852)</f>
        <v>1</v>
      </c>
      <c r="P852" s="268">
        <f>MAX($I852,1-SUM($N230:O230))*(P$9&lt;=$H852)</f>
        <v>1</v>
      </c>
      <c r="Q852" s="268">
        <f>MAX($I852,1-SUM($N230:P230))*(Q$9&lt;=$H852)</f>
        <v>1</v>
      </c>
      <c r="R852" s="268">
        <f>MAX($I852,1-SUM($N230:Q230))*(R$9&lt;=$H852)</f>
        <v>1</v>
      </c>
      <c r="S852" s="268">
        <f>MAX($I852,1-SUM($N230:R230))*(S$9&lt;=$H852)</f>
        <v>1</v>
      </c>
      <c r="T852" s="268">
        <f>MAX($I852,1-SUM($N230:S230))*(T$9&lt;=$H852)</f>
        <v>1</v>
      </c>
      <c r="U852" s="268">
        <f>MAX($I852,1-SUM($N230:T230))*(U$9&lt;=$H852)</f>
        <v>1</v>
      </c>
      <c r="V852" s="268">
        <f>MAX($I852,1-SUM($N230:U230))*(V$9&lt;=$H852)</f>
        <v>1</v>
      </c>
      <c r="W852" s="268">
        <f>MAX($I852,1-SUM($N230:V230))*(W$9&lt;=$H852)</f>
        <v>1</v>
      </c>
      <c r="X852" s="268">
        <f>MAX($I852,1-SUM($N230:W230))*(X$9&lt;=$H852)</f>
        <v>1</v>
      </c>
      <c r="Y852" s="268">
        <f>MAX($I852,1-SUM($N230:X230))*(Y$9&lt;=$H852)</f>
        <v>0</v>
      </c>
      <c r="Z852" s="268">
        <f>MAX($I852,1-SUM($N230:Y230))*(Z$9&lt;=$H852)</f>
        <v>0</v>
      </c>
      <c r="AA852" s="268">
        <f>MAX($I852,1-SUM($N230:Z230))*(AA$9&lt;=$H852)</f>
        <v>0</v>
      </c>
      <c r="AB852" s="268">
        <f>MAX($I852,1-SUM($N230:AA230))*(AB$9&lt;=$H852)</f>
        <v>0</v>
      </c>
      <c r="AC852" s="268">
        <f>MAX($I852,1-SUM($N230:AB230))*(AC$9&lt;=$H852)</f>
        <v>0</v>
      </c>
      <c r="AD852" s="268">
        <f>MAX($I852,1-SUM($N230:AC230))*(AD$9&lt;=$H852)</f>
        <v>0</v>
      </c>
      <c r="AE852" s="268">
        <f>MAX($I852,1-SUM($N230:AD230))*(AE$9&lt;=$H852)</f>
        <v>0</v>
      </c>
      <c r="AF852" s="268">
        <f>MAX($I852,1-SUM($N230:AE230))*(AF$9&lt;=$H852)</f>
        <v>0</v>
      </c>
      <c r="AG852" s="268">
        <f>MAX($I852,1-SUM($N230:AF230))*(AG$9&lt;=$H852)</f>
        <v>0</v>
      </c>
      <c r="AH852" s="268">
        <f>MAX($I852,1-SUM($N230:AG230))*(AH$9&lt;=$H852)</f>
        <v>0</v>
      </c>
      <c r="AI852" s="268">
        <f>MAX($I852,1-SUM($N230:AH230))*(AI$9&lt;=$H852)</f>
        <v>0</v>
      </c>
      <c r="AJ852" s="268">
        <f>MAX($I852,1-SUM($N230:AI230))*(AJ$9&lt;=$H852)</f>
        <v>0</v>
      </c>
      <c r="AK852" s="268">
        <f>MAX($I852,1-SUM($N230:AJ230))*(AK$9&lt;=$H852)</f>
        <v>0</v>
      </c>
      <c r="AL852" s="268">
        <f>MAX($I852,1-SUM($N230:AK230))*(AL$9&lt;=$H852)</f>
        <v>0</v>
      </c>
      <c r="AM852" s="268">
        <f>MAX($I852,1-SUM($N230:AL230))*(AM$9&lt;=$H852)</f>
        <v>0</v>
      </c>
      <c r="AN852" s="268">
        <f>MAX($I852,1-SUM($N230:AM230))*(AN$9&lt;=$H852)</f>
        <v>0</v>
      </c>
      <c r="AO852" s="268">
        <f>MAX($I852,1-SUM($N230:AN230))*(AO$9&lt;=$H852)</f>
        <v>0</v>
      </c>
      <c r="AP852" s="268">
        <f>MAX($I852,1-SUM($N230:AO230))*(AP$9&lt;=$H852)</f>
        <v>0</v>
      </c>
      <c r="AQ852" s="268">
        <f>MAX($I852,1-SUM($N230:AP230))*(AQ$9&lt;=$H852)</f>
        <v>0</v>
      </c>
      <c r="AR852" s="268">
        <f>MAX($I852,1-SUM($N230:AQ230))*(AR$9&lt;=$H852)</f>
        <v>0</v>
      </c>
      <c r="AS852" s="268">
        <f>MAX($I852,1-SUM($N230:AR230))*(AS$9&lt;=$H852)</f>
        <v>0</v>
      </c>
      <c r="AT852" s="268">
        <f>MAX($I852,1-SUM($N230:AS230))*(AT$9&lt;=$H852)</f>
        <v>0</v>
      </c>
      <c r="AU852" s="268">
        <f>MAX($I852,1-SUM($N230:AT230))*(AU$9&lt;=$H852)</f>
        <v>0</v>
      </c>
      <c r="AV852" s="268">
        <f>MAX($I852,1-SUM($N230:AU230))*(AV$9&lt;=$H852)</f>
        <v>0</v>
      </c>
      <c r="AW852" s="268">
        <f>MAX($I852,1-SUM($N230:AV230))*(AW$9&lt;=$H852)</f>
        <v>0</v>
      </c>
      <c r="AX852" s="268">
        <f>MAX($I852,1-SUM($N230:AW230))*(AX$9&lt;=$H852)</f>
        <v>0</v>
      </c>
      <c r="AY852" s="268">
        <f>MAX($I852,1-SUM($N230:AX230))*(AY$9&lt;=$H852)</f>
        <v>0</v>
      </c>
      <c r="AZ852" s="268">
        <f>MAX($I852,1-SUM($N230:AY230))*(AZ$9&lt;=$H852)</f>
        <v>0</v>
      </c>
      <c r="BA852" s="268">
        <f>MAX($I852,1-SUM($N230:AZ230))*(BA$9&lt;=$H852)</f>
        <v>0</v>
      </c>
      <c r="BB852" s="268">
        <f>MAX($I852,1-SUM($N230:BA230))*(BB$9&lt;=$H852)</f>
        <v>0</v>
      </c>
      <c r="BC852" s="268">
        <f>MAX($I852,1-SUM($N230:BB230))*(BC$9&lt;=$H852)</f>
        <v>0</v>
      </c>
      <c r="BD852" s="268">
        <f>MAX($I852,1-SUM($N230:BC230))*(BD$9&lt;=$H852)</f>
        <v>0</v>
      </c>
      <c r="BE852" s="268">
        <f>MAX($I852,1-SUM($N230:BD230))*(BE$9&lt;=$H852)</f>
        <v>0</v>
      </c>
      <c r="BF852" s="268">
        <f>MAX($I852,1-SUM($N230:BE230))*(BF$9&lt;=$H852)</f>
        <v>0</v>
      </c>
      <c r="BG852" s="268">
        <f>MAX($I852,1-SUM($N230:BF230))*(BG$9&lt;=$H852)</f>
        <v>0</v>
      </c>
      <c r="BH852" s="268">
        <f>MAX($I852,1-SUM($N230:BG230))*(BH$9&lt;=$H852)</f>
        <v>0</v>
      </c>
      <c r="BI852" s="268">
        <f>MAX($I852,1-SUM($N230:BH230))*(BI$9&lt;=$H852)</f>
        <v>0</v>
      </c>
      <c r="BJ852" s="268">
        <f>MAX($I852,1-SUM($N230:BI230))*(BJ$9&lt;=$H852)</f>
        <v>0</v>
      </c>
      <c r="BK852" s="268">
        <f>MAX($I852,1-SUM($N230:BJ230))*(BK$9&lt;=$H852)</f>
        <v>0</v>
      </c>
      <c r="BL852" s="268">
        <f>MAX($I852,1-SUM($N230:BK230))*(BL$9&lt;=$H852)</f>
        <v>0</v>
      </c>
      <c r="BM852" s="268">
        <f>MAX($I852,1-SUM($N230:BL230))*(BM$9&lt;=$H852)</f>
        <v>0</v>
      </c>
    </row>
    <row r="853" spans="3:65" ht="12.75">
      <c r="C853" s="220">
        <f t="shared" si="702"/>
        <v>20</v>
      </c>
      <c r="D853" s="198" t="str">
        <f t="shared" si="703"/>
        <v>…</v>
      </c>
      <c r="E853" s="245" t="str">
        <f t="shared" si="701"/>
        <v>Operating Expense</v>
      </c>
      <c r="F853" s="215">
        <f t="shared" si="701"/>
        <v>2</v>
      </c>
      <c r="G853" s="215"/>
      <c r="H853" s="250">
        <f>Input!J31</f>
        <v>10</v>
      </c>
      <c r="I853" s="267">
        <v>0.20</v>
      </c>
      <c r="J853" s="252"/>
      <c r="O853" s="268">
        <f>MAX($I853,1-SUM($N231:N231))*(O$9&lt;=$H853)</f>
        <v>1</v>
      </c>
      <c r="P853" s="268">
        <f>MAX($I853,1-SUM($N231:O231))*(P$9&lt;=$H853)</f>
        <v>1</v>
      </c>
      <c r="Q853" s="268">
        <f>MAX($I853,1-SUM($N231:P231))*(Q$9&lt;=$H853)</f>
        <v>1</v>
      </c>
      <c r="R853" s="268">
        <f>MAX($I853,1-SUM($N231:Q231))*(R$9&lt;=$H853)</f>
        <v>1</v>
      </c>
      <c r="S853" s="268">
        <f>MAX($I853,1-SUM($N231:R231))*(S$9&lt;=$H853)</f>
        <v>1</v>
      </c>
      <c r="T853" s="268">
        <f>MAX($I853,1-SUM($N231:S231))*(T$9&lt;=$H853)</f>
        <v>1</v>
      </c>
      <c r="U853" s="268">
        <f>MAX($I853,1-SUM($N231:T231))*(U$9&lt;=$H853)</f>
        <v>1</v>
      </c>
      <c r="V853" s="268">
        <f>MAX($I853,1-SUM($N231:U231))*(V$9&lt;=$H853)</f>
        <v>1</v>
      </c>
      <c r="W853" s="268">
        <f>MAX($I853,1-SUM($N231:V231))*(W$9&lt;=$H853)</f>
        <v>1</v>
      </c>
      <c r="X853" s="268">
        <f>MAX($I853,1-SUM($N231:W231))*(X$9&lt;=$H853)</f>
        <v>1</v>
      </c>
      <c r="Y853" s="268">
        <f>MAX($I853,1-SUM($N231:X231))*(Y$9&lt;=$H853)</f>
        <v>0</v>
      </c>
      <c r="Z853" s="268">
        <f>MAX($I853,1-SUM($N231:Y231))*(Z$9&lt;=$H853)</f>
        <v>0</v>
      </c>
      <c r="AA853" s="268">
        <f>MAX($I853,1-SUM($N231:Z231))*(AA$9&lt;=$H853)</f>
        <v>0</v>
      </c>
      <c r="AB853" s="268">
        <f>MAX($I853,1-SUM($N231:AA231))*(AB$9&lt;=$H853)</f>
        <v>0</v>
      </c>
      <c r="AC853" s="268">
        <f>MAX($I853,1-SUM($N231:AB231))*(AC$9&lt;=$H853)</f>
        <v>0</v>
      </c>
      <c r="AD853" s="268">
        <f>MAX($I853,1-SUM($N231:AC231))*(AD$9&lt;=$H853)</f>
        <v>0</v>
      </c>
      <c r="AE853" s="268">
        <f>MAX($I853,1-SUM($N231:AD231))*(AE$9&lt;=$H853)</f>
        <v>0</v>
      </c>
      <c r="AF853" s="268">
        <f>MAX($I853,1-SUM($N231:AE231))*(AF$9&lt;=$H853)</f>
        <v>0</v>
      </c>
      <c r="AG853" s="268">
        <f>MAX($I853,1-SUM($N231:AF231))*(AG$9&lt;=$H853)</f>
        <v>0</v>
      </c>
      <c r="AH853" s="268">
        <f>MAX($I853,1-SUM($N231:AG231))*(AH$9&lt;=$H853)</f>
        <v>0</v>
      </c>
      <c r="AI853" s="268">
        <f>MAX($I853,1-SUM($N231:AH231))*(AI$9&lt;=$H853)</f>
        <v>0</v>
      </c>
      <c r="AJ853" s="268">
        <f>MAX($I853,1-SUM($N231:AI231))*(AJ$9&lt;=$H853)</f>
        <v>0</v>
      </c>
      <c r="AK853" s="268">
        <f>MAX($I853,1-SUM($N231:AJ231))*(AK$9&lt;=$H853)</f>
        <v>0</v>
      </c>
      <c r="AL853" s="268">
        <f>MAX($I853,1-SUM($N231:AK231))*(AL$9&lt;=$H853)</f>
        <v>0</v>
      </c>
      <c r="AM853" s="268">
        <f>MAX($I853,1-SUM($N231:AL231))*(AM$9&lt;=$H853)</f>
        <v>0</v>
      </c>
      <c r="AN853" s="268">
        <f>MAX($I853,1-SUM($N231:AM231))*(AN$9&lt;=$H853)</f>
        <v>0</v>
      </c>
      <c r="AO853" s="268">
        <f>MAX($I853,1-SUM($N231:AN231))*(AO$9&lt;=$H853)</f>
        <v>0</v>
      </c>
      <c r="AP853" s="268">
        <f>MAX($I853,1-SUM($N231:AO231))*(AP$9&lt;=$H853)</f>
        <v>0</v>
      </c>
      <c r="AQ853" s="268">
        <f>MAX($I853,1-SUM($N231:AP231))*(AQ$9&lt;=$H853)</f>
        <v>0</v>
      </c>
      <c r="AR853" s="268">
        <f>MAX($I853,1-SUM($N231:AQ231))*(AR$9&lt;=$H853)</f>
        <v>0</v>
      </c>
      <c r="AS853" s="268">
        <f>MAX($I853,1-SUM($N231:AR231))*(AS$9&lt;=$H853)</f>
        <v>0</v>
      </c>
      <c r="AT853" s="268">
        <f>MAX($I853,1-SUM($N231:AS231))*(AT$9&lt;=$H853)</f>
        <v>0</v>
      </c>
      <c r="AU853" s="268">
        <f>MAX($I853,1-SUM($N231:AT231))*(AU$9&lt;=$H853)</f>
        <v>0</v>
      </c>
      <c r="AV853" s="268">
        <f>MAX($I853,1-SUM($N231:AU231))*(AV$9&lt;=$H853)</f>
        <v>0</v>
      </c>
      <c r="AW853" s="268">
        <f>MAX($I853,1-SUM($N231:AV231))*(AW$9&lt;=$H853)</f>
        <v>0</v>
      </c>
      <c r="AX853" s="268">
        <f>MAX($I853,1-SUM($N231:AW231))*(AX$9&lt;=$H853)</f>
        <v>0</v>
      </c>
      <c r="AY853" s="268">
        <f>MAX($I853,1-SUM($N231:AX231))*(AY$9&lt;=$H853)</f>
        <v>0</v>
      </c>
      <c r="AZ853" s="268">
        <f>MAX($I853,1-SUM($N231:AY231))*(AZ$9&lt;=$H853)</f>
        <v>0</v>
      </c>
      <c r="BA853" s="268">
        <f>MAX($I853,1-SUM($N231:AZ231))*(BA$9&lt;=$H853)</f>
        <v>0</v>
      </c>
      <c r="BB853" s="268">
        <f>MAX($I853,1-SUM($N231:BA231))*(BB$9&lt;=$H853)</f>
        <v>0</v>
      </c>
      <c r="BC853" s="268">
        <f>MAX($I853,1-SUM($N231:BB231))*(BC$9&lt;=$H853)</f>
        <v>0</v>
      </c>
      <c r="BD853" s="268">
        <f>MAX($I853,1-SUM($N231:BC231))*(BD$9&lt;=$H853)</f>
        <v>0</v>
      </c>
      <c r="BE853" s="268">
        <f>MAX($I853,1-SUM($N231:BD231))*(BE$9&lt;=$H853)</f>
        <v>0</v>
      </c>
      <c r="BF853" s="268">
        <f>MAX($I853,1-SUM($N231:BE231))*(BF$9&lt;=$H853)</f>
        <v>0</v>
      </c>
      <c r="BG853" s="268">
        <f>MAX($I853,1-SUM($N231:BF231))*(BG$9&lt;=$H853)</f>
        <v>0</v>
      </c>
      <c r="BH853" s="268">
        <f>MAX($I853,1-SUM($N231:BG231))*(BH$9&lt;=$H853)</f>
        <v>0</v>
      </c>
      <c r="BI853" s="268">
        <f>MAX($I853,1-SUM($N231:BH231))*(BI$9&lt;=$H853)</f>
        <v>0</v>
      </c>
      <c r="BJ853" s="268">
        <f>MAX($I853,1-SUM($N231:BI231))*(BJ$9&lt;=$H853)</f>
        <v>0</v>
      </c>
      <c r="BK853" s="268">
        <f>MAX($I853,1-SUM($N231:BJ231))*(BK$9&lt;=$H853)</f>
        <v>0</v>
      </c>
      <c r="BL853" s="268">
        <f>MAX($I853,1-SUM($N231:BK231))*(BL$9&lt;=$H853)</f>
        <v>0</v>
      </c>
      <c r="BM853" s="268">
        <f>MAX($I853,1-SUM($N231:BL231))*(BM$9&lt;=$H853)</f>
        <v>0</v>
      </c>
    </row>
    <row r="854" spans="3:65" ht="12.75">
      <c r="C854" s="220">
        <f t="shared" si="702"/>
        <v>21</v>
      </c>
      <c r="D854" s="198" t="str">
        <f t="shared" si="703"/>
        <v>…</v>
      </c>
      <c r="E854" s="245" t="str">
        <f t="shared" si="701"/>
        <v>Operating Expense</v>
      </c>
      <c r="F854" s="215">
        <f t="shared" si="701"/>
        <v>2</v>
      </c>
      <c r="G854" s="215"/>
      <c r="H854" s="250">
        <f>Input!J32</f>
        <v>10</v>
      </c>
      <c r="I854" s="267">
        <v>0.20</v>
      </c>
      <c r="J854" s="252"/>
      <c r="O854" s="268">
        <f>MAX($I854,1-SUM($N232:N232))*(O$9&lt;=$H854)</f>
        <v>1</v>
      </c>
      <c r="P854" s="268">
        <f>MAX($I854,1-SUM($N232:O232))*(P$9&lt;=$H854)</f>
        <v>1</v>
      </c>
      <c r="Q854" s="268">
        <f>MAX($I854,1-SUM($N232:P232))*(Q$9&lt;=$H854)</f>
        <v>1</v>
      </c>
      <c r="R854" s="268">
        <f>MAX($I854,1-SUM($N232:Q232))*(R$9&lt;=$H854)</f>
        <v>1</v>
      </c>
      <c r="S854" s="268">
        <f>MAX($I854,1-SUM($N232:R232))*(S$9&lt;=$H854)</f>
        <v>1</v>
      </c>
      <c r="T854" s="268">
        <f>MAX($I854,1-SUM($N232:S232))*(T$9&lt;=$H854)</f>
        <v>1</v>
      </c>
      <c r="U854" s="268">
        <f>MAX($I854,1-SUM($N232:T232))*(U$9&lt;=$H854)</f>
        <v>1</v>
      </c>
      <c r="V854" s="268">
        <f>MAX($I854,1-SUM($N232:U232))*(V$9&lt;=$H854)</f>
        <v>1</v>
      </c>
      <c r="W854" s="268">
        <f>MAX($I854,1-SUM($N232:V232))*(W$9&lt;=$H854)</f>
        <v>1</v>
      </c>
      <c r="X854" s="268">
        <f>MAX($I854,1-SUM($N232:W232))*(X$9&lt;=$H854)</f>
        <v>1</v>
      </c>
      <c r="Y854" s="268">
        <f>MAX($I854,1-SUM($N232:X232))*(Y$9&lt;=$H854)</f>
        <v>0</v>
      </c>
      <c r="Z854" s="268">
        <f>MAX($I854,1-SUM($N232:Y232))*(Z$9&lt;=$H854)</f>
        <v>0</v>
      </c>
      <c r="AA854" s="268">
        <f>MAX($I854,1-SUM($N232:Z232))*(AA$9&lt;=$H854)</f>
        <v>0</v>
      </c>
      <c r="AB854" s="268">
        <f>MAX($I854,1-SUM($N232:AA232))*(AB$9&lt;=$H854)</f>
        <v>0</v>
      </c>
      <c r="AC854" s="268">
        <f>MAX($I854,1-SUM($N232:AB232))*(AC$9&lt;=$H854)</f>
        <v>0</v>
      </c>
      <c r="AD854" s="268">
        <f>MAX($I854,1-SUM($N232:AC232))*(AD$9&lt;=$H854)</f>
        <v>0</v>
      </c>
      <c r="AE854" s="268">
        <f>MAX($I854,1-SUM($N232:AD232))*(AE$9&lt;=$H854)</f>
        <v>0</v>
      </c>
      <c r="AF854" s="268">
        <f>MAX($I854,1-SUM($N232:AE232))*(AF$9&lt;=$H854)</f>
        <v>0</v>
      </c>
      <c r="AG854" s="268">
        <f>MAX($I854,1-SUM($N232:AF232))*(AG$9&lt;=$H854)</f>
        <v>0</v>
      </c>
      <c r="AH854" s="268">
        <f>MAX($I854,1-SUM($N232:AG232))*(AH$9&lt;=$H854)</f>
        <v>0</v>
      </c>
      <c r="AI854" s="268">
        <f>MAX($I854,1-SUM($N232:AH232))*(AI$9&lt;=$H854)</f>
        <v>0</v>
      </c>
      <c r="AJ854" s="268">
        <f>MAX($I854,1-SUM($N232:AI232))*(AJ$9&lt;=$H854)</f>
        <v>0</v>
      </c>
      <c r="AK854" s="268">
        <f>MAX($I854,1-SUM($N232:AJ232))*(AK$9&lt;=$H854)</f>
        <v>0</v>
      </c>
      <c r="AL854" s="268">
        <f>MAX($I854,1-SUM($N232:AK232))*(AL$9&lt;=$H854)</f>
        <v>0</v>
      </c>
      <c r="AM854" s="268">
        <f>MAX($I854,1-SUM($N232:AL232))*(AM$9&lt;=$H854)</f>
        <v>0</v>
      </c>
      <c r="AN854" s="268">
        <f>MAX($I854,1-SUM($N232:AM232))*(AN$9&lt;=$H854)</f>
        <v>0</v>
      </c>
      <c r="AO854" s="268">
        <f>MAX($I854,1-SUM($N232:AN232))*(AO$9&lt;=$H854)</f>
        <v>0</v>
      </c>
      <c r="AP854" s="268">
        <f>MAX($I854,1-SUM($N232:AO232))*(AP$9&lt;=$H854)</f>
        <v>0</v>
      </c>
      <c r="AQ854" s="268">
        <f>MAX($I854,1-SUM($N232:AP232))*(AQ$9&lt;=$H854)</f>
        <v>0</v>
      </c>
      <c r="AR854" s="268">
        <f>MAX($I854,1-SUM($N232:AQ232))*(AR$9&lt;=$H854)</f>
        <v>0</v>
      </c>
      <c r="AS854" s="268">
        <f>MAX($I854,1-SUM($N232:AR232))*(AS$9&lt;=$H854)</f>
        <v>0</v>
      </c>
      <c r="AT854" s="268">
        <f>MAX($I854,1-SUM($N232:AS232))*(AT$9&lt;=$H854)</f>
        <v>0</v>
      </c>
      <c r="AU854" s="268">
        <f>MAX($I854,1-SUM($N232:AT232))*(AU$9&lt;=$H854)</f>
        <v>0</v>
      </c>
      <c r="AV854" s="268">
        <f>MAX($I854,1-SUM($N232:AU232))*(AV$9&lt;=$H854)</f>
        <v>0</v>
      </c>
      <c r="AW854" s="268">
        <f>MAX($I854,1-SUM($N232:AV232))*(AW$9&lt;=$H854)</f>
        <v>0</v>
      </c>
      <c r="AX854" s="268">
        <f>MAX($I854,1-SUM($N232:AW232))*(AX$9&lt;=$H854)</f>
        <v>0</v>
      </c>
      <c r="AY854" s="268">
        <f>MAX($I854,1-SUM($N232:AX232))*(AY$9&lt;=$H854)</f>
        <v>0</v>
      </c>
      <c r="AZ854" s="268">
        <f>MAX($I854,1-SUM($N232:AY232))*(AZ$9&lt;=$H854)</f>
        <v>0</v>
      </c>
      <c r="BA854" s="268">
        <f>MAX($I854,1-SUM($N232:AZ232))*(BA$9&lt;=$H854)</f>
        <v>0</v>
      </c>
      <c r="BB854" s="268">
        <f>MAX($I854,1-SUM($N232:BA232))*(BB$9&lt;=$H854)</f>
        <v>0</v>
      </c>
      <c r="BC854" s="268">
        <f>MAX($I854,1-SUM($N232:BB232))*(BC$9&lt;=$H854)</f>
        <v>0</v>
      </c>
      <c r="BD854" s="268">
        <f>MAX($I854,1-SUM($N232:BC232))*(BD$9&lt;=$H854)</f>
        <v>0</v>
      </c>
      <c r="BE854" s="268">
        <f>MAX($I854,1-SUM($N232:BD232))*(BE$9&lt;=$H854)</f>
        <v>0</v>
      </c>
      <c r="BF854" s="268">
        <f>MAX($I854,1-SUM($N232:BE232))*(BF$9&lt;=$H854)</f>
        <v>0</v>
      </c>
      <c r="BG854" s="268">
        <f>MAX($I854,1-SUM($N232:BF232))*(BG$9&lt;=$H854)</f>
        <v>0</v>
      </c>
      <c r="BH854" s="268">
        <f>MAX($I854,1-SUM($N232:BG232))*(BH$9&lt;=$H854)</f>
        <v>0</v>
      </c>
      <c r="BI854" s="268">
        <f>MAX($I854,1-SUM($N232:BH232))*(BI$9&lt;=$H854)</f>
        <v>0</v>
      </c>
      <c r="BJ854" s="268">
        <f>MAX($I854,1-SUM($N232:BI232))*(BJ$9&lt;=$H854)</f>
        <v>0</v>
      </c>
      <c r="BK854" s="268">
        <f>MAX($I854,1-SUM($N232:BJ232))*(BK$9&lt;=$H854)</f>
        <v>0</v>
      </c>
      <c r="BL854" s="268">
        <f>MAX($I854,1-SUM($N232:BK232))*(BL$9&lt;=$H854)</f>
        <v>0</v>
      </c>
      <c r="BM854" s="268">
        <f>MAX($I854,1-SUM($N232:BL232))*(BM$9&lt;=$H854)</f>
        <v>0</v>
      </c>
    </row>
    <row r="855" spans="3:65" ht="12.75">
      <c r="C855" s="220">
        <f t="shared" si="702"/>
        <v>22</v>
      </c>
      <c r="D855" s="198" t="str">
        <f t="shared" si="703"/>
        <v>…</v>
      </c>
      <c r="E855" s="245" t="str">
        <f t="shared" si="701"/>
        <v>Operating Expense</v>
      </c>
      <c r="F855" s="215">
        <f t="shared" si="701"/>
        <v>2</v>
      </c>
      <c r="G855" s="215"/>
      <c r="H855" s="250">
        <f>Input!J33</f>
        <v>10</v>
      </c>
      <c r="I855" s="267">
        <v>0.20</v>
      </c>
      <c r="J855" s="252"/>
      <c r="O855" s="268">
        <f>MAX($I855,1-SUM($N233:N233))*(O$9&lt;=$H855)</f>
        <v>1</v>
      </c>
      <c r="P855" s="268">
        <f>MAX($I855,1-SUM($N233:O233))*(P$9&lt;=$H855)</f>
        <v>1</v>
      </c>
      <c r="Q855" s="268">
        <f>MAX($I855,1-SUM($N233:P233))*(Q$9&lt;=$H855)</f>
        <v>1</v>
      </c>
      <c r="R855" s="268">
        <f>MAX($I855,1-SUM($N233:Q233))*(R$9&lt;=$H855)</f>
        <v>1</v>
      </c>
      <c r="S855" s="268">
        <f>MAX($I855,1-SUM($N233:R233))*(S$9&lt;=$H855)</f>
        <v>1</v>
      </c>
      <c r="T855" s="268">
        <f>MAX($I855,1-SUM($N233:S233))*(T$9&lt;=$H855)</f>
        <v>1</v>
      </c>
      <c r="U855" s="268">
        <f>MAX($I855,1-SUM($N233:T233))*(U$9&lt;=$H855)</f>
        <v>1</v>
      </c>
      <c r="V855" s="268">
        <f>MAX($I855,1-SUM($N233:U233))*(V$9&lt;=$H855)</f>
        <v>1</v>
      </c>
      <c r="W855" s="268">
        <f>MAX($I855,1-SUM($N233:V233))*(W$9&lt;=$H855)</f>
        <v>1</v>
      </c>
      <c r="X855" s="268">
        <f>MAX($I855,1-SUM($N233:W233))*(X$9&lt;=$H855)</f>
        <v>1</v>
      </c>
      <c r="Y855" s="268">
        <f>MAX($I855,1-SUM($N233:X233))*(Y$9&lt;=$H855)</f>
        <v>0</v>
      </c>
      <c r="Z855" s="268">
        <f>MAX($I855,1-SUM($N233:Y233))*(Z$9&lt;=$H855)</f>
        <v>0</v>
      </c>
      <c r="AA855" s="268">
        <f>MAX($I855,1-SUM($N233:Z233))*(AA$9&lt;=$H855)</f>
        <v>0</v>
      </c>
      <c r="AB855" s="268">
        <f>MAX($I855,1-SUM($N233:AA233))*(AB$9&lt;=$H855)</f>
        <v>0</v>
      </c>
      <c r="AC855" s="268">
        <f>MAX($I855,1-SUM($N233:AB233))*(AC$9&lt;=$H855)</f>
        <v>0</v>
      </c>
      <c r="AD855" s="268">
        <f>MAX($I855,1-SUM($N233:AC233))*(AD$9&lt;=$H855)</f>
        <v>0</v>
      </c>
      <c r="AE855" s="268">
        <f>MAX($I855,1-SUM($N233:AD233))*(AE$9&lt;=$H855)</f>
        <v>0</v>
      </c>
      <c r="AF855" s="268">
        <f>MAX($I855,1-SUM($N233:AE233))*(AF$9&lt;=$H855)</f>
        <v>0</v>
      </c>
      <c r="AG855" s="268">
        <f>MAX($I855,1-SUM($N233:AF233))*(AG$9&lt;=$H855)</f>
        <v>0</v>
      </c>
      <c r="AH855" s="268">
        <f>MAX($I855,1-SUM($N233:AG233))*(AH$9&lt;=$H855)</f>
        <v>0</v>
      </c>
      <c r="AI855" s="268">
        <f>MAX($I855,1-SUM($N233:AH233))*(AI$9&lt;=$H855)</f>
        <v>0</v>
      </c>
      <c r="AJ855" s="268">
        <f>MAX($I855,1-SUM($N233:AI233))*(AJ$9&lt;=$H855)</f>
        <v>0</v>
      </c>
      <c r="AK855" s="268">
        <f>MAX($I855,1-SUM($N233:AJ233))*(AK$9&lt;=$H855)</f>
        <v>0</v>
      </c>
      <c r="AL855" s="268">
        <f>MAX($I855,1-SUM($N233:AK233))*(AL$9&lt;=$H855)</f>
        <v>0</v>
      </c>
      <c r="AM855" s="268">
        <f>MAX($I855,1-SUM($N233:AL233))*(AM$9&lt;=$H855)</f>
        <v>0</v>
      </c>
      <c r="AN855" s="268">
        <f>MAX($I855,1-SUM($N233:AM233))*(AN$9&lt;=$H855)</f>
        <v>0</v>
      </c>
      <c r="AO855" s="268">
        <f>MAX($I855,1-SUM($N233:AN233))*(AO$9&lt;=$H855)</f>
        <v>0</v>
      </c>
      <c r="AP855" s="268">
        <f>MAX($I855,1-SUM($N233:AO233))*(AP$9&lt;=$H855)</f>
        <v>0</v>
      </c>
      <c r="AQ855" s="268">
        <f>MAX($I855,1-SUM($N233:AP233))*(AQ$9&lt;=$H855)</f>
        <v>0</v>
      </c>
      <c r="AR855" s="268">
        <f>MAX($I855,1-SUM($N233:AQ233))*(AR$9&lt;=$H855)</f>
        <v>0</v>
      </c>
      <c r="AS855" s="268">
        <f>MAX($I855,1-SUM($N233:AR233))*(AS$9&lt;=$H855)</f>
        <v>0</v>
      </c>
      <c r="AT855" s="268">
        <f>MAX($I855,1-SUM($N233:AS233))*(AT$9&lt;=$H855)</f>
        <v>0</v>
      </c>
      <c r="AU855" s="268">
        <f>MAX($I855,1-SUM($N233:AT233))*(AU$9&lt;=$H855)</f>
        <v>0</v>
      </c>
      <c r="AV855" s="268">
        <f>MAX($I855,1-SUM($N233:AU233))*(AV$9&lt;=$H855)</f>
        <v>0</v>
      </c>
      <c r="AW855" s="268">
        <f>MAX($I855,1-SUM($N233:AV233))*(AW$9&lt;=$H855)</f>
        <v>0</v>
      </c>
      <c r="AX855" s="268">
        <f>MAX($I855,1-SUM($N233:AW233))*(AX$9&lt;=$H855)</f>
        <v>0</v>
      </c>
      <c r="AY855" s="268">
        <f>MAX($I855,1-SUM($N233:AX233))*(AY$9&lt;=$H855)</f>
        <v>0</v>
      </c>
      <c r="AZ855" s="268">
        <f>MAX($I855,1-SUM($N233:AY233))*(AZ$9&lt;=$H855)</f>
        <v>0</v>
      </c>
      <c r="BA855" s="268">
        <f>MAX($I855,1-SUM($N233:AZ233))*(BA$9&lt;=$H855)</f>
        <v>0</v>
      </c>
      <c r="BB855" s="268">
        <f>MAX($I855,1-SUM($N233:BA233))*(BB$9&lt;=$H855)</f>
        <v>0</v>
      </c>
      <c r="BC855" s="268">
        <f>MAX($I855,1-SUM($N233:BB233))*(BC$9&lt;=$H855)</f>
        <v>0</v>
      </c>
      <c r="BD855" s="268">
        <f>MAX($I855,1-SUM($N233:BC233))*(BD$9&lt;=$H855)</f>
        <v>0</v>
      </c>
      <c r="BE855" s="268">
        <f>MAX($I855,1-SUM($N233:BD233))*(BE$9&lt;=$H855)</f>
        <v>0</v>
      </c>
      <c r="BF855" s="268">
        <f>MAX($I855,1-SUM($N233:BE233))*(BF$9&lt;=$H855)</f>
        <v>0</v>
      </c>
      <c r="BG855" s="268">
        <f>MAX($I855,1-SUM($N233:BF233))*(BG$9&lt;=$H855)</f>
        <v>0</v>
      </c>
      <c r="BH855" s="268">
        <f>MAX($I855,1-SUM($N233:BG233))*(BH$9&lt;=$H855)</f>
        <v>0</v>
      </c>
      <c r="BI855" s="268">
        <f>MAX($I855,1-SUM($N233:BH233))*(BI$9&lt;=$H855)</f>
        <v>0</v>
      </c>
      <c r="BJ855" s="268">
        <f>MAX($I855,1-SUM($N233:BI233))*(BJ$9&lt;=$H855)</f>
        <v>0</v>
      </c>
      <c r="BK855" s="268">
        <f>MAX($I855,1-SUM($N233:BJ233))*(BK$9&lt;=$H855)</f>
        <v>0</v>
      </c>
      <c r="BL855" s="268">
        <f>MAX($I855,1-SUM($N233:BK233))*(BL$9&lt;=$H855)</f>
        <v>0</v>
      </c>
      <c r="BM855" s="268">
        <f>MAX($I855,1-SUM($N233:BL233))*(BM$9&lt;=$H855)</f>
        <v>0</v>
      </c>
    </row>
    <row r="856" spans="3:65" ht="12.75">
      <c r="C856" s="220">
        <f t="shared" si="702"/>
        <v>23</v>
      </c>
      <c r="D856" s="198" t="str">
        <f t="shared" si="703"/>
        <v>…</v>
      </c>
      <c r="E856" s="245" t="str">
        <f t="shared" si="701"/>
        <v>Operating Expense</v>
      </c>
      <c r="F856" s="215">
        <f t="shared" si="701"/>
        <v>2</v>
      </c>
      <c r="G856" s="215"/>
      <c r="H856" s="250">
        <f>Input!J34</f>
        <v>10</v>
      </c>
      <c r="I856" s="267">
        <v>0.20</v>
      </c>
      <c r="J856" s="252"/>
      <c r="O856" s="268">
        <f>MAX($I856,1-SUM($N234:N234))*(O$9&lt;=$H856)</f>
        <v>1</v>
      </c>
      <c r="P856" s="268">
        <f>MAX($I856,1-SUM($N234:O234))*(P$9&lt;=$H856)</f>
        <v>1</v>
      </c>
      <c r="Q856" s="268">
        <f>MAX($I856,1-SUM($N234:P234))*(Q$9&lt;=$H856)</f>
        <v>1</v>
      </c>
      <c r="R856" s="268">
        <f>MAX($I856,1-SUM($N234:Q234))*(R$9&lt;=$H856)</f>
        <v>1</v>
      </c>
      <c r="S856" s="268">
        <f>MAX($I856,1-SUM($N234:R234))*(S$9&lt;=$H856)</f>
        <v>1</v>
      </c>
      <c r="T856" s="268">
        <f>MAX($I856,1-SUM($N234:S234))*(T$9&lt;=$H856)</f>
        <v>1</v>
      </c>
      <c r="U856" s="268">
        <f>MAX($I856,1-SUM($N234:T234))*(U$9&lt;=$H856)</f>
        <v>1</v>
      </c>
      <c r="V856" s="268">
        <f>MAX($I856,1-SUM($N234:U234))*(V$9&lt;=$H856)</f>
        <v>1</v>
      </c>
      <c r="W856" s="268">
        <f>MAX($I856,1-SUM($N234:V234))*(W$9&lt;=$H856)</f>
        <v>1</v>
      </c>
      <c r="X856" s="268">
        <f>MAX($I856,1-SUM($N234:W234))*(X$9&lt;=$H856)</f>
        <v>1</v>
      </c>
      <c r="Y856" s="268">
        <f>MAX($I856,1-SUM($N234:X234))*(Y$9&lt;=$H856)</f>
        <v>0</v>
      </c>
      <c r="Z856" s="268">
        <f>MAX($I856,1-SUM($N234:Y234))*(Z$9&lt;=$H856)</f>
        <v>0</v>
      </c>
      <c r="AA856" s="268">
        <f>MAX($I856,1-SUM($N234:Z234))*(AA$9&lt;=$H856)</f>
        <v>0</v>
      </c>
      <c r="AB856" s="268">
        <f>MAX($I856,1-SUM($N234:AA234))*(AB$9&lt;=$H856)</f>
        <v>0</v>
      </c>
      <c r="AC856" s="268">
        <f>MAX($I856,1-SUM($N234:AB234))*(AC$9&lt;=$H856)</f>
        <v>0</v>
      </c>
      <c r="AD856" s="268">
        <f>MAX($I856,1-SUM($N234:AC234))*(AD$9&lt;=$H856)</f>
        <v>0</v>
      </c>
      <c r="AE856" s="268">
        <f>MAX($I856,1-SUM($N234:AD234))*(AE$9&lt;=$H856)</f>
        <v>0</v>
      </c>
      <c r="AF856" s="268">
        <f>MAX($I856,1-SUM($N234:AE234))*(AF$9&lt;=$H856)</f>
        <v>0</v>
      </c>
      <c r="AG856" s="268">
        <f>MAX($I856,1-SUM($N234:AF234))*(AG$9&lt;=$H856)</f>
        <v>0</v>
      </c>
      <c r="AH856" s="268">
        <f>MAX($I856,1-SUM($N234:AG234))*(AH$9&lt;=$H856)</f>
        <v>0</v>
      </c>
      <c r="AI856" s="268">
        <f>MAX($I856,1-SUM($N234:AH234))*(AI$9&lt;=$H856)</f>
        <v>0</v>
      </c>
      <c r="AJ856" s="268">
        <f>MAX($I856,1-SUM($N234:AI234))*(AJ$9&lt;=$H856)</f>
        <v>0</v>
      </c>
      <c r="AK856" s="268">
        <f>MAX($I856,1-SUM($N234:AJ234))*(AK$9&lt;=$H856)</f>
        <v>0</v>
      </c>
      <c r="AL856" s="268">
        <f>MAX($I856,1-SUM($N234:AK234))*(AL$9&lt;=$H856)</f>
        <v>0</v>
      </c>
      <c r="AM856" s="268">
        <f>MAX($I856,1-SUM($N234:AL234))*(AM$9&lt;=$H856)</f>
        <v>0</v>
      </c>
      <c r="AN856" s="268">
        <f>MAX($I856,1-SUM($N234:AM234))*(AN$9&lt;=$H856)</f>
        <v>0</v>
      </c>
      <c r="AO856" s="268">
        <f>MAX($I856,1-SUM($N234:AN234))*(AO$9&lt;=$H856)</f>
        <v>0</v>
      </c>
      <c r="AP856" s="268">
        <f>MAX($I856,1-SUM($N234:AO234))*(AP$9&lt;=$H856)</f>
        <v>0</v>
      </c>
      <c r="AQ856" s="268">
        <f>MAX($I856,1-SUM($N234:AP234))*(AQ$9&lt;=$H856)</f>
        <v>0</v>
      </c>
      <c r="AR856" s="268">
        <f>MAX($I856,1-SUM($N234:AQ234))*(AR$9&lt;=$H856)</f>
        <v>0</v>
      </c>
      <c r="AS856" s="268">
        <f>MAX($I856,1-SUM($N234:AR234))*(AS$9&lt;=$H856)</f>
        <v>0</v>
      </c>
      <c r="AT856" s="268">
        <f>MAX($I856,1-SUM($N234:AS234))*(AT$9&lt;=$H856)</f>
        <v>0</v>
      </c>
      <c r="AU856" s="268">
        <f>MAX($I856,1-SUM($N234:AT234))*(AU$9&lt;=$H856)</f>
        <v>0</v>
      </c>
      <c r="AV856" s="268">
        <f>MAX($I856,1-SUM($N234:AU234))*(AV$9&lt;=$H856)</f>
        <v>0</v>
      </c>
      <c r="AW856" s="268">
        <f>MAX($I856,1-SUM($N234:AV234))*(AW$9&lt;=$H856)</f>
        <v>0</v>
      </c>
      <c r="AX856" s="268">
        <f>MAX($I856,1-SUM($N234:AW234))*(AX$9&lt;=$H856)</f>
        <v>0</v>
      </c>
      <c r="AY856" s="268">
        <f>MAX($I856,1-SUM($N234:AX234))*(AY$9&lt;=$H856)</f>
        <v>0</v>
      </c>
      <c r="AZ856" s="268">
        <f>MAX($I856,1-SUM($N234:AY234))*(AZ$9&lt;=$H856)</f>
        <v>0</v>
      </c>
      <c r="BA856" s="268">
        <f>MAX($I856,1-SUM($N234:AZ234))*(BA$9&lt;=$H856)</f>
        <v>0</v>
      </c>
      <c r="BB856" s="268">
        <f>MAX($I856,1-SUM($N234:BA234))*(BB$9&lt;=$H856)</f>
        <v>0</v>
      </c>
      <c r="BC856" s="268">
        <f>MAX($I856,1-SUM($N234:BB234))*(BC$9&lt;=$H856)</f>
        <v>0</v>
      </c>
      <c r="BD856" s="268">
        <f>MAX($I856,1-SUM($N234:BC234))*(BD$9&lt;=$H856)</f>
        <v>0</v>
      </c>
      <c r="BE856" s="268">
        <f>MAX($I856,1-SUM($N234:BD234))*(BE$9&lt;=$H856)</f>
        <v>0</v>
      </c>
      <c r="BF856" s="268">
        <f>MAX($I856,1-SUM($N234:BE234))*(BF$9&lt;=$H856)</f>
        <v>0</v>
      </c>
      <c r="BG856" s="268">
        <f>MAX($I856,1-SUM($N234:BF234))*(BG$9&lt;=$H856)</f>
        <v>0</v>
      </c>
      <c r="BH856" s="268">
        <f>MAX($I856,1-SUM($N234:BG234))*(BH$9&lt;=$H856)</f>
        <v>0</v>
      </c>
      <c r="BI856" s="268">
        <f>MAX($I856,1-SUM($N234:BH234))*(BI$9&lt;=$H856)</f>
        <v>0</v>
      </c>
      <c r="BJ856" s="268">
        <f>MAX($I856,1-SUM($N234:BI234))*(BJ$9&lt;=$H856)</f>
        <v>0</v>
      </c>
      <c r="BK856" s="268">
        <f>MAX($I856,1-SUM($N234:BJ234))*(BK$9&lt;=$H856)</f>
        <v>0</v>
      </c>
      <c r="BL856" s="268">
        <f>MAX($I856,1-SUM($N234:BK234))*(BL$9&lt;=$H856)</f>
        <v>0</v>
      </c>
      <c r="BM856" s="268">
        <f>MAX($I856,1-SUM($N234:BL234))*(BM$9&lt;=$H856)</f>
        <v>0</v>
      </c>
    </row>
    <row r="857" spans="3:65" ht="12.75">
      <c r="C857" s="220">
        <f t="shared" si="702"/>
        <v>24</v>
      </c>
      <c r="D857" s="198" t="str">
        <f t="shared" si="703"/>
        <v>…</v>
      </c>
      <c r="E857" s="245" t="str">
        <f t="shared" si="701"/>
        <v>Operating Expense</v>
      </c>
      <c r="F857" s="215">
        <f t="shared" si="701"/>
        <v>2</v>
      </c>
      <c r="G857" s="215"/>
      <c r="H857" s="250">
        <f>Input!J35</f>
        <v>10</v>
      </c>
      <c r="I857" s="267">
        <v>0.20</v>
      </c>
      <c r="J857" s="252"/>
      <c r="O857" s="268">
        <f>MAX($I857,1-SUM($N235:N235))*(O$9&lt;=$H857)</f>
        <v>1</v>
      </c>
      <c r="P857" s="268">
        <f>MAX($I857,1-SUM($N235:O235))*(P$9&lt;=$H857)</f>
        <v>1</v>
      </c>
      <c r="Q857" s="268">
        <f>MAX($I857,1-SUM($N235:P235))*(Q$9&lt;=$H857)</f>
        <v>1</v>
      </c>
      <c r="R857" s="268">
        <f>MAX($I857,1-SUM($N235:Q235))*(R$9&lt;=$H857)</f>
        <v>1</v>
      </c>
      <c r="S857" s="268">
        <f>MAX($I857,1-SUM($N235:R235))*(S$9&lt;=$H857)</f>
        <v>1</v>
      </c>
      <c r="T857" s="268">
        <f>MAX($I857,1-SUM($N235:S235))*(T$9&lt;=$H857)</f>
        <v>1</v>
      </c>
      <c r="U857" s="268">
        <f>MAX($I857,1-SUM($N235:T235))*(U$9&lt;=$H857)</f>
        <v>1</v>
      </c>
      <c r="V857" s="268">
        <f>MAX($I857,1-SUM($N235:U235))*(V$9&lt;=$H857)</f>
        <v>1</v>
      </c>
      <c r="W857" s="268">
        <f>MAX($I857,1-SUM($N235:V235))*(W$9&lt;=$H857)</f>
        <v>1</v>
      </c>
      <c r="X857" s="268">
        <f>MAX($I857,1-SUM($N235:W235))*(X$9&lt;=$H857)</f>
        <v>1</v>
      </c>
      <c r="Y857" s="268">
        <f>MAX($I857,1-SUM($N235:X235))*(Y$9&lt;=$H857)</f>
        <v>0</v>
      </c>
      <c r="Z857" s="268">
        <f>MAX($I857,1-SUM($N235:Y235))*(Z$9&lt;=$H857)</f>
        <v>0</v>
      </c>
      <c r="AA857" s="268">
        <f>MAX($I857,1-SUM($N235:Z235))*(AA$9&lt;=$H857)</f>
        <v>0</v>
      </c>
      <c r="AB857" s="268">
        <f>MAX($I857,1-SUM($N235:AA235))*(AB$9&lt;=$H857)</f>
        <v>0</v>
      </c>
      <c r="AC857" s="268">
        <f>MAX($I857,1-SUM($N235:AB235))*(AC$9&lt;=$H857)</f>
        <v>0</v>
      </c>
      <c r="AD857" s="268">
        <f>MAX($I857,1-SUM($N235:AC235))*(AD$9&lt;=$H857)</f>
        <v>0</v>
      </c>
      <c r="AE857" s="268">
        <f>MAX($I857,1-SUM($N235:AD235))*(AE$9&lt;=$H857)</f>
        <v>0</v>
      </c>
      <c r="AF857" s="268">
        <f>MAX($I857,1-SUM($N235:AE235))*(AF$9&lt;=$H857)</f>
        <v>0</v>
      </c>
      <c r="AG857" s="268">
        <f>MAX($I857,1-SUM($N235:AF235))*(AG$9&lt;=$H857)</f>
        <v>0</v>
      </c>
      <c r="AH857" s="268">
        <f>MAX($I857,1-SUM($N235:AG235))*(AH$9&lt;=$H857)</f>
        <v>0</v>
      </c>
      <c r="AI857" s="268">
        <f>MAX($I857,1-SUM($N235:AH235))*(AI$9&lt;=$H857)</f>
        <v>0</v>
      </c>
      <c r="AJ857" s="268">
        <f>MAX($I857,1-SUM($N235:AI235))*(AJ$9&lt;=$H857)</f>
        <v>0</v>
      </c>
      <c r="AK857" s="268">
        <f>MAX($I857,1-SUM($N235:AJ235))*(AK$9&lt;=$H857)</f>
        <v>0</v>
      </c>
      <c r="AL857" s="268">
        <f>MAX($I857,1-SUM($N235:AK235))*(AL$9&lt;=$H857)</f>
        <v>0</v>
      </c>
      <c r="AM857" s="268">
        <f>MAX($I857,1-SUM($N235:AL235))*(AM$9&lt;=$H857)</f>
        <v>0</v>
      </c>
      <c r="AN857" s="268">
        <f>MAX($I857,1-SUM($N235:AM235))*(AN$9&lt;=$H857)</f>
        <v>0</v>
      </c>
      <c r="AO857" s="268">
        <f>MAX($I857,1-SUM($N235:AN235))*(AO$9&lt;=$H857)</f>
        <v>0</v>
      </c>
      <c r="AP857" s="268">
        <f>MAX($I857,1-SUM($N235:AO235))*(AP$9&lt;=$H857)</f>
        <v>0</v>
      </c>
      <c r="AQ857" s="268">
        <f>MAX($I857,1-SUM($N235:AP235))*(AQ$9&lt;=$H857)</f>
        <v>0</v>
      </c>
      <c r="AR857" s="268">
        <f>MAX($I857,1-SUM($N235:AQ235))*(AR$9&lt;=$H857)</f>
        <v>0</v>
      </c>
      <c r="AS857" s="268">
        <f>MAX($I857,1-SUM($N235:AR235))*(AS$9&lt;=$H857)</f>
        <v>0</v>
      </c>
      <c r="AT857" s="268">
        <f>MAX($I857,1-SUM($N235:AS235))*(AT$9&lt;=$H857)</f>
        <v>0</v>
      </c>
      <c r="AU857" s="268">
        <f>MAX($I857,1-SUM($N235:AT235))*(AU$9&lt;=$H857)</f>
        <v>0</v>
      </c>
      <c r="AV857" s="268">
        <f>MAX($I857,1-SUM($N235:AU235))*(AV$9&lt;=$H857)</f>
        <v>0</v>
      </c>
      <c r="AW857" s="268">
        <f>MAX($I857,1-SUM($N235:AV235))*(AW$9&lt;=$H857)</f>
        <v>0</v>
      </c>
      <c r="AX857" s="268">
        <f>MAX($I857,1-SUM($N235:AW235))*(AX$9&lt;=$H857)</f>
        <v>0</v>
      </c>
      <c r="AY857" s="268">
        <f>MAX($I857,1-SUM($N235:AX235))*(AY$9&lt;=$H857)</f>
        <v>0</v>
      </c>
      <c r="AZ857" s="268">
        <f>MAX($I857,1-SUM($N235:AY235))*(AZ$9&lt;=$H857)</f>
        <v>0</v>
      </c>
      <c r="BA857" s="268">
        <f>MAX($I857,1-SUM($N235:AZ235))*(BA$9&lt;=$H857)</f>
        <v>0</v>
      </c>
      <c r="BB857" s="268">
        <f>MAX($I857,1-SUM($N235:BA235))*(BB$9&lt;=$H857)</f>
        <v>0</v>
      </c>
      <c r="BC857" s="268">
        <f>MAX($I857,1-SUM($N235:BB235))*(BC$9&lt;=$H857)</f>
        <v>0</v>
      </c>
      <c r="BD857" s="268">
        <f>MAX($I857,1-SUM($N235:BC235))*(BD$9&lt;=$H857)</f>
        <v>0</v>
      </c>
      <c r="BE857" s="268">
        <f>MAX($I857,1-SUM($N235:BD235))*(BE$9&lt;=$H857)</f>
        <v>0</v>
      </c>
      <c r="BF857" s="268">
        <f>MAX($I857,1-SUM($N235:BE235))*(BF$9&lt;=$H857)</f>
        <v>0</v>
      </c>
      <c r="BG857" s="268">
        <f>MAX($I857,1-SUM($N235:BF235))*(BG$9&lt;=$H857)</f>
        <v>0</v>
      </c>
      <c r="BH857" s="268">
        <f>MAX($I857,1-SUM($N235:BG235))*(BH$9&lt;=$H857)</f>
        <v>0</v>
      </c>
      <c r="BI857" s="268">
        <f>MAX($I857,1-SUM($N235:BH235))*(BI$9&lt;=$H857)</f>
        <v>0</v>
      </c>
      <c r="BJ857" s="268">
        <f>MAX($I857,1-SUM($N235:BI235))*(BJ$9&lt;=$H857)</f>
        <v>0</v>
      </c>
      <c r="BK857" s="268">
        <f>MAX($I857,1-SUM($N235:BJ235))*(BK$9&lt;=$H857)</f>
        <v>0</v>
      </c>
      <c r="BL857" s="268">
        <f>MAX($I857,1-SUM($N235:BK235))*(BL$9&lt;=$H857)</f>
        <v>0</v>
      </c>
      <c r="BM857" s="268">
        <f>MAX($I857,1-SUM($N235:BL235))*(BM$9&lt;=$H857)</f>
        <v>0</v>
      </c>
    </row>
    <row r="858" spans="3:65" ht="12.75">
      <c r="C858" s="220">
        <f t="shared" si="702"/>
        <v>25</v>
      </c>
      <c r="D858" s="198" t="str">
        <f t="shared" si="703"/>
        <v>…</v>
      </c>
      <c r="E858" s="245" t="str">
        <f t="shared" si="701"/>
        <v>Operating Expense</v>
      </c>
      <c r="F858" s="215">
        <f t="shared" si="701"/>
        <v>2</v>
      </c>
      <c r="G858" s="215"/>
      <c r="H858" s="250">
        <f>Input!J36</f>
        <v>10</v>
      </c>
      <c r="I858" s="267">
        <v>0.20</v>
      </c>
      <c r="J858" s="252"/>
      <c r="O858" s="268">
        <f>MAX($I858,1-SUM($N236:N236))*(O$9&lt;=$H858)</f>
        <v>1</v>
      </c>
      <c r="P858" s="268">
        <f>MAX($I858,1-SUM($N236:O236))*(P$9&lt;=$H858)</f>
        <v>1</v>
      </c>
      <c r="Q858" s="268">
        <f>MAX($I858,1-SUM($N236:P236))*(Q$9&lt;=$H858)</f>
        <v>1</v>
      </c>
      <c r="R858" s="268">
        <f>MAX($I858,1-SUM($N236:Q236))*(R$9&lt;=$H858)</f>
        <v>1</v>
      </c>
      <c r="S858" s="268">
        <f>MAX($I858,1-SUM($N236:R236))*(S$9&lt;=$H858)</f>
        <v>1</v>
      </c>
      <c r="T858" s="268">
        <f>MAX($I858,1-SUM($N236:S236))*(T$9&lt;=$H858)</f>
        <v>1</v>
      </c>
      <c r="U858" s="268">
        <f>MAX($I858,1-SUM($N236:T236))*(U$9&lt;=$H858)</f>
        <v>1</v>
      </c>
      <c r="V858" s="268">
        <f>MAX($I858,1-SUM($N236:U236))*(V$9&lt;=$H858)</f>
        <v>1</v>
      </c>
      <c r="W858" s="268">
        <f>MAX($I858,1-SUM($N236:V236))*(W$9&lt;=$H858)</f>
        <v>1</v>
      </c>
      <c r="X858" s="268">
        <f>MAX($I858,1-SUM($N236:W236))*(X$9&lt;=$H858)</f>
        <v>1</v>
      </c>
      <c r="Y858" s="268">
        <f>MAX($I858,1-SUM($N236:X236))*(Y$9&lt;=$H858)</f>
        <v>0</v>
      </c>
      <c r="Z858" s="268">
        <f>MAX($I858,1-SUM($N236:Y236))*(Z$9&lt;=$H858)</f>
        <v>0</v>
      </c>
      <c r="AA858" s="268">
        <f>MAX($I858,1-SUM($N236:Z236))*(AA$9&lt;=$H858)</f>
        <v>0</v>
      </c>
      <c r="AB858" s="268">
        <f>MAX($I858,1-SUM($N236:AA236))*(AB$9&lt;=$H858)</f>
        <v>0</v>
      </c>
      <c r="AC858" s="268">
        <f>MAX($I858,1-SUM($N236:AB236))*(AC$9&lt;=$H858)</f>
        <v>0</v>
      </c>
      <c r="AD858" s="268">
        <f>MAX($I858,1-SUM($N236:AC236))*(AD$9&lt;=$H858)</f>
        <v>0</v>
      </c>
      <c r="AE858" s="268">
        <f>MAX($I858,1-SUM($N236:AD236))*(AE$9&lt;=$H858)</f>
        <v>0</v>
      </c>
      <c r="AF858" s="268">
        <f>MAX($I858,1-SUM($N236:AE236))*(AF$9&lt;=$H858)</f>
        <v>0</v>
      </c>
      <c r="AG858" s="268">
        <f>MAX($I858,1-SUM($N236:AF236))*(AG$9&lt;=$H858)</f>
        <v>0</v>
      </c>
      <c r="AH858" s="268">
        <f>MAX($I858,1-SUM($N236:AG236))*(AH$9&lt;=$H858)</f>
        <v>0</v>
      </c>
      <c r="AI858" s="268">
        <f>MAX($I858,1-SUM($N236:AH236))*(AI$9&lt;=$H858)</f>
        <v>0</v>
      </c>
      <c r="AJ858" s="268">
        <f>MAX($I858,1-SUM($N236:AI236))*(AJ$9&lt;=$H858)</f>
        <v>0</v>
      </c>
      <c r="AK858" s="268">
        <f>MAX($I858,1-SUM($N236:AJ236))*(AK$9&lt;=$H858)</f>
        <v>0</v>
      </c>
      <c r="AL858" s="268">
        <f>MAX($I858,1-SUM($N236:AK236))*(AL$9&lt;=$H858)</f>
        <v>0</v>
      </c>
      <c r="AM858" s="268">
        <f>MAX($I858,1-SUM($N236:AL236))*(AM$9&lt;=$H858)</f>
        <v>0</v>
      </c>
      <c r="AN858" s="268">
        <f>MAX($I858,1-SUM($N236:AM236))*(AN$9&lt;=$H858)</f>
        <v>0</v>
      </c>
      <c r="AO858" s="268">
        <f>MAX($I858,1-SUM($N236:AN236))*(AO$9&lt;=$H858)</f>
        <v>0</v>
      </c>
      <c r="AP858" s="268">
        <f>MAX($I858,1-SUM($N236:AO236))*(AP$9&lt;=$H858)</f>
        <v>0</v>
      </c>
      <c r="AQ858" s="268">
        <f>MAX($I858,1-SUM($N236:AP236))*(AQ$9&lt;=$H858)</f>
        <v>0</v>
      </c>
      <c r="AR858" s="268">
        <f>MAX($I858,1-SUM($N236:AQ236))*(AR$9&lt;=$H858)</f>
        <v>0</v>
      </c>
      <c r="AS858" s="268">
        <f>MAX($I858,1-SUM($N236:AR236))*(AS$9&lt;=$H858)</f>
        <v>0</v>
      </c>
      <c r="AT858" s="268">
        <f>MAX($I858,1-SUM($N236:AS236))*(AT$9&lt;=$H858)</f>
        <v>0</v>
      </c>
      <c r="AU858" s="268">
        <f>MAX($I858,1-SUM($N236:AT236))*(AU$9&lt;=$H858)</f>
        <v>0</v>
      </c>
      <c r="AV858" s="268">
        <f>MAX($I858,1-SUM($N236:AU236))*(AV$9&lt;=$H858)</f>
        <v>0</v>
      </c>
      <c r="AW858" s="268">
        <f>MAX($I858,1-SUM($N236:AV236))*(AW$9&lt;=$H858)</f>
        <v>0</v>
      </c>
      <c r="AX858" s="268">
        <f>MAX($I858,1-SUM($N236:AW236))*(AX$9&lt;=$H858)</f>
        <v>0</v>
      </c>
      <c r="AY858" s="268">
        <f>MAX($I858,1-SUM($N236:AX236))*(AY$9&lt;=$H858)</f>
        <v>0</v>
      </c>
      <c r="AZ858" s="268">
        <f>MAX($I858,1-SUM($N236:AY236))*(AZ$9&lt;=$H858)</f>
        <v>0</v>
      </c>
      <c r="BA858" s="268">
        <f>MAX($I858,1-SUM($N236:AZ236))*(BA$9&lt;=$H858)</f>
        <v>0</v>
      </c>
      <c r="BB858" s="268">
        <f>MAX($I858,1-SUM($N236:BA236))*(BB$9&lt;=$H858)</f>
        <v>0</v>
      </c>
      <c r="BC858" s="268">
        <f>MAX($I858,1-SUM($N236:BB236))*(BC$9&lt;=$H858)</f>
        <v>0</v>
      </c>
      <c r="BD858" s="268">
        <f>MAX($I858,1-SUM($N236:BC236))*(BD$9&lt;=$H858)</f>
        <v>0</v>
      </c>
      <c r="BE858" s="268">
        <f>MAX($I858,1-SUM($N236:BD236))*(BE$9&lt;=$H858)</f>
        <v>0</v>
      </c>
      <c r="BF858" s="268">
        <f>MAX($I858,1-SUM($N236:BE236))*(BF$9&lt;=$H858)</f>
        <v>0</v>
      </c>
      <c r="BG858" s="268">
        <f>MAX($I858,1-SUM($N236:BF236))*(BG$9&lt;=$H858)</f>
        <v>0</v>
      </c>
      <c r="BH858" s="268">
        <f>MAX($I858,1-SUM($N236:BG236))*(BH$9&lt;=$H858)</f>
        <v>0</v>
      </c>
      <c r="BI858" s="268">
        <f>MAX($I858,1-SUM($N236:BH236))*(BI$9&lt;=$H858)</f>
        <v>0</v>
      </c>
      <c r="BJ858" s="268">
        <f>MAX($I858,1-SUM($N236:BI236))*(BJ$9&lt;=$H858)</f>
        <v>0</v>
      </c>
      <c r="BK858" s="268">
        <f>MAX($I858,1-SUM($N236:BJ236))*(BK$9&lt;=$H858)</f>
        <v>0</v>
      </c>
      <c r="BL858" s="268">
        <f>MAX($I858,1-SUM($N236:BK236))*(BL$9&lt;=$H858)</f>
        <v>0</v>
      </c>
      <c r="BM858" s="268">
        <f>MAX($I858,1-SUM($N236:BL236))*(BM$9&lt;=$H858)</f>
        <v>0</v>
      </c>
    </row>
    <row r="859" spans="4:65" ht="12.75">
      <c r="D859" s="226" t="str">
        <f>D833</f>
        <v>Insurance Valuation %</v>
      </c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  <c r="AJ859" s="243"/>
      <c r="AK859" s="243"/>
      <c r="AL859" s="243"/>
      <c r="AM859" s="243"/>
      <c r="AN859" s="243"/>
      <c r="AO859" s="243"/>
      <c r="AP859" s="243"/>
      <c r="AQ859" s="243"/>
      <c r="AR859" s="243"/>
      <c r="AS859" s="243"/>
      <c r="AT859" s="243"/>
      <c r="AU859" s="243"/>
      <c r="AV859" s="243"/>
      <c r="AW859" s="243"/>
      <c r="AX859" s="243"/>
      <c r="AY859" s="243"/>
      <c r="AZ859" s="243"/>
      <c r="BA859" s="243"/>
      <c r="BB859" s="243"/>
      <c r="BC859" s="243"/>
      <c r="BD859" s="243"/>
      <c r="BE859" s="243"/>
      <c r="BF859" s="243"/>
      <c r="BG859" s="243"/>
      <c r="BH859" s="243"/>
      <c r="BI859" s="243"/>
      <c r="BJ859" s="243"/>
      <c r="BK859" s="243"/>
      <c r="BL859" s="243"/>
      <c r="BM859" s="243"/>
    </row>
    <row r="860" spans="4:7" s="221" customFormat="1" ht="12.75">
      <c r="D860" s="229"/>
      <c r="F860" s="230"/>
      <c r="G860" s="230"/>
    </row>
    <row r="861" spans="4:7" s="221" customFormat="1" ht="12.75">
      <c r="D861" s="229"/>
      <c r="F861" s="230"/>
      <c r="G861" s="230"/>
    </row>
    <row r="862" spans="4:65" ht="12.75">
      <c r="D862" s="218" t="s">
        <v>89</v>
      </c>
      <c r="E862" s="213"/>
      <c r="F862" s="186"/>
      <c r="G862" s="186"/>
      <c r="K862" s="216"/>
      <c r="L862" s="216"/>
      <c r="M862" s="216"/>
      <c r="O862" s="216"/>
      <c r="P862" s="216"/>
      <c r="Q862" s="216"/>
      <c r="R862" s="216"/>
      <c r="S862" s="216"/>
      <c r="T862" s="216"/>
      <c r="U862" s="216"/>
      <c r="V862" s="216"/>
      <c r="W862" s="216"/>
      <c r="X862" s="216"/>
      <c r="Y862" s="216"/>
      <c r="Z862" s="216"/>
      <c r="AA862" s="216"/>
      <c r="AB862" s="216"/>
      <c r="AC862" s="216"/>
      <c r="AD862" s="216"/>
      <c r="AE862" s="216"/>
      <c r="AF862" s="216"/>
      <c r="AG862" s="216"/>
      <c r="AH862" s="216"/>
      <c r="AI862" s="216"/>
      <c r="AJ862" s="216"/>
      <c r="AK862" s="216"/>
      <c r="AL862" s="216"/>
      <c r="AM862" s="216"/>
      <c r="AN862" s="216"/>
      <c r="AO862" s="216"/>
      <c r="AP862" s="216"/>
      <c r="AQ862" s="216"/>
      <c r="AR862" s="216"/>
      <c r="AS862" s="216"/>
      <c r="AT862" s="216"/>
      <c r="AU862" s="216"/>
      <c r="AV862" s="216"/>
      <c r="AW862" s="216"/>
      <c r="AX862" s="216"/>
      <c r="AY862" s="216"/>
      <c r="AZ862" s="216"/>
      <c r="BA862" s="216"/>
      <c r="BB862" s="216"/>
      <c r="BC862" s="216"/>
      <c r="BD862" s="216"/>
      <c r="BE862" s="216"/>
      <c r="BF862" s="216"/>
      <c r="BG862" s="216"/>
      <c r="BH862" s="216"/>
      <c r="BI862" s="216"/>
      <c r="BJ862" s="216"/>
      <c r="BK862" s="216"/>
      <c r="BL862" s="216"/>
      <c r="BM862" s="216"/>
    </row>
    <row r="863" spans="3:65" ht="12.75">
      <c r="C863" s="220">
        <f>C862+1</f>
        <v>1</v>
      </c>
      <c r="D863" s="198" t="str">
        <f>INDEX(D$64:D$88,$C863,1)</f>
        <v>Capital Costs</v>
      </c>
      <c r="E863" s="245" t="str">
        <f t="shared" si="704" ref="E863:F887">INDEX(E$64:E$88,$C863,1)</f>
        <v>Capital</v>
      </c>
      <c r="F863" s="215">
        <f t="shared" si="704"/>
        <v>4</v>
      </c>
      <c r="G863" s="215"/>
      <c r="H863" s="249"/>
      <c r="K863" s="236"/>
      <c r="L863" s="237"/>
      <c r="O863" s="256">
        <f ca="1">SUMPRODUCT($O183:O183,N(OFFSET($O834:O834,0,MAX(COLUMN($O834:O834))-COLUMN($O834:O834),1,1)))</f>
        <v>1000000</v>
      </c>
      <c r="P863" s="256">
        <f ca="1">SUMPRODUCT($O183:P183,N(OFFSET($O834:P834,0,MAX(COLUMN($O834:P834))-COLUMN($O834:P834),1,1)))</f>
        <v>900000</v>
      </c>
      <c r="Q863" s="256">
        <f ca="1">SUMPRODUCT($O183:Q183,N(OFFSET($O834:Q834,0,MAX(COLUMN($O834:Q834))-COLUMN($O834:Q834),1,1)))</f>
        <v>800000</v>
      </c>
      <c r="R863" s="256">
        <f ca="1">SUMPRODUCT($O183:R183,N(OFFSET($O834:R834,0,MAX(COLUMN($O834:R834))-COLUMN($O834:R834),1,1)))</f>
        <v>700000</v>
      </c>
      <c r="S863" s="256">
        <f ca="1">SUMPRODUCT($O183:S183,N(OFFSET($O834:S834,0,MAX(COLUMN($O834:S834))-COLUMN($O834:S834),1,1)))</f>
        <v>600000</v>
      </c>
      <c r="T863" s="256">
        <f ca="1">SUMPRODUCT($O183:T183,N(OFFSET($O834:T834,0,MAX(COLUMN($O834:T834))-COLUMN($O834:T834),1,1)))</f>
        <v>500000</v>
      </c>
      <c r="U863" s="256">
        <f ca="1">SUMPRODUCT($O183:U183,N(OFFSET($O834:U834,0,MAX(COLUMN($O834:U834))-COLUMN($O834:U834),1,1)))</f>
        <v>400000</v>
      </c>
      <c r="V863" s="256">
        <f ca="1">SUMPRODUCT($O183:V183,N(OFFSET($O834:V834,0,MAX(COLUMN($O834:V834))-COLUMN($O834:V834),1,1)))</f>
        <v>300000.00000000006</v>
      </c>
      <c r="W863" s="256">
        <f ca="1">SUMPRODUCT($O183:W183,N(OFFSET($O834:W834,0,MAX(COLUMN($O834:W834))-COLUMN($O834:W834),1,1)))</f>
        <v>200000.00000000006</v>
      </c>
      <c r="X863" s="256">
        <f ca="1">SUMPRODUCT($O183:X183,N(OFFSET($O834:X834,0,MAX(COLUMN($O834:X834))-COLUMN($O834:X834),1,1)))</f>
        <v>200000</v>
      </c>
      <c r="Y863" s="256">
        <f ca="1">SUMPRODUCT($O183:Y183,N(OFFSET($O834:Y834,0,MAX(COLUMN($O834:Y834))-COLUMN($O834:Y834),1,1)))</f>
        <v>0</v>
      </c>
      <c r="Z863" s="256">
        <f ca="1">SUMPRODUCT($O183:Z183,N(OFFSET($O834:Z834,0,MAX(COLUMN($O834:Z834))-COLUMN($O834:Z834),1,1)))</f>
        <v>0</v>
      </c>
      <c r="AA863" s="256">
        <f ca="1">SUMPRODUCT($O183:AA183,N(OFFSET($O834:AA834,0,MAX(COLUMN($O834:AA834))-COLUMN($O834:AA834),1,1)))</f>
        <v>0</v>
      </c>
      <c r="AB863" s="256">
        <f ca="1">SUMPRODUCT($O183:AB183,N(OFFSET($O834:AB834,0,MAX(COLUMN($O834:AB834))-COLUMN($O834:AB834),1,1)))</f>
        <v>0</v>
      </c>
      <c r="AC863" s="256">
        <f ca="1">SUMPRODUCT($O183:AC183,N(OFFSET($O834:AC834,0,MAX(COLUMN($O834:AC834))-COLUMN($O834:AC834),1,1)))</f>
        <v>0</v>
      </c>
      <c r="AD863" s="256">
        <f ca="1">SUMPRODUCT($O183:AD183,N(OFFSET($O834:AD834,0,MAX(COLUMN($O834:AD834))-COLUMN($O834:AD834),1,1)))</f>
        <v>0</v>
      </c>
      <c r="AE863" s="256">
        <f ca="1">SUMPRODUCT($O183:AE183,N(OFFSET($O834:AE834,0,MAX(COLUMN($O834:AE834))-COLUMN($O834:AE834),1,1)))</f>
        <v>0</v>
      </c>
      <c r="AF863" s="256">
        <f ca="1">SUMPRODUCT($O183:AF183,N(OFFSET($O834:AF834,0,MAX(COLUMN($O834:AF834))-COLUMN($O834:AF834),1,1)))</f>
        <v>0</v>
      </c>
      <c r="AG863" s="256">
        <f ca="1">SUMPRODUCT($O183:AG183,N(OFFSET($O834:AG834,0,MAX(COLUMN($O834:AG834))-COLUMN($O834:AG834),1,1)))</f>
        <v>0</v>
      </c>
      <c r="AH863" s="256">
        <f ca="1">SUMPRODUCT($O183:AH183,N(OFFSET($O834:AH834,0,MAX(COLUMN($O834:AH834))-COLUMN($O834:AH834),1,1)))</f>
        <v>0</v>
      </c>
      <c r="AI863" s="256">
        <f ca="1">SUMPRODUCT($O183:AI183,N(OFFSET($O834:AI834,0,MAX(COLUMN($O834:AI834))-COLUMN($O834:AI834),1,1)))</f>
        <v>0</v>
      </c>
      <c r="AJ863" s="256">
        <f ca="1">SUMPRODUCT($O183:AJ183,N(OFFSET($O834:AJ834,0,MAX(COLUMN($O834:AJ834))-COLUMN($O834:AJ834),1,1)))</f>
        <v>0</v>
      </c>
      <c r="AK863" s="256">
        <f ca="1">SUMPRODUCT($O183:AK183,N(OFFSET($O834:AK834,0,MAX(COLUMN($O834:AK834))-COLUMN($O834:AK834),1,1)))</f>
        <v>0</v>
      </c>
      <c r="AL863" s="256">
        <f ca="1">SUMPRODUCT($O183:AL183,N(OFFSET($O834:AL834,0,MAX(COLUMN($O834:AL834))-COLUMN($O834:AL834),1,1)))</f>
        <v>0</v>
      </c>
      <c r="AM863" s="256">
        <f ca="1">SUMPRODUCT($O183:AM183,N(OFFSET($O834:AM834,0,MAX(COLUMN($O834:AM834))-COLUMN($O834:AM834),1,1)))</f>
        <v>0</v>
      </c>
      <c r="AN863" s="256">
        <f ca="1">SUMPRODUCT($O183:AN183,N(OFFSET($O834:AN834,0,MAX(COLUMN($O834:AN834))-COLUMN($O834:AN834),1,1)))</f>
        <v>0</v>
      </c>
      <c r="AO863" s="256">
        <f ca="1">SUMPRODUCT($O183:AO183,N(OFFSET($O834:AO834,0,MAX(COLUMN($O834:AO834))-COLUMN($O834:AO834),1,1)))</f>
        <v>0</v>
      </c>
      <c r="AP863" s="256">
        <f ca="1">SUMPRODUCT($O183:AP183,N(OFFSET($O834:AP834,0,MAX(COLUMN($O834:AP834))-COLUMN($O834:AP834),1,1)))</f>
        <v>0</v>
      </c>
      <c r="AQ863" s="256">
        <f ca="1">SUMPRODUCT($O183:AQ183,N(OFFSET($O834:AQ834,0,MAX(COLUMN($O834:AQ834))-COLUMN($O834:AQ834),1,1)))</f>
        <v>0</v>
      </c>
      <c r="AR863" s="256">
        <f ca="1">SUMPRODUCT($O183:AR183,N(OFFSET($O834:AR834,0,MAX(COLUMN($O834:AR834))-COLUMN($O834:AR834),1,1)))</f>
        <v>0</v>
      </c>
      <c r="AS863" s="256">
        <f ca="1">SUMPRODUCT($O183:AS183,N(OFFSET($O834:AS834,0,MAX(COLUMN($O834:AS834))-COLUMN($O834:AS834),1,1)))</f>
        <v>0</v>
      </c>
      <c r="AT863" s="256">
        <f ca="1">SUMPRODUCT($O183:AT183,N(OFFSET($O834:AT834,0,MAX(COLUMN($O834:AT834))-COLUMN($O834:AT834),1,1)))</f>
        <v>0</v>
      </c>
      <c r="AU863" s="256">
        <f ca="1">SUMPRODUCT($O183:AU183,N(OFFSET($O834:AU834,0,MAX(COLUMN($O834:AU834))-COLUMN($O834:AU834),1,1)))</f>
        <v>0</v>
      </c>
      <c r="AV863" s="256">
        <f ca="1">SUMPRODUCT($O183:AV183,N(OFFSET($O834:AV834,0,MAX(COLUMN($O834:AV834))-COLUMN($O834:AV834),1,1)))</f>
        <v>0</v>
      </c>
      <c r="AW863" s="256">
        <f ca="1">SUMPRODUCT($O183:AW183,N(OFFSET($O834:AW834,0,MAX(COLUMN($O834:AW834))-COLUMN($O834:AW834),1,1)))</f>
        <v>0</v>
      </c>
      <c r="AX863" s="256">
        <f ca="1">SUMPRODUCT($O183:AX183,N(OFFSET($O834:AX834,0,MAX(COLUMN($O834:AX834))-COLUMN($O834:AX834),1,1)))</f>
        <v>0</v>
      </c>
      <c r="AY863" s="256">
        <f ca="1">SUMPRODUCT($O183:AY183,N(OFFSET($O834:AY834,0,MAX(COLUMN($O834:AY834))-COLUMN($O834:AY834),1,1)))</f>
        <v>0</v>
      </c>
      <c r="AZ863" s="256">
        <f ca="1">SUMPRODUCT($O183:AZ183,N(OFFSET($O834:AZ834,0,MAX(COLUMN($O834:AZ834))-COLUMN($O834:AZ834),1,1)))</f>
        <v>0</v>
      </c>
      <c r="BA863" s="256">
        <f ca="1">SUMPRODUCT($O183:BA183,N(OFFSET($O834:BA834,0,MAX(COLUMN($O834:BA834))-COLUMN($O834:BA834),1,1)))</f>
        <v>0</v>
      </c>
      <c r="BB863" s="256">
        <f ca="1">SUMPRODUCT($O183:BB183,N(OFFSET($O834:BB834,0,MAX(COLUMN($O834:BB834))-COLUMN($O834:BB834),1,1)))</f>
        <v>0</v>
      </c>
      <c r="BC863" s="256">
        <f ca="1">SUMPRODUCT($O183:BC183,N(OFFSET($O834:BC834,0,MAX(COLUMN($O834:BC834))-COLUMN($O834:BC834),1,1)))</f>
        <v>0</v>
      </c>
      <c r="BD863" s="256">
        <f ca="1">SUMPRODUCT($O183:BD183,N(OFFSET($O834:BD834,0,MAX(COLUMN($O834:BD834))-COLUMN($O834:BD834),1,1)))</f>
        <v>0</v>
      </c>
      <c r="BE863" s="256">
        <f ca="1">SUMPRODUCT($O183:BE183,N(OFFSET($O834:BE834,0,MAX(COLUMN($O834:BE834))-COLUMN($O834:BE834),1,1)))</f>
        <v>0</v>
      </c>
      <c r="BF863" s="256">
        <f ca="1">SUMPRODUCT($O183:BF183,N(OFFSET($O834:BF834,0,MAX(COLUMN($O834:BF834))-COLUMN($O834:BF834),1,1)))</f>
        <v>0</v>
      </c>
      <c r="BG863" s="256">
        <f ca="1">SUMPRODUCT($O183:BG183,N(OFFSET($O834:BG834,0,MAX(COLUMN($O834:BG834))-COLUMN($O834:BG834),1,1)))</f>
        <v>0</v>
      </c>
      <c r="BH863" s="256">
        <f ca="1">SUMPRODUCT($O183:BH183,N(OFFSET($O834:BH834,0,MAX(COLUMN($O834:BH834))-COLUMN($O834:BH834),1,1)))</f>
        <v>0</v>
      </c>
      <c r="BI863" s="256">
        <f ca="1">SUMPRODUCT($O183:BI183,N(OFFSET($O834:BI834,0,MAX(COLUMN($O834:BI834))-COLUMN($O834:BI834),1,1)))</f>
        <v>0</v>
      </c>
      <c r="BJ863" s="256">
        <f ca="1">SUMPRODUCT($O183:BJ183,N(OFFSET($O834:BJ834,0,MAX(COLUMN($O834:BJ834))-COLUMN($O834:BJ834),1,1)))</f>
        <v>0</v>
      </c>
      <c r="BK863" s="256">
        <f ca="1">SUMPRODUCT($O183:BK183,N(OFFSET($O834:BK834,0,MAX(COLUMN($O834:BK834))-COLUMN($O834:BK834),1,1)))</f>
        <v>0</v>
      </c>
      <c r="BL863" s="256">
        <f ca="1">SUMPRODUCT($O183:BL183,N(OFFSET($O834:BL834,0,MAX(COLUMN($O834:BL834))-COLUMN($O834:BL834),1,1)))</f>
        <v>0</v>
      </c>
      <c r="BM863" s="256">
        <f ca="1">SUMPRODUCT($O183:BM183,N(OFFSET($O834:BM834,0,MAX(COLUMN($O834:BM834))-COLUMN($O834:BM834),1,1)))</f>
        <v>0</v>
      </c>
    </row>
    <row r="864" spans="3:65" ht="12.75">
      <c r="C864" s="220">
        <f t="shared" si="705" ref="C864:C887">C863+1</f>
        <v>2</v>
      </c>
      <c r="D864" s="198" t="str">
        <f t="shared" si="706" ref="D864:D887">INDEX(D$64:D$88,$C864,1)</f>
        <v>O&amp;M</v>
      </c>
      <c r="E864" s="245" t="str">
        <f t="shared" si="704"/>
        <v>Operating Expense</v>
      </c>
      <c r="F864" s="215">
        <f t="shared" si="704"/>
        <v>2</v>
      </c>
      <c r="G864" s="215"/>
      <c r="H864" s="249"/>
      <c r="K864" s="236"/>
      <c r="L864" s="237"/>
      <c r="O864" s="256">
        <f ca="1">SUMPRODUCT($O184:O184,N(OFFSET($O835:O835,0,MAX(COLUMN($O835:O835))-COLUMN($O835:O835),1,1)))</f>
        <v>0</v>
      </c>
      <c r="P864" s="256">
        <f ca="1">SUMPRODUCT($O184:P184,N(OFFSET($O835:P835,0,MAX(COLUMN($O835:P835))-COLUMN($O835:P835),1,1)))</f>
        <v>0</v>
      </c>
      <c r="Q864" s="256">
        <f ca="1">SUMPRODUCT($O184:Q184,N(OFFSET($O835:Q835,0,MAX(COLUMN($O835:Q835))-COLUMN($O835:Q835),1,1)))</f>
        <v>0</v>
      </c>
      <c r="R864" s="256">
        <f ca="1">SUMPRODUCT($O184:R184,N(OFFSET($O835:R835,0,MAX(COLUMN($O835:R835))-COLUMN($O835:R835),1,1)))</f>
        <v>0</v>
      </c>
      <c r="S864" s="256">
        <f ca="1">SUMPRODUCT($O184:S184,N(OFFSET($O835:S835,0,MAX(COLUMN($O835:S835))-COLUMN($O835:S835),1,1)))</f>
        <v>0</v>
      </c>
      <c r="T864" s="256">
        <f ca="1">SUMPRODUCT($O184:T184,N(OFFSET($O835:T835,0,MAX(COLUMN($O835:T835))-COLUMN($O835:T835),1,1)))</f>
        <v>0</v>
      </c>
      <c r="U864" s="256">
        <f ca="1">SUMPRODUCT($O184:U184,N(OFFSET($O835:U835,0,MAX(COLUMN($O835:U835))-COLUMN($O835:U835),1,1)))</f>
        <v>0</v>
      </c>
      <c r="V864" s="256">
        <f ca="1">SUMPRODUCT($O184:V184,N(OFFSET($O835:V835,0,MAX(COLUMN($O835:V835))-COLUMN($O835:V835),1,1)))</f>
        <v>0</v>
      </c>
      <c r="W864" s="256">
        <f ca="1">SUMPRODUCT($O184:W184,N(OFFSET($O835:W835,0,MAX(COLUMN($O835:W835))-COLUMN($O835:W835),1,1)))</f>
        <v>0</v>
      </c>
      <c r="X864" s="256">
        <f ca="1">SUMPRODUCT($O184:X184,N(OFFSET($O835:X835,0,MAX(COLUMN($O835:X835))-COLUMN($O835:X835),1,1)))</f>
        <v>0</v>
      </c>
      <c r="Y864" s="256">
        <f ca="1">SUMPRODUCT($O184:Y184,N(OFFSET($O835:Y835,0,MAX(COLUMN($O835:Y835))-COLUMN($O835:Y835),1,1)))</f>
        <v>0</v>
      </c>
      <c r="Z864" s="256">
        <f ca="1">SUMPRODUCT($O184:Z184,N(OFFSET($O835:Z835,0,MAX(COLUMN($O835:Z835))-COLUMN($O835:Z835),1,1)))</f>
        <v>0</v>
      </c>
      <c r="AA864" s="256">
        <f ca="1">SUMPRODUCT($O184:AA184,N(OFFSET($O835:AA835,0,MAX(COLUMN($O835:AA835))-COLUMN($O835:AA835),1,1)))</f>
        <v>0</v>
      </c>
      <c r="AB864" s="256">
        <f ca="1">SUMPRODUCT($O184:AB184,N(OFFSET($O835:AB835,0,MAX(COLUMN($O835:AB835))-COLUMN($O835:AB835),1,1)))</f>
        <v>0</v>
      </c>
      <c r="AC864" s="256">
        <f ca="1">SUMPRODUCT($O184:AC184,N(OFFSET($O835:AC835,0,MAX(COLUMN($O835:AC835))-COLUMN($O835:AC835),1,1)))</f>
        <v>0</v>
      </c>
      <c r="AD864" s="256">
        <f ca="1">SUMPRODUCT($O184:AD184,N(OFFSET($O835:AD835,0,MAX(COLUMN($O835:AD835))-COLUMN($O835:AD835),1,1)))</f>
        <v>0</v>
      </c>
      <c r="AE864" s="256">
        <f ca="1">SUMPRODUCT($O184:AE184,N(OFFSET($O835:AE835,0,MAX(COLUMN($O835:AE835))-COLUMN($O835:AE835),1,1)))</f>
        <v>0</v>
      </c>
      <c r="AF864" s="256">
        <f ca="1">SUMPRODUCT($O184:AF184,N(OFFSET($O835:AF835,0,MAX(COLUMN($O835:AF835))-COLUMN($O835:AF835),1,1)))</f>
        <v>0</v>
      </c>
      <c r="AG864" s="256">
        <f ca="1">SUMPRODUCT($O184:AG184,N(OFFSET($O835:AG835,0,MAX(COLUMN($O835:AG835))-COLUMN($O835:AG835),1,1)))</f>
        <v>0</v>
      </c>
      <c r="AH864" s="256">
        <f ca="1">SUMPRODUCT($O184:AH184,N(OFFSET($O835:AH835,0,MAX(COLUMN($O835:AH835))-COLUMN($O835:AH835),1,1)))</f>
        <v>0</v>
      </c>
      <c r="AI864" s="256">
        <f ca="1">SUMPRODUCT($O184:AI184,N(OFFSET($O835:AI835,0,MAX(COLUMN($O835:AI835))-COLUMN($O835:AI835),1,1)))</f>
        <v>0</v>
      </c>
      <c r="AJ864" s="256">
        <f ca="1">SUMPRODUCT($O184:AJ184,N(OFFSET($O835:AJ835,0,MAX(COLUMN($O835:AJ835))-COLUMN($O835:AJ835),1,1)))</f>
        <v>0</v>
      </c>
      <c r="AK864" s="256">
        <f ca="1">SUMPRODUCT($O184:AK184,N(OFFSET($O835:AK835,0,MAX(COLUMN($O835:AK835))-COLUMN($O835:AK835),1,1)))</f>
        <v>0</v>
      </c>
      <c r="AL864" s="256">
        <f ca="1">SUMPRODUCT($O184:AL184,N(OFFSET($O835:AL835,0,MAX(COLUMN($O835:AL835))-COLUMN($O835:AL835),1,1)))</f>
        <v>0</v>
      </c>
      <c r="AM864" s="256">
        <f ca="1">SUMPRODUCT($O184:AM184,N(OFFSET($O835:AM835,0,MAX(COLUMN($O835:AM835))-COLUMN($O835:AM835),1,1)))</f>
        <v>0</v>
      </c>
      <c r="AN864" s="256">
        <f ca="1">SUMPRODUCT($O184:AN184,N(OFFSET($O835:AN835,0,MAX(COLUMN($O835:AN835))-COLUMN($O835:AN835),1,1)))</f>
        <v>0</v>
      </c>
      <c r="AO864" s="256">
        <f ca="1">SUMPRODUCT($O184:AO184,N(OFFSET($O835:AO835,0,MAX(COLUMN($O835:AO835))-COLUMN($O835:AO835),1,1)))</f>
        <v>0</v>
      </c>
      <c r="AP864" s="256">
        <f ca="1">SUMPRODUCT($O184:AP184,N(OFFSET($O835:AP835,0,MAX(COLUMN($O835:AP835))-COLUMN($O835:AP835),1,1)))</f>
        <v>0</v>
      </c>
      <c r="AQ864" s="256">
        <f ca="1">SUMPRODUCT($O184:AQ184,N(OFFSET($O835:AQ835,0,MAX(COLUMN($O835:AQ835))-COLUMN($O835:AQ835),1,1)))</f>
        <v>0</v>
      </c>
      <c r="AR864" s="256">
        <f ca="1">SUMPRODUCT($O184:AR184,N(OFFSET($O835:AR835,0,MAX(COLUMN($O835:AR835))-COLUMN($O835:AR835),1,1)))</f>
        <v>0</v>
      </c>
      <c r="AS864" s="256">
        <f ca="1">SUMPRODUCT($O184:AS184,N(OFFSET($O835:AS835,0,MAX(COLUMN($O835:AS835))-COLUMN($O835:AS835),1,1)))</f>
        <v>0</v>
      </c>
      <c r="AT864" s="256">
        <f ca="1">SUMPRODUCT($O184:AT184,N(OFFSET($O835:AT835,0,MAX(COLUMN($O835:AT835))-COLUMN($O835:AT835),1,1)))</f>
        <v>0</v>
      </c>
      <c r="AU864" s="256">
        <f ca="1">SUMPRODUCT($O184:AU184,N(OFFSET($O835:AU835,0,MAX(COLUMN($O835:AU835))-COLUMN($O835:AU835),1,1)))</f>
        <v>0</v>
      </c>
      <c r="AV864" s="256">
        <f ca="1">SUMPRODUCT($O184:AV184,N(OFFSET($O835:AV835,0,MAX(COLUMN($O835:AV835))-COLUMN($O835:AV835),1,1)))</f>
        <v>0</v>
      </c>
      <c r="AW864" s="256">
        <f ca="1">SUMPRODUCT($O184:AW184,N(OFFSET($O835:AW835,0,MAX(COLUMN($O835:AW835))-COLUMN($O835:AW835),1,1)))</f>
        <v>0</v>
      </c>
      <c r="AX864" s="256">
        <f ca="1">SUMPRODUCT($O184:AX184,N(OFFSET($O835:AX835,0,MAX(COLUMN($O835:AX835))-COLUMN($O835:AX835),1,1)))</f>
        <v>0</v>
      </c>
      <c r="AY864" s="256">
        <f ca="1">SUMPRODUCT($O184:AY184,N(OFFSET($O835:AY835,0,MAX(COLUMN($O835:AY835))-COLUMN($O835:AY835),1,1)))</f>
        <v>0</v>
      </c>
      <c r="AZ864" s="256">
        <f ca="1">SUMPRODUCT($O184:AZ184,N(OFFSET($O835:AZ835,0,MAX(COLUMN($O835:AZ835))-COLUMN($O835:AZ835),1,1)))</f>
        <v>0</v>
      </c>
      <c r="BA864" s="256">
        <f ca="1">SUMPRODUCT($O184:BA184,N(OFFSET($O835:BA835,0,MAX(COLUMN($O835:BA835))-COLUMN($O835:BA835),1,1)))</f>
        <v>0</v>
      </c>
      <c r="BB864" s="256">
        <f ca="1">SUMPRODUCT($O184:BB184,N(OFFSET($O835:BB835,0,MAX(COLUMN($O835:BB835))-COLUMN($O835:BB835),1,1)))</f>
        <v>0</v>
      </c>
      <c r="BC864" s="256">
        <f ca="1">SUMPRODUCT($O184:BC184,N(OFFSET($O835:BC835,0,MAX(COLUMN($O835:BC835))-COLUMN($O835:BC835),1,1)))</f>
        <v>0</v>
      </c>
      <c r="BD864" s="256">
        <f ca="1">SUMPRODUCT($O184:BD184,N(OFFSET($O835:BD835,0,MAX(COLUMN($O835:BD835))-COLUMN($O835:BD835),1,1)))</f>
        <v>0</v>
      </c>
      <c r="BE864" s="256">
        <f ca="1">SUMPRODUCT($O184:BE184,N(OFFSET($O835:BE835,0,MAX(COLUMN($O835:BE835))-COLUMN($O835:BE835),1,1)))</f>
        <v>0</v>
      </c>
      <c r="BF864" s="256">
        <f ca="1">SUMPRODUCT($O184:BF184,N(OFFSET($O835:BF835,0,MAX(COLUMN($O835:BF835))-COLUMN($O835:BF835),1,1)))</f>
        <v>0</v>
      </c>
      <c r="BG864" s="256">
        <f ca="1">SUMPRODUCT($O184:BG184,N(OFFSET($O835:BG835,0,MAX(COLUMN($O835:BG835))-COLUMN($O835:BG835),1,1)))</f>
        <v>0</v>
      </c>
      <c r="BH864" s="256">
        <f ca="1">SUMPRODUCT($O184:BH184,N(OFFSET($O835:BH835,0,MAX(COLUMN($O835:BH835))-COLUMN($O835:BH835),1,1)))</f>
        <v>0</v>
      </c>
      <c r="BI864" s="256">
        <f ca="1">SUMPRODUCT($O184:BI184,N(OFFSET($O835:BI835,0,MAX(COLUMN($O835:BI835))-COLUMN($O835:BI835),1,1)))</f>
        <v>0</v>
      </c>
      <c r="BJ864" s="256">
        <f ca="1">SUMPRODUCT($O184:BJ184,N(OFFSET($O835:BJ835,0,MAX(COLUMN($O835:BJ835))-COLUMN($O835:BJ835),1,1)))</f>
        <v>0</v>
      </c>
      <c r="BK864" s="256">
        <f ca="1">SUMPRODUCT($O184:BK184,N(OFFSET($O835:BK835,0,MAX(COLUMN($O835:BK835))-COLUMN($O835:BK835),1,1)))</f>
        <v>0</v>
      </c>
      <c r="BL864" s="256">
        <f ca="1">SUMPRODUCT($O184:BL184,N(OFFSET($O835:BL835,0,MAX(COLUMN($O835:BL835))-COLUMN($O835:BL835),1,1)))</f>
        <v>0</v>
      </c>
      <c r="BM864" s="256">
        <f ca="1">SUMPRODUCT($O184:BM184,N(OFFSET($O835:BM835,0,MAX(COLUMN($O835:BM835))-COLUMN($O835:BM835),1,1)))</f>
        <v>0</v>
      </c>
    </row>
    <row r="865" spans="3:65" ht="12.75">
      <c r="C865" s="220">
        <f t="shared" si="705"/>
        <v>3</v>
      </c>
      <c r="D865" s="198" t="str">
        <f t="shared" si="706"/>
        <v>…</v>
      </c>
      <c r="E865" s="245" t="str">
        <f t="shared" si="704"/>
        <v>Operating Expense</v>
      </c>
      <c r="F865" s="215">
        <f t="shared" si="704"/>
        <v>2</v>
      </c>
      <c r="G865" s="215"/>
      <c r="H865" s="249"/>
      <c r="K865" s="236"/>
      <c r="L865" s="237"/>
      <c r="O865" s="256">
        <f ca="1">SUMPRODUCT($O185:O185,N(OFFSET($O836:O836,0,MAX(COLUMN($O836:O836))-COLUMN($O836:O836),1,1)))</f>
        <v>0</v>
      </c>
      <c r="P865" s="256">
        <f ca="1">SUMPRODUCT($O185:P185,N(OFFSET($O836:P836,0,MAX(COLUMN($O836:P836))-COLUMN($O836:P836),1,1)))</f>
        <v>0</v>
      </c>
      <c r="Q865" s="256">
        <f ca="1">SUMPRODUCT($O185:Q185,N(OFFSET($O836:Q836,0,MAX(COLUMN($O836:Q836))-COLUMN($O836:Q836),1,1)))</f>
        <v>0</v>
      </c>
      <c r="R865" s="256">
        <f ca="1">SUMPRODUCT($O185:R185,N(OFFSET($O836:R836,0,MAX(COLUMN($O836:R836))-COLUMN($O836:R836),1,1)))</f>
        <v>0</v>
      </c>
      <c r="S865" s="256">
        <f ca="1">SUMPRODUCT($O185:S185,N(OFFSET($O836:S836,0,MAX(COLUMN($O836:S836))-COLUMN($O836:S836),1,1)))</f>
        <v>0</v>
      </c>
      <c r="T865" s="256">
        <f ca="1">SUMPRODUCT($O185:T185,N(OFFSET($O836:T836,0,MAX(COLUMN($O836:T836))-COLUMN($O836:T836),1,1)))</f>
        <v>0</v>
      </c>
      <c r="U865" s="256">
        <f ca="1">SUMPRODUCT($O185:U185,N(OFFSET($O836:U836,0,MAX(COLUMN($O836:U836))-COLUMN($O836:U836),1,1)))</f>
        <v>0</v>
      </c>
      <c r="V865" s="256">
        <f ca="1">SUMPRODUCT($O185:V185,N(OFFSET($O836:V836,0,MAX(COLUMN($O836:V836))-COLUMN($O836:V836),1,1)))</f>
        <v>0</v>
      </c>
      <c r="W865" s="256">
        <f ca="1">SUMPRODUCT($O185:W185,N(OFFSET($O836:W836,0,MAX(COLUMN($O836:W836))-COLUMN($O836:W836),1,1)))</f>
        <v>0</v>
      </c>
      <c r="X865" s="256">
        <f ca="1">SUMPRODUCT($O185:X185,N(OFFSET($O836:X836,0,MAX(COLUMN($O836:X836))-COLUMN($O836:X836),1,1)))</f>
        <v>0</v>
      </c>
      <c r="Y865" s="256">
        <f ca="1">SUMPRODUCT($O185:Y185,N(OFFSET($O836:Y836,0,MAX(COLUMN($O836:Y836))-COLUMN($O836:Y836),1,1)))</f>
        <v>0</v>
      </c>
      <c r="Z865" s="256">
        <f ca="1">SUMPRODUCT($O185:Z185,N(OFFSET($O836:Z836,0,MAX(COLUMN($O836:Z836))-COLUMN($O836:Z836),1,1)))</f>
        <v>0</v>
      </c>
      <c r="AA865" s="256">
        <f ca="1">SUMPRODUCT($O185:AA185,N(OFFSET($O836:AA836,0,MAX(COLUMN($O836:AA836))-COLUMN($O836:AA836),1,1)))</f>
        <v>0</v>
      </c>
      <c r="AB865" s="256">
        <f ca="1">SUMPRODUCT($O185:AB185,N(OFFSET($O836:AB836,0,MAX(COLUMN($O836:AB836))-COLUMN($O836:AB836),1,1)))</f>
        <v>0</v>
      </c>
      <c r="AC865" s="256">
        <f ca="1">SUMPRODUCT($O185:AC185,N(OFFSET($O836:AC836,0,MAX(COLUMN($O836:AC836))-COLUMN($O836:AC836),1,1)))</f>
        <v>0</v>
      </c>
      <c r="AD865" s="256">
        <f ca="1">SUMPRODUCT($O185:AD185,N(OFFSET($O836:AD836,0,MAX(COLUMN($O836:AD836))-COLUMN($O836:AD836),1,1)))</f>
        <v>0</v>
      </c>
      <c r="AE865" s="256">
        <f ca="1">SUMPRODUCT($O185:AE185,N(OFFSET($O836:AE836,0,MAX(COLUMN($O836:AE836))-COLUMN($O836:AE836),1,1)))</f>
        <v>0</v>
      </c>
      <c r="AF865" s="256">
        <f ca="1">SUMPRODUCT($O185:AF185,N(OFFSET($O836:AF836,0,MAX(COLUMN($O836:AF836))-COLUMN($O836:AF836),1,1)))</f>
        <v>0</v>
      </c>
      <c r="AG865" s="256">
        <f ca="1">SUMPRODUCT($O185:AG185,N(OFFSET($O836:AG836,0,MAX(COLUMN($O836:AG836))-COLUMN($O836:AG836),1,1)))</f>
        <v>0</v>
      </c>
      <c r="AH865" s="256">
        <f ca="1">SUMPRODUCT($O185:AH185,N(OFFSET($O836:AH836,0,MAX(COLUMN($O836:AH836))-COLUMN($O836:AH836),1,1)))</f>
        <v>0</v>
      </c>
      <c r="AI865" s="256">
        <f ca="1">SUMPRODUCT($O185:AI185,N(OFFSET($O836:AI836,0,MAX(COLUMN($O836:AI836))-COLUMN($O836:AI836),1,1)))</f>
        <v>0</v>
      </c>
      <c r="AJ865" s="256">
        <f ca="1">SUMPRODUCT($O185:AJ185,N(OFFSET($O836:AJ836,0,MAX(COLUMN($O836:AJ836))-COLUMN($O836:AJ836),1,1)))</f>
        <v>0</v>
      </c>
      <c r="AK865" s="256">
        <f ca="1">SUMPRODUCT($O185:AK185,N(OFFSET($O836:AK836,0,MAX(COLUMN($O836:AK836))-COLUMN($O836:AK836),1,1)))</f>
        <v>0</v>
      </c>
      <c r="AL865" s="256">
        <f ca="1">SUMPRODUCT($O185:AL185,N(OFFSET($O836:AL836,0,MAX(COLUMN($O836:AL836))-COLUMN($O836:AL836),1,1)))</f>
        <v>0</v>
      </c>
      <c r="AM865" s="256">
        <f ca="1">SUMPRODUCT($O185:AM185,N(OFFSET($O836:AM836,0,MAX(COLUMN($O836:AM836))-COLUMN($O836:AM836),1,1)))</f>
        <v>0</v>
      </c>
      <c r="AN865" s="256">
        <f ca="1">SUMPRODUCT($O185:AN185,N(OFFSET($O836:AN836,0,MAX(COLUMN($O836:AN836))-COLUMN($O836:AN836),1,1)))</f>
        <v>0</v>
      </c>
      <c r="AO865" s="256">
        <f ca="1">SUMPRODUCT($O185:AO185,N(OFFSET($O836:AO836,0,MAX(COLUMN($O836:AO836))-COLUMN($O836:AO836),1,1)))</f>
        <v>0</v>
      </c>
      <c r="AP865" s="256">
        <f ca="1">SUMPRODUCT($O185:AP185,N(OFFSET($O836:AP836,0,MAX(COLUMN($O836:AP836))-COLUMN($O836:AP836),1,1)))</f>
        <v>0</v>
      </c>
      <c r="AQ865" s="256">
        <f ca="1">SUMPRODUCT($O185:AQ185,N(OFFSET($O836:AQ836,0,MAX(COLUMN($O836:AQ836))-COLUMN($O836:AQ836),1,1)))</f>
        <v>0</v>
      </c>
      <c r="AR865" s="256">
        <f ca="1">SUMPRODUCT($O185:AR185,N(OFFSET($O836:AR836,0,MAX(COLUMN($O836:AR836))-COLUMN($O836:AR836),1,1)))</f>
        <v>0</v>
      </c>
      <c r="AS865" s="256">
        <f ca="1">SUMPRODUCT($O185:AS185,N(OFFSET($O836:AS836,0,MAX(COLUMN($O836:AS836))-COLUMN($O836:AS836),1,1)))</f>
        <v>0</v>
      </c>
      <c r="AT865" s="256">
        <f ca="1">SUMPRODUCT($O185:AT185,N(OFFSET($O836:AT836,0,MAX(COLUMN($O836:AT836))-COLUMN($O836:AT836),1,1)))</f>
        <v>0</v>
      </c>
      <c r="AU865" s="256">
        <f ca="1">SUMPRODUCT($O185:AU185,N(OFFSET($O836:AU836,0,MAX(COLUMN($O836:AU836))-COLUMN($O836:AU836),1,1)))</f>
        <v>0</v>
      </c>
      <c r="AV865" s="256">
        <f ca="1">SUMPRODUCT($O185:AV185,N(OFFSET($O836:AV836,0,MAX(COLUMN($O836:AV836))-COLUMN($O836:AV836),1,1)))</f>
        <v>0</v>
      </c>
      <c r="AW865" s="256">
        <f ca="1">SUMPRODUCT($O185:AW185,N(OFFSET($O836:AW836,0,MAX(COLUMN($O836:AW836))-COLUMN($O836:AW836),1,1)))</f>
        <v>0</v>
      </c>
      <c r="AX865" s="256">
        <f ca="1">SUMPRODUCT($O185:AX185,N(OFFSET($O836:AX836,0,MAX(COLUMN($O836:AX836))-COLUMN($O836:AX836),1,1)))</f>
        <v>0</v>
      </c>
      <c r="AY865" s="256">
        <f ca="1">SUMPRODUCT($O185:AY185,N(OFFSET($O836:AY836,0,MAX(COLUMN($O836:AY836))-COLUMN($O836:AY836),1,1)))</f>
        <v>0</v>
      </c>
      <c r="AZ865" s="256">
        <f ca="1">SUMPRODUCT($O185:AZ185,N(OFFSET($O836:AZ836,0,MAX(COLUMN($O836:AZ836))-COLUMN($O836:AZ836),1,1)))</f>
        <v>0</v>
      </c>
      <c r="BA865" s="256">
        <f ca="1">SUMPRODUCT($O185:BA185,N(OFFSET($O836:BA836,0,MAX(COLUMN($O836:BA836))-COLUMN($O836:BA836),1,1)))</f>
        <v>0</v>
      </c>
      <c r="BB865" s="256">
        <f ca="1">SUMPRODUCT($O185:BB185,N(OFFSET($O836:BB836,0,MAX(COLUMN($O836:BB836))-COLUMN($O836:BB836),1,1)))</f>
        <v>0</v>
      </c>
      <c r="BC865" s="256">
        <f ca="1">SUMPRODUCT($O185:BC185,N(OFFSET($O836:BC836,0,MAX(COLUMN($O836:BC836))-COLUMN($O836:BC836),1,1)))</f>
        <v>0</v>
      </c>
      <c r="BD865" s="256">
        <f ca="1">SUMPRODUCT($O185:BD185,N(OFFSET($O836:BD836,0,MAX(COLUMN($O836:BD836))-COLUMN($O836:BD836),1,1)))</f>
        <v>0</v>
      </c>
      <c r="BE865" s="256">
        <f ca="1">SUMPRODUCT($O185:BE185,N(OFFSET($O836:BE836,0,MAX(COLUMN($O836:BE836))-COLUMN($O836:BE836),1,1)))</f>
        <v>0</v>
      </c>
      <c r="BF865" s="256">
        <f ca="1">SUMPRODUCT($O185:BF185,N(OFFSET($O836:BF836,0,MAX(COLUMN($O836:BF836))-COLUMN($O836:BF836),1,1)))</f>
        <v>0</v>
      </c>
      <c r="BG865" s="256">
        <f ca="1">SUMPRODUCT($O185:BG185,N(OFFSET($O836:BG836,0,MAX(COLUMN($O836:BG836))-COLUMN($O836:BG836),1,1)))</f>
        <v>0</v>
      </c>
      <c r="BH865" s="256">
        <f ca="1">SUMPRODUCT($O185:BH185,N(OFFSET($O836:BH836,0,MAX(COLUMN($O836:BH836))-COLUMN($O836:BH836),1,1)))</f>
        <v>0</v>
      </c>
      <c r="BI865" s="256">
        <f ca="1">SUMPRODUCT($O185:BI185,N(OFFSET($O836:BI836,0,MAX(COLUMN($O836:BI836))-COLUMN($O836:BI836),1,1)))</f>
        <v>0</v>
      </c>
      <c r="BJ865" s="256">
        <f ca="1">SUMPRODUCT($O185:BJ185,N(OFFSET($O836:BJ836,0,MAX(COLUMN($O836:BJ836))-COLUMN($O836:BJ836),1,1)))</f>
        <v>0</v>
      </c>
      <c r="BK865" s="256">
        <f ca="1">SUMPRODUCT($O185:BK185,N(OFFSET($O836:BK836,0,MAX(COLUMN($O836:BK836))-COLUMN($O836:BK836),1,1)))</f>
        <v>0</v>
      </c>
      <c r="BL865" s="256">
        <f ca="1">SUMPRODUCT($O185:BL185,N(OFFSET($O836:BL836,0,MAX(COLUMN($O836:BL836))-COLUMN($O836:BL836),1,1)))</f>
        <v>0</v>
      </c>
      <c r="BM865" s="256">
        <f ca="1">SUMPRODUCT($O185:BM185,N(OFFSET($O836:BM836,0,MAX(COLUMN($O836:BM836))-COLUMN($O836:BM836),1,1)))</f>
        <v>0</v>
      </c>
    </row>
    <row r="866" spans="3:65" ht="12.75">
      <c r="C866" s="220">
        <f t="shared" si="705"/>
        <v>4</v>
      </c>
      <c r="D866" s="198" t="str">
        <f t="shared" si="706"/>
        <v>…</v>
      </c>
      <c r="E866" s="245" t="str">
        <f t="shared" si="704"/>
        <v>Operating Savings</v>
      </c>
      <c r="F866" s="215">
        <f t="shared" si="704"/>
        <v>1</v>
      </c>
      <c r="G866" s="215"/>
      <c r="H866" s="249"/>
      <c r="K866" s="236"/>
      <c r="L866" s="237"/>
      <c r="O866" s="256">
        <f ca="1">SUMPRODUCT($O186:O186,N(OFFSET($O837:O837,0,MAX(COLUMN($O837:O837))-COLUMN($O837:O837),1,1)))</f>
        <v>0</v>
      </c>
      <c r="P866" s="256">
        <f ca="1">SUMPRODUCT($O186:P186,N(OFFSET($O837:P837,0,MAX(COLUMN($O837:P837))-COLUMN($O837:P837),1,1)))</f>
        <v>0</v>
      </c>
      <c r="Q866" s="256">
        <f ca="1">SUMPRODUCT($O186:Q186,N(OFFSET($O837:Q837,0,MAX(COLUMN($O837:Q837))-COLUMN($O837:Q837),1,1)))</f>
        <v>0</v>
      </c>
      <c r="R866" s="256">
        <f ca="1">SUMPRODUCT($O186:R186,N(OFFSET($O837:R837,0,MAX(COLUMN($O837:R837))-COLUMN($O837:R837),1,1)))</f>
        <v>0</v>
      </c>
      <c r="S866" s="256">
        <f ca="1">SUMPRODUCT($O186:S186,N(OFFSET($O837:S837,0,MAX(COLUMN($O837:S837))-COLUMN($O837:S837),1,1)))</f>
        <v>0</v>
      </c>
      <c r="T866" s="256">
        <f ca="1">SUMPRODUCT($O186:T186,N(OFFSET($O837:T837,0,MAX(COLUMN($O837:T837))-COLUMN($O837:T837),1,1)))</f>
        <v>0</v>
      </c>
      <c r="U866" s="256">
        <f ca="1">SUMPRODUCT($O186:U186,N(OFFSET($O837:U837,0,MAX(COLUMN($O837:U837))-COLUMN($O837:U837),1,1)))</f>
        <v>0</v>
      </c>
      <c r="V866" s="256">
        <f ca="1">SUMPRODUCT($O186:V186,N(OFFSET($O837:V837,0,MAX(COLUMN($O837:V837))-COLUMN($O837:V837),1,1)))</f>
        <v>0</v>
      </c>
      <c r="W866" s="256">
        <f ca="1">SUMPRODUCT($O186:W186,N(OFFSET($O837:W837,0,MAX(COLUMN($O837:W837))-COLUMN($O837:W837),1,1)))</f>
        <v>0</v>
      </c>
      <c r="X866" s="256">
        <f ca="1">SUMPRODUCT($O186:X186,N(OFFSET($O837:X837,0,MAX(COLUMN($O837:X837))-COLUMN($O837:X837),1,1)))</f>
        <v>0</v>
      </c>
      <c r="Y866" s="256">
        <f ca="1">SUMPRODUCT($O186:Y186,N(OFFSET($O837:Y837,0,MAX(COLUMN($O837:Y837))-COLUMN($O837:Y837),1,1)))</f>
        <v>0</v>
      </c>
      <c r="Z866" s="256">
        <f ca="1">SUMPRODUCT($O186:Z186,N(OFFSET($O837:Z837,0,MAX(COLUMN($O837:Z837))-COLUMN($O837:Z837),1,1)))</f>
        <v>0</v>
      </c>
      <c r="AA866" s="256">
        <f ca="1">SUMPRODUCT($O186:AA186,N(OFFSET($O837:AA837,0,MAX(COLUMN($O837:AA837))-COLUMN($O837:AA837),1,1)))</f>
        <v>0</v>
      </c>
      <c r="AB866" s="256">
        <f ca="1">SUMPRODUCT($O186:AB186,N(OFFSET($O837:AB837,0,MAX(COLUMN($O837:AB837))-COLUMN($O837:AB837),1,1)))</f>
        <v>0</v>
      </c>
      <c r="AC866" s="256">
        <f ca="1">SUMPRODUCT($O186:AC186,N(OFFSET($O837:AC837,0,MAX(COLUMN($O837:AC837))-COLUMN($O837:AC837),1,1)))</f>
        <v>0</v>
      </c>
      <c r="AD866" s="256">
        <f ca="1">SUMPRODUCT($O186:AD186,N(OFFSET($O837:AD837,0,MAX(COLUMN($O837:AD837))-COLUMN($O837:AD837),1,1)))</f>
        <v>0</v>
      </c>
      <c r="AE866" s="256">
        <f ca="1">SUMPRODUCT($O186:AE186,N(OFFSET($O837:AE837,0,MAX(COLUMN($O837:AE837))-COLUMN($O837:AE837),1,1)))</f>
        <v>0</v>
      </c>
      <c r="AF866" s="256">
        <f ca="1">SUMPRODUCT($O186:AF186,N(OFFSET($O837:AF837,0,MAX(COLUMN($O837:AF837))-COLUMN($O837:AF837),1,1)))</f>
        <v>0</v>
      </c>
      <c r="AG866" s="256">
        <f ca="1">SUMPRODUCT($O186:AG186,N(OFFSET($O837:AG837,0,MAX(COLUMN($O837:AG837))-COLUMN($O837:AG837),1,1)))</f>
        <v>0</v>
      </c>
      <c r="AH866" s="256">
        <f ca="1">SUMPRODUCT($O186:AH186,N(OFFSET($O837:AH837,0,MAX(COLUMN($O837:AH837))-COLUMN($O837:AH837),1,1)))</f>
        <v>0</v>
      </c>
      <c r="AI866" s="256">
        <f ca="1">SUMPRODUCT($O186:AI186,N(OFFSET($O837:AI837,0,MAX(COLUMN($O837:AI837))-COLUMN($O837:AI837),1,1)))</f>
        <v>0</v>
      </c>
      <c r="AJ866" s="256">
        <f ca="1">SUMPRODUCT($O186:AJ186,N(OFFSET($O837:AJ837,0,MAX(COLUMN($O837:AJ837))-COLUMN($O837:AJ837),1,1)))</f>
        <v>0</v>
      </c>
      <c r="AK866" s="256">
        <f ca="1">SUMPRODUCT($O186:AK186,N(OFFSET($O837:AK837,0,MAX(COLUMN($O837:AK837))-COLUMN($O837:AK837),1,1)))</f>
        <v>0</v>
      </c>
      <c r="AL866" s="256">
        <f ca="1">SUMPRODUCT($O186:AL186,N(OFFSET($O837:AL837,0,MAX(COLUMN($O837:AL837))-COLUMN($O837:AL837),1,1)))</f>
        <v>0</v>
      </c>
      <c r="AM866" s="256">
        <f ca="1">SUMPRODUCT($O186:AM186,N(OFFSET($O837:AM837,0,MAX(COLUMN($O837:AM837))-COLUMN($O837:AM837),1,1)))</f>
        <v>0</v>
      </c>
      <c r="AN866" s="256">
        <f ca="1">SUMPRODUCT($O186:AN186,N(OFFSET($O837:AN837,0,MAX(COLUMN($O837:AN837))-COLUMN($O837:AN837),1,1)))</f>
        <v>0</v>
      </c>
      <c r="AO866" s="256">
        <f ca="1">SUMPRODUCT($O186:AO186,N(OFFSET($O837:AO837,0,MAX(COLUMN($O837:AO837))-COLUMN($O837:AO837),1,1)))</f>
        <v>0</v>
      </c>
      <c r="AP866" s="256">
        <f ca="1">SUMPRODUCT($O186:AP186,N(OFFSET($O837:AP837,0,MAX(COLUMN($O837:AP837))-COLUMN($O837:AP837),1,1)))</f>
        <v>0</v>
      </c>
      <c r="AQ866" s="256">
        <f ca="1">SUMPRODUCT($O186:AQ186,N(OFFSET($O837:AQ837,0,MAX(COLUMN($O837:AQ837))-COLUMN($O837:AQ837),1,1)))</f>
        <v>0</v>
      </c>
      <c r="AR866" s="256">
        <f ca="1">SUMPRODUCT($O186:AR186,N(OFFSET($O837:AR837,0,MAX(COLUMN($O837:AR837))-COLUMN($O837:AR837),1,1)))</f>
        <v>0</v>
      </c>
      <c r="AS866" s="256">
        <f ca="1">SUMPRODUCT($O186:AS186,N(OFFSET($O837:AS837,0,MAX(COLUMN($O837:AS837))-COLUMN($O837:AS837),1,1)))</f>
        <v>0</v>
      </c>
      <c r="AT866" s="256">
        <f ca="1">SUMPRODUCT($O186:AT186,N(OFFSET($O837:AT837,0,MAX(COLUMN($O837:AT837))-COLUMN($O837:AT837),1,1)))</f>
        <v>0</v>
      </c>
      <c r="AU866" s="256">
        <f ca="1">SUMPRODUCT($O186:AU186,N(OFFSET($O837:AU837,0,MAX(COLUMN($O837:AU837))-COLUMN($O837:AU837),1,1)))</f>
        <v>0</v>
      </c>
      <c r="AV866" s="256">
        <f ca="1">SUMPRODUCT($O186:AV186,N(OFFSET($O837:AV837,0,MAX(COLUMN($O837:AV837))-COLUMN($O837:AV837),1,1)))</f>
        <v>0</v>
      </c>
      <c r="AW866" s="256">
        <f ca="1">SUMPRODUCT($O186:AW186,N(OFFSET($O837:AW837,0,MAX(COLUMN($O837:AW837))-COLUMN($O837:AW837),1,1)))</f>
        <v>0</v>
      </c>
      <c r="AX866" s="256">
        <f ca="1">SUMPRODUCT($O186:AX186,N(OFFSET($O837:AX837,0,MAX(COLUMN($O837:AX837))-COLUMN($O837:AX837),1,1)))</f>
        <v>0</v>
      </c>
      <c r="AY866" s="256">
        <f ca="1">SUMPRODUCT($O186:AY186,N(OFFSET($O837:AY837,0,MAX(COLUMN($O837:AY837))-COLUMN($O837:AY837),1,1)))</f>
        <v>0</v>
      </c>
      <c r="AZ866" s="256">
        <f ca="1">SUMPRODUCT($O186:AZ186,N(OFFSET($O837:AZ837,0,MAX(COLUMN($O837:AZ837))-COLUMN($O837:AZ837),1,1)))</f>
        <v>0</v>
      </c>
      <c r="BA866" s="256">
        <f ca="1">SUMPRODUCT($O186:BA186,N(OFFSET($O837:BA837,0,MAX(COLUMN($O837:BA837))-COLUMN($O837:BA837),1,1)))</f>
        <v>0</v>
      </c>
      <c r="BB866" s="256">
        <f ca="1">SUMPRODUCT($O186:BB186,N(OFFSET($O837:BB837,0,MAX(COLUMN($O837:BB837))-COLUMN($O837:BB837),1,1)))</f>
        <v>0</v>
      </c>
      <c r="BC866" s="256">
        <f ca="1">SUMPRODUCT($O186:BC186,N(OFFSET($O837:BC837,0,MAX(COLUMN($O837:BC837))-COLUMN($O837:BC837),1,1)))</f>
        <v>0</v>
      </c>
      <c r="BD866" s="256">
        <f ca="1">SUMPRODUCT($O186:BD186,N(OFFSET($O837:BD837,0,MAX(COLUMN($O837:BD837))-COLUMN($O837:BD837),1,1)))</f>
        <v>0</v>
      </c>
      <c r="BE866" s="256">
        <f ca="1">SUMPRODUCT($O186:BE186,N(OFFSET($O837:BE837,0,MAX(COLUMN($O837:BE837))-COLUMN($O837:BE837),1,1)))</f>
        <v>0</v>
      </c>
      <c r="BF866" s="256">
        <f ca="1">SUMPRODUCT($O186:BF186,N(OFFSET($O837:BF837,0,MAX(COLUMN($O837:BF837))-COLUMN($O837:BF837),1,1)))</f>
        <v>0</v>
      </c>
      <c r="BG866" s="256">
        <f ca="1">SUMPRODUCT($O186:BG186,N(OFFSET($O837:BG837,0,MAX(COLUMN($O837:BG837))-COLUMN($O837:BG837),1,1)))</f>
        <v>0</v>
      </c>
      <c r="BH866" s="256">
        <f ca="1">SUMPRODUCT($O186:BH186,N(OFFSET($O837:BH837,0,MAX(COLUMN($O837:BH837))-COLUMN($O837:BH837),1,1)))</f>
        <v>0</v>
      </c>
      <c r="BI866" s="256">
        <f ca="1">SUMPRODUCT($O186:BI186,N(OFFSET($O837:BI837,0,MAX(COLUMN($O837:BI837))-COLUMN($O837:BI837),1,1)))</f>
        <v>0</v>
      </c>
      <c r="BJ866" s="256">
        <f ca="1">SUMPRODUCT($O186:BJ186,N(OFFSET($O837:BJ837,0,MAX(COLUMN($O837:BJ837))-COLUMN($O837:BJ837),1,1)))</f>
        <v>0</v>
      </c>
      <c r="BK866" s="256">
        <f ca="1">SUMPRODUCT($O186:BK186,N(OFFSET($O837:BK837,0,MAX(COLUMN($O837:BK837))-COLUMN($O837:BK837),1,1)))</f>
        <v>0</v>
      </c>
      <c r="BL866" s="256">
        <f ca="1">SUMPRODUCT($O186:BL186,N(OFFSET($O837:BL837,0,MAX(COLUMN($O837:BL837))-COLUMN($O837:BL837),1,1)))</f>
        <v>0</v>
      </c>
      <c r="BM866" s="256">
        <f ca="1">SUMPRODUCT($O186:BM186,N(OFFSET($O837:BM837,0,MAX(COLUMN($O837:BM837))-COLUMN($O837:BM837),1,1)))</f>
        <v>0</v>
      </c>
    </row>
    <row r="867" spans="3:65" ht="12.75">
      <c r="C867" s="220">
        <f t="shared" si="705"/>
        <v>5</v>
      </c>
      <c r="D867" s="198" t="str">
        <f t="shared" si="706"/>
        <v>…</v>
      </c>
      <c r="E867" s="245" t="str">
        <f t="shared" si="704"/>
        <v>Operating Expense</v>
      </c>
      <c r="F867" s="215">
        <f t="shared" si="704"/>
        <v>2</v>
      </c>
      <c r="G867" s="215"/>
      <c r="H867" s="249"/>
      <c r="K867" s="236"/>
      <c r="L867" s="237"/>
      <c r="O867" s="256">
        <f ca="1">SUMPRODUCT($O187:O187,N(OFFSET($O838:O838,0,MAX(COLUMN($O838:O838))-COLUMN($O838:O838),1,1)))</f>
        <v>0</v>
      </c>
      <c r="P867" s="256">
        <f ca="1">SUMPRODUCT($O187:P187,N(OFFSET($O838:P838,0,MAX(COLUMN($O838:P838))-COLUMN($O838:P838),1,1)))</f>
        <v>0</v>
      </c>
      <c r="Q867" s="256">
        <f ca="1">SUMPRODUCT($O187:Q187,N(OFFSET($O838:Q838,0,MAX(COLUMN($O838:Q838))-COLUMN($O838:Q838),1,1)))</f>
        <v>0</v>
      </c>
      <c r="R867" s="256">
        <f ca="1">SUMPRODUCT($O187:R187,N(OFFSET($O838:R838,0,MAX(COLUMN($O838:R838))-COLUMN($O838:R838),1,1)))</f>
        <v>0</v>
      </c>
      <c r="S867" s="256">
        <f ca="1">SUMPRODUCT($O187:S187,N(OFFSET($O838:S838,0,MAX(COLUMN($O838:S838))-COLUMN($O838:S838),1,1)))</f>
        <v>0</v>
      </c>
      <c r="T867" s="256">
        <f ca="1">SUMPRODUCT($O187:T187,N(OFFSET($O838:T838,0,MAX(COLUMN($O838:T838))-COLUMN($O838:T838),1,1)))</f>
        <v>0</v>
      </c>
      <c r="U867" s="256">
        <f ca="1">SUMPRODUCT($O187:U187,N(OFFSET($O838:U838,0,MAX(COLUMN($O838:U838))-COLUMN($O838:U838),1,1)))</f>
        <v>0</v>
      </c>
      <c r="V867" s="256">
        <f ca="1">SUMPRODUCT($O187:V187,N(OFFSET($O838:V838,0,MAX(COLUMN($O838:V838))-COLUMN($O838:V838),1,1)))</f>
        <v>0</v>
      </c>
      <c r="W867" s="256">
        <f ca="1">SUMPRODUCT($O187:W187,N(OFFSET($O838:W838,0,MAX(COLUMN($O838:W838))-COLUMN($O838:W838),1,1)))</f>
        <v>0</v>
      </c>
      <c r="X867" s="256">
        <f ca="1">SUMPRODUCT($O187:X187,N(OFFSET($O838:X838,0,MAX(COLUMN($O838:X838))-COLUMN($O838:X838),1,1)))</f>
        <v>0</v>
      </c>
      <c r="Y867" s="256">
        <f ca="1">SUMPRODUCT($O187:Y187,N(OFFSET($O838:Y838,0,MAX(COLUMN($O838:Y838))-COLUMN($O838:Y838),1,1)))</f>
        <v>0</v>
      </c>
      <c r="Z867" s="256">
        <f ca="1">SUMPRODUCT($O187:Z187,N(OFFSET($O838:Z838,0,MAX(COLUMN($O838:Z838))-COLUMN($O838:Z838),1,1)))</f>
        <v>0</v>
      </c>
      <c r="AA867" s="256">
        <f ca="1">SUMPRODUCT($O187:AA187,N(OFFSET($O838:AA838,0,MAX(COLUMN($O838:AA838))-COLUMN($O838:AA838),1,1)))</f>
        <v>0</v>
      </c>
      <c r="AB867" s="256">
        <f ca="1">SUMPRODUCT($O187:AB187,N(OFFSET($O838:AB838,0,MAX(COLUMN($O838:AB838))-COLUMN($O838:AB838),1,1)))</f>
        <v>0</v>
      </c>
      <c r="AC867" s="256">
        <f ca="1">SUMPRODUCT($O187:AC187,N(OFFSET($O838:AC838,0,MAX(COLUMN($O838:AC838))-COLUMN($O838:AC838),1,1)))</f>
        <v>0</v>
      </c>
      <c r="AD867" s="256">
        <f ca="1">SUMPRODUCT($O187:AD187,N(OFFSET($O838:AD838,0,MAX(COLUMN($O838:AD838))-COLUMN($O838:AD838),1,1)))</f>
        <v>0</v>
      </c>
      <c r="AE867" s="256">
        <f ca="1">SUMPRODUCT($O187:AE187,N(OFFSET($O838:AE838,0,MAX(COLUMN($O838:AE838))-COLUMN($O838:AE838),1,1)))</f>
        <v>0</v>
      </c>
      <c r="AF867" s="256">
        <f ca="1">SUMPRODUCT($O187:AF187,N(OFFSET($O838:AF838,0,MAX(COLUMN($O838:AF838))-COLUMN($O838:AF838),1,1)))</f>
        <v>0</v>
      </c>
      <c r="AG867" s="256">
        <f ca="1">SUMPRODUCT($O187:AG187,N(OFFSET($O838:AG838,0,MAX(COLUMN($O838:AG838))-COLUMN($O838:AG838),1,1)))</f>
        <v>0</v>
      </c>
      <c r="AH867" s="256">
        <f ca="1">SUMPRODUCT($O187:AH187,N(OFFSET($O838:AH838,0,MAX(COLUMN($O838:AH838))-COLUMN($O838:AH838),1,1)))</f>
        <v>0</v>
      </c>
      <c r="AI867" s="256">
        <f ca="1">SUMPRODUCT($O187:AI187,N(OFFSET($O838:AI838,0,MAX(COLUMN($O838:AI838))-COLUMN($O838:AI838),1,1)))</f>
        <v>0</v>
      </c>
      <c r="AJ867" s="256">
        <f ca="1">SUMPRODUCT($O187:AJ187,N(OFFSET($O838:AJ838,0,MAX(COLUMN($O838:AJ838))-COLUMN($O838:AJ838),1,1)))</f>
        <v>0</v>
      </c>
      <c r="AK867" s="256">
        <f ca="1">SUMPRODUCT($O187:AK187,N(OFFSET($O838:AK838,0,MAX(COLUMN($O838:AK838))-COLUMN($O838:AK838),1,1)))</f>
        <v>0</v>
      </c>
      <c r="AL867" s="256">
        <f ca="1">SUMPRODUCT($O187:AL187,N(OFFSET($O838:AL838,0,MAX(COLUMN($O838:AL838))-COLUMN($O838:AL838),1,1)))</f>
        <v>0</v>
      </c>
      <c r="AM867" s="256">
        <f ca="1">SUMPRODUCT($O187:AM187,N(OFFSET($O838:AM838,0,MAX(COLUMN($O838:AM838))-COLUMN($O838:AM838),1,1)))</f>
        <v>0</v>
      </c>
      <c r="AN867" s="256">
        <f ca="1">SUMPRODUCT($O187:AN187,N(OFFSET($O838:AN838,0,MAX(COLUMN($O838:AN838))-COLUMN($O838:AN838),1,1)))</f>
        <v>0</v>
      </c>
      <c r="AO867" s="256">
        <f ca="1">SUMPRODUCT($O187:AO187,N(OFFSET($O838:AO838,0,MAX(COLUMN($O838:AO838))-COLUMN($O838:AO838),1,1)))</f>
        <v>0</v>
      </c>
      <c r="AP867" s="256">
        <f ca="1">SUMPRODUCT($O187:AP187,N(OFFSET($O838:AP838,0,MAX(COLUMN($O838:AP838))-COLUMN($O838:AP838),1,1)))</f>
        <v>0</v>
      </c>
      <c r="AQ867" s="256">
        <f ca="1">SUMPRODUCT($O187:AQ187,N(OFFSET($O838:AQ838,0,MAX(COLUMN($O838:AQ838))-COLUMN($O838:AQ838),1,1)))</f>
        <v>0</v>
      </c>
      <c r="AR867" s="256">
        <f ca="1">SUMPRODUCT($O187:AR187,N(OFFSET($O838:AR838,0,MAX(COLUMN($O838:AR838))-COLUMN($O838:AR838),1,1)))</f>
        <v>0</v>
      </c>
      <c r="AS867" s="256">
        <f ca="1">SUMPRODUCT($O187:AS187,N(OFFSET($O838:AS838,0,MAX(COLUMN($O838:AS838))-COLUMN($O838:AS838),1,1)))</f>
        <v>0</v>
      </c>
      <c r="AT867" s="256">
        <f ca="1">SUMPRODUCT($O187:AT187,N(OFFSET($O838:AT838,0,MAX(COLUMN($O838:AT838))-COLUMN($O838:AT838),1,1)))</f>
        <v>0</v>
      </c>
      <c r="AU867" s="256">
        <f ca="1">SUMPRODUCT($O187:AU187,N(OFFSET($O838:AU838,0,MAX(COLUMN($O838:AU838))-COLUMN($O838:AU838),1,1)))</f>
        <v>0</v>
      </c>
      <c r="AV867" s="256">
        <f ca="1">SUMPRODUCT($O187:AV187,N(OFFSET($O838:AV838,0,MAX(COLUMN($O838:AV838))-COLUMN($O838:AV838),1,1)))</f>
        <v>0</v>
      </c>
      <c r="AW867" s="256">
        <f ca="1">SUMPRODUCT($O187:AW187,N(OFFSET($O838:AW838,0,MAX(COLUMN($O838:AW838))-COLUMN($O838:AW838),1,1)))</f>
        <v>0</v>
      </c>
      <c r="AX867" s="256">
        <f ca="1">SUMPRODUCT($O187:AX187,N(OFFSET($O838:AX838,0,MAX(COLUMN($O838:AX838))-COLUMN($O838:AX838),1,1)))</f>
        <v>0</v>
      </c>
      <c r="AY867" s="256">
        <f ca="1">SUMPRODUCT($O187:AY187,N(OFFSET($O838:AY838,0,MAX(COLUMN($O838:AY838))-COLUMN($O838:AY838),1,1)))</f>
        <v>0</v>
      </c>
      <c r="AZ867" s="256">
        <f ca="1">SUMPRODUCT($O187:AZ187,N(OFFSET($O838:AZ838,0,MAX(COLUMN($O838:AZ838))-COLUMN($O838:AZ838),1,1)))</f>
        <v>0</v>
      </c>
      <c r="BA867" s="256">
        <f ca="1">SUMPRODUCT($O187:BA187,N(OFFSET($O838:BA838,0,MAX(COLUMN($O838:BA838))-COLUMN($O838:BA838),1,1)))</f>
        <v>0</v>
      </c>
      <c r="BB867" s="256">
        <f ca="1">SUMPRODUCT($O187:BB187,N(OFFSET($O838:BB838,0,MAX(COLUMN($O838:BB838))-COLUMN($O838:BB838),1,1)))</f>
        <v>0</v>
      </c>
      <c r="BC867" s="256">
        <f ca="1">SUMPRODUCT($O187:BC187,N(OFFSET($O838:BC838,0,MAX(COLUMN($O838:BC838))-COLUMN($O838:BC838),1,1)))</f>
        <v>0</v>
      </c>
      <c r="BD867" s="256">
        <f ca="1">SUMPRODUCT($O187:BD187,N(OFFSET($O838:BD838,0,MAX(COLUMN($O838:BD838))-COLUMN($O838:BD838),1,1)))</f>
        <v>0</v>
      </c>
      <c r="BE867" s="256">
        <f ca="1">SUMPRODUCT($O187:BE187,N(OFFSET($O838:BE838,0,MAX(COLUMN($O838:BE838))-COLUMN($O838:BE838),1,1)))</f>
        <v>0</v>
      </c>
      <c r="BF867" s="256">
        <f ca="1">SUMPRODUCT($O187:BF187,N(OFFSET($O838:BF838,0,MAX(COLUMN($O838:BF838))-COLUMN($O838:BF838),1,1)))</f>
        <v>0</v>
      </c>
      <c r="BG867" s="256">
        <f ca="1">SUMPRODUCT($O187:BG187,N(OFFSET($O838:BG838,0,MAX(COLUMN($O838:BG838))-COLUMN($O838:BG838),1,1)))</f>
        <v>0</v>
      </c>
      <c r="BH867" s="256">
        <f ca="1">SUMPRODUCT($O187:BH187,N(OFFSET($O838:BH838,0,MAX(COLUMN($O838:BH838))-COLUMN($O838:BH838),1,1)))</f>
        <v>0</v>
      </c>
      <c r="BI867" s="256">
        <f ca="1">SUMPRODUCT($O187:BI187,N(OFFSET($O838:BI838,0,MAX(COLUMN($O838:BI838))-COLUMN($O838:BI838),1,1)))</f>
        <v>0</v>
      </c>
      <c r="BJ867" s="256">
        <f ca="1">SUMPRODUCT($O187:BJ187,N(OFFSET($O838:BJ838,0,MAX(COLUMN($O838:BJ838))-COLUMN($O838:BJ838),1,1)))</f>
        <v>0</v>
      </c>
      <c r="BK867" s="256">
        <f ca="1">SUMPRODUCT($O187:BK187,N(OFFSET($O838:BK838,0,MAX(COLUMN($O838:BK838))-COLUMN($O838:BK838),1,1)))</f>
        <v>0</v>
      </c>
      <c r="BL867" s="256">
        <f ca="1">SUMPRODUCT($O187:BL187,N(OFFSET($O838:BL838,0,MAX(COLUMN($O838:BL838))-COLUMN($O838:BL838),1,1)))</f>
        <v>0</v>
      </c>
      <c r="BM867" s="256">
        <f ca="1">SUMPRODUCT($O187:BM187,N(OFFSET($O838:BM838,0,MAX(COLUMN($O838:BM838))-COLUMN($O838:BM838),1,1)))</f>
        <v>0</v>
      </c>
    </row>
    <row r="868" spans="3:65" ht="12.75">
      <c r="C868" s="220">
        <f t="shared" si="705"/>
        <v>6</v>
      </c>
      <c r="D868" s="198" t="str">
        <f t="shared" si="706"/>
        <v>…</v>
      </c>
      <c r="E868" s="245" t="str">
        <f t="shared" si="704"/>
        <v>Operating Expense</v>
      </c>
      <c r="F868" s="215">
        <f t="shared" si="704"/>
        <v>2</v>
      </c>
      <c r="G868" s="215"/>
      <c r="H868" s="249"/>
      <c r="K868" s="236"/>
      <c r="L868" s="237"/>
      <c r="O868" s="256">
        <f ca="1">SUMPRODUCT($O188:O188,N(OFFSET($O839:O839,0,MAX(COLUMN($O839:O839))-COLUMN($O839:O839),1,1)))</f>
        <v>0</v>
      </c>
      <c r="P868" s="256">
        <f ca="1">SUMPRODUCT($O188:P188,N(OFFSET($O839:P839,0,MAX(COLUMN($O839:P839))-COLUMN($O839:P839),1,1)))</f>
        <v>0</v>
      </c>
      <c r="Q868" s="256">
        <f ca="1">SUMPRODUCT($O188:Q188,N(OFFSET($O839:Q839,0,MAX(COLUMN($O839:Q839))-COLUMN($O839:Q839),1,1)))</f>
        <v>0</v>
      </c>
      <c r="R868" s="256">
        <f ca="1">SUMPRODUCT($O188:R188,N(OFFSET($O839:R839,0,MAX(COLUMN($O839:R839))-COLUMN($O839:R839),1,1)))</f>
        <v>0</v>
      </c>
      <c r="S868" s="256">
        <f ca="1">SUMPRODUCT($O188:S188,N(OFFSET($O839:S839,0,MAX(COLUMN($O839:S839))-COLUMN($O839:S839),1,1)))</f>
        <v>0</v>
      </c>
      <c r="T868" s="256">
        <f ca="1">SUMPRODUCT($O188:T188,N(OFFSET($O839:T839,0,MAX(COLUMN($O839:T839))-COLUMN($O839:T839),1,1)))</f>
        <v>0</v>
      </c>
      <c r="U868" s="256">
        <f ca="1">SUMPRODUCT($O188:U188,N(OFFSET($O839:U839,0,MAX(COLUMN($O839:U839))-COLUMN($O839:U839),1,1)))</f>
        <v>0</v>
      </c>
      <c r="V868" s="256">
        <f ca="1">SUMPRODUCT($O188:V188,N(OFFSET($O839:V839,0,MAX(COLUMN($O839:V839))-COLUMN($O839:V839),1,1)))</f>
        <v>0</v>
      </c>
      <c r="W868" s="256">
        <f ca="1">SUMPRODUCT($O188:W188,N(OFFSET($O839:W839,0,MAX(COLUMN($O839:W839))-COLUMN($O839:W839),1,1)))</f>
        <v>0</v>
      </c>
      <c r="X868" s="256">
        <f ca="1">SUMPRODUCT($O188:X188,N(OFFSET($O839:X839,0,MAX(COLUMN($O839:X839))-COLUMN($O839:X839),1,1)))</f>
        <v>0</v>
      </c>
      <c r="Y868" s="256">
        <f ca="1">SUMPRODUCT($O188:Y188,N(OFFSET($O839:Y839,0,MAX(COLUMN($O839:Y839))-COLUMN($O839:Y839),1,1)))</f>
        <v>0</v>
      </c>
      <c r="Z868" s="256">
        <f ca="1">SUMPRODUCT($O188:Z188,N(OFFSET($O839:Z839,0,MAX(COLUMN($O839:Z839))-COLUMN($O839:Z839),1,1)))</f>
        <v>0</v>
      </c>
      <c r="AA868" s="256">
        <f ca="1">SUMPRODUCT($O188:AA188,N(OFFSET($O839:AA839,0,MAX(COLUMN($O839:AA839))-COLUMN($O839:AA839),1,1)))</f>
        <v>0</v>
      </c>
      <c r="AB868" s="256">
        <f ca="1">SUMPRODUCT($O188:AB188,N(OFFSET($O839:AB839,0,MAX(COLUMN($O839:AB839))-COLUMN($O839:AB839),1,1)))</f>
        <v>0</v>
      </c>
      <c r="AC868" s="256">
        <f ca="1">SUMPRODUCT($O188:AC188,N(OFFSET($O839:AC839,0,MAX(COLUMN($O839:AC839))-COLUMN($O839:AC839),1,1)))</f>
        <v>0</v>
      </c>
      <c r="AD868" s="256">
        <f ca="1">SUMPRODUCT($O188:AD188,N(OFFSET($O839:AD839,0,MAX(COLUMN($O839:AD839))-COLUMN($O839:AD839),1,1)))</f>
        <v>0</v>
      </c>
      <c r="AE868" s="256">
        <f ca="1">SUMPRODUCT($O188:AE188,N(OFFSET($O839:AE839,0,MAX(COLUMN($O839:AE839))-COLUMN($O839:AE839),1,1)))</f>
        <v>0</v>
      </c>
      <c r="AF868" s="256">
        <f ca="1">SUMPRODUCT($O188:AF188,N(OFFSET($O839:AF839,0,MAX(COLUMN($O839:AF839))-COLUMN($O839:AF839),1,1)))</f>
        <v>0</v>
      </c>
      <c r="AG868" s="256">
        <f ca="1">SUMPRODUCT($O188:AG188,N(OFFSET($O839:AG839,0,MAX(COLUMN($O839:AG839))-COLUMN($O839:AG839),1,1)))</f>
        <v>0</v>
      </c>
      <c r="AH868" s="256">
        <f ca="1">SUMPRODUCT($O188:AH188,N(OFFSET($O839:AH839,0,MAX(COLUMN($O839:AH839))-COLUMN($O839:AH839),1,1)))</f>
        <v>0</v>
      </c>
      <c r="AI868" s="256">
        <f ca="1">SUMPRODUCT($O188:AI188,N(OFFSET($O839:AI839,0,MAX(COLUMN($O839:AI839))-COLUMN($O839:AI839),1,1)))</f>
        <v>0</v>
      </c>
      <c r="AJ868" s="256">
        <f ca="1">SUMPRODUCT($O188:AJ188,N(OFFSET($O839:AJ839,0,MAX(COLUMN($O839:AJ839))-COLUMN($O839:AJ839),1,1)))</f>
        <v>0</v>
      </c>
      <c r="AK868" s="256">
        <f ca="1">SUMPRODUCT($O188:AK188,N(OFFSET($O839:AK839,0,MAX(COLUMN($O839:AK839))-COLUMN($O839:AK839),1,1)))</f>
        <v>0</v>
      </c>
      <c r="AL868" s="256">
        <f ca="1">SUMPRODUCT($O188:AL188,N(OFFSET($O839:AL839,0,MAX(COLUMN($O839:AL839))-COLUMN($O839:AL839),1,1)))</f>
        <v>0</v>
      </c>
      <c r="AM868" s="256">
        <f ca="1">SUMPRODUCT($O188:AM188,N(OFFSET($O839:AM839,0,MAX(COLUMN($O839:AM839))-COLUMN($O839:AM839),1,1)))</f>
        <v>0</v>
      </c>
      <c r="AN868" s="256">
        <f ca="1">SUMPRODUCT($O188:AN188,N(OFFSET($O839:AN839,0,MAX(COLUMN($O839:AN839))-COLUMN($O839:AN839),1,1)))</f>
        <v>0</v>
      </c>
      <c r="AO868" s="256">
        <f ca="1">SUMPRODUCT($O188:AO188,N(OFFSET($O839:AO839,0,MAX(COLUMN($O839:AO839))-COLUMN($O839:AO839),1,1)))</f>
        <v>0</v>
      </c>
      <c r="AP868" s="256">
        <f ca="1">SUMPRODUCT($O188:AP188,N(OFFSET($O839:AP839,0,MAX(COLUMN($O839:AP839))-COLUMN($O839:AP839),1,1)))</f>
        <v>0</v>
      </c>
      <c r="AQ868" s="256">
        <f ca="1">SUMPRODUCT($O188:AQ188,N(OFFSET($O839:AQ839,0,MAX(COLUMN($O839:AQ839))-COLUMN($O839:AQ839),1,1)))</f>
        <v>0</v>
      </c>
      <c r="AR868" s="256">
        <f ca="1">SUMPRODUCT($O188:AR188,N(OFFSET($O839:AR839,0,MAX(COLUMN($O839:AR839))-COLUMN($O839:AR839),1,1)))</f>
        <v>0</v>
      </c>
      <c r="AS868" s="256">
        <f ca="1">SUMPRODUCT($O188:AS188,N(OFFSET($O839:AS839,0,MAX(COLUMN($O839:AS839))-COLUMN($O839:AS839),1,1)))</f>
        <v>0</v>
      </c>
      <c r="AT868" s="256">
        <f ca="1">SUMPRODUCT($O188:AT188,N(OFFSET($O839:AT839,0,MAX(COLUMN($O839:AT839))-COLUMN($O839:AT839),1,1)))</f>
        <v>0</v>
      </c>
      <c r="AU868" s="256">
        <f ca="1">SUMPRODUCT($O188:AU188,N(OFFSET($O839:AU839,0,MAX(COLUMN($O839:AU839))-COLUMN($O839:AU839),1,1)))</f>
        <v>0</v>
      </c>
      <c r="AV868" s="256">
        <f ca="1">SUMPRODUCT($O188:AV188,N(OFFSET($O839:AV839,0,MAX(COLUMN($O839:AV839))-COLUMN($O839:AV839),1,1)))</f>
        <v>0</v>
      </c>
      <c r="AW868" s="256">
        <f ca="1">SUMPRODUCT($O188:AW188,N(OFFSET($O839:AW839,0,MAX(COLUMN($O839:AW839))-COLUMN($O839:AW839),1,1)))</f>
        <v>0</v>
      </c>
      <c r="AX868" s="256">
        <f ca="1">SUMPRODUCT($O188:AX188,N(OFFSET($O839:AX839,0,MAX(COLUMN($O839:AX839))-COLUMN($O839:AX839),1,1)))</f>
        <v>0</v>
      </c>
      <c r="AY868" s="256">
        <f ca="1">SUMPRODUCT($O188:AY188,N(OFFSET($O839:AY839,0,MAX(COLUMN($O839:AY839))-COLUMN($O839:AY839),1,1)))</f>
        <v>0</v>
      </c>
      <c r="AZ868" s="256">
        <f ca="1">SUMPRODUCT($O188:AZ188,N(OFFSET($O839:AZ839,0,MAX(COLUMN($O839:AZ839))-COLUMN($O839:AZ839),1,1)))</f>
        <v>0</v>
      </c>
      <c r="BA868" s="256">
        <f ca="1">SUMPRODUCT($O188:BA188,N(OFFSET($O839:BA839,0,MAX(COLUMN($O839:BA839))-COLUMN($O839:BA839),1,1)))</f>
        <v>0</v>
      </c>
      <c r="BB868" s="256">
        <f ca="1">SUMPRODUCT($O188:BB188,N(OFFSET($O839:BB839,0,MAX(COLUMN($O839:BB839))-COLUMN($O839:BB839),1,1)))</f>
        <v>0</v>
      </c>
      <c r="BC868" s="256">
        <f ca="1">SUMPRODUCT($O188:BC188,N(OFFSET($O839:BC839,0,MAX(COLUMN($O839:BC839))-COLUMN($O839:BC839),1,1)))</f>
        <v>0</v>
      </c>
      <c r="BD868" s="256">
        <f ca="1">SUMPRODUCT($O188:BD188,N(OFFSET($O839:BD839,0,MAX(COLUMN($O839:BD839))-COLUMN($O839:BD839),1,1)))</f>
        <v>0</v>
      </c>
      <c r="BE868" s="256">
        <f ca="1">SUMPRODUCT($O188:BE188,N(OFFSET($O839:BE839,0,MAX(COLUMN($O839:BE839))-COLUMN($O839:BE839),1,1)))</f>
        <v>0</v>
      </c>
      <c r="BF868" s="256">
        <f ca="1">SUMPRODUCT($O188:BF188,N(OFFSET($O839:BF839,0,MAX(COLUMN($O839:BF839))-COLUMN($O839:BF839),1,1)))</f>
        <v>0</v>
      </c>
      <c r="BG868" s="256">
        <f ca="1">SUMPRODUCT($O188:BG188,N(OFFSET($O839:BG839,0,MAX(COLUMN($O839:BG839))-COLUMN($O839:BG839),1,1)))</f>
        <v>0</v>
      </c>
      <c r="BH868" s="256">
        <f ca="1">SUMPRODUCT($O188:BH188,N(OFFSET($O839:BH839,0,MAX(COLUMN($O839:BH839))-COLUMN($O839:BH839),1,1)))</f>
        <v>0</v>
      </c>
      <c r="BI868" s="256">
        <f ca="1">SUMPRODUCT($O188:BI188,N(OFFSET($O839:BI839,0,MAX(COLUMN($O839:BI839))-COLUMN($O839:BI839),1,1)))</f>
        <v>0</v>
      </c>
      <c r="BJ868" s="256">
        <f ca="1">SUMPRODUCT($O188:BJ188,N(OFFSET($O839:BJ839,0,MAX(COLUMN($O839:BJ839))-COLUMN($O839:BJ839),1,1)))</f>
        <v>0</v>
      </c>
      <c r="BK868" s="256">
        <f ca="1">SUMPRODUCT($O188:BK188,N(OFFSET($O839:BK839,0,MAX(COLUMN($O839:BK839))-COLUMN($O839:BK839),1,1)))</f>
        <v>0</v>
      </c>
      <c r="BL868" s="256">
        <f ca="1">SUMPRODUCT($O188:BL188,N(OFFSET($O839:BL839,0,MAX(COLUMN($O839:BL839))-COLUMN($O839:BL839),1,1)))</f>
        <v>0</v>
      </c>
      <c r="BM868" s="256">
        <f ca="1">SUMPRODUCT($O188:BM188,N(OFFSET($O839:BM839,0,MAX(COLUMN($O839:BM839))-COLUMN($O839:BM839),1,1)))</f>
        <v>0</v>
      </c>
    </row>
    <row r="869" spans="3:65" ht="12.75">
      <c r="C869" s="220">
        <f t="shared" si="705"/>
        <v>7</v>
      </c>
      <c r="D869" s="198" t="str">
        <f t="shared" si="706"/>
        <v>…</v>
      </c>
      <c r="E869" s="245" t="str">
        <f t="shared" si="704"/>
        <v>Operating Expense</v>
      </c>
      <c r="F869" s="215">
        <f t="shared" si="704"/>
        <v>2</v>
      </c>
      <c r="G869" s="215"/>
      <c r="H869" s="249"/>
      <c r="K869" s="236"/>
      <c r="L869" s="237"/>
      <c r="O869" s="256">
        <f ca="1">SUMPRODUCT($O189:O189,N(OFFSET($O840:O840,0,MAX(COLUMN($O840:O840))-COLUMN($O840:O840),1,1)))</f>
        <v>0</v>
      </c>
      <c r="P869" s="256">
        <f ca="1">SUMPRODUCT($O189:P189,N(OFFSET($O840:P840,0,MAX(COLUMN($O840:P840))-COLUMN($O840:P840),1,1)))</f>
        <v>0</v>
      </c>
      <c r="Q869" s="256">
        <f ca="1">SUMPRODUCT($O189:Q189,N(OFFSET($O840:Q840,0,MAX(COLUMN($O840:Q840))-COLUMN($O840:Q840),1,1)))</f>
        <v>0</v>
      </c>
      <c r="R869" s="256">
        <f ca="1">SUMPRODUCT($O189:R189,N(OFFSET($O840:R840,0,MAX(COLUMN($O840:R840))-COLUMN($O840:R840),1,1)))</f>
        <v>0</v>
      </c>
      <c r="S869" s="256">
        <f ca="1">SUMPRODUCT($O189:S189,N(OFFSET($O840:S840,0,MAX(COLUMN($O840:S840))-COLUMN($O840:S840),1,1)))</f>
        <v>0</v>
      </c>
      <c r="T869" s="256">
        <f ca="1">SUMPRODUCT($O189:T189,N(OFFSET($O840:T840,0,MAX(COLUMN($O840:T840))-COLUMN($O840:T840),1,1)))</f>
        <v>0</v>
      </c>
      <c r="U869" s="256">
        <f ca="1">SUMPRODUCT($O189:U189,N(OFFSET($O840:U840,0,MAX(COLUMN($O840:U840))-COLUMN($O840:U840),1,1)))</f>
        <v>0</v>
      </c>
      <c r="V869" s="256">
        <f ca="1">SUMPRODUCT($O189:V189,N(OFFSET($O840:V840,0,MAX(COLUMN($O840:V840))-COLUMN($O840:V840),1,1)))</f>
        <v>0</v>
      </c>
      <c r="W869" s="256">
        <f ca="1">SUMPRODUCT($O189:W189,N(OFFSET($O840:W840,0,MAX(COLUMN($O840:W840))-COLUMN($O840:W840),1,1)))</f>
        <v>0</v>
      </c>
      <c r="X869" s="256">
        <f ca="1">SUMPRODUCT($O189:X189,N(OFFSET($O840:X840,0,MAX(COLUMN($O840:X840))-COLUMN($O840:X840),1,1)))</f>
        <v>0</v>
      </c>
      <c r="Y869" s="256">
        <f ca="1">SUMPRODUCT($O189:Y189,N(OFFSET($O840:Y840,0,MAX(COLUMN($O840:Y840))-COLUMN($O840:Y840),1,1)))</f>
        <v>0</v>
      </c>
      <c r="Z869" s="256">
        <f ca="1">SUMPRODUCT($O189:Z189,N(OFFSET($O840:Z840,0,MAX(COLUMN($O840:Z840))-COLUMN($O840:Z840),1,1)))</f>
        <v>0</v>
      </c>
      <c r="AA869" s="256">
        <f ca="1">SUMPRODUCT($O189:AA189,N(OFFSET($O840:AA840,0,MAX(COLUMN($O840:AA840))-COLUMN($O840:AA840),1,1)))</f>
        <v>0</v>
      </c>
      <c r="AB869" s="256">
        <f ca="1">SUMPRODUCT($O189:AB189,N(OFFSET($O840:AB840,0,MAX(COLUMN($O840:AB840))-COLUMN($O840:AB840),1,1)))</f>
        <v>0</v>
      </c>
      <c r="AC869" s="256">
        <f ca="1">SUMPRODUCT($O189:AC189,N(OFFSET($O840:AC840,0,MAX(COLUMN($O840:AC840))-COLUMN($O840:AC840),1,1)))</f>
        <v>0</v>
      </c>
      <c r="AD869" s="256">
        <f ca="1">SUMPRODUCT($O189:AD189,N(OFFSET($O840:AD840,0,MAX(COLUMN($O840:AD840))-COLUMN($O840:AD840),1,1)))</f>
        <v>0</v>
      </c>
      <c r="AE869" s="256">
        <f ca="1">SUMPRODUCT($O189:AE189,N(OFFSET($O840:AE840,0,MAX(COLUMN($O840:AE840))-COLUMN($O840:AE840),1,1)))</f>
        <v>0</v>
      </c>
      <c r="AF869" s="256">
        <f ca="1">SUMPRODUCT($O189:AF189,N(OFFSET($O840:AF840,0,MAX(COLUMN($O840:AF840))-COLUMN($O840:AF840),1,1)))</f>
        <v>0</v>
      </c>
      <c r="AG869" s="256">
        <f ca="1">SUMPRODUCT($O189:AG189,N(OFFSET($O840:AG840,0,MAX(COLUMN($O840:AG840))-COLUMN($O840:AG840),1,1)))</f>
        <v>0</v>
      </c>
      <c r="AH869" s="256">
        <f ca="1">SUMPRODUCT($O189:AH189,N(OFFSET($O840:AH840,0,MAX(COLUMN($O840:AH840))-COLUMN($O840:AH840),1,1)))</f>
        <v>0</v>
      </c>
      <c r="AI869" s="256">
        <f ca="1">SUMPRODUCT($O189:AI189,N(OFFSET($O840:AI840,0,MAX(COLUMN($O840:AI840))-COLUMN($O840:AI840),1,1)))</f>
        <v>0</v>
      </c>
      <c r="AJ869" s="256">
        <f ca="1">SUMPRODUCT($O189:AJ189,N(OFFSET($O840:AJ840,0,MAX(COLUMN($O840:AJ840))-COLUMN($O840:AJ840),1,1)))</f>
        <v>0</v>
      </c>
      <c r="AK869" s="256">
        <f ca="1">SUMPRODUCT($O189:AK189,N(OFFSET($O840:AK840,0,MAX(COLUMN($O840:AK840))-COLUMN($O840:AK840),1,1)))</f>
        <v>0</v>
      </c>
      <c r="AL869" s="256">
        <f ca="1">SUMPRODUCT($O189:AL189,N(OFFSET($O840:AL840,0,MAX(COLUMN($O840:AL840))-COLUMN($O840:AL840),1,1)))</f>
        <v>0</v>
      </c>
      <c r="AM869" s="256">
        <f ca="1">SUMPRODUCT($O189:AM189,N(OFFSET($O840:AM840,0,MAX(COLUMN($O840:AM840))-COLUMN($O840:AM840),1,1)))</f>
        <v>0</v>
      </c>
      <c r="AN869" s="256">
        <f ca="1">SUMPRODUCT($O189:AN189,N(OFFSET($O840:AN840,0,MAX(COLUMN($O840:AN840))-COLUMN($O840:AN840),1,1)))</f>
        <v>0</v>
      </c>
      <c r="AO869" s="256">
        <f ca="1">SUMPRODUCT($O189:AO189,N(OFFSET($O840:AO840,0,MAX(COLUMN($O840:AO840))-COLUMN($O840:AO840),1,1)))</f>
        <v>0</v>
      </c>
      <c r="AP869" s="256">
        <f ca="1">SUMPRODUCT($O189:AP189,N(OFFSET($O840:AP840,0,MAX(COLUMN($O840:AP840))-COLUMN($O840:AP840),1,1)))</f>
        <v>0</v>
      </c>
      <c r="AQ869" s="256">
        <f ca="1">SUMPRODUCT($O189:AQ189,N(OFFSET($O840:AQ840,0,MAX(COLUMN($O840:AQ840))-COLUMN($O840:AQ840),1,1)))</f>
        <v>0</v>
      </c>
      <c r="AR869" s="256">
        <f ca="1">SUMPRODUCT($O189:AR189,N(OFFSET($O840:AR840,0,MAX(COLUMN($O840:AR840))-COLUMN($O840:AR840),1,1)))</f>
        <v>0</v>
      </c>
      <c r="AS869" s="256">
        <f ca="1">SUMPRODUCT($O189:AS189,N(OFFSET($O840:AS840,0,MAX(COLUMN($O840:AS840))-COLUMN($O840:AS840),1,1)))</f>
        <v>0</v>
      </c>
      <c r="AT869" s="256">
        <f ca="1">SUMPRODUCT($O189:AT189,N(OFFSET($O840:AT840,0,MAX(COLUMN($O840:AT840))-COLUMN($O840:AT840),1,1)))</f>
        <v>0</v>
      </c>
      <c r="AU869" s="256">
        <f ca="1">SUMPRODUCT($O189:AU189,N(OFFSET($O840:AU840,0,MAX(COLUMN($O840:AU840))-COLUMN($O840:AU840),1,1)))</f>
        <v>0</v>
      </c>
      <c r="AV869" s="256">
        <f ca="1">SUMPRODUCT($O189:AV189,N(OFFSET($O840:AV840,0,MAX(COLUMN($O840:AV840))-COLUMN($O840:AV840),1,1)))</f>
        <v>0</v>
      </c>
      <c r="AW869" s="256">
        <f ca="1">SUMPRODUCT($O189:AW189,N(OFFSET($O840:AW840,0,MAX(COLUMN($O840:AW840))-COLUMN($O840:AW840),1,1)))</f>
        <v>0</v>
      </c>
      <c r="AX869" s="256">
        <f ca="1">SUMPRODUCT($O189:AX189,N(OFFSET($O840:AX840,0,MAX(COLUMN($O840:AX840))-COLUMN($O840:AX840),1,1)))</f>
        <v>0</v>
      </c>
      <c r="AY869" s="256">
        <f ca="1">SUMPRODUCT($O189:AY189,N(OFFSET($O840:AY840,0,MAX(COLUMN($O840:AY840))-COLUMN($O840:AY840),1,1)))</f>
        <v>0</v>
      </c>
      <c r="AZ869" s="256">
        <f ca="1">SUMPRODUCT($O189:AZ189,N(OFFSET($O840:AZ840,0,MAX(COLUMN($O840:AZ840))-COLUMN($O840:AZ840),1,1)))</f>
        <v>0</v>
      </c>
      <c r="BA869" s="256">
        <f ca="1">SUMPRODUCT($O189:BA189,N(OFFSET($O840:BA840,0,MAX(COLUMN($O840:BA840))-COLUMN($O840:BA840),1,1)))</f>
        <v>0</v>
      </c>
      <c r="BB869" s="256">
        <f ca="1">SUMPRODUCT($O189:BB189,N(OFFSET($O840:BB840,0,MAX(COLUMN($O840:BB840))-COLUMN($O840:BB840),1,1)))</f>
        <v>0</v>
      </c>
      <c r="BC869" s="256">
        <f ca="1">SUMPRODUCT($O189:BC189,N(OFFSET($O840:BC840,0,MAX(COLUMN($O840:BC840))-COLUMN($O840:BC840),1,1)))</f>
        <v>0</v>
      </c>
      <c r="BD869" s="256">
        <f ca="1">SUMPRODUCT($O189:BD189,N(OFFSET($O840:BD840,0,MAX(COLUMN($O840:BD840))-COLUMN($O840:BD840),1,1)))</f>
        <v>0</v>
      </c>
      <c r="BE869" s="256">
        <f ca="1">SUMPRODUCT($O189:BE189,N(OFFSET($O840:BE840,0,MAX(COLUMN($O840:BE840))-COLUMN($O840:BE840),1,1)))</f>
        <v>0</v>
      </c>
      <c r="BF869" s="256">
        <f ca="1">SUMPRODUCT($O189:BF189,N(OFFSET($O840:BF840,0,MAX(COLUMN($O840:BF840))-COLUMN($O840:BF840),1,1)))</f>
        <v>0</v>
      </c>
      <c r="BG869" s="256">
        <f ca="1">SUMPRODUCT($O189:BG189,N(OFFSET($O840:BG840,0,MAX(COLUMN($O840:BG840))-COLUMN($O840:BG840),1,1)))</f>
        <v>0</v>
      </c>
      <c r="BH869" s="256">
        <f ca="1">SUMPRODUCT($O189:BH189,N(OFFSET($O840:BH840,0,MAX(COLUMN($O840:BH840))-COLUMN($O840:BH840),1,1)))</f>
        <v>0</v>
      </c>
      <c r="BI869" s="256">
        <f ca="1">SUMPRODUCT($O189:BI189,N(OFFSET($O840:BI840,0,MAX(COLUMN($O840:BI840))-COLUMN($O840:BI840),1,1)))</f>
        <v>0</v>
      </c>
      <c r="BJ869" s="256">
        <f ca="1">SUMPRODUCT($O189:BJ189,N(OFFSET($O840:BJ840,0,MAX(COLUMN($O840:BJ840))-COLUMN($O840:BJ840),1,1)))</f>
        <v>0</v>
      </c>
      <c r="BK869" s="256">
        <f ca="1">SUMPRODUCT($O189:BK189,N(OFFSET($O840:BK840,0,MAX(COLUMN($O840:BK840))-COLUMN($O840:BK840),1,1)))</f>
        <v>0</v>
      </c>
      <c r="BL869" s="256">
        <f ca="1">SUMPRODUCT($O189:BL189,N(OFFSET($O840:BL840,0,MAX(COLUMN($O840:BL840))-COLUMN($O840:BL840),1,1)))</f>
        <v>0</v>
      </c>
      <c r="BM869" s="256">
        <f ca="1">SUMPRODUCT($O189:BM189,N(OFFSET($O840:BM840,0,MAX(COLUMN($O840:BM840))-COLUMN($O840:BM840),1,1)))</f>
        <v>0</v>
      </c>
    </row>
    <row r="870" spans="3:65" ht="12.75">
      <c r="C870" s="220">
        <f t="shared" si="705"/>
        <v>8</v>
      </c>
      <c r="D870" s="198" t="str">
        <f t="shared" si="706"/>
        <v>…</v>
      </c>
      <c r="E870" s="245" t="str">
        <f t="shared" si="704"/>
        <v>Operating Expense</v>
      </c>
      <c r="F870" s="215">
        <f t="shared" si="704"/>
        <v>2</v>
      </c>
      <c r="G870" s="215"/>
      <c r="H870" s="249"/>
      <c r="K870" s="236"/>
      <c r="L870" s="237"/>
      <c r="O870" s="256">
        <f ca="1">SUMPRODUCT($O190:O190,N(OFFSET($O841:O841,0,MAX(COLUMN($O841:O841))-COLUMN($O841:O841),1,1)))</f>
        <v>0</v>
      </c>
      <c r="P870" s="256">
        <f ca="1">SUMPRODUCT($O190:P190,N(OFFSET($O841:P841,0,MAX(COLUMN($O841:P841))-COLUMN($O841:P841),1,1)))</f>
        <v>0</v>
      </c>
      <c r="Q870" s="256">
        <f ca="1">SUMPRODUCT($O190:Q190,N(OFFSET($O841:Q841,0,MAX(COLUMN($O841:Q841))-COLUMN($O841:Q841),1,1)))</f>
        <v>0</v>
      </c>
      <c r="R870" s="256">
        <f ca="1">SUMPRODUCT($O190:R190,N(OFFSET($O841:R841,0,MAX(COLUMN($O841:R841))-COLUMN($O841:R841),1,1)))</f>
        <v>0</v>
      </c>
      <c r="S870" s="256">
        <f ca="1">SUMPRODUCT($O190:S190,N(OFFSET($O841:S841,0,MAX(COLUMN($O841:S841))-COLUMN($O841:S841),1,1)))</f>
        <v>0</v>
      </c>
      <c r="T870" s="256">
        <f ca="1">SUMPRODUCT($O190:T190,N(OFFSET($O841:T841,0,MAX(COLUMN($O841:T841))-COLUMN($O841:T841),1,1)))</f>
        <v>0</v>
      </c>
      <c r="U870" s="256">
        <f ca="1">SUMPRODUCT($O190:U190,N(OFFSET($O841:U841,0,MAX(COLUMN($O841:U841))-COLUMN($O841:U841),1,1)))</f>
        <v>0</v>
      </c>
      <c r="V870" s="256">
        <f ca="1">SUMPRODUCT($O190:V190,N(OFFSET($O841:V841,0,MAX(COLUMN($O841:V841))-COLUMN($O841:V841),1,1)))</f>
        <v>0</v>
      </c>
      <c r="W870" s="256">
        <f ca="1">SUMPRODUCT($O190:W190,N(OFFSET($O841:W841,0,MAX(COLUMN($O841:W841))-COLUMN($O841:W841),1,1)))</f>
        <v>0</v>
      </c>
      <c r="X870" s="256">
        <f ca="1">SUMPRODUCT($O190:X190,N(OFFSET($O841:X841,0,MAX(COLUMN($O841:X841))-COLUMN($O841:X841),1,1)))</f>
        <v>0</v>
      </c>
      <c r="Y870" s="256">
        <f ca="1">SUMPRODUCT($O190:Y190,N(OFFSET($O841:Y841,0,MAX(COLUMN($O841:Y841))-COLUMN($O841:Y841),1,1)))</f>
        <v>0</v>
      </c>
      <c r="Z870" s="256">
        <f ca="1">SUMPRODUCT($O190:Z190,N(OFFSET($O841:Z841,0,MAX(COLUMN($O841:Z841))-COLUMN($O841:Z841),1,1)))</f>
        <v>0</v>
      </c>
      <c r="AA870" s="256">
        <f ca="1">SUMPRODUCT($O190:AA190,N(OFFSET($O841:AA841,0,MAX(COLUMN($O841:AA841))-COLUMN($O841:AA841),1,1)))</f>
        <v>0</v>
      </c>
      <c r="AB870" s="256">
        <f ca="1">SUMPRODUCT($O190:AB190,N(OFFSET($O841:AB841,0,MAX(COLUMN($O841:AB841))-COLUMN($O841:AB841),1,1)))</f>
        <v>0</v>
      </c>
      <c r="AC870" s="256">
        <f ca="1">SUMPRODUCT($O190:AC190,N(OFFSET($O841:AC841,0,MAX(COLUMN($O841:AC841))-COLUMN($O841:AC841),1,1)))</f>
        <v>0</v>
      </c>
      <c r="AD870" s="256">
        <f ca="1">SUMPRODUCT($O190:AD190,N(OFFSET($O841:AD841,0,MAX(COLUMN($O841:AD841))-COLUMN($O841:AD841),1,1)))</f>
        <v>0</v>
      </c>
      <c r="AE870" s="256">
        <f ca="1">SUMPRODUCT($O190:AE190,N(OFFSET($O841:AE841,0,MAX(COLUMN($O841:AE841))-COLUMN($O841:AE841),1,1)))</f>
        <v>0</v>
      </c>
      <c r="AF870" s="256">
        <f ca="1">SUMPRODUCT($O190:AF190,N(OFFSET($O841:AF841,0,MAX(COLUMN($O841:AF841))-COLUMN($O841:AF841),1,1)))</f>
        <v>0</v>
      </c>
      <c r="AG870" s="256">
        <f ca="1">SUMPRODUCT($O190:AG190,N(OFFSET($O841:AG841,0,MAX(COLUMN($O841:AG841))-COLUMN($O841:AG841),1,1)))</f>
        <v>0</v>
      </c>
      <c r="AH870" s="256">
        <f ca="1">SUMPRODUCT($O190:AH190,N(OFFSET($O841:AH841,0,MAX(COLUMN($O841:AH841))-COLUMN($O841:AH841),1,1)))</f>
        <v>0</v>
      </c>
      <c r="AI870" s="256">
        <f ca="1">SUMPRODUCT($O190:AI190,N(OFFSET($O841:AI841,0,MAX(COLUMN($O841:AI841))-COLUMN($O841:AI841),1,1)))</f>
        <v>0</v>
      </c>
      <c r="AJ870" s="256">
        <f ca="1">SUMPRODUCT($O190:AJ190,N(OFFSET($O841:AJ841,0,MAX(COLUMN($O841:AJ841))-COLUMN($O841:AJ841),1,1)))</f>
        <v>0</v>
      </c>
      <c r="AK870" s="256">
        <f ca="1">SUMPRODUCT($O190:AK190,N(OFFSET($O841:AK841,0,MAX(COLUMN($O841:AK841))-COLUMN($O841:AK841),1,1)))</f>
        <v>0</v>
      </c>
      <c r="AL870" s="256">
        <f ca="1">SUMPRODUCT($O190:AL190,N(OFFSET($O841:AL841,0,MAX(COLUMN($O841:AL841))-COLUMN($O841:AL841),1,1)))</f>
        <v>0</v>
      </c>
      <c r="AM870" s="256">
        <f ca="1">SUMPRODUCT($O190:AM190,N(OFFSET($O841:AM841,0,MAX(COLUMN($O841:AM841))-COLUMN($O841:AM841),1,1)))</f>
        <v>0</v>
      </c>
      <c r="AN870" s="256">
        <f ca="1">SUMPRODUCT($O190:AN190,N(OFFSET($O841:AN841,0,MAX(COLUMN($O841:AN841))-COLUMN($O841:AN841),1,1)))</f>
        <v>0</v>
      </c>
      <c r="AO870" s="256">
        <f ca="1">SUMPRODUCT($O190:AO190,N(OFFSET($O841:AO841,0,MAX(COLUMN($O841:AO841))-COLUMN($O841:AO841),1,1)))</f>
        <v>0</v>
      </c>
      <c r="AP870" s="256">
        <f ca="1">SUMPRODUCT($O190:AP190,N(OFFSET($O841:AP841,0,MAX(COLUMN($O841:AP841))-COLUMN($O841:AP841),1,1)))</f>
        <v>0</v>
      </c>
      <c r="AQ870" s="256">
        <f ca="1">SUMPRODUCT($O190:AQ190,N(OFFSET($O841:AQ841,0,MAX(COLUMN($O841:AQ841))-COLUMN($O841:AQ841),1,1)))</f>
        <v>0</v>
      </c>
      <c r="AR870" s="256">
        <f ca="1">SUMPRODUCT($O190:AR190,N(OFFSET($O841:AR841,0,MAX(COLUMN($O841:AR841))-COLUMN($O841:AR841),1,1)))</f>
        <v>0</v>
      </c>
      <c r="AS870" s="256">
        <f ca="1">SUMPRODUCT($O190:AS190,N(OFFSET($O841:AS841,0,MAX(COLUMN($O841:AS841))-COLUMN($O841:AS841),1,1)))</f>
        <v>0</v>
      </c>
      <c r="AT870" s="256">
        <f ca="1">SUMPRODUCT($O190:AT190,N(OFFSET($O841:AT841,0,MAX(COLUMN($O841:AT841))-COLUMN($O841:AT841),1,1)))</f>
        <v>0</v>
      </c>
      <c r="AU870" s="256">
        <f ca="1">SUMPRODUCT($O190:AU190,N(OFFSET($O841:AU841,0,MAX(COLUMN($O841:AU841))-COLUMN($O841:AU841),1,1)))</f>
        <v>0</v>
      </c>
      <c r="AV870" s="256">
        <f ca="1">SUMPRODUCT($O190:AV190,N(OFFSET($O841:AV841,0,MAX(COLUMN($O841:AV841))-COLUMN($O841:AV841),1,1)))</f>
        <v>0</v>
      </c>
      <c r="AW870" s="256">
        <f ca="1">SUMPRODUCT($O190:AW190,N(OFFSET($O841:AW841,0,MAX(COLUMN($O841:AW841))-COLUMN($O841:AW841),1,1)))</f>
        <v>0</v>
      </c>
      <c r="AX870" s="256">
        <f ca="1">SUMPRODUCT($O190:AX190,N(OFFSET($O841:AX841,0,MAX(COLUMN($O841:AX841))-COLUMN($O841:AX841),1,1)))</f>
        <v>0</v>
      </c>
      <c r="AY870" s="256">
        <f ca="1">SUMPRODUCT($O190:AY190,N(OFFSET($O841:AY841,0,MAX(COLUMN($O841:AY841))-COLUMN($O841:AY841),1,1)))</f>
        <v>0</v>
      </c>
      <c r="AZ870" s="256">
        <f ca="1">SUMPRODUCT($O190:AZ190,N(OFFSET($O841:AZ841,0,MAX(COLUMN($O841:AZ841))-COLUMN($O841:AZ841),1,1)))</f>
        <v>0</v>
      </c>
      <c r="BA870" s="256">
        <f ca="1">SUMPRODUCT($O190:BA190,N(OFFSET($O841:BA841,0,MAX(COLUMN($O841:BA841))-COLUMN($O841:BA841),1,1)))</f>
        <v>0</v>
      </c>
      <c r="BB870" s="256">
        <f ca="1">SUMPRODUCT($O190:BB190,N(OFFSET($O841:BB841,0,MAX(COLUMN($O841:BB841))-COLUMN($O841:BB841),1,1)))</f>
        <v>0</v>
      </c>
      <c r="BC870" s="256">
        <f ca="1">SUMPRODUCT($O190:BC190,N(OFFSET($O841:BC841,0,MAX(COLUMN($O841:BC841))-COLUMN($O841:BC841),1,1)))</f>
        <v>0</v>
      </c>
      <c r="BD870" s="256">
        <f ca="1">SUMPRODUCT($O190:BD190,N(OFFSET($O841:BD841,0,MAX(COLUMN($O841:BD841))-COLUMN($O841:BD841),1,1)))</f>
        <v>0</v>
      </c>
      <c r="BE870" s="256">
        <f ca="1">SUMPRODUCT($O190:BE190,N(OFFSET($O841:BE841,0,MAX(COLUMN($O841:BE841))-COLUMN($O841:BE841),1,1)))</f>
        <v>0</v>
      </c>
      <c r="BF870" s="256">
        <f ca="1">SUMPRODUCT($O190:BF190,N(OFFSET($O841:BF841,0,MAX(COLUMN($O841:BF841))-COLUMN($O841:BF841),1,1)))</f>
        <v>0</v>
      </c>
      <c r="BG870" s="256">
        <f ca="1">SUMPRODUCT($O190:BG190,N(OFFSET($O841:BG841,0,MAX(COLUMN($O841:BG841))-COLUMN($O841:BG841),1,1)))</f>
        <v>0</v>
      </c>
      <c r="BH870" s="256">
        <f ca="1">SUMPRODUCT($O190:BH190,N(OFFSET($O841:BH841,0,MAX(COLUMN($O841:BH841))-COLUMN($O841:BH841),1,1)))</f>
        <v>0</v>
      </c>
      <c r="BI870" s="256">
        <f ca="1">SUMPRODUCT($O190:BI190,N(OFFSET($O841:BI841,0,MAX(COLUMN($O841:BI841))-COLUMN($O841:BI841),1,1)))</f>
        <v>0</v>
      </c>
      <c r="BJ870" s="256">
        <f ca="1">SUMPRODUCT($O190:BJ190,N(OFFSET($O841:BJ841,0,MAX(COLUMN($O841:BJ841))-COLUMN($O841:BJ841),1,1)))</f>
        <v>0</v>
      </c>
      <c r="BK870" s="256">
        <f ca="1">SUMPRODUCT($O190:BK190,N(OFFSET($O841:BK841,0,MAX(COLUMN($O841:BK841))-COLUMN($O841:BK841),1,1)))</f>
        <v>0</v>
      </c>
      <c r="BL870" s="256">
        <f ca="1">SUMPRODUCT($O190:BL190,N(OFFSET($O841:BL841,0,MAX(COLUMN($O841:BL841))-COLUMN($O841:BL841),1,1)))</f>
        <v>0</v>
      </c>
      <c r="BM870" s="256">
        <f ca="1">SUMPRODUCT($O190:BM190,N(OFFSET($O841:BM841,0,MAX(COLUMN($O841:BM841))-COLUMN($O841:BM841),1,1)))</f>
        <v>0</v>
      </c>
    </row>
    <row r="871" spans="3:65" ht="12.75">
      <c r="C871" s="220">
        <f t="shared" si="705"/>
        <v>9</v>
      </c>
      <c r="D871" s="198" t="str">
        <f t="shared" si="706"/>
        <v>…</v>
      </c>
      <c r="E871" s="245" t="str">
        <f t="shared" si="704"/>
        <v>Operating Expense</v>
      </c>
      <c r="F871" s="215">
        <f t="shared" si="704"/>
        <v>2</v>
      </c>
      <c r="G871" s="215"/>
      <c r="H871" s="249"/>
      <c r="K871" s="236"/>
      <c r="L871" s="237"/>
      <c r="O871" s="256">
        <f ca="1">SUMPRODUCT($O191:O191,N(OFFSET($O842:O842,0,MAX(COLUMN($O842:O842))-COLUMN($O842:O842),1,1)))</f>
        <v>0</v>
      </c>
      <c r="P871" s="256">
        <f ca="1">SUMPRODUCT($O191:P191,N(OFFSET($O842:P842,0,MAX(COLUMN($O842:P842))-COLUMN($O842:P842),1,1)))</f>
        <v>0</v>
      </c>
      <c r="Q871" s="256">
        <f ca="1">SUMPRODUCT($O191:Q191,N(OFFSET($O842:Q842,0,MAX(COLUMN($O842:Q842))-COLUMN($O842:Q842),1,1)))</f>
        <v>0</v>
      </c>
      <c r="R871" s="256">
        <f ca="1">SUMPRODUCT($O191:R191,N(OFFSET($O842:R842,0,MAX(COLUMN($O842:R842))-COLUMN($O842:R842),1,1)))</f>
        <v>0</v>
      </c>
      <c r="S871" s="256">
        <f ca="1">SUMPRODUCT($O191:S191,N(OFFSET($O842:S842,0,MAX(COLUMN($O842:S842))-COLUMN($O842:S842),1,1)))</f>
        <v>0</v>
      </c>
      <c r="T871" s="256">
        <f ca="1">SUMPRODUCT($O191:T191,N(OFFSET($O842:T842,0,MAX(COLUMN($O842:T842))-COLUMN($O842:T842),1,1)))</f>
        <v>0</v>
      </c>
      <c r="U871" s="256">
        <f ca="1">SUMPRODUCT($O191:U191,N(OFFSET($O842:U842,0,MAX(COLUMN($O842:U842))-COLUMN($O842:U842),1,1)))</f>
        <v>0</v>
      </c>
      <c r="V871" s="256">
        <f ca="1">SUMPRODUCT($O191:V191,N(OFFSET($O842:V842,0,MAX(COLUMN($O842:V842))-COLUMN($O842:V842),1,1)))</f>
        <v>0</v>
      </c>
      <c r="W871" s="256">
        <f ca="1">SUMPRODUCT($O191:W191,N(OFFSET($O842:W842,0,MAX(COLUMN($O842:W842))-COLUMN($O842:W842),1,1)))</f>
        <v>0</v>
      </c>
      <c r="X871" s="256">
        <f ca="1">SUMPRODUCT($O191:X191,N(OFFSET($O842:X842,0,MAX(COLUMN($O842:X842))-COLUMN($O842:X842),1,1)))</f>
        <v>0</v>
      </c>
      <c r="Y871" s="256">
        <f ca="1">SUMPRODUCT($O191:Y191,N(OFFSET($O842:Y842,0,MAX(COLUMN($O842:Y842))-COLUMN($O842:Y842),1,1)))</f>
        <v>0</v>
      </c>
      <c r="Z871" s="256">
        <f ca="1">SUMPRODUCT($O191:Z191,N(OFFSET($O842:Z842,0,MAX(COLUMN($O842:Z842))-COLUMN($O842:Z842),1,1)))</f>
        <v>0</v>
      </c>
      <c r="AA871" s="256">
        <f ca="1">SUMPRODUCT($O191:AA191,N(OFFSET($O842:AA842,0,MAX(COLUMN($O842:AA842))-COLUMN($O842:AA842),1,1)))</f>
        <v>0</v>
      </c>
      <c r="AB871" s="256">
        <f ca="1">SUMPRODUCT($O191:AB191,N(OFFSET($O842:AB842,0,MAX(COLUMN($O842:AB842))-COLUMN($O842:AB842),1,1)))</f>
        <v>0</v>
      </c>
      <c r="AC871" s="256">
        <f ca="1">SUMPRODUCT($O191:AC191,N(OFFSET($O842:AC842,0,MAX(COLUMN($O842:AC842))-COLUMN($O842:AC842),1,1)))</f>
        <v>0</v>
      </c>
      <c r="AD871" s="256">
        <f ca="1">SUMPRODUCT($O191:AD191,N(OFFSET($O842:AD842,0,MAX(COLUMN($O842:AD842))-COLUMN($O842:AD842),1,1)))</f>
        <v>0</v>
      </c>
      <c r="AE871" s="256">
        <f ca="1">SUMPRODUCT($O191:AE191,N(OFFSET($O842:AE842,0,MAX(COLUMN($O842:AE842))-COLUMN($O842:AE842),1,1)))</f>
        <v>0</v>
      </c>
      <c r="AF871" s="256">
        <f ca="1">SUMPRODUCT($O191:AF191,N(OFFSET($O842:AF842,0,MAX(COLUMN($O842:AF842))-COLUMN($O842:AF842),1,1)))</f>
        <v>0</v>
      </c>
      <c r="AG871" s="256">
        <f ca="1">SUMPRODUCT($O191:AG191,N(OFFSET($O842:AG842,0,MAX(COLUMN($O842:AG842))-COLUMN($O842:AG842),1,1)))</f>
        <v>0</v>
      </c>
      <c r="AH871" s="256">
        <f ca="1">SUMPRODUCT($O191:AH191,N(OFFSET($O842:AH842,0,MAX(COLUMN($O842:AH842))-COLUMN($O842:AH842),1,1)))</f>
        <v>0</v>
      </c>
      <c r="AI871" s="256">
        <f ca="1">SUMPRODUCT($O191:AI191,N(OFFSET($O842:AI842,0,MAX(COLUMN($O842:AI842))-COLUMN($O842:AI842),1,1)))</f>
        <v>0</v>
      </c>
      <c r="AJ871" s="256">
        <f ca="1">SUMPRODUCT($O191:AJ191,N(OFFSET($O842:AJ842,0,MAX(COLUMN($O842:AJ842))-COLUMN($O842:AJ842),1,1)))</f>
        <v>0</v>
      </c>
      <c r="AK871" s="256">
        <f ca="1">SUMPRODUCT($O191:AK191,N(OFFSET($O842:AK842,0,MAX(COLUMN($O842:AK842))-COLUMN($O842:AK842),1,1)))</f>
        <v>0</v>
      </c>
      <c r="AL871" s="256">
        <f ca="1">SUMPRODUCT($O191:AL191,N(OFFSET($O842:AL842,0,MAX(COLUMN($O842:AL842))-COLUMN($O842:AL842),1,1)))</f>
        <v>0</v>
      </c>
      <c r="AM871" s="256">
        <f ca="1">SUMPRODUCT($O191:AM191,N(OFFSET($O842:AM842,0,MAX(COLUMN($O842:AM842))-COLUMN($O842:AM842),1,1)))</f>
        <v>0</v>
      </c>
      <c r="AN871" s="256">
        <f ca="1">SUMPRODUCT($O191:AN191,N(OFFSET($O842:AN842,0,MAX(COLUMN($O842:AN842))-COLUMN($O842:AN842),1,1)))</f>
        <v>0</v>
      </c>
      <c r="AO871" s="256">
        <f ca="1">SUMPRODUCT($O191:AO191,N(OFFSET($O842:AO842,0,MAX(COLUMN($O842:AO842))-COLUMN($O842:AO842),1,1)))</f>
        <v>0</v>
      </c>
      <c r="AP871" s="256">
        <f ca="1">SUMPRODUCT($O191:AP191,N(OFFSET($O842:AP842,0,MAX(COLUMN($O842:AP842))-COLUMN($O842:AP842),1,1)))</f>
        <v>0</v>
      </c>
      <c r="AQ871" s="256">
        <f ca="1">SUMPRODUCT($O191:AQ191,N(OFFSET($O842:AQ842,0,MAX(COLUMN($O842:AQ842))-COLUMN($O842:AQ842),1,1)))</f>
        <v>0</v>
      </c>
      <c r="AR871" s="256">
        <f ca="1">SUMPRODUCT($O191:AR191,N(OFFSET($O842:AR842,0,MAX(COLUMN($O842:AR842))-COLUMN($O842:AR842),1,1)))</f>
        <v>0</v>
      </c>
      <c r="AS871" s="256">
        <f ca="1">SUMPRODUCT($O191:AS191,N(OFFSET($O842:AS842,0,MAX(COLUMN($O842:AS842))-COLUMN($O842:AS842),1,1)))</f>
        <v>0</v>
      </c>
      <c r="AT871" s="256">
        <f ca="1">SUMPRODUCT($O191:AT191,N(OFFSET($O842:AT842,0,MAX(COLUMN($O842:AT842))-COLUMN($O842:AT842),1,1)))</f>
        <v>0</v>
      </c>
      <c r="AU871" s="256">
        <f ca="1">SUMPRODUCT($O191:AU191,N(OFFSET($O842:AU842,0,MAX(COLUMN($O842:AU842))-COLUMN($O842:AU842),1,1)))</f>
        <v>0</v>
      </c>
      <c r="AV871" s="256">
        <f ca="1">SUMPRODUCT($O191:AV191,N(OFFSET($O842:AV842,0,MAX(COLUMN($O842:AV842))-COLUMN($O842:AV842),1,1)))</f>
        <v>0</v>
      </c>
      <c r="AW871" s="256">
        <f ca="1">SUMPRODUCT($O191:AW191,N(OFFSET($O842:AW842,0,MAX(COLUMN($O842:AW842))-COLUMN($O842:AW842),1,1)))</f>
        <v>0</v>
      </c>
      <c r="AX871" s="256">
        <f ca="1">SUMPRODUCT($O191:AX191,N(OFFSET($O842:AX842,0,MAX(COLUMN($O842:AX842))-COLUMN($O842:AX842),1,1)))</f>
        <v>0</v>
      </c>
      <c r="AY871" s="256">
        <f ca="1">SUMPRODUCT($O191:AY191,N(OFFSET($O842:AY842,0,MAX(COLUMN($O842:AY842))-COLUMN($O842:AY842),1,1)))</f>
        <v>0</v>
      </c>
      <c r="AZ871" s="256">
        <f ca="1">SUMPRODUCT($O191:AZ191,N(OFFSET($O842:AZ842,0,MAX(COLUMN($O842:AZ842))-COLUMN($O842:AZ842),1,1)))</f>
        <v>0</v>
      </c>
      <c r="BA871" s="256">
        <f ca="1">SUMPRODUCT($O191:BA191,N(OFFSET($O842:BA842,0,MAX(COLUMN($O842:BA842))-COLUMN($O842:BA842),1,1)))</f>
        <v>0</v>
      </c>
      <c r="BB871" s="256">
        <f ca="1">SUMPRODUCT($O191:BB191,N(OFFSET($O842:BB842,0,MAX(COLUMN($O842:BB842))-COLUMN($O842:BB842),1,1)))</f>
        <v>0</v>
      </c>
      <c r="BC871" s="256">
        <f ca="1">SUMPRODUCT($O191:BC191,N(OFFSET($O842:BC842,0,MAX(COLUMN($O842:BC842))-COLUMN($O842:BC842),1,1)))</f>
        <v>0</v>
      </c>
      <c r="BD871" s="256">
        <f ca="1">SUMPRODUCT($O191:BD191,N(OFFSET($O842:BD842,0,MAX(COLUMN($O842:BD842))-COLUMN($O842:BD842),1,1)))</f>
        <v>0</v>
      </c>
      <c r="BE871" s="256">
        <f ca="1">SUMPRODUCT($O191:BE191,N(OFFSET($O842:BE842,0,MAX(COLUMN($O842:BE842))-COLUMN($O842:BE842),1,1)))</f>
        <v>0</v>
      </c>
      <c r="BF871" s="256">
        <f ca="1">SUMPRODUCT($O191:BF191,N(OFFSET($O842:BF842,0,MAX(COLUMN($O842:BF842))-COLUMN($O842:BF842),1,1)))</f>
        <v>0</v>
      </c>
      <c r="BG871" s="256">
        <f ca="1">SUMPRODUCT($O191:BG191,N(OFFSET($O842:BG842,0,MAX(COLUMN($O842:BG842))-COLUMN($O842:BG842),1,1)))</f>
        <v>0</v>
      </c>
      <c r="BH871" s="256">
        <f ca="1">SUMPRODUCT($O191:BH191,N(OFFSET($O842:BH842,0,MAX(COLUMN($O842:BH842))-COLUMN($O842:BH842),1,1)))</f>
        <v>0</v>
      </c>
      <c r="BI871" s="256">
        <f ca="1">SUMPRODUCT($O191:BI191,N(OFFSET($O842:BI842,0,MAX(COLUMN($O842:BI842))-COLUMN($O842:BI842),1,1)))</f>
        <v>0</v>
      </c>
      <c r="BJ871" s="256">
        <f ca="1">SUMPRODUCT($O191:BJ191,N(OFFSET($O842:BJ842,0,MAX(COLUMN($O842:BJ842))-COLUMN($O842:BJ842),1,1)))</f>
        <v>0</v>
      </c>
      <c r="BK871" s="256">
        <f ca="1">SUMPRODUCT($O191:BK191,N(OFFSET($O842:BK842,0,MAX(COLUMN($O842:BK842))-COLUMN($O842:BK842),1,1)))</f>
        <v>0</v>
      </c>
      <c r="BL871" s="256">
        <f ca="1">SUMPRODUCT($O191:BL191,N(OFFSET($O842:BL842,0,MAX(COLUMN($O842:BL842))-COLUMN($O842:BL842),1,1)))</f>
        <v>0</v>
      </c>
      <c r="BM871" s="256">
        <f ca="1">SUMPRODUCT($O191:BM191,N(OFFSET($O842:BM842,0,MAX(COLUMN($O842:BM842))-COLUMN($O842:BM842),1,1)))</f>
        <v>0</v>
      </c>
    </row>
    <row r="872" spans="3:65" ht="12.75">
      <c r="C872" s="220">
        <f t="shared" si="705"/>
        <v>10</v>
      </c>
      <c r="D872" s="198" t="str">
        <f t="shared" si="706"/>
        <v>…</v>
      </c>
      <c r="E872" s="245" t="str">
        <f t="shared" si="704"/>
        <v>Operating Expense</v>
      </c>
      <c r="F872" s="215">
        <f t="shared" si="704"/>
        <v>2</v>
      </c>
      <c r="G872" s="215"/>
      <c r="H872" s="249"/>
      <c r="K872" s="236"/>
      <c r="L872" s="237"/>
      <c r="O872" s="256">
        <f ca="1">SUMPRODUCT($O192:O192,N(OFFSET($O843:O843,0,MAX(COLUMN($O843:O843))-COLUMN($O843:O843),1,1)))</f>
        <v>0</v>
      </c>
      <c r="P872" s="256">
        <f ca="1">SUMPRODUCT($O192:P192,N(OFFSET($O843:P843,0,MAX(COLUMN($O843:P843))-COLUMN($O843:P843),1,1)))</f>
        <v>0</v>
      </c>
      <c r="Q872" s="256">
        <f ca="1">SUMPRODUCT($O192:Q192,N(OFFSET($O843:Q843,0,MAX(COLUMN($O843:Q843))-COLUMN($O843:Q843),1,1)))</f>
        <v>0</v>
      </c>
      <c r="R872" s="256">
        <f ca="1">SUMPRODUCT($O192:R192,N(OFFSET($O843:R843,0,MAX(COLUMN($O843:R843))-COLUMN($O843:R843),1,1)))</f>
        <v>0</v>
      </c>
      <c r="S872" s="256">
        <f ca="1">SUMPRODUCT($O192:S192,N(OFFSET($O843:S843,0,MAX(COLUMN($O843:S843))-COLUMN($O843:S843),1,1)))</f>
        <v>0</v>
      </c>
      <c r="T872" s="256">
        <f ca="1">SUMPRODUCT($O192:T192,N(OFFSET($O843:T843,0,MAX(COLUMN($O843:T843))-COLUMN($O843:T843),1,1)))</f>
        <v>0</v>
      </c>
      <c r="U872" s="256">
        <f ca="1">SUMPRODUCT($O192:U192,N(OFFSET($O843:U843,0,MAX(COLUMN($O843:U843))-COLUMN($O843:U843),1,1)))</f>
        <v>0</v>
      </c>
      <c r="V872" s="256">
        <f ca="1">SUMPRODUCT($O192:V192,N(OFFSET($O843:V843,0,MAX(COLUMN($O843:V843))-COLUMN($O843:V843),1,1)))</f>
        <v>0</v>
      </c>
      <c r="W872" s="256">
        <f ca="1">SUMPRODUCT($O192:W192,N(OFFSET($O843:W843,0,MAX(COLUMN($O843:W843))-COLUMN($O843:W843),1,1)))</f>
        <v>0</v>
      </c>
      <c r="X872" s="256">
        <f ca="1">SUMPRODUCT($O192:X192,N(OFFSET($O843:X843,0,MAX(COLUMN($O843:X843))-COLUMN($O843:X843),1,1)))</f>
        <v>0</v>
      </c>
      <c r="Y872" s="256">
        <f ca="1">SUMPRODUCT($O192:Y192,N(OFFSET($O843:Y843,0,MAX(COLUMN($O843:Y843))-COLUMN($O843:Y843),1,1)))</f>
        <v>0</v>
      </c>
      <c r="Z872" s="256">
        <f ca="1">SUMPRODUCT($O192:Z192,N(OFFSET($O843:Z843,0,MAX(COLUMN($O843:Z843))-COLUMN($O843:Z843),1,1)))</f>
        <v>0</v>
      </c>
      <c r="AA872" s="256">
        <f ca="1">SUMPRODUCT($O192:AA192,N(OFFSET($O843:AA843,0,MAX(COLUMN($O843:AA843))-COLUMN($O843:AA843),1,1)))</f>
        <v>0</v>
      </c>
      <c r="AB872" s="256">
        <f ca="1">SUMPRODUCT($O192:AB192,N(OFFSET($O843:AB843,0,MAX(COLUMN($O843:AB843))-COLUMN($O843:AB843),1,1)))</f>
        <v>0</v>
      </c>
      <c r="AC872" s="256">
        <f ca="1">SUMPRODUCT($O192:AC192,N(OFFSET($O843:AC843,0,MAX(COLUMN($O843:AC843))-COLUMN($O843:AC843),1,1)))</f>
        <v>0</v>
      </c>
      <c r="AD872" s="256">
        <f ca="1">SUMPRODUCT($O192:AD192,N(OFFSET($O843:AD843,0,MAX(COLUMN($O843:AD843))-COLUMN($O843:AD843),1,1)))</f>
        <v>0</v>
      </c>
      <c r="AE872" s="256">
        <f ca="1">SUMPRODUCT($O192:AE192,N(OFFSET($O843:AE843,0,MAX(COLUMN($O843:AE843))-COLUMN($O843:AE843),1,1)))</f>
        <v>0</v>
      </c>
      <c r="AF872" s="256">
        <f ca="1">SUMPRODUCT($O192:AF192,N(OFFSET($O843:AF843,0,MAX(COLUMN($O843:AF843))-COLUMN($O843:AF843),1,1)))</f>
        <v>0</v>
      </c>
      <c r="AG872" s="256">
        <f ca="1">SUMPRODUCT($O192:AG192,N(OFFSET($O843:AG843,0,MAX(COLUMN($O843:AG843))-COLUMN($O843:AG843),1,1)))</f>
        <v>0</v>
      </c>
      <c r="AH872" s="256">
        <f ca="1">SUMPRODUCT($O192:AH192,N(OFFSET($O843:AH843,0,MAX(COLUMN($O843:AH843))-COLUMN($O843:AH843),1,1)))</f>
        <v>0</v>
      </c>
      <c r="AI872" s="256">
        <f ca="1">SUMPRODUCT($O192:AI192,N(OFFSET($O843:AI843,0,MAX(COLUMN($O843:AI843))-COLUMN($O843:AI843),1,1)))</f>
        <v>0</v>
      </c>
      <c r="AJ872" s="256">
        <f ca="1">SUMPRODUCT($O192:AJ192,N(OFFSET($O843:AJ843,0,MAX(COLUMN($O843:AJ843))-COLUMN($O843:AJ843),1,1)))</f>
        <v>0</v>
      </c>
      <c r="AK872" s="256">
        <f ca="1">SUMPRODUCT($O192:AK192,N(OFFSET($O843:AK843,0,MAX(COLUMN($O843:AK843))-COLUMN($O843:AK843),1,1)))</f>
        <v>0</v>
      </c>
      <c r="AL872" s="256">
        <f ca="1">SUMPRODUCT($O192:AL192,N(OFFSET($O843:AL843,0,MAX(COLUMN($O843:AL843))-COLUMN($O843:AL843),1,1)))</f>
        <v>0</v>
      </c>
      <c r="AM872" s="256">
        <f ca="1">SUMPRODUCT($O192:AM192,N(OFFSET($O843:AM843,0,MAX(COLUMN($O843:AM843))-COLUMN($O843:AM843),1,1)))</f>
        <v>0</v>
      </c>
      <c r="AN872" s="256">
        <f ca="1">SUMPRODUCT($O192:AN192,N(OFFSET($O843:AN843,0,MAX(COLUMN($O843:AN843))-COLUMN($O843:AN843),1,1)))</f>
        <v>0</v>
      </c>
      <c r="AO872" s="256">
        <f ca="1">SUMPRODUCT($O192:AO192,N(OFFSET($O843:AO843,0,MAX(COLUMN($O843:AO843))-COLUMN($O843:AO843),1,1)))</f>
        <v>0</v>
      </c>
      <c r="AP872" s="256">
        <f ca="1">SUMPRODUCT($O192:AP192,N(OFFSET($O843:AP843,0,MAX(COLUMN($O843:AP843))-COLUMN($O843:AP843),1,1)))</f>
        <v>0</v>
      </c>
      <c r="AQ872" s="256">
        <f ca="1">SUMPRODUCT($O192:AQ192,N(OFFSET($O843:AQ843,0,MAX(COLUMN($O843:AQ843))-COLUMN($O843:AQ843),1,1)))</f>
        <v>0</v>
      </c>
      <c r="AR872" s="256">
        <f ca="1">SUMPRODUCT($O192:AR192,N(OFFSET($O843:AR843,0,MAX(COLUMN($O843:AR843))-COLUMN($O843:AR843),1,1)))</f>
        <v>0</v>
      </c>
      <c r="AS872" s="256">
        <f ca="1">SUMPRODUCT($O192:AS192,N(OFFSET($O843:AS843,0,MAX(COLUMN($O843:AS843))-COLUMN($O843:AS843),1,1)))</f>
        <v>0</v>
      </c>
      <c r="AT872" s="256">
        <f ca="1">SUMPRODUCT($O192:AT192,N(OFFSET($O843:AT843,0,MAX(COLUMN($O843:AT843))-COLUMN($O843:AT843),1,1)))</f>
        <v>0</v>
      </c>
      <c r="AU872" s="256">
        <f ca="1">SUMPRODUCT($O192:AU192,N(OFFSET($O843:AU843,0,MAX(COLUMN($O843:AU843))-COLUMN($O843:AU843),1,1)))</f>
        <v>0</v>
      </c>
      <c r="AV872" s="256">
        <f ca="1">SUMPRODUCT($O192:AV192,N(OFFSET($O843:AV843,0,MAX(COLUMN($O843:AV843))-COLUMN($O843:AV843),1,1)))</f>
        <v>0</v>
      </c>
      <c r="AW872" s="256">
        <f ca="1">SUMPRODUCT($O192:AW192,N(OFFSET($O843:AW843,0,MAX(COLUMN($O843:AW843))-COLUMN($O843:AW843),1,1)))</f>
        <v>0</v>
      </c>
      <c r="AX872" s="256">
        <f ca="1">SUMPRODUCT($O192:AX192,N(OFFSET($O843:AX843,0,MAX(COLUMN($O843:AX843))-COLUMN($O843:AX843),1,1)))</f>
        <v>0</v>
      </c>
      <c r="AY872" s="256">
        <f ca="1">SUMPRODUCT($O192:AY192,N(OFFSET($O843:AY843,0,MAX(COLUMN($O843:AY843))-COLUMN($O843:AY843),1,1)))</f>
        <v>0</v>
      </c>
      <c r="AZ872" s="256">
        <f ca="1">SUMPRODUCT($O192:AZ192,N(OFFSET($O843:AZ843,0,MAX(COLUMN($O843:AZ843))-COLUMN($O843:AZ843),1,1)))</f>
        <v>0</v>
      </c>
      <c r="BA872" s="256">
        <f ca="1">SUMPRODUCT($O192:BA192,N(OFFSET($O843:BA843,0,MAX(COLUMN($O843:BA843))-COLUMN($O843:BA843),1,1)))</f>
        <v>0</v>
      </c>
      <c r="BB872" s="256">
        <f ca="1">SUMPRODUCT($O192:BB192,N(OFFSET($O843:BB843,0,MAX(COLUMN($O843:BB843))-COLUMN($O843:BB843),1,1)))</f>
        <v>0</v>
      </c>
      <c r="BC872" s="256">
        <f ca="1">SUMPRODUCT($O192:BC192,N(OFFSET($O843:BC843,0,MAX(COLUMN($O843:BC843))-COLUMN($O843:BC843),1,1)))</f>
        <v>0</v>
      </c>
      <c r="BD872" s="256">
        <f ca="1">SUMPRODUCT($O192:BD192,N(OFFSET($O843:BD843,0,MAX(COLUMN($O843:BD843))-COLUMN($O843:BD843),1,1)))</f>
        <v>0</v>
      </c>
      <c r="BE872" s="256">
        <f ca="1">SUMPRODUCT($O192:BE192,N(OFFSET($O843:BE843,0,MAX(COLUMN($O843:BE843))-COLUMN($O843:BE843),1,1)))</f>
        <v>0</v>
      </c>
      <c r="BF872" s="256">
        <f ca="1">SUMPRODUCT($O192:BF192,N(OFFSET($O843:BF843,0,MAX(COLUMN($O843:BF843))-COLUMN($O843:BF843),1,1)))</f>
        <v>0</v>
      </c>
      <c r="BG872" s="256">
        <f ca="1">SUMPRODUCT($O192:BG192,N(OFFSET($O843:BG843,0,MAX(COLUMN($O843:BG843))-COLUMN($O843:BG843),1,1)))</f>
        <v>0</v>
      </c>
      <c r="BH872" s="256">
        <f ca="1">SUMPRODUCT($O192:BH192,N(OFFSET($O843:BH843,0,MAX(COLUMN($O843:BH843))-COLUMN($O843:BH843),1,1)))</f>
        <v>0</v>
      </c>
      <c r="BI872" s="256">
        <f ca="1">SUMPRODUCT($O192:BI192,N(OFFSET($O843:BI843,0,MAX(COLUMN($O843:BI843))-COLUMN($O843:BI843),1,1)))</f>
        <v>0</v>
      </c>
      <c r="BJ872" s="256">
        <f ca="1">SUMPRODUCT($O192:BJ192,N(OFFSET($O843:BJ843,0,MAX(COLUMN($O843:BJ843))-COLUMN($O843:BJ843),1,1)))</f>
        <v>0</v>
      </c>
      <c r="BK872" s="256">
        <f ca="1">SUMPRODUCT($O192:BK192,N(OFFSET($O843:BK843,0,MAX(COLUMN($O843:BK843))-COLUMN($O843:BK843),1,1)))</f>
        <v>0</v>
      </c>
      <c r="BL872" s="256">
        <f ca="1">SUMPRODUCT($O192:BL192,N(OFFSET($O843:BL843,0,MAX(COLUMN($O843:BL843))-COLUMN($O843:BL843),1,1)))</f>
        <v>0</v>
      </c>
      <c r="BM872" s="256">
        <f ca="1">SUMPRODUCT($O192:BM192,N(OFFSET($O843:BM843,0,MAX(COLUMN($O843:BM843))-COLUMN($O843:BM843),1,1)))</f>
        <v>0</v>
      </c>
    </row>
    <row r="873" spans="3:65" ht="12.75">
      <c r="C873" s="220">
        <f t="shared" si="705"/>
        <v>11</v>
      </c>
      <c r="D873" s="198" t="str">
        <f t="shared" si="706"/>
        <v>…</v>
      </c>
      <c r="E873" s="245" t="str">
        <f t="shared" si="704"/>
        <v>Operating Expense</v>
      </c>
      <c r="F873" s="215">
        <f t="shared" si="704"/>
        <v>2</v>
      </c>
      <c r="G873" s="215"/>
      <c r="H873" s="249"/>
      <c r="K873" s="236"/>
      <c r="L873" s="237"/>
      <c r="O873" s="256">
        <f ca="1">SUMPRODUCT($O193:O193,N(OFFSET($O844:O844,0,MAX(COLUMN($O844:O844))-COLUMN($O844:O844),1,1)))</f>
        <v>0</v>
      </c>
      <c r="P873" s="256">
        <f ca="1">SUMPRODUCT($O193:P193,N(OFFSET($O844:P844,0,MAX(COLUMN($O844:P844))-COLUMN($O844:P844),1,1)))</f>
        <v>0</v>
      </c>
      <c r="Q873" s="256">
        <f ca="1">SUMPRODUCT($O193:Q193,N(OFFSET($O844:Q844,0,MAX(COLUMN($O844:Q844))-COLUMN($O844:Q844),1,1)))</f>
        <v>0</v>
      </c>
      <c r="R873" s="256">
        <f ca="1">SUMPRODUCT($O193:R193,N(OFFSET($O844:R844,0,MAX(COLUMN($O844:R844))-COLUMN($O844:R844),1,1)))</f>
        <v>0</v>
      </c>
      <c r="S873" s="256">
        <f ca="1">SUMPRODUCT($O193:S193,N(OFFSET($O844:S844,0,MAX(COLUMN($O844:S844))-COLUMN($O844:S844),1,1)))</f>
        <v>0</v>
      </c>
      <c r="T873" s="256">
        <f ca="1">SUMPRODUCT($O193:T193,N(OFFSET($O844:T844,0,MAX(COLUMN($O844:T844))-COLUMN($O844:T844),1,1)))</f>
        <v>0</v>
      </c>
      <c r="U873" s="256">
        <f ca="1">SUMPRODUCT($O193:U193,N(OFFSET($O844:U844,0,MAX(COLUMN($O844:U844))-COLUMN($O844:U844),1,1)))</f>
        <v>0</v>
      </c>
      <c r="V873" s="256">
        <f ca="1">SUMPRODUCT($O193:V193,N(OFFSET($O844:V844,0,MAX(COLUMN($O844:V844))-COLUMN($O844:V844),1,1)))</f>
        <v>0</v>
      </c>
      <c r="W873" s="256">
        <f ca="1">SUMPRODUCT($O193:W193,N(OFFSET($O844:W844,0,MAX(COLUMN($O844:W844))-COLUMN($O844:W844),1,1)))</f>
        <v>0</v>
      </c>
      <c r="X873" s="256">
        <f ca="1">SUMPRODUCT($O193:X193,N(OFFSET($O844:X844,0,MAX(COLUMN($O844:X844))-COLUMN($O844:X844),1,1)))</f>
        <v>0</v>
      </c>
      <c r="Y873" s="256">
        <f ca="1">SUMPRODUCT($O193:Y193,N(OFFSET($O844:Y844,0,MAX(COLUMN($O844:Y844))-COLUMN($O844:Y844),1,1)))</f>
        <v>0</v>
      </c>
      <c r="Z873" s="256">
        <f ca="1">SUMPRODUCT($O193:Z193,N(OFFSET($O844:Z844,0,MAX(COLUMN($O844:Z844))-COLUMN($O844:Z844),1,1)))</f>
        <v>0</v>
      </c>
      <c r="AA873" s="256">
        <f ca="1">SUMPRODUCT($O193:AA193,N(OFFSET($O844:AA844,0,MAX(COLUMN($O844:AA844))-COLUMN($O844:AA844),1,1)))</f>
        <v>0</v>
      </c>
      <c r="AB873" s="256">
        <f ca="1">SUMPRODUCT($O193:AB193,N(OFFSET($O844:AB844,0,MAX(COLUMN($O844:AB844))-COLUMN($O844:AB844),1,1)))</f>
        <v>0</v>
      </c>
      <c r="AC873" s="256">
        <f ca="1">SUMPRODUCT($O193:AC193,N(OFFSET($O844:AC844,0,MAX(COLUMN($O844:AC844))-COLUMN($O844:AC844),1,1)))</f>
        <v>0</v>
      </c>
      <c r="AD873" s="256">
        <f ca="1">SUMPRODUCT($O193:AD193,N(OFFSET($O844:AD844,0,MAX(COLUMN($O844:AD844))-COLUMN($O844:AD844),1,1)))</f>
        <v>0</v>
      </c>
      <c r="AE873" s="256">
        <f ca="1">SUMPRODUCT($O193:AE193,N(OFFSET($O844:AE844,0,MAX(COLUMN($O844:AE844))-COLUMN($O844:AE844),1,1)))</f>
        <v>0</v>
      </c>
      <c r="AF873" s="256">
        <f ca="1">SUMPRODUCT($O193:AF193,N(OFFSET($O844:AF844,0,MAX(COLUMN($O844:AF844))-COLUMN($O844:AF844),1,1)))</f>
        <v>0</v>
      </c>
      <c r="AG873" s="256">
        <f ca="1">SUMPRODUCT($O193:AG193,N(OFFSET($O844:AG844,0,MAX(COLUMN($O844:AG844))-COLUMN($O844:AG844),1,1)))</f>
        <v>0</v>
      </c>
      <c r="AH873" s="256">
        <f ca="1">SUMPRODUCT($O193:AH193,N(OFFSET($O844:AH844,0,MAX(COLUMN($O844:AH844))-COLUMN($O844:AH844),1,1)))</f>
        <v>0</v>
      </c>
      <c r="AI873" s="256">
        <f ca="1">SUMPRODUCT($O193:AI193,N(OFFSET($O844:AI844,0,MAX(COLUMN($O844:AI844))-COLUMN($O844:AI844),1,1)))</f>
        <v>0</v>
      </c>
      <c r="AJ873" s="256">
        <f ca="1">SUMPRODUCT($O193:AJ193,N(OFFSET($O844:AJ844,0,MAX(COLUMN($O844:AJ844))-COLUMN($O844:AJ844),1,1)))</f>
        <v>0</v>
      </c>
      <c r="AK873" s="256">
        <f ca="1">SUMPRODUCT($O193:AK193,N(OFFSET($O844:AK844,0,MAX(COLUMN($O844:AK844))-COLUMN($O844:AK844),1,1)))</f>
        <v>0</v>
      </c>
      <c r="AL873" s="256">
        <f ca="1">SUMPRODUCT($O193:AL193,N(OFFSET($O844:AL844,0,MAX(COLUMN($O844:AL844))-COLUMN($O844:AL844),1,1)))</f>
        <v>0</v>
      </c>
      <c r="AM873" s="256">
        <f ca="1">SUMPRODUCT($O193:AM193,N(OFFSET($O844:AM844,0,MAX(COLUMN($O844:AM844))-COLUMN($O844:AM844),1,1)))</f>
        <v>0</v>
      </c>
      <c r="AN873" s="256">
        <f ca="1">SUMPRODUCT($O193:AN193,N(OFFSET($O844:AN844,0,MAX(COLUMN($O844:AN844))-COLUMN($O844:AN844),1,1)))</f>
        <v>0</v>
      </c>
      <c r="AO873" s="256">
        <f ca="1">SUMPRODUCT($O193:AO193,N(OFFSET($O844:AO844,0,MAX(COLUMN($O844:AO844))-COLUMN($O844:AO844),1,1)))</f>
        <v>0</v>
      </c>
      <c r="AP873" s="256">
        <f ca="1">SUMPRODUCT($O193:AP193,N(OFFSET($O844:AP844,0,MAX(COLUMN($O844:AP844))-COLUMN($O844:AP844),1,1)))</f>
        <v>0</v>
      </c>
      <c r="AQ873" s="256">
        <f ca="1">SUMPRODUCT($O193:AQ193,N(OFFSET($O844:AQ844,0,MAX(COLUMN($O844:AQ844))-COLUMN($O844:AQ844),1,1)))</f>
        <v>0</v>
      </c>
      <c r="AR873" s="256">
        <f ca="1">SUMPRODUCT($O193:AR193,N(OFFSET($O844:AR844,0,MAX(COLUMN($O844:AR844))-COLUMN($O844:AR844),1,1)))</f>
        <v>0</v>
      </c>
      <c r="AS873" s="256">
        <f ca="1">SUMPRODUCT($O193:AS193,N(OFFSET($O844:AS844,0,MAX(COLUMN($O844:AS844))-COLUMN($O844:AS844),1,1)))</f>
        <v>0</v>
      </c>
      <c r="AT873" s="256">
        <f ca="1">SUMPRODUCT($O193:AT193,N(OFFSET($O844:AT844,0,MAX(COLUMN($O844:AT844))-COLUMN($O844:AT844),1,1)))</f>
        <v>0</v>
      </c>
      <c r="AU873" s="256">
        <f ca="1">SUMPRODUCT($O193:AU193,N(OFFSET($O844:AU844,0,MAX(COLUMN($O844:AU844))-COLUMN($O844:AU844),1,1)))</f>
        <v>0</v>
      </c>
      <c r="AV873" s="256">
        <f ca="1">SUMPRODUCT($O193:AV193,N(OFFSET($O844:AV844,0,MAX(COLUMN($O844:AV844))-COLUMN($O844:AV844),1,1)))</f>
        <v>0</v>
      </c>
      <c r="AW873" s="256">
        <f ca="1">SUMPRODUCT($O193:AW193,N(OFFSET($O844:AW844,0,MAX(COLUMN($O844:AW844))-COLUMN($O844:AW844),1,1)))</f>
        <v>0</v>
      </c>
      <c r="AX873" s="256">
        <f ca="1">SUMPRODUCT($O193:AX193,N(OFFSET($O844:AX844,0,MAX(COLUMN($O844:AX844))-COLUMN($O844:AX844),1,1)))</f>
        <v>0</v>
      </c>
      <c r="AY873" s="256">
        <f ca="1">SUMPRODUCT($O193:AY193,N(OFFSET($O844:AY844,0,MAX(COLUMN($O844:AY844))-COLUMN($O844:AY844),1,1)))</f>
        <v>0</v>
      </c>
      <c r="AZ873" s="256">
        <f ca="1">SUMPRODUCT($O193:AZ193,N(OFFSET($O844:AZ844,0,MAX(COLUMN($O844:AZ844))-COLUMN($O844:AZ844),1,1)))</f>
        <v>0</v>
      </c>
      <c r="BA873" s="256">
        <f ca="1">SUMPRODUCT($O193:BA193,N(OFFSET($O844:BA844,0,MAX(COLUMN($O844:BA844))-COLUMN($O844:BA844),1,1)))</f>
        <v>0</v>
      </c>
      <c r="BB873" s="256">
        <f ca="1">SUMPRODUCT($O193:BB193,N(OFFSET($O844:BB844,0,MAX(COLUMN($O844:BB844))-COLUMN($O844:BB844),1,1)))</f>
        <v>0</v>
      </c>
      <c r="BC873" s="256">
        <f ca="1">SUMPRODUCT($O193:BC193,N(OFFSET($O844:BC844,0,MAX(COLUMN($O844:BC844))-COLUMN($O844:BC844),1,1)))</f>
        <v>0</v>
      </c>
      <c r="BD873" s="256">
        <f ca="1">SUMPRODUCT($O193:BD193,N(OFFSET($O844:BD844,0,MAX(COLUMN($O844:BD844))-COLUMN($O844:BD844),1,1)))</f>
        <v>0</v>
      </c>
      <c r="BE873" s="256">
        <f ca="1">SUMPRODUCT($O193:BE193,N(OFFSET($O844:BE844,0,MAX(COLUMN($O844:BE844))-COLUMN($O844:BE844),1,1)))</f>
        <v>0</v>
      </c>
      <c r="BF873" s="256">
        <f ca="1">SUMPRODUCT($O193:BF193,N(OFFSET($O844:BF844,0,MAX(COLUMN($O844:BF844))-COLUMN($O844:BF844),1,1)))</f>
        <v>0</v>
      </c>
      <c r="BG873" s="256">
        <f ca="1">SUMPRODUCT($O193:BG193,N(OFFSET($O844:BG844,0,MAX(COLUMN($O844:BG844))-COLUMN($O844:BG844),1,1)))</f>
        <v>0</v>
      </c>
      <c r="BH873" s="256">
        <f ca="1">SUMPRODUCT($O193:BH193,N(OFFSET($O844:BH844,0,MAX(COLUMN($O844:BH844))-COLUMN($O844:BH844),1,1)))</f>
        <v>0</v>
      </c>
      <c r="BI873" s="256">
        <f ca="1">SUMPRODUCT($O193:BI193,N(OFFSET($O844:BI844,0,MAX(COLUMN($O844:BI844))-COLUMN($O844:BI844),1,1)))</f>
        <v>0</v>
      </c>
      <c r="BJ873" s="256">
        <f ca="1">SUMPRODUCT($O193:BJ193,N(OFFSET($O844:BJ844,0,MAX(COLUMN($O844:BJ844))-COLUMN($O844:BJ844),1,1)))</f>
        <v>0</v>
      </c>
      <c r="BK873" s="256">
        <f ca="1">SUMPRODUCT($O193:BK193,N(OFFSET($O844:BK844,0,MAX(COLUMN($O844:BK844))-COLUMN($O844:BK844),1,1)))</f>
        <v>0</v>
      </c>
      <c r="BL873" s="256">
        <f ca="1">SUMPRODUCT($O193:BL193,N(OFFSET($O844:BL844,0,MAX(COLUMN($O844:BL844))-COLUMN($O844:BL844),1,1)))</f>
        <v>0</v>
      </c>
      <c r="BM873" s="256">
        <f ca="1">SUMPRODUCT($O193:BM193,N(OFFSET($O844:BM844,0,MAX(COLUMN($O844:BM844))-COLUMN($O844:BM844),1,1)))</f>
        <v>0</v>
      </c>
    </row>
    <row r="874" spans="3:65" ht="12.75">
      <c r="C874" s="220">
        <f t="shared" si="705"/>
        <v>12</v>
      </c>
      <c r="D874" s="198" t="str">
        <f t="shared" si="706"/>
        <v>…</v>
      </c>
      <c r="E874" s="245" t="str">
        <f t="shared" si="704"/>
        <v>Operating Expense</v>
      </c>
      <c r="F874" s="215">
        <f t="shared" si="704"/>
        <v>2</v>
      </c>
      <c r="G874" s="215"/>
      <c r="H874" s="249"/>
      <c r="K874" s="236"/>
      <c r="L874" s="237"/>
      <c r="O874" s="256">
        <f ca="1">SUMPRODUCT($O194:O194,N(OFFSET($O845:O845,0,MAX(COLUMN($O845:O845))-COLUMN($O845:O845),1,1)))</f>
        <v>0</v>
      </c>
      <c r="P874" s="256">
        <f ca="1">SUMPRODUCT($O194:P194,N(OFFSET($O845:P845,0,MAX(COLUMN($O845:P845))-COLUMN($O845:P845),1,1)))</f>
        <v>0</v>
      </c>
      <c r="Q874" s="256">
        <f ca="1">SUMPRODUCT($O194:Q194,N(OFFSET($O845:Q845,0,MAX(COLUMN($O845:Q845))-COLUMN($O845:Q845),1,1)))</f>
        <v>0</v>
      </c>
      <c r="R874" s="256">
        <f ca="1">SUMPRODUCT($O194:R194,N(OFFSET($O845:R845,0,MAX(COLUMN($O845:R845))-COLUMN($O845:R845),1,1)))</f>
        <v>0</v>
      </c>
      <c r="S874" s="256">
        <f ca="1">SUMPRODUCT($O194:S194,N(OFFSET($O845:S845,0,MAX(COLUMN($O845:S845))-COLUMN($O845:S845),1,1)))</f>
        <v>0</v>
      </c>
      <c r="T874" s="256">
        <f ca="1">SUMPRODUCT($O194:T194,N(OFFSET($O845:T845,0,MAX(COLUMN($O845:T845))-COLUMN($O845:T845),1,1)))</f>
        <v>0</v>
      </c>
      <c r="U874" s="256">
        <f ca="1">SUMPRODUCT($O194:U194,N(OFFSET($O845:U845,0,MAX(COLUMN($O845:U845))-COLUMN($O845:U845),1,1)))</f>
        <v>0</v>
      </c>
      <c r="V874" s="256">
        <f ca="1">SUMPRODUCT($O194:V194,N(OFFSET($O845:V845,0,MAX(COLUMN($O845:V845))-COLUMN($O845:V845),1,1)))</f>
        <v>0</v>
      </c>
      <c r="W874" s="256">
        <f ca="1">SUMPRODUCT($O194:W194,N(OFFSET($O845:W845,0,MAX(COLUMN($O845:W845))-COLUMN($O845:W845),1,1)))</f>
        <v>0</v>
      </c>
      <c r="X874" s="256">
        <f ca="1">SUMPRODUCT($O194:X194,N(OFFSET($O845:X845,0,MAX(COLUMN($O845:X845))-COLUMN($O845:X845),1,1)))</f>
        <v>0</v>
      </c>
      <c r="Y874" s="256">
        <f ca="1">SUMPRODUCT($O194:Y194,N(OFFSET($O845:Y845,0,MAX(COLUMN($O845:Y845))-COLUMN($O845:Y845),1,1)))</f>
        <v>0</v>
      </c>
      <c r="Z874" s="256">
        <f ca="1">SUMPRODUCT($O194:Z194,N(OFFSET($O845:Z845,0,MAX(COLUMN($O845:Z845))-COLUMN($O845:Z845),1,1)))</f>
        <v>0</v>
      </c>
      <c r="AA874" s="256">
        <f ca="1">SUMPRODUCT($O194:AA194,N(OFFSET($O845:AA845,0,MAX(COLUMN($O845:AA845))-COLUMN($O845:AA845),1,1)))</f>
        <v>0</v>
      </c>
      <c r="AB874" s="256">
        <f ca="1">SUMPRODUCT($O194:AB194,N(OFFSET($O845:AB845,0,MAX(COLUMN($O845:AB845))-COLUMN($O845:AB845),1,1)))</f>
        <v>0</v>
      </c>
      <c r="AC874" s="256">
        <f ca="1">SUMPRODUCT($O194:AC194,N(OFFSET($O845:AC845,0,MAX(COLUMN($O845:AC845))-COLUMN($O845:AC845),1,1)))</f>
        <v>0</v>
      </c>
      <c r="AD874" s="256">
        <f ca="1">SUMPRODUCT($O194:AD194,N(OFFSET($O845:AD845,0,MAX(COLUMN($O845:AD845))-COLUMN($O845:AD845),1,1)))</f>
        <v>0</v>
      </c>
      <c r="AE874" s="256">
        <f ca="1">SUMPRODUCT($O194:AE194,N(OFFSET($O845:AE845,0,MAX(COLUMN($O845:AE845))-COLUMN($O845:AE845),1,1)))</f>
        <v>0</v>
      </c>
      <c r="AF874" s="256">
        <f ca="1">SUMPRODUCT($O194:AF194,N(OFFSET($O845:AF845,0,MAX(COLUMN($O845:AF845))-COLUMN($O845:AF845),1,1)))</f>
        <v>0</v>
      </c>
      <c r="AG874" s="256">
        <f ca="1">SUMPRODUCT($O194:AG194,N(OFFSET($O845:AG845,0,MAX(COLUMN($O845:AG845))-COLUMN($O845:AG845),1,1)))</f>
        <v>0</v>
      </c>
      <c r="AH874" s="256">
        <f ca="1">SUMPRODUCT($O194:AH194,N(OFFSET($O845:AH845,0,MAX(COLUMN($O845:AH845))-COLUMN($O845:AH845),1,1)))</f>
        <v>0</v>
      </c>
      <c r="AI874" s="256">
        <f ca="1">SUMPRODUCT($O194:AI194,N(OFFSET($O845:AI845,0,MAX(COLUMN($O845:AI845))-COLUMN($O845:AI845),1,1)))</f>
        <v>0</v>
      </c>
      <c r="AJ874" s="256">
        <f ca="1">SUMPRODUCT($O194:AJ194,N(OFFSET($O845:AJ845,0,MAX(COLUMN($O845:AJ845))-COLUMN($O845:AJ845),1,1)))</f>
        <v>0</v>
      </c>
      <c r="AK874" s="256">
        <f ca="1">SUMPRODUCT($O194:AK194,N(OFFSET($O845:AK845,0,MAX(COLUMN($O845:AK845))-COLUMN($O845:AK845),1,1)))</f>
        <v>0</v>
      </c>
      <c r="AL874" s="256">
        <f ca="1">SUMPRODUCT($O194:AL194,N(OFFSET($O845:AL845,0,MAX(COLUMN($O845:AL845))-COLUMN($O845:AL845),1,1)))</f>
        <v>0</v>
      </c>
      <c r="AM874" s="256">
        <f ca="1">SUMPRODUCT($O194:AM194,N(OFFSET($O845:AM845,0,MAX(COLUMN($O845:AM845))-COLUMN($O845:AM845),1,1)))</f>
        <v>0</v>
      </c>
      <c r="AN874" s="256">
        <f ca="1">SUMPRODUCT($O194:AN194,N(OFFSET($O845:AN845,0,MAX(COLUMN($O845:AN845))-COLUMN($O845:AN845),1,1)))</f>
        <v>0</v>
      </c>
      <c r="AO874" s="256">
        <f ca="1">SUMPRODUCT($O194:AO194,N(OFFSET($O845:AO845,0,MAX(COLUMN($O845:AO845))-COLUMN($O845:AO845),1,1)))</f>
        <v>0</v>
      </c>
      <c r="AP874" s="256">
        <f ca="1">SUMPRODUCT($O194:AP194,N(OFFSET($O845:AP845,0,MAX(COLUMN($O845:AP845))-COLUMN($O845:AP845),1,1)))</f>
        <v>0</v>
      </c>
      <c r="AQ874" s="256">
        <f ca="1">SUMPRODUCT($O194:AQ194,N(OFFSET($O845:AQ845,0,MAX(COLUMN($O845:AQ845))-COLUMN($O845:AQ845),1,1)))</f>
        <v>0</v>
      </c>
      <c r="AR874" s="256">
        <f ca="1">SUMPRODUCT($O194:AR194,N(OFFSET($O845:AR845,0,MAX(COLUMN($O845:AR845))-COLUMN($O845:AR845),1,1)))</f>
        <v>0</v>
      </c>
      <c r="AS874" s="256">
        <f ca="1">SUMPRODUCT($O194:AS194,N(OFFSET($O845:AS845,0,MAX(COLUMN($O845:AS845))-COLUMN($O845:AS845),1,1)))</f>
        <v>0</v>
      </c>
      <c r="AT874" s="256">
        <f ca="1">SUMPRODUCT($O194:AT194,N(OFFSET($O845:AT845,0,MAX(COLUMN($O845:AT845))-COLUMN($O845:AT845),1,1)))</f>
        <v>0</v>
      </c>
      <c r="AU874" s="256">
        <f ca="1">SUMPRODUCT($O194:AU194,N(OFFSET($O845:AU845,0,MAX(COLUMN($O845:AU845))-COLUMN($O845:AU845),1,1)))</f>
        <v>0</v>
      </c>
      <c r="AV874" s="256">
        <f ca="1">SUMPRODUCT($O194:AV194,N(OFFSET($O845:AV845,0,MAX(COLUMN($O845:AV845))-COLUMN($O845:AV845),1,1)))</f>
        <v>0</v>
      </c>
      <c r="AW874" s="256">
        <f ca="1">SUMPRODUCT($O194:AW194,N(OFFSET($O845:AW845,0,MAX(COLUMN($O845:AW845))-COLUMN($O845:AW845),1,1)))</f>
        <v>0</v>
      </c>
      <c r="AX874" s="256">
        <f ca="1">SUMPRODUCT($O194:AX194,N(OFFSET($O845:AX845,0,MAX(COLUMN($O845:AX845))-COLUMN($O845:AX845),1,1)))</f>
        <v>0</v>
      </c>
      <c r="AY874" s="256">
        <f ca="1">SUMPRODUCT($O194:AY194,N(OFFSET($O845:AY845,0,MAX(COLUMN($O845:AY845))-COLUMN($O845:AY845),1,1)))</f>
        <v>0</v>
      </c>
      <c r="AZ874" s="256">
        <f ca="1">SUMPRODUCT($O194:AZ194,N(OFFSET($O845:AZ845,0,MAX(COLUMN($O845:AZ845))-COLUMN($O845:AZ845),1,1)))</f>
        <v>0</v>
      </c>
      <c r="BA874" s="256">
        <f ca="1">SUMPRODUCT($O194:BA194,N(OFFSET($O845:BA845,0,MAX(COLUMN($O845:BA845))-COLUMN($O845:BA845),1,1)))</f>
        <v>0</v>
      </c>
      <c r="BB874" s="256">
        <f ca="1">SUMPRODUCT($O194:BB194,N(OFFSET($O845:BB845,0,MAX(COLUMN($O845:BB845))-COLUMN($O845:BB845),1,1)))</f>
        <v>0</v>
      </c>
      <c r="BC874" s="256">
        <f ca="1">SUMPRODUCT($O194:BC194,N(OFFSET($O845:BC845,0,MAX(COLUMN($O845:BC845))-COLUMN($O845:BC845),1,1)))</f>
        <v>0</v>
      </c>
      <c r="BD874" s="256">
        <f ca="1">SUMPRODUCT($O194:BD194,N(OFFSET($O845:BD845,0,MAX(COLUMN($O845:BD845))-COLUMN($O845:BD845),1,1)))</f>
        <v>0</v>
      </c>
      <c r="BE874" s="256">
        <f ca="1">SUMPRODUCT($O194:BE194,N(OFFSET($O845:BE845,0,MAX(COLUMN($O845:BE845))-COLUMN($O845:BE845),1,1)))</f>
        <v>0</v>
      </c>
      <c r="BF874" s="256">
        <f ca="1">SUMPRODUCT($O194:BF194,N(OFFSET($O845:BF845,0,MAX(COLUMN($O845:BF845))-COLUMN($O845:BF845),1,1)))</f>
        <v>0</v>
      </c>
      <c r="BG874" s="256">
        <f ca="1">SUMPRODUCT($O194:BG194,N(OFFSET($O845:BG845,0,MAX(COLUMN($O845:BG845))-COLUMN($O845:BG845),1,1)))</f>
        <v>0</v>
      </c>
      <c r="BH874" s="256">
        <f ca="1">SUMPRODUCT($O194:BH194,N(OFFSET($O845:BH845,0,MAX(COLUMN($O845:BH845))-COLUMN($O845:BH845),1,1)))</f>
        <v>0</v>
      </c>
      <c r="BI874" s="256">
        <f ca="1">SUMPRODUCT($O194:BI194,N(OFFSET($O845:BI845,0,MAX(COLUMN($O845:BI845))-COLUMN($O845:BI845),1,1)))</f>
        <v>0</v>
      </c>
      <c r="BJ874" s="256">
        <f ca="1">SUMPRODUCT($O194:BJ194,N(OFFSET($O845:BJ845,0,MAX(COLUMN($O845:BJ845))-COLUMN($O845:BJ845),1,1)))</f>
        <v>0</v>
      </c>
      <c r="BK874" s="256">
        <f ca="1">SUMPRODUCT($O194:BK194,N(OFFSET($O845:BK845,0,MAX(COLUMN($O845:BK845))-COLUMN($O845:BK845),1,1)))</f>
        <v>0</v>
      </c>
      <c r="BL874" s="256">
        <f ca="1">SUMPRODUCT($O194:BL194,N(OFFSET($O845:BL845,0,MAX(COLUMN($O845:BL845))-COLUMN($O845:BL845),1,1)))</f>
        <v>0</v>
      </c>
      <c r="BM874" s="256">
        <f ca="1">SUMPRODUCT($O194:BM194,N(OFFSET($O845:BM845,0,MAX(COLUMN($O845:BM845))-COLUMN($O845:BM845),1,1)))</f>
        <v>0</v>
      </c>
    </row>
    <row r="875" spans="3:65" ht="12.75">
      <c r="C875" s="220">
        <f t="shared" si="705"/>
        <v>13</v>
      </c>
      <c r="D875" s="198" t="str">
        <f t="shared" si="706"/>
        <v>…</v>
      </c>
      <c r="E875" s="245" t="str">
        <f t="shared" si="704"/>
        <v>Operating Expense</v>
      </c>
      <c r="F875" s="215">
        <f t="shared" si="704"/>
        <v>2</v>
      </c>
      <c r="G875" s="215"/>
      <c r="H875" s="249"/>
      <c r="K875" s="236"/>
      <c r="L875" s="237"/>
      <c r="O875" s="256">
        <f ca="1">SUMPRODUCT($O195:O195,N(OFFSET($O846:O846,0,MAX(COLUMN($O846:O846))-COLUMN($O846:O846),1,1)))</f>
        <v>0</v>
      </c>
      <c r="P875" s="256">
        <f ca="1">SUMPRODUCT($O195:P195,N(OFFSET($O846:P846,0,MAX(COLUMN($O846:P846))-COLUMN($O846:P846),1,1)))</f>
        <v>0</v>
      </c>
      <c r="Q875" s="256">
        <f ca="1">SUMPRODUCT($O195:Q195,N(OFFSET($O846:Q846,0,MAX(COLUMN($O846:Q846))-COLUMN($O846:Q846),1,1)))</f>
        <v>0</v>
      </c>
      <c r="R875" s="256">
        <f ca="1">SUMPRODUCT($O195:R195,N(OFFSET($O846:R846,0,MAX(COLUMN($O846:R846))-COLUMN($O846:R846),1,1)))</f>
        <v>0</v>
      </c>
      <c r="S875" s="256">
        <f ca="1">SUMPRODUCT($O195:S195,N(OFFSET($O846:S846,0,MAX(COLUMN($O846:S846))-COLUMN($O846:S846),1,1)))</f>
        <v>0</v>
      </c>
      <c r="T875" s="256">
        <f ca="1">SUMPRODUCT($O195:T195,N(OFFSET($O846:T846,0,MAX(COLUMN($O846:T846))-COLUMN($O846:T846),1,1)))</f>
        <v>0</v>
      </c>
      <c r="U875" s="256">
        <f ca="1">SUMPRODUCT($O195:U195,N(OFFSET($O846:U846,0,MAX(COLUMN($O846:U846))-COLUMN($O846:U846),1,1)))</f>
        <v>0</v>
      </c>
      <c r="V875" s="256">
        <f ca="1">SUMPRODUCT($O195:V195,N(OFFSET($O846:V846,0,MAX(COLUMN($O846:V846))-COLUMN($O846:V846),1,1)))</f>
        <v>0</v>
      </c>
      <c r="W875" s="256">
        <f ca="1">SUMPRODUCT($O195:W195,N(OFFSET($O846:W846,0,MAX(COLUMN($O846:W846))-COLUMN($O846:W846),1,1)))</f>
        <v>0</v>
      </c>
      <c r="X875" s="256">
        <f ca="1">SUMPRODUCT($O195:X195,N(OFFSET($O846:X846,0,MAX(COLUMN($O846:X846))-COLUMN($O846:X846),1,1)))</f>
        <v>0</v>
      </c>
      <c r="Y875" s="256">
        <f ca="1">SUMPRODUCT($O195:Y195,N(OFFSET($O846:Y846,0,MAX(COLUMN($O846:Y846))-COLUMN($O846:Y846),1,1)))</f>
        <v>0</v>
      </c>
      <c r="Z875" s="256">
        <f ca="1">SUMPRODUCT($O195:Z195,N(OFFSET($O846:Z846,0,MAX(COLUMN($O846:Z846))-COLUMN($O846:Z846),1,1)))</f>
        <v>0</v>
      </c>
      <c r="AA875" s="256">
        <f ca="1">SUMPRODUCT($O195:AA195,N(OFFSET($O846:AA846,0,MAX(COLUMN($O846:AA846))-COLUMN($O846:AA846),1,1)))</f>
        <v>0</v>
      </c>
      <c r="AB875" s="256">
        <f ca="1">SUMPRODUCT($O195:AB195,N(OFFSET($O846:AB846,0,MAX(COLUMN($O846:AB846))-COLUMN($O846:AB846),1,1)))</f>
        <v>0</v>
      </c>
      <c r="AC875" s="256">
        <f ca="1">SUMPRODUCT($O195:AC195,N(OFFSET($O846:AC846,0,MAX(COLUMN($O846:AC846))-COLUMN($O846:AC846),1,1)))</f>
        <v>0</v>
      </c>
      <c r="AD875" s="256">
        <f ca="1">SUMPRODUCT($O195:AD195,N(OFFSET($O846:AD846,0,MAX(COLUMN($O846:AD846))-COLUMN($O846:AD846),1,1)))</f>
        <v>0</v>
      </c>
      <c r="AE875" s="256">
        <f ca="1">SUMPRODUCT($O195:AE195,N(OFFSET($O846:AE846,0,MAX(COLUMN($O846:AE846))-COLUMN($O846:AE846),1,1)))</f>
        <v>0</v>
      </c>
      <c r="AF875" s="256">
        <f ca="1">SUMPRODUCT($O195:AF195,N(OFFSET($O846:AF846,0,MAX(COLUMN($O846:AF846))-COLUMN($O846:AF846),1,1)))</f>
        <v>0</v>
      </c>
      <c r="AG875" s="256">
        <f ca="1">SUMPRODUCT($O195:AG195,N(OFFSET($O846:AG846,0,MAX(COLUMN($O846:AG846))-COLUMN($O846:AG846),1,1)))</f>
        <v>0</v>
      </c>
      <c r="AH875" s="256">
        <f ca="1">SUMPRODUCT($O195:AH195,N(OFFSET($O846:AH846,0,MAX(COLUMN($O846:AH846))-COLUMN($O846:AH846),1,1)))</f>
        <v>0</v>
      </c>
      <c r="AI875" s="256">
        <f ca="1">SUMPRODUCT($O195:AI195,N(OFFSET($O846:AI846,0,MAX(COLUMN($O846:AI846))-COLUMN($O846:AI846),1,1)))</f>
        <v>0</v>
      </c>
      <c r="AJ875" s="256">
        <f ca="1">SUMPRODUCT($O195:AJ195,N(OFFSET($O846:AJ846,0,MAX(COLUMN($O846:AJ846))-COLUMN($O846:AJ846),1,1)))</f>
        <v>0</v>
      </c>
      <c r="AK875" s="256">
        <f ca="1">SUMPRODUCT($O195:AK195,N(OFFSET($O846:AK846,0,MAX(COLUMN($O846:AK846))-COLUMN($O846:AK846),1,1)))</f>
        <v>0</v>
      </c>
      <c r="AL875" s="256">
        <f ca="1">SUMPRODUCT($O195:AL195,N(OFFSET($O846:AL846,0,MAX(COLUMN($O846:AL846))-COLUMN($O846:AL846),1,1)))</f>
        <v>0</v>
      </c>
      <c r="AM875" s="256">
        <f ca="1">SUMPRODUCT($O195:AM195,N(OFFSET($O846:AM846,0,MAX(COLUMN($O846:AM846))-COLUMN($O846:AM846),1,1)))</f>
        <v>0</v>
      </c>
      <c r="AN875" s="256">
        <f ca="1">SUMPRODUCT($O195:AN195,N(OFFSET($O846:AN846,0,MAX(COLUMN($O846:AN846))-COLUMN($O846:AN846),1,1)))</f>
        <v>0</v>
      </c>
      <c r="AO875" s="256">
        <f ca="1">SUMPRODUCT($O195:AO195,N(OFFSET($O846:AO846,0,MAX(COLUMN($O846:AO846))-COLUMN($O846:AO846),1,1)))</f>
        <v>0</v>
      </c>
      <c r="AP875" s="256">
        <f ca="1">SUMPRODUCT($O195:AP195,N(OFFSET($O846:AP846,0,MAX(COLUMN($O846:AP846))-COLUMN($O846:AP846),1,1)))</f>
        <v>0</v>
      </c>
      <c r="AQ875" s="256">
        <f ca="1">SUMPRODUCT($O195:AQ195,N(OFFSET($O846:AQ846,0,MAX(COLUMN($O846:AQ846))-COLUMN($O846:AQ846),1,1)))</f>
        <v>0</v>
      </c>
      <c r="AR875" s="256">
        <f ca="1">SUMPRODUCT($O195:AR195,N(OFFSET($O846:AR846,0,MAX(COLUMN($O846:AR846))-COLUMN($O846:AR846),1,1)))</f>
        <v>0</v>
      </c>
      <c r="AS875" s="256">
        <f ca="1">SUMPRODUCT($O195:AS195,N(OFFSET($O846:AS846,0,MAX(COLUMN($O846:AS846))-COLUMN($O846:AS846),1,1)))</f>
        <v>0</v>
      </c>
      <c r="AT875" s="256">
        <f ca="1">SUMPRODUCT($O195:AT195,N(OFFSET($O846:AT846,0,MAX(COLUMN($O846:AT846))-COLUMN($O846:AT846),1,1)))</f>
        <v>0</v>
      </c>
      <c r="AU875" s="256">
        <f ca="1">SUMPRODUCT($O195:AU195,N(OFFSET($O846:AU846,0,MAX(COLUMN($O846:AU846))-COLUMN($O846:AU846),1,1)))</f>
        <v>0</v>
      </c>
      <c r="AV875" s="256">
        <f ca="1">SUMPRODUCT($O195:AV195,N(OFFSET($O846:AV846,0,MAX(COLUMN($O846:AV846))-COLUMN($O846:AV846),1,1)))</f>
        <v>0</v>
      </c>
      <c r="AW875" s="256">
        <f ca="1">SUMPRODUCT($O195:AW195,N(OFFSET($O846:AW846,0,MAX(COLUMN($O846:AW846))-COLUMN($O846:AW846),1,1)))</f>
        <v>0</v>
      </c>
      <c r="AX875" s="256">
        <f ca="1">SUMPRODUCT($O195:AX195,N(OFFSET($O846:AX846,0,MAX(COLUMN($O846:AX846))-COLUMN($O846:AX846),1,1)))</f>
        <v>0</v>
      </c>
      <c r="AY875" s="256">
        <f ca="1">SUMPRODUCT($O195:AY195,N(OFFSET($O846:AY846,0,MAX(COLUMN($O846:AY846))-COLUMN($O846:AY846),1,1)))</f>
        <v>0</v>
      </c>
      <c r="AZ875" s="256">
        <f ca="1">SUMPRODUCT($O195:AZ195,N(OFFSET($O846:AZ846,0,MAX(COLUMN($O846:AZ846))-COLUMN($O846:AZ846),1,1)))</f>
        <v>0</v>
      </c>
      <c r="BA875" s="256">
        <f ca="1">SUMPRODUCT($O195:BA195,N(OFFSET($O846:BA846,0,MAX(COLUMN($O846:BA846))-COLUMN($O846:BA846),1,1)))</f>
        <v>0</v>
      </c>
      <c r="BB875" s="256">
        <f ca="1">SUMPRODUCT($O195:BB195,N(OFFSET($O846:BB846,0,MAX(COLUMN($O846:BB846))-COLUMN($O846:BB846),1,1)))</f>
        <v>0</v>
      </c>
      <c r="BC875" s="256">
        <f ca="1">SUMPRODUCT($O195:BC195,N(OFFSET($O846:BC846,0,MAX(COLUMN($O846:BC846))-COLUMN($O846:BC846),1,1)))</f>
        <v>0</v>
      </c>
      <c r="BD875" s="256">
        <f ca="1">SUMPRODUCT($O195:BD195,N(OFFSET($O846:BD846,0,MAX(COLUMN($O846:BD846))-COLUMN($O846:BD846),1,1)))</f>
        <v>0</v>
      </c>
      <c r="BE875" s="256">
        <f ca="1">SUMPRODUCT($O195:BE195,N(OFFSET($O846:BE846,0,MAX(COLUMN($O846:BE846))-COLUMN($O846:BE846),1,1)))</f>
        <v>0</v>
      </c>
      <c r="BF875" s="256">
        <f ca="1">SUMPRODUCT($O195:BF195,N(OFFSET($O846:BF846,0,MAX(COLUMN($O846:BF846))-COLUMN($O846:BF846),1,1)))</f>
        <v>0</v>
      </c>
      <c r="BG875" s="256">
        <f ca="1">SUMPRODUCT($O195:BG195,N(OFFSET($O846:BG846,0,MAX(COLUMN($O846:BG846))-COLUMN($O846:BG846),1,1)))</f>
        <v>0</v>
      </c>
      <c r="BH875" s="256">
        <f ca="1">SUMPRODUCT($O195:BH195,N(OFFSET($O846:BH846,0,MAX(COLUMN($O846:BH846))-COLUMN($O846:BH846),1,1)))</f>
        <v>0</v>
      </c>
      <c r="BI875" s="256">
        <f ca="1">SUMPRODUCT($O195:BI195,N(OFFSET($O846:BI846,0,MAX(COLUMN($O846:BI846))-COLUMN($O846:BI846),1,1)))</f>
        <v>0</v>
      </c>
      <c r="BJ875" s="256">
        <f ca="1">SUMPRODUCT($O195:BJ195,N(OFFSET($O846:BJ846,0,MAX(COLUMN($O846:BJ846))-COLUMN($O846:BJ846),1,1)))</f>
        <v>0</v>
      </c>
      <c r="BK875" s="256">
        <f ca="1">SUMPRODUCT($O195:BK195,N(OFFSET($O846:BK846,0,MAX(COLUMN($O846:BK846))-COLUMN($O846:BK846),1,1)))</f>
        <v>0</v>
      </c>
      <c r="BL875" s="256">
        <f ca="1">SUMPRODUCT($O195:BL195,N(OFFSET($O846:BL846,0,MAX(COLUMN($O846:BL846))-COLUMN($O846:BL846),1,1)))</f>
        <v>0</v>
      </c>
      <c r="BM875" s="256">
        <f ca="1">SUMPRODUCT($O195:BM195,N(OFFSET($O846:BM846,0,MAX(COLUMN($O846:BM846))-COLUMN($O846:BM846),1,1)))</f>
        <v>0</v>
      </c>
    </row>
    <row r="876" spans="3:65" ht="12.75">
      <c r="C876" s="220">
        <f t="shared" si="705"/>
        <v>14</v>
      </c>
      <c r="D876" s="198" t="str">
        <f t="shared" si="706"/>
        <v>…</v>
      </c>
      <c r="E876" s="245" t="str">
        <f t="shared" si="704"/>
        <v>Operating Expense</v>
      </c>
      <c r="F876" s="215">
        <f t="shared" si="704"/>
        <v>2</v>
      </c>
      <c r="G876" s="215"/>
      <c r="H876" s="249"/>
      <c r="K876" s="236"/>
      <c r="L876" s="237"/>
      <c r="O876" s="256">
        <f ca="1">SUMPRODUCT($O196:O196,N(OFFSET($O847:O847,0,MAX(COLUMN($O847:O847))-COLUMN($O847:O847),1,1)))</f>
        <v>0</v>
      </c>
      <c r="P876" s="256">
        <f ca="1">SUMPRODUCT($O196:P196,N(OFFSET($O847:P847,0,MAX(COLUMN($O847:P847))-COLUMN($O847:P847),1,1)))</f>
        <v>0</v>
      </c>
      <c r="Q876" s="256">
        <f ca="1">SUMPRODUCT($O196:Q196,N(OFFSET($O847:Q847,0,MAX(COLUMN($O847:Q847))-COLUMN($O847:Q847),1,1)))</f>
        <v>0</v>
      </c>
      <c r="R876" s="256">
        <f ca="1">SUMPRODUCT($O196:R196,N(OFFSET($O847:R847,0,MAX(COLUMN($O847:R847))-COLUMN($O847:R847),1,1)))</f>
        <v>0</v>
      </c>
      <c r="S876" s="256">
        <f ca="1">SUMPRODUCT($O196:S196,N(OFFSET($O847:S847,0,MAX(COLUMN($O847:S847))-COLUMN($O847:S847),1,1)))</f>
        <v>0</v>
      </c>
      <c r="T876" s="256">
        <f ca="1">SUMPRODUCT($O196:T196,N(OFFSET($O847:T847,0,MAX(COLUMN($O847:T847))-COLUMN($O847:T847),1,1)))</f>
        <v>0</v>
      </c>
      <c r="U876" s="256">
        <f ca="1">SUMPRODUCT($O196:U196,N(OFFSET($O847:U847,0,MAX(COLUMN($O847:U847))-COLUMN($O847:U847),1,1)))</f>
        <v>0</v>
      </c>
      <c r="V876" s="256">
        <f ca="1">SUMPRODUCT($O196:V196,N(OFFSET($O847:V847,0,MAX(COLUMN($O847:V847))-COLUMN($O847:V847),1,1)))</f>
        <v>0</v>
      </c>
      <c r="W876" s="256">
        <f ca="1">SUMPRODUCT($O196:W196,N(OFFSET($O847:W847,0,MAX(COLUMN($O847:W847))-COLUMN($O847:W847),1,1)))</f>
        <v>0</v>
      </c>
      <c r="X876" s="256">
        <f ca="1">SUMPRODUCT($O196:X196,N(OFFSET($O847:X847,0,MAX(COLUMN($O847:X847))-COLUMN($O847:X847),1,1)))</f>
        <v>0</v>
      </c>
      <c r="Y876" s="256">
        <f ca="1">SUMPRODUCT($O196:Y196,N(OFFSET($O847:Y847,0,MAX(COLUMN($O847:Y847))-COLUMN($O847:Y847),1,1)))</f>
        <v>0</v>
      </c>
      <c r="Z876" s="256">
        <f ca="1">SUMPRODUCT($O196:Z196,N(OFFSET($O847:Z847,0,MAX(COLUMN($O847:Z847))-COLUMN($O847:Z847),1,1)))</f>
        <v>0</v>
      </c>
      <c r="AA876" s="256">
        <f ca="1">SUMPRODUCT($O196:AA196,N(OFFSET($O847:AA847,0,MAX(COLUMN($O847:AA847))-COLUMN($O847:AA847),1,1)))</f>
        <v>0</v>
      </c>
      <c r="AB876" s="256">
        <f ca="1">SUMPRODUCT($O196:AB196,N(OFFSET($O847:AB847,0,MAX(COLUMN($O847:AB847))-COLUMN($O847:AB847),1,1)))</f>
        <v>0</v>
      </c>
      <c r="AC876" s="256">
        <f ca="1">SUMPRODUCT($O196:AC196,N(OFFSET($O847:AC847,0,MAX(COLUMN($O847:AC847))-COLUMN($O847:AC847),1,1)))</f>
        <v>0</v>
      </c>
      <c r="AD876" s="256">
        <f ca="1">SUMPRODUCT($O196:AD196,N(OFFSET($O847:AD847,0,MAX(COLUMN($O847:AD847))-COLUMN($O847:AD847),1,1)))</f>
        <v>0</v>
      </c>
      <c r="AE876" s="256">
        <f ca="1">SUMPRODUCT($O196:AE196,N(OFFSET($O847:AE847,0,MAX(COLUMN($O847:AE847))-COLUMN($O847:AE847),1,1)))</f>
        <v>0</v>
      </c>
      <c r="AF876" s="256">
        <f ca="1">SUMPRODUCT($O196:AF196,N(OFFSET($O847:AF847,0,MAX(COLUMN($O847:AF847))-COLUMN($O847:AF847),1,1)))</f>
        <v>0</v>
      </c>
      <c r="AG876" s="256">
        <f ca="1">SUMPRODUCT($O196:AG196,N(OFFSET($O847:AG847,0,MAX(COLUMN($O847:AG847))-COLUMN($O847:AG847),1,1)))</f>
        <v>0</v>
      </c>
      <c r="AH876" s="256">
        <f ca="1">SUMPRODUCT($O196:AH196,N(OFFSET($O847:AH847,0,MAX(COLUMN($O847:AH847))-COLUMN($O847:AH847),1,1)))</f>
        <v>0</v>
      </c>
      <c r="AI876" s="256">
        <f ca="1">SUMPRODUCT($O196:AI196,N(OFFSET($O847:AI847,0,MAX(COLUMN($O847:AI847))-COLUMN($O847:AI847),1,1)))</f>
        <v>0</v>
      </c>
      <c r="AJ876" s="256">
        <f ca="1">SUMPRODUCT($O196:AJ196,N(OFFSET($O847:AJ847,0,MAX(COLUMN($O847:AJ847))-COLUMN($O847:AJ847),1,1)))</f>
        <v>0</v>
      </c>
      <c r="AK876" s="256">
        <f ca="1">SUMPRODUCT($O196:AK196,N(OFFSET($O847:AK847,0,MAX(COLUMN($O847:AK847))-COLUMN($O847:AK847),1,1)))</f>
        <v>0</v>
      </c>
      <c r="AL876" s="256">
        <f ca="1">SUMPRODUCT($O196:AL196,N(OFFSET($O847:AL847,0,MAX(COLUMN($O847:AL847))-COLUMN($O847:AL847),1,1)))</f>
        <v>0</v>
      </c>
      <c r="AM876" s="256">
        <f ca="1">SUMPRODUCT($O196:AM196,N(OFFSET($O847:AM847,0,MAX(COLUMN($O847:AM847))-COLUMN($O847:AM847),1,1)))</f>
        <v>0</v>
      </c>
      <c r="AN876" s="256">
        <f ca="1">SUMPRODUCT($O196:AN196,N(OFFSET($O847:AN847,0,MAX(COLUMN($O847:AN847))-COLUMN($O847:AN847),1,1)))</f>
        <v>0</v>
      </c>
      <c r="AO876" s="256">
        <f ca="1">SUMPRODUCT($O196:AO196,N(OFFSET($O847:AO847,0,MAX(COLUMN($O847:AO847))-COLUMN($O847:AO847),1,1)))</f>
        <v>0</v>
      </c>
      <c r="AP876" s="256">
        <f ca="1">SUMPRODUCT($O196:AP196,N(OFFSET($O847:AP847,0,MAX(COLUMN($O847:AP847))-COLUMN($O847:AP847),1,1)))</f>
        <v>0</v>
      </c>
      <c r="AQ876" s="256">
        <f ca="1">SUMPRODUCT($O196:AQ196,N(OFFSET($O847:AQ847,0,MAX(COLUMN($O847:AQ847))-COLUMN($O847:AQ847),1,1)))</f>
        <v>0</v>
      </c>
      <c r="AR876" s="256">
        <f ca="1">SUMPRODUCT($O196:AR196,N(OFFSET($O847:AR847,0,MAX(COLUMN($O847:AR847))-COLUMN($O847:AR847),1,1)))</f>
        <v>0</v>
      </c>
      <c r="AS876" s="256">
        <f ca="1">SUMPRODUCT($O196:AS196,N(OFFSET($O847:AS847,0,MAX(COLUMN($O847:AS847))-COLUMN($O847:AS847),1,1)))</f>
        <v>0</v>
      </c>
      <c r="AT876" s="256">
        <f ca="1">SUMPRODUCT($O196:AT196,N(OFFSET($O847:AT847,0,MAX(COLUMN($O847:AT847))-COLUMN($O847:AT847),1,1)))</f>
        <v>0</v>
      </c>
      <c r="AU876" s="256">
        <f ca="1">SUMPRODUCT($O196:AU196,N(OFFSET($O847:AU847,0,MAX(COLUMN($O847:AU847))-COLUMN($O847:AU847),1,1)))</f>
        <v>0</v>
      </c>
      <c r="AV876" s="256">
        <f ca="1">SUMPRODUCT($O196:AV196,N(OFFSET($O847:AV847,0,MAX(COLUMN($O847:AV847))-COLUMN($O847:AV847),1,1)))</f>
        <v>0</v>
      </c>
      <c r="AW876" s="256">
        <f ca="1">SUMPRODUCT($O196:AW196,N(OFFSET($O847:AW847,0,MAX(COLUMN($O847:AW847))-COLUMN($O847:AW847),1,1)))</f>
        <v>0</v>
      </c>
      <c r="AX876" s="256">
        <f ca="1">SUMPRODUCT($O196:AX196,N(OFFSET($O847:AX847,0,MAX(COLUMN($O847:AX847))-COLUMN($O847:AX847),1,1)))</f>
        <v>0</v>
      </c>
      <c r="AY876" s="256">
        <f ca="1">SUMPRODUCT($O196:AY196,N(OFFSET($O847:AY847,0,MAX(COLUMN($O847:AY847))-COLUMN($O847:AY847),1,1)))</f>
        <v>0</v>
      </c>
      <c r="AZ876" s="256">
        <f ca="1">SUMPRODUCT($O196:AZ196,N(OFFSET($O847:AZ847,0,MAX(COLUMN($O847:AZ847))-COLUMN($O847:AZ847),1,1)))</f>
        <v>0</v>
      </c>
      <c r="BA876" s="256">
        <f ca="1">SUMPRODUCT($O196:BA196,N(OFFSET($O847:BA847,0,MAX(COLUMN($O847:BA847))-COLUMN($O847:BA847),1,1)))</f>
        <v>0</v>
      </c>
      <c r="BB876" s="256">
        <f ca="1">SUMPRODUCT($O196:BB196,N(OFFSET($O847:BB847,0,MAX(COLUMN($O847:BB847))-COLUMN($O847:BB847),1,1)))</f>
        <v>0</v>
      </c>
      <c r="BC876" s="256">
        <f ca="1">SUMPRODUCT($O196:BC196,N(OFFSET($O847:BC847,0,MAX(COLUMN($O847:BC847))-COLUMN($O847:BC847),1,1)))</f>
        <v>0</v>
      </c>
      <c r="BD876" s="256">
        <f ca="1">SUMPRODUCT($O196:BD196,N(OFFSET($O847:BD847,0,MAX(COLUMN($O847:BD847))-COLUMN($O847:BD847),1,1)))</f>
        <v>0</v>
      </c>
      <c r="BE876" s="256">
        <f ca="1">SUMPRODUCT($O196:BE196,N(OFFSET($O847:BE847,0,MAX(COLUMN($O847:BE847))-COLUMN($O847:BE847),1,1)))</f>
        <v>0</v>
      </c>
      <c r="BF876" s="256">
        <f ca="1">SUMPRODUCT($O196:BF196,N(OFFSET($O847:BF847,0,MAX(COLUMN($O847:BF847))-COLUMN($O847:BF847),1,1)))</f>
        <v>0</v>
      </c>
      <c r="BG876" s="256">
        <f ca="1">SUMPRODUCT($O196:BG196,N(OFFSET($O847:BG847,0,MAX(COLUMN($O847:BG847))-COLUMN($O847:BG847),1,1)))</f>
        <v>0</v>
      </c>
      <c r="BH876" s="256">
        <f ca="1">SUMPRODUCT($O196:BH196,N(OFFSET($O847:BH847,0,MAX(COLUMN($O847:BH847))-COLUMN($O847:BH847),1,1)))</f>
        <v>0</v>
      </c>
      <c r="BI876" s="256">
        <f ca="1">SUMPRODUCT($O196:BI196,N(OFFSET($O847:BI847,0,MAX(COLUMN($O847:BI847))-COLUMN($O847:BI847),1,1)))</f>
        <v>0</v>
      </c>
      <c r="BJ876" s="256">
        <f ca="1">SUMPRODUCT($O196:BJ196,N(OFFSET($O847:BJ847,0,MAX(COLUMN($O847:BJ847))-COLUMN($O847:BJ847),1,1)))</f>
        <v>0</v>
      </c>
      <c r="BK876" s="256">
        <f ca="1">SUMPRODUCT($O196:BK196,N(OFFSET($O847:BK847,0,MAX(COLUMN($O847:BK847))-COLUMN($O847:BK847),1,1)))</f>
        <v>0</v>
      </c>
      <c r="BL876" s="256">
        <f ca="1">SUMPRODUCT($O196:BL196,N(OFFSET($O847:BL847,0,MAX(COLUMN($O847:BL847))-COLUMN($O847:BL847),1,1)))</f>
        <v>0</v>
      </c>
      <c r="BM876" s="256">
        <f ca="1">SUMPRODUCT($O196:BM196,N(OFFSET($O847:BM847,0,MAX(COLUMN($O847:BM847))-COLUMN($O847:BM847),1,1)))</f>
        <v>0</v>
      </c>
    </row>
    <row r="877" spans="3:65" ht="12.75">
      <c r="C877" s="220">
        <f t="shared" si="705"/>
        <v>15</v>
      </c>
      <c r="D877" s="198" t="str">
        <f t="shared" si="706"/>
        <v>…</v>
      </c>
      <c r="E877" s="245" t="str">
        <f t="shared" si="704"/>
        <v>Operating Expense</v>
      </c>
      <c r="F877" s="215">
        <f t="shared" si="704"/>
        <v>2</v>
      </c>
      <c r="G877" s="215"/>
      <c r="H877" s="249"/>
      <c r="K877" s="236"/>
      <c r="L877" s="237"/>
      <c r="O877" s="256">
        <f ca="1">SUMPRODUCT($O197:O197,N(OFFSET($O848:O848,0,MAX(COLUMN($O848:O848))-COLUMN($O848:O848),1,1)))</f>
        <v>0</v>
      </c>
      <c r="P877" s="256">
        <f ca="1">SUMPRODUCT($O197:P197,N(OFFSET($O848:P848,0,MAX(COLUMN($O848:P848))-COLUMN($O848:P848),1,1)))</f>
        <v>0</v>
      </c>
      <c r="Q877" s="256">
        <f ca="1">SUMPRODUCT($O197:Q197,N(OFFSET($O848:Q848,0,MAX(COLUMN($O848:Q848))-COLUMN($O848:Q848),1,1)))</f>
        <v>0</v>
      </c>
      <c r="R877" s="256">
        <f ca="1">SUMPRODUCT($O197:R197,N(OFFSET($O848:R848,0,MAX(COLUMN($O848:R848))-COLUMN($O848:R848),1,1)))</f>
        <v>0</v>
      </c>
      <c r="S877" s="256">
        <f ca="1">SUMPRODUCT($O197:S197,N(OFFSET($O848:S848,0,MAX(COLUMN($O848:S848))-COLUMN($O848:S848),1,1)))</f>
        <v>0</v>
      </c>
      <c r="T877" s="256">
        <f ca="1">SUMPRODUCT($O197:T197,N(OFFSET($O848:T848,0,MAX(COLUMN($O848:T848))-COLUMN($O848:T848),1,1)))</f>
        <v>0</v>
      </c>
      <c r="U877" s="256">
        <f ca="1">SUMPRODUCT($O197:U197,N(OFFSET($O848:U848,0,MAX(COLUMN($O848:U848))-COLUMN($O848:U848),1,1)))</f>
        <v>0</v>
      </c>
      <c r="V877" s="256">
        <f ca="1">SUMPRODUCT($O197:V197,N(OFFSET($O848:V848,0,MAX(COLUMN($O848:V848))-COLUMN($O848:V848),1,1)))</f>
        <v>0</v>
      </c>
      <c r="W877" s="256">
        <f ca="1">SUMPRODUCT($O197:W197,N(OFFSET($O848:W848,0,MAX(COLUMN($O848:W848))-COLUMN($O848:W848),1,1)))</f>
        <v>0</v>
      </c>
      <c r="X877" s="256">
        <f ca="1">SUMPRODUCT($O197:X197,N(OFFSET($O848:X848,0,MAX(COLUMN($O848:X848))-COLUMN($O848:X848),1,1)))</f>
        <v>0</v>
      </c>
      <c r="Y877" s="256">
        <f ca="1">SUMPRODUCT($O197:Y197,N(OFFSET($O848:Y848,0,MAX(COLUMN($O848:Y848))-COLUMN($O848:Y848),1,1)))</f>
        <v>0</v>
      </c>
      <c r="Z877" s="256">
        <f ca="1">SUMPRODUCT($O197:Z197,N(OFFSET($O848:Z848,0,MAX(COLUMN($O848:Z848))-COLUMN($O848:Z848),1,1)))</f>
        <v>0</v>
      </c>
      <c r="AA877" s="256">
        <f ca="1">SUMPRODUCT($O197:AA197,N(OFFSET($O848:AA848,0,MAX(COLUMN($O848:AA848))-COLUMN($O848:AA848),1,1)))</f>
        <v>0</v>
      </c>
      <c r="AB877" s="256">
        <f ca="1">SUMPRODUCT($O197:AB197,N(OFFSET($O848:AB848,0,MAX(COLUMN($O848:AB848))-COLUMN($O848:AB848),1,1)))</f>
        <v>0</v>
      </c>
      <c r="AC877" s="256">
        <f ca="1">SUMPRODUCT($O197:AC197,N(OFFSET($O848:AC848,0,MAX(COLUMN($O848:AC848))-COLUMN($O848:AC848),1,1)))</f>
        <v>0</v>
      </c>
      <c r="AD877" s="256">
        <f ca="1">SUMPRODUCT($O197:AD197,N(OFFSET($O848:AD848,0,MAX(COLUMN($O848:AD848))-COLUMN($O848:AD848),1,1)))</f>
        <v>0</v>
      </c>
      <c r="AE877" s="256">
        <f ca="1">SUMPRODUCT($O197:AE197,N(OFFSET($O848:AE848,0,MAX(COLUMN($O848:AE848))-COLUMN($O848:AE848),1,1)))</f>
        <v>0</v>
      </c>
      <c r="AF877" s="256">
        <f ca="1">SUMPRODUCT($O197:AF197,N(OFFSET($O848:AF848,0,MAX(COLUMN($O848:AF848))-COLUMN($O848:AF848),1,1)))</f>
        <v>0</v>
      </c>
      <c r="AG877" s="256">
        <f ca="1">SUMPRODUCT($O197:AG197,N(OFFSET($O848:AG848,0,MAX(COLUMN($O848:AG848))-COLUMN($O848:AG848),1,1)))</f>
        <v>0</v>
      </c>
      <c r="AH877" s="256">
        <f ca="1">SUMPRODUCT($O197:AH197,N(OFFSET($O848:AH848,0,MAX(COLUMN($O848:AH848))-COLUMN($O848:AH848),1,1)))</f>
        <v>0</v>
      </c>
      <c r="AI877" s="256">
        <f ca="1">SUMPRODUCT($O197:AI197,N(OFFSET($O848:AI848,0,MAX(COLUMN($O848:AI848))-COLUMN($O848:AI848),1,1)))</f>
        <v>0</v>
      </c>
      <c r="AJ877" s="256">
        <f ca="1">SUMPRODUCT($O197:AJ197,N(OFFSET($O848:AJ848,0,MAX(COLUMN($O848:AJ848))-COLUMN($O848:AJ848),1,1)))</f>
        <v>0</v>
      </c>
      <c r="AK877" s="256">
        <f ca="1">SUMPRODUCT($O197:AK197,N(OFFSET($O848:AK848,0,MAX(COLUMN($O848:AK848))-COLUMN($O848:AK848),1,1)))</f>
        <v>0</v>
      </c>
      <c r="AL877" s="256">
        <f ca="1">SUMPRODUCT($O197:AL197,N(OFFSET($O848:AL848,0,MAX(COLUMN($O848:AL848))-COLUMN($O848:AL848),1,1)))</f>
        <v>0</v>
      </c>
      <c r="AM877" s="256">
        <f ca="1">SUMPRODUCT($O197:AM197,N(OFFSET($O848:AM848,0,MAX(COLUMN($O848:AM848))-COLUMN($O848:AM848),1,1)))</f>
        <v>0</v>
      </c>
      <c r="AN877" s="256">
        <f ca="1">SUMPRODUCT($O197:AN197,N(OFFSET($O848:AN848,0,MAX(COLUMN($O848:AN848))-COLUMN($O848:AN848),1,1)))</f>
        <v>0</v>
      </c>
      <c r="AO877" s="256">
        <f ca="1">SUMPRODUCT($O197:AO197,N(OFFSET($O848:AO848,0,MAX(COLUMN($O848:AO848))-COLUMN($O848:AO848),1,1)))</f>
        <v>0</v>
      </c>
      <c r="AP877" s="256">
        <f ca="1">SUMPRODUCT($O197:AP197,N(OFFSET($O848:AP848,0,MAX(COLUMN($O848:AP848))-COLUMN($O848:AP848),1,1)))</f>
        <v>0</v>
      </c>
      <c r="AQ877" s="256">
        <f ca="1">SUMPRODUCT($O197:AQ197,N(OFFSET($O848:AQ848,0,MAX(COLUMN($O848:AQ848))-COLUMN($O848:AQ848),1,1)))</f>
        <v>0</v>
      </c>
      <c r="AR877" s="256">
        <f ca="1">SUMPRODUCT($O197:AR197,N(OFFSET($O848:AR848,0,MAX(COLUMN($O848:AR848))-COLUMN($O848:AR848),1,1)))</f>
        <v>0</v>
      </c>
      <c r="AS877" s="256">
        <f ca="1">SUMPRODUCT($O197:AS197,N(OFFSET($O848:AS848,0,MAX(COLUMN($O848:AS848))-COLUMN($O848:AS848),1,1)))</f>
        <v>0</v>
      </c>
      <c r="AT877" s="256">
        <f ca="1">SUMPRODUCT($O197:AT197,N(OFFSET($O848:AT848,0,MAX(COLUMN($O848:AT848))-COLUMN($O848:AT848),1,1)))</f>
        <v>0</v>
      </c>
      <c r="AU877" s="256">
        <f ca="1">SUMPRODUCT($O197:AU197,N(OFFSET($O848:AU848,0,MAX(COLUMN($O848:AU848))-COLUMN($O848:AU848),1,1)))</f>
        <v>0</v>
      </c>
      <c r="AV877" s="256">
        <f ca="1">SUMPRODUCT($O197:AV197,N(OFFSET($O848:AV848,0,MAX(COLUMN($O848:AV848))-COLUMN($O848:AV848),1,1)))</f>
        <v>0</v>
      </c>
      <c r="AW877" s="256">
        <f ca="1">SUMPRODUCT($O197:AW197,N(OFFSET($O848:AW848,0,MAX(COLUMN($O848:AW848))-COLUMN($O848:AW848),1,1)))</f>
        <v>0</v>
      </c>
      <c r="AX877" s="256">
        <f ca="1">SUMPRODUCT($O197:AX197,N(OFFSET($O848:AX848,0,MAX(COLUMN($O848:AX848))-COLUMN($O848:AX848),1,1)))</f>
        <v>0</v>
      </c>
      <c r="AY877" s="256">
        <f ca="1">SUMPRODUCT($O197:AY197,N(OFFSET($O848:AY848,0,MAX(COLUMN($O848:AY848))-COLUMN($O848:AY848),1,1)))</f>
        <v>0</v>
      </c>
      <c r="AZ877" s="256">
        <f ca="1">SUMPRODUCT($O197:AZ197,N(OFFSET($O848:AZ848,0,MAX(COLUMN($O848:AZ848))-COLUMN($O848:AZ848),1,1)))</f>
        <v>0</v>
      </c>
      <c r="BA877" s="256">
        <f ca="1">SUMPRODUCT($O197:BA197,N(OFFSET($O848:BA848,0,MAX(COLUMN($O848:BA848))-COLUMN($O848:BA848),1,1)))</f>
        <v>0</v>
      </c>
      <c r="BB877" s="256">
        <f ca="1">SUMPRODUCT($O197:BB197,N(OFFSET($O848:BB848,0,MAX(COLUMN($O848:BB848))-COLUMN($O848:BB848),1,1)))</f>
        <v>0</v>
      </c>
      <c r="BC877" s="256">
        <f ca="1">SUMPRODUCT($O197:BC197,N(OFFSET($O848:BC848,0,MAX(COLUMN($O848:BC848))-COLUMN($O848:BC848),1,1)))</f>
        <v>0</v>
      </c>
      <c r="BD877" s="256">
        <f ca="1">SUMPRODUCT($O197:BD197,N(OFFSET($O848:BD848,0,MAX(COLUMN($O848:BD848))-COLUMN($O848:BD848),1,1)))</f>
        <v>0</v>
      </c>
      <c r="BE877" s="256">
        <f ca="1">SUMPRODUCT($O197:BE197,N(OFFSET($O848:BE848,0,MAX(COLUMN($O848:BE848))-COLUMN($O848:BE848),1,1)))</f>
        <v>0</v>
      </c>
      <c r="BF877" s="256">
        <f ca="1">SUMPRODUCT($O197:BF197,N(OFFSET($O848:BF848,0,MAX(COLUMN($O848:BF848))-COLUMN($O848:BF848),1,1)))</f>
        <v>0</v>
      </c>
      <c r="BG877" s="256">
        <f ca="1">SUMPRODUCT($O197:BG197,N(OFFSET($O848:BG848,0,MAX(COLUMN($O848:BG848))-COLUMN($O848:BG848),1,1)))</f>
        <v>0</v>
      </c>
      <c r="BH877" s="256">
        <f ca="1">SUMPRODUCT($O197:BH197,N(OFFSET($O848:BH848,0,MAX(COLUMN($O848:BH848))-COLUMN($O848:BH848),1,1)))</f>
        <v>0</v>
      </c>
      <c r="BI877" s="256">
        <f ca="1">SUMPRODUCT($O197:BI197,N(OFFSET($O848:BI848,0,MAX(COLUMN($O848:BI848))-COLUMN($O848:BI848),1,1)))</f>
        <v>0</v>
      </c>
      <c r="BJ877" s="256">
        <f ca="1">SUMPRODUCT($O197:BJ197,N(OFFSET($O848:BJ848,0,MAX(COLUMN($O848:BJ848))-COLUMN($O848:BJ848),1,1)))</f>
        <v>0</v>
      </c>
      <c r="BK877" s="256">
        <f ca="1">SUMPRODUCT($O197:BK197,N(OFFSET($O848:BK848,0,MAX(COLUMN($O848:BK848))-COLUMN($O848:BK848),1,1)))</f>
        <v>0</v>
      </c>
      <c r="BL877" s="256">
        <f ca="1">SUMPRODUCT($O197:BL197,N(OFFSET($O848:BL848,0,MAX(COLUMN($O848:BL848))-COLUMN($O848:BL848),1,1)))</f>
        <v>0</v>
      </c>
      <c r="BM877" s="256">
        <f ca="1">SUMPRODUCT($O197:BM197,N(OFFSET($O848:BM848,0,MAX(COLUMN($O848:BM848))-COLUMN($O848:BM848),1,1)))</f>
        <v>0</v>
      </c>
    </row>
    <row r="878" spans="3:65" ht="12.75">
      <c r="C878" s="220">
        <f t="shared" si="705"/>
        <v>16</v>
      </c>
      <c r="D878" s="198" t="str">
        <f t="shared" si="706"/>
        <v>…</v>
      </c>
      <c r="E878" s="245" t="str">
        <f t="shared" si="704"/>
        <v>Operating Expense</v>
      </c>
      <c r="F878" s="215">
        <f t="shared" si="704"/>
        <v>2</v>
      </c>
      <c r="G878" s="215"/>
      <c r="H878" s="249"/>
      <c r="K878" s="236"/>
      <c r="L878" s="237"/>
      <c r="O878" s="256">
        <f ca="1">SUMPRODUCT($O198:O198,N(OFFSET($O849:O849,0,MAX(COLUMN($O849:O849))-COLUMN($O849:O849),1,1)))</f>
        <v>0</v>
      </c>
      <c r="P878" s="256">
        <f ca="1">SUMPRODUCT($O198:P198,N(OFFSET($O849:P849,0,MAX(COLUMN($O849:P849))-COLUMN($O849:P849),1,1)))</f>
        <v>0</v>
      </c>
      <c r="Q878" s="256">
        <f ca="1">SUMPRODUCT($O198:Q198,N(OFFSET($O849:Q849,0,MAX(COLUMN($O849:Q849))-COLUMN($O849:Q849),1,1)))</f>
        <v>0</v>
      </c>
      <c r="R878" s="256">
        <f ca="1">SUMPRODUCT($O198:R198,N(OFFSET($O849:R849,0,MAX(COLUMN($O849:R849))-COLUMN($O849:R849),1,1)))</f>
        <v>0</v>
      </c>
      <c r="S878" s="256">
        <f ca="1">SUMPRODUCT($O198:S198,N(OFFSET($O849:S849,0,MAX(COLUMN($O849:S849))-COLUMN($O849:S849),1,1)))</f>
        <v>0</v>
      </c>
      <c r="T878" s="256">
        <f ca="1">SUMPRODUCT($O198:T198,N(OFFSET($O849:T849,0,MAX(COLUMN($O849:T849))-COLUMN($O849:T849),1,1)))</f>
        <v>0</v>
      </c>
      <c r="U878" s="256">
        <f ca="1">SUMPRODUCT($O198:U198,N(OFFSET($O849:U849,0,MAX(COLUMN($O849:U849))-COLUMN($O849:U849),1,1)))</f>
        <v>0</v>
      </c>
      <c r="V878" s="256">
        <f ca="1">SUMPRODUCT($O198:V198,N(OFFSET($O849:V849,0,MAX(COLUMN($O849:V849))-COLUMN($O849:V849),1,1)))</f>
        <v>0</v>
      </c>
      <c r="W878" s="256">
        <f ca="1">SUMPRODUCT($O198:W198,N(OFFSET($O849:W849,0,MAX(COLUMN($O849:W849))-COLUMN($O849:W849),1,1)))</f>
        <v>0</v>
      </c>
      <c r="X878" s="256">
        <f ca="1">SUMPRODUCT($O198:X198,N(OFFSET($O849:X849,0,MAX(COLUMN($O849:X849))-COLUMN($O849:X849),1,1)))</f>
        <v>0</v>
      </c>
      <c r="Y878" s="256">
        <f ca="1">SUMPRODUCT($O198:Y198,N(OFFSET($O849:Y849,0,MAX(COLUMN($O849:Y849))-COLUMN($O849:Y849),1,1)))</f>
        <v>0</v>
      </c>
      <c r="Z878" s="256">
        <f ca="1">SUMPRODUCT($O198:Z198,N(OFFSET($O849:Z849,0,MAX(COLUMN($O849:Z849))-COLUMN($O849:Z849),1,1)))</f>
        <v>0</v>
      </c>
      <c r="AA878" s="256">
        <f ca="1">SUMPRODUCT($O198:AA198,N(OFFSET($O849:AA849,0,MAX(COLUMN($O849:AA849))-COLUMN($O849:AA849),1,1)))</f>
        <v>0</v>
      </c>
      <c r="AB878" s="256">
        <f ca="1">SUMPRODUCT($O198:AB198,N(OFFSET($O849:AB849,0,MAX(COLUMN($O849:AB849))-COLUMN($O849:AB849),1,1)))</f>
        <v>0</v>
      </c>
      <c r="AC878" s="256">
        <f ca="1">SUMPRODUCT($O198:AC198,N(OFFSET($O849:AC849,0,MAX(COLUMN($O849:AC849))-COLUMN($O849:AC849),1,1)))</f>
        <v>0</v>
      </c>
      <c r="AD878" s="256">
        <f ca="1">SUMPRODUCT($O198:AD198,N(OFFSET($O849:AD849,0,MAX(COLUMN($O849:AD849))-COLUMN($O849:AD849),1,1)))</f>
        <v>0</v>
      </c>
      <c r="AE878" s="256">
        <f ca="1">SUMPRODUCT($O198:AE198,N(OFFSET($O849:AE849,0,MAX(COLUMN($O849:AE849))-COLUMN($O849:AE849),1,1)))</f>
        <v>0</v>
      </c>
      <c r="AF878" s="256">
        <f ca="1">SUMPRODUCT($O198:AF198,N(OFFSET($O849:AF849,0,MAX(COLUMN($O849:AF849))-COLUMN($O849:AF849),1,1)))</f>
        <v>0</v>
      </c>
      <c r="AG878" s="256">
        <f ca="1">SUMPRODUCT($O198:AG198,N(OFFSET($O849:AG849,0,MAX(COLUMN($O849:AG849))-COLUMN($O849:AG849),1,1)))</f>
        <v>0</v>
      </c>
      <c r="AH878" s="256">
        <f ca="1">SUMPRODUCT($O198:AH198,N(OFFSET($O849:AH849,0,MAX(COLUMN($O849:AH849))-COLUMN($O849:AH849),1,1)))</f>
        <v>0</v>
      </c>
      <c r="AI878" s="256">
        <f ca="1">SUMPRODUCT($O198:AI198,N(OFFSET($O849:AI849,0,MAX(COLUMN($O849:AI849))-COLUMN($O849:AI849),1,1)))</f>
        <v>0</v>
      </c>
      <c r="AJ878" s="256">
        <f ca="1">SUMPRODUCT($O198:AJ198,N(OFFSET($O849:AJ849,0,MAX(COLUMN($O849:AJ849))-COLUMN($O849:AJ849),1,1)))</f>
        <v>0</v>
      </c>
      <c r="AK878" s="256">
        <f ca="1">SUMPRODUCT($O198:AK198,N(OFFSET($O849:AK849,0,MAX(COLUMN($O849:AK849))-COLUMN($O849:AK849),1,1)))</f>
        <v>0</v>
      </c>
      <c r="AL878" s="256">
        <f ca="1">SUMPRODUCT($O198:AL198,N(OFFSET($O849:AL849,0,MAX(COLUMN($O849:AL849))-COLUMN($O849:AL849),1,1)))</f>
        <v>0</v>
      </c>
      <c r="AM878" s="256">
        <f ca="1">SUMPRODUCT($O198:AM198,N(OFFSET($O849:AM849,0,MAX(COLUMN($O849:AM849))-COLUMN($O849:AM849),1,1)))</f>
        <v>0</v>
      </c>
      <c r="AN878" s="256">
        <f ca="1">SUMPRODUCT($O198:AN198,N(OFFSET($O849:AN849,0,MAX(COLUMN($O849:AN849))-COLUMN($O849:AN849),1,1)))</f>
        <v>0</v>
      </c>
      <c r="AO878" s="256">
        <f ca="1">SUMPRODUCT($O198:AO198,N(OFFSET($O849:AO849,0,MAX(COLUMN($O849:AO849))-COLUMN($O849:AO849),1,1)))</f>
        <v>0</v>
      </c>
      <c r="AP878" s="256">
        <f ca="1">SUMPRODUCT($O198:AP198,N(OFFSET($O849:AP849,0,MAX(COLUMN($O849:AP849))-COLUMN($O849:AP849),1,1)))</f>
        <v>0</v>
      </c>
      <c r="AQ878" s="256">
        <f ca="1">SUMPRODUCT($O198:AQ198,N(OFFSET($O849:AQ849,0,MAX(COLUMN($O849:AQ849))-COLUMN($O849:AQ849),1,1)))</f>
        <v>0</v>
      </c>
      <c r="AR878" s="256">
        <f ca="1">SUMPRODUCT($O198:AR198,N(OFFSET($O849:AR849,0,MAX(COLUMN($O849:AR849))-COLUMN($O849:AR849),1,1)))</f>
        <v>0</v>
      </c>
      <c r="AS878" s="256">
        <f ca="1">SUMPRODUCT($O198:AS198,N(OFFSET($O849:AS849,0,MAX(COLUMN($O849:AS849))-COLUMN($O849:AS849),1,1)))</f>
        <v>0</v>
      </c>
      <c r="AT878" s="256">
        <f ca="1">SUMPRODUCT($O198:AT198,N(OFFSET($O849:AT849,0,MAX(COLUMN($O849:AT849))-COLUMN($O849:AT849),1,1)))</f>
        <v>0</v>
      </c>
      <c r="AU878" s="256">
        <f ca="1">SUMPRODUCT($O198:AU198,N(OFFSET($O849:AU849,0,MAX(COLUMN($O849:AU849))-COLUMN($O849:AU849),1,1)))</f>
        <v>0</v>
      </c>
      <c r="AV878" s="256">
        <f ca="1">SUMPRODUCT($O198:AV198,N(OFFSET($O849:AV849,0,MAX(COLUMN($O849:AV849))-COLUMN($O849:AV849),1,1)))</f>
        <v>0</v>
      </c>
      <c r="AW878" s="256">
        <f ca="1">SUMPRODUCT($O198:AW198,N(OFFSET($O849:AW849,0,MAX(COLUMN($O849:AW849))-COLUMN($O849:AW849),1,1)))</f>
        <v>0</v>
      </c>
      <c r="AX878" s="256">
        <f ca="1">SUMPRODUCT($O198:AX198,N(OFFSET($O849:AX849,0,MAX(COLUMN($O849:AX849))-COLUMN($O849:AX849),1,1)))</f>
        <v>0</v>
      </c>
      <c r="AY878" s="256">
        <f ca="1">SUMPRODUCT($O198:AY198,N(OFFSET($O849:AY849,0,MAX(COLUMN($O849:AY849))-COLUMN($O849:AY849),1,1)))</f>
        <v>0</v>
      </c>
      <c r="AZ878" s="256">
        <f ca="1">SUMPRODUCT($O198:AZ198,N(OFFSET($O849:AZ849,0,MAX(COLUMN($O849:AZ849))-COLUMN($O849:AZ849),1,1)))</f>
        <v>0</v>
      </c>
      <c r="BA878" s="256">
        <f ca="1">SUMPRODUCT($O198:BA198,N(OFFSET($O849:BA849,0,MAX(COLUMN($O849:BA849))-COLUMN($O849:BA849),1,1)))</f>
        <v>0</v>
      </c>
      <c r="BB878" s="256">
        <f ca="1">SUMPRODUCT($O198:BB198,N(OFFSET($O849:BB849,0,MAX(COLUMN($O849:BB849))-COLUMN($O849:BB849),1,1)))</f>
        <v>0</v>
      </c>
      <c r="BC878" s="256">
        <f ca="1">SUMPRODUCT($O198:BC198,N(OFFSET($O849:BC849,0,MAX(COLUMN($O849:BC849))-COLUMN($O849:BC849),1,1)))</f>
        <v>0</v>
      </c>
      <c r="BD878" s="256">
        <f ca="1">SUMPRODUCT($O198:BD198,N(OFFSET($O849:BD849,0,MAX(COLUMN($O849:BD849))-COLUMN($O849:BD849),1,1)))</f>
        <v>0</v>
      </c>
      <c r="BE878" s="256">
        <f ca="1">SUMPRODUCT($O198:BE198,N(OFFSET($O849:BE849,0,MAX(COLUMN($O849:BE849))-COLUMN($O849:BE849),1,1)))</f>
        <v>0</v>
      </c>
      <c r="BF878" s="256">
        <f ca="1">SUMPRODUCT($O198:BF198,N(OFFSET($O849:BF849,0,MAX(COLUMN($O849:BF849))-COLUMN($O849:BF849),1,1)))</f>
        <v>0</v>
      </c>
      <c r="BG878" s="256">
        <f ca="1">SUMPRODUCT($O198:BG198,N(OFFSET($O849:BG849,0,MAX(COLUMN($O849:BG849))-COLUMN($O849:BG849),1,1)))</f>
        <v>0</v>
      </c>
      <c r="BH878" s="256">
        <f ca="1">SUMPRODUCT($O198:BH198,N(OFFSET($O849:BH849,0,MAX(COLUMN($O849:BH849))-COLUMN($O849:BH849),1,1)))</f>
        <v>0</v>
      </c>
      <c r="BI878" s="256">
        <f ca="1">SUMPRODUCT($O198:BI198,N(OFFSET($O849:BI849,0,MAX(COLUMN($O849:BI849))-COLUMN($O849:BI849),1,1)))</f>
        <v>0</v>
      </c>
      <c r="BJ878" s="256">
        <f ca="1">SUMPRODUCT($O198:BJ198,N(OFFSET($O849:BJ849,0,MAX(COLUMN($O849:BJ849))-COLUMN($O849:BJ849),1,1)))</f>
        <v>0</v>
      </c>
      <c r="BK878" s="256">
        <f ca="1">SUMPRODUCT($O198:BK198,N(OFFSET($O849:BK849,0,MAX(COLUMN($O849:BK849))-COLUMN($O849:BK849),1,1)))</f>
        <v>0</v>
      </c>
      <c r="BL878" s="256">
        <f ca="1">SUMPRODUCT($O198:BL198,N(OFFSET($O849:BL849,0,MAX(COLUMN($O849:BL849))-COLUMN($O849:BL849),1,1)))</f>
        <v>0</v>
      </c>
      <c r="BM878" s="256">
        <f ca="1">SUMPRODUCT($O198:BM198,N(OFFSET($O849:BM849,0,MAX(COLUMN($O849:BM849))-COLUMN($O849:BM849),1,1)))</f>
        <v>0</v>
      </c>
    </row>
    <row r="879" spans="3:65" ht="12.75">
      <c r="C879" s="220">
        <f t="shared" si="705"/>
        <v>17</v>
      </c>
      <c r="D879" s="198" t="str">
        <f t="shared" si="706"/>
        <v>…</v>
      </c>
      <c r="E879" s="245" t="str">
        <f t="shared" si="704"/>
        <v>Operating Expense</v>
      </c>
      <c r="F879" s="215">
        <f t="shared" si="704"/>
        <v>2</v>
      </c>
      <c r="G879" s="215"/>
      <c r="H879" s="249"/>
      <c r="K879" s="236"/>
      <c r="L879" s="237"/>
      <c r="O879" s="256">
        <f ca="1">SUMPRODUCT($O199:O199,N(OFFSET($O850:O850,0,MAX(COLUMN($O850:O850))-COLUMN($O850:O850),1,1)))</f>
        <v>0</v>
      </c>
      <c r="P879" s="256">
        <f ca="1">SUMPRODUCT($O199:P199,N(OFFSET($O850:P850,0,MAX(COLUMN($O850:P850))-COLUMN($O850:P850),1,1)))</f>
        <v>0</v>
      </c>
      <c r="Q879" s="256">
        <f ca="1">SUMPRODUCT($O199:Q199,N(OFFSET($O850:Q850,0,MAX(COLUMN($O850:Q850))-COLUMN($O850:Q850),1,1)))</f>
        <v>0</v>
      </c>
      <c r="R879" s="256">
        <f ca="1">SUMPRODUCT($O199:R199,N(OFFSET($O850:R850,0,MAX(COLUMN($O850:R850))-COLUMN($O850:R850),1,1)))</f>
        <v>0</v>
      </c>
      <c r="S879" s="256">
        <f ca="1">SUMPRODUCT($O199:S199,N(OFFSET($O850:S850,0,MAX(COLUMN($O850:S850))-COLUMN($O850:S850),1,1)))</f>
        <v>0</v>
      </c>
      <c r="T879" s="256">
        <f ca="1">SUMPRODUCT($O199:T199,N(OFFSET($O850:T850,0,MAX(COLUMN($O850:T850))-COLUMN($O850:T850),1,1)))</f>
        <v>0</v>
      </c>
      <c r="U879" s="256">
        <f ca="1">SUMPRODUCT($O199:U199,N(OFFSET($O850:U850,0,MAX(COLUMN($O850:U850))-COLUMN($O850:U850),1,1)))</f>
        <v>0</v>
      </c>
      <c r="V879" s="256">
        <f ca="1">SUMPRODUCT($O199:V199,N(OFFSET($O850:V850,0,MAX(COLUMN($O850:V850))-COLUMN($O850:V850),1,1)))</f>
        <v>0</v>
      </c>
      <c r="W879" s="256">
        <f ca="1">SUMPRODUCT($O199:W199,N(OFFSET($O850:W850,0,MAX(COLUMN($O850:W850))-COLUMN($O850:W850),1,1)))</f>
        <v>0</v>
      </c>
      <c r="X879" s="256">
        <f ca="1">SUMPRODUCT($O199:X199,N(OFFSET($O850:X850,0,MAX(COLUMN($O850:X850))-COLUMN($O850:X850),1,1)))</f>
        <v>0</v>
      </c>
      <c r="Y879" s="256">
        <f ca="1">SUMPRODUCT($O199:Y199,N(OFFSET($O850:Y850,0,MAX(COLUMN($O850:Y850))-COLUMN($O850:Y850),1,1)))</f>
        <v>0</v>
      </c>
      <c r="Z879" s="256">
        <f ca="1">SUMPRODUCT($O199:Z199,N(OFFSET($O850:Z850,0,MAX(COLUMN($O850:Z850))-COLUMN($O850:Z850),1,1)))</f>
        <v>0</v>
      </c>
      <c r="AA879" s="256">
        <f ca="1">SUMPRODUCT($O199:AA199,N(OFFSET($O850:AA850,0,MAX(COLUMN($O850:AA850))-COLUMN($O850:AA850),1,1)))</f>
        <v>0</v>
      </c>
      <c r="AB879" s="256">
        <f ca="1">SUMPRODUCT($O199:AB199,N(OFFSET($O850:AB850,0,MAX(COLUMN($O850:AB850))-COLUMN($O850:AB850),1,1)))</f>
        <v>0</v>
      </c>
      <c r="AC879" s="256">
        <f ca="1">SUMPRODUCT($O199:AC199,N(OFFSET($O850:AC850,0,MAX(COLUMN($O850:AC850))-COLUMN($O850:AC850),1,1)))</f>
        <v>0</v>
      </c>
      <c r="AD879" s="256">
        <f ca="1">SUMPRODUCT($O199:AD199,N(OFFSET($O850:AD850,0,MAX(COLUMN($O850:AD850))-COLUMN($O850:AD850),1,1)))</f>
        <v>0</v>
      </c>
      <c r="AE879" s="256">
        <f ca="1">SUMPRODUCT($O199:AE199,N(OFFSET($O850:AE850,0,MAX(COLUMN($O850:AE850))-COLUMN($O850:AE850),1,1)))</f>
        <v>0</v>
      </c>
      <c r="AF879" s="256">
        <f ca="1">SUMPRODUCT($O199:AF199,N(OFFSET($O850:AF850,0,MAX(COLUMN($O850:AF850))-COLUMN($O850:AF850),1,1)))</f>
        <v>0</v>
      </c>
      <c r="AG879" s="256">
        <f ca="1">SUMPRODUCT($O199:AG199,N(OFFSET($O850:AG850,0,MAX(COLUMN($O850:AG850))-COLUMN($O850:AG850),1,1)))</f>
        <v>0</v>
      </c>
      <c r="AH879" s="256">
        <f ca="1">SUMPRODUCT($O199:AH199,N(OFFSET($O850:AH850,0,MAX(COLUMN($O850:AH850))-COLUMN($O850:AH850),1,1)))</f>
        <v>0</v>
      </c>
      <c r="AI879" s="256">
        <f ca="1">SUMPRODUCT($O199:AI199,N(OFFSET($O850:AI850,0,MAX(COLUMN($O850:AI850))-COLUMN($O850:AI850),1,1)))</f>
        <v>0</v>
      </c>
      <c r="AJ879" s="256">
        <f ca="1">SUMPRODUCT($O199:AJ199,N(OFFSET($O850:AJ850,0,MAX(COLUMN($O850:AJ850))-COLUMN($O850:AJ850),1,1)))</f>
        <v>0</v>
      </c>
      <c r="AK879" s="256">
        <f ca="1">SUMPRODUCT($O199:AK199,N(OFFSET($O850:AK850,0,MAX(COLUMN($O850:AK850))-COLUMN($O850:AK850),1,1)))</f>
        <v>0</v>
      </c>
      <c r="AL879" s="256">
        <f ca="1">SUMPRODUCT($O199:AL199,N(OFFSET($O850:AL850,0,MAX(COLUMN($O850:AL850))-COLUMN($O850:AL850),1,1)))</f>
        <v>0</v>
      </c>
      <c r="AM879" s="256">
        <f ca="1">SUMPRODUCT($O199:AM199,N(OFFSET($O850:AM850,0,MAX(COLUMN($O850:AM850))-COLUMN($O850:AM850),1,1)))</f>
        <v>0</v>
      </c>
      <c r="AN879" s="256">
        <f ca="1">SUMPRODUCT($O199:AN199,N(OFFSET($O850:AN850,0,MAX(COLUMN($O850:AN850))-COLUMN($O850:AN850),1,1)))</f>
        <v>0</v>
      </c>
      <c r="AO879" s="256">
        <f ca="1">SUMPRODUCT($O199:AO199,N(OFFSET($O850:AO850,0,MAX(COLUMN($O850:AO850))-COLUMN($O850:AO850),1,1)))</f>
        <v>0</v>
      </c>
      <c r="AP879" s="256">
        <f ca="1">SUMPRODUCT($O199:AP199,N(OFFSET($O850:AP850,0,MAX(COLUMN($O850:AP850))-COLUMN($O850:AP850),1,1)))</f>
        <v>0</v>
      </c>
      <c r="AQ879" s="256">
        <f ca="1">SUMPRODUCT($O199:AQ199,N(OFFSET($O850:AQ850,0,MAX(COLUMN($O850:AQ850))-COLUMN($O850:AQ850),1,1)))</f>
        <v>0</v>
      </c>
      <c r="AR879" s="256">
        <f ca="1">SUMPRODUCT($O199:AR199,N(OFFSET($O850:AR850,0,MAX(COLUMN($O850:AR850))-COLUMN($O850:AR850),1,1)))</f>
        <v>0</v>
      </c>
      <c r="AS879" s="256">
        <f ca="1">SUMPRODUCT($O199:AS199,N(OFFSET($O850:AS850,0,MAX(COLUMN($O850:AS850))-COLUMN($O850:AS850),1,1)))</f>
        <v>0</v>
      </c>
      <c r="AT879" s="256">
        <f ca="1">SUMPRODUCT($O199:AT199,N(OFFSET($O850:AT850,0,MAX(COLUMN($O850:AT850))-COLUMN($O850:AT850),1,1)))</f>
        <v>0</v>
      </c>
      <c r="AU879" s="256">
        <f ca="1">SUMPRODUCT($O199:AU199,N(OFFSET($O850:AU850,0,MAX(COLUMN($O850:AU850))-COLUMN($O850:AU850),1,1)))</f>
        <v>0</v>
      </c>
      <c r="AV879" s="256">
        <f ca="1">SUMPRODUCT($O199:AV199,N(OFFSET($O850:AV850,0,MAX(COLUMN($O850:AV850))-COLUMN($O850:AV850),1,1)))</f>
        <v>0</v>
      </c>
      <c r="AW879" s="256">
        <f ca="1">SUMPRODUCT($O199:AW199,N(OFFSET($O850:AW850,0,MAX(COLUMN($O850:AW850))-COLUMN($O850:AW850),1,1)))</f>
        <v>0</v>
      </c>
      <c r="AX879" s="256">
        <f ca="1">SUMPRODUCT($O199:AX199,N(OFFSET($O850:AX850,0,MAX(COLUMN($O850:AX850))-COLUMN($O850:AX850),1,1)))</f>
        <v>0</v>
      </c>
      <c r="AY879" s="256">
        <f ca="1">SUMPRODUCT($O199:AY199,N(OFFSET($O850:AY850,0,MAX(COLUMN($O850:AY850))-COLUMN($O850:AY850),1,1)))</f>
        <v>0</v>
      </c>
      <c r="AZ879" s="256">
        <f ca="1">SUMPRODUCT($O199:AZ199,N(OFFSET($O850:AZ850,0,MAX(COLUMN($O850:AZ850))-COLUMN($O850:AZ850),1,1)))</f>
        <v>0</v>
      </c>
      <c r="BA879" s="256">
        <f ca="1">SUMPRODUCT($O199:BA199,N(OFFSET($O850:BA850,0,MAX(COLUMN($O850:BA850))-COLUMN($O850:BA850),1,1)))</f>
        <v>0</v>
      </c>
      <c r="BB879" s="256">
        <f ca="1">SUMPRODUCT($O199:BB199,N(OFFSET($O850:BB850,0,MAX(COLUMN($O850:BB850))-COLUMN($O850:BB850),1,1)))</f>
        <v>0</v>
      </c>
      <c r="BC879" s="256">
        <f ca="1">SUMPRODUCT($O199:BC199,N(OFFSET($O850:BC850,0,MAX(COLUMN($O850:BC850))-COLUMN($O850:BC850),1,1)))</f>
        <v>0</v>
      </c>
      <c r="BD879" s="256">
        <f ca="1">SUMPRODUCT($O199:BD199,N(OFFSET($O850:BD850,0,MAX(COLUMN($O850:BD850))-COLUMN($O850:BD850),1,1)))</f>
        <v>0</v>
      </c>
      <c r="BE879" s="256">
        <f ca="1">SUMPRODUCT($O199:BE199,N(OFFSET($O850:BE850,0,MAX(COLUMN($O850:BE850))-COLUMN($O850:BE850),1,1)))</f>
        <v>0</v>
      </c>
      <c r="BF879" s="256">
        <f ca="1">SUMPRODUCT($O199:BF199,N(OFFSET($O850:BF850,0,MAX(COLUMN($O850:BF850))-COLUMN($O850:BF850),1,1)))</f>
        <v>0</v>
      </c>
      <c r="BG879" s="256">
        <f ca="1">SUMPRODUCT($O199:BG199,N(OFFSET($O850:BG850,0,MAX(COLUMN($O850:BG850))-COLUMN($O850:BG850),1,1)))</f>
        <v>0</v>
      </c>
      <c r="BH879" s="256">
        <f ca="1">SUMPRODUCT($O199:BH199,N(OFFSET($O850:BH850,0,MAX(COLUMN($O850:BH850))-COLUMN($O850:BH850),1,1)))</f>
        <v>0</v>
      </c>
      <c r="BI879" s="256">
        <f ca="1">SUMPRODUCT($O199:BI199,N(OFFSET($O850:BI850,0,MAX(COLUMN($O850:BI850))-COLUMN($O850:BI850),1,1)))</f>
        <v>0</v>
      </c>
      <c r="BJ879" s="256">
        <f ca="1">SUMPRODUCT($O199:BJ199,N(OFFSET($O850:BJ850,0,MAX(COLUMN($O850:BJ850))-COLUMN($O850:BJ850),1,1)))</f>
        <v>0</v>
      </c>
      <c r="BK879" s="256">
        <f ca="1">SUMPRODUCT($O199:BK199,N(OFFSET($O850:BK850,0,MAX(COLUMN($O850:BK850))-COLUMN($O850:BK850),1,1)))</f>
        <v>0</v>
      </c>
      <c r="BL879" s="256">
        <f ca="1">SUMPRODUCT($O199:BL199,N(OFFSET($O850:BL850,0,MAX(COLUMN($O850:BL850))-COLUMN($O850:BL850),1,1)))</f>
        <v>0</v>
      </c>
      <c r="BM879" s="256">
        <f ca="1">SUMPRODUCT($O199:BM199,N(OFFSET($O850:BM850,0,MAX(COLUMN($O850:BM850))-COLUMN($O850:BM850),1,1)))</f>
        <v>0</v>
      </c>
    </row>
    <row r="880" spans="3:65" ht="12.75">
      <c r="C880" s="220">
        <f t="shared" si="705"/>
        <v>18</v>
      </c>
      <c r="D880" s="198" t="str">
        <f t="shared" si="706"/>
        <v>…</v>
      </c>
      <c r="E880" s="245" t="str">
        <f t="shared" si="704"/>
        <v>Operating Expense</v>
      </c>
      <c r="F880" s="215">
        <f t="shared" si="704"/>
        <v>2</v>
      </c>
      <c r="G880" s="215"/>
      <c r="H880" s="249"/>
      <c r="K880" s="236"/>
      <c r="L880" s="237"/>
      <c r="O880" s="256">
        <f ca="1">SUMPRODUCT($O200:O200,N(OFFSET($O851:O851,0,MAX(COLUMN($O851:O851))-COLUMN($O851:O851),1,1)))</f>
        <v>0</v>
      </c>
      <c r="P880" s="256">
        <f ca="1">SUMPRODUCT($O200:P200,N(OFFSET($O851:P851,0,MAX(COLUMN($O851:P851))-COLUMN($O851:P851),1,1)))</f>
        <v>0</v>
      </c>
      <c r="Q880" s="256">
        <f ca="1">SUMPRODUCT($O200:Q200,N(OFFSET($O851:Q851,0,MAX(COLUMN($O851:Q851))-COLUMN($O851:Q851),1,1)))</f>
        <v>0</v>
      </c>
      <c r="R880" s="256">
        <f ca="1">SUMPRODUCT($O200:R200,N(OFFSET($O851:R851,0,MAX(COLUMN($O851:R851))-COLUMN($O851:R851),1,1)))</f>
        <v>0</v>
      </c>
      <c r="S880" s="256">
        <f ca="1">SUMPRODUCT($O200:S200,N(OFFSET($O851:S851,0,MAX(COLUMN($O851:S851))-COLUMN($O851:S851),1,1)))</f>
        <v>0</v>
      </c>
      <c r="T880" s="256">
        <f ca="1">SUMPRODUCT($O200:T200,N(OFFSET($O851:T851,0,MAX(COLUMN($O851:T851))-COLUMN($O851:T851),1,1)))</f>
        <v>0</v>
      </c>
      <c r="U880" s="256">
        <f ca="1">SUMPRODUCT($O200:U200,N(OFFSET($O851:U851,0,MAX(COLUMN($O851:U851))-COLUMN($O851:U851),1,1)))</f>
        <v>0</v>
      </c>
      <c r="V880" s="256">
        <f ca="1">SUMPRODUCT($O200:V200,N(OFFSET($O851:V851,0,MAX(COLUMN($O851:V851))-COLUMN($O851:V851),1,1)))</f>
        <v>0</v>
      </c>
      <c r="W880" s="256">
        <f ca="1">SUMPRODUCT($O200:W200,N(OFFSET($O851:W851,0,MAX(COLUMN($O851:W851))-COLUMN($O851:W851),1,1)))</f>
        <v>0</v>
      </c>
      <c r="X880" s="256">
        <f ca="1">SUMPRODUCT($O200:X200,N(OFFSET($O851:X851,0,MAX(COLUMN($O851:X851))-COLUMN($O851:X851),1,1)))</f>
        <v>0</v>
      </c>
      <c r="Y880" s="256">
        <f ca="1">SUMPRODUCT($O200:Y200,N(OFFSET($O851:Y851,0,MAX(COLUMN($O851:Y851))-COLUMN($O851:Y851),1,1)))</f>
        <v>0</v>
      </c>
      <c r="Z880" s="256">
        <f ca="1">SUMPRODUCT($O200:Z200,N(OFFSET($O851:Z851,0,MAX(COLUMN($O851:Z851))-COLUMN($O851:Z851),1,1)))</f>
        <v>0</v>
      </c>
      <c r="AA880" s="256">
        <f ca="1">SUMPRODUCT($O200:AA200,N(OFFSET($O851:AA851,0,MAX(COLUMN($O851:AA851))-COLUMN($O851:AA851),1,1)))</f>
        <v>0</v>
      </c>
      <c r="AB880" s="256">
        <f ca="1">SUMPRODUCT($O200:AB200,N(OFFSET($O851:AB851,0,MAX(COLUMN($O851:AB851))-COLUMN($O851:AB851),1,1)))</f>
        <v>0</v>
      </c>
      <c r="AC880" s="256">
        <f ca="1">SUMPRODUCT($O200:AC200,N(OFFSET($O851:AC851,0,MAX(COLUMN($O851:AC851))-COLUMN($O851:AC851),1,1)))</f>
        <v>0</v>
      </c>
      <c r="AD880" s="256">
        <f ca="1">SUMPRODUCT($O200:AD200,N(OFFSET($O851:AD851,0,MAX(COLUMN($O851:AD851))-COLUMN($O851:AD851),1,1)))</f>
        <v>0</v>
      </c>
      <c r="AE880" s="256">
        <f ca="1">SUMPRODUCT($O200:AE200,N(OFFSET($O851:AE851,0,MAX(COLUMN($O851:AE851))-COLUMN($O851:AE851),1,1)))</f>
        <v>0</v>
      </c>
      <c r="AF880" s="256">
        <f ca="1">SUMPRODUCT($O200:AF200,N(OFFSET($O851:AF851,0,MAX(COLUMN($O851:AF851))-COLUMN($O851:AF851),1,1)))</f>
        <v>0</v>
      </c>
      <c r="AG880" s="256">
        <f ca="1">SUMPRODUCT($O200:AG200,N(OFFSET($O851:AG851,0,MAX(COLUMN($O851:AG851))-COLUMN($O851:AG851),1,1)))</f>
        <v>0</v>
      </c>
      <c r="AH880" s="256">
        <f ca="1">SUMPRODUCT($O200:AH200,N(OFFSET($O851:AH851,0,MAX(COLUMN($O851:AH851))-COLUMN($O851:AH851),1,1)))</f>
        <v>0</v>
      </c>
      <c r="AI880" s="256">
        <f ca="1">SUMPRODUCT($O200:AI200,N(OFFSET($O851:AI851,0,MAX(COLUMN($O851:AI851))-COLUMN($O851:AI851),1,1)))</f>
        <v>0</v>
      </c>
      <c r="AJ880" s="256">
        <f ca="1">SUMPRODUCT($O200:AJ200,N(OFFSET($O851:AJ851,0,MAX(COLUMN($O851:AJ851))-COLUMN($O851:AJ851),1,1)))</f>
        <v>0</v>
      </c>
      <c r="AK880" s="256">
        <f ca="1">SUMPRODUCT($O200:AK200,N(OFFSET($O851:AK851,0,MAX(COLUMN($O851:AK851))-COLUMN($O851:AK851),1,1)))</f>
        <v>0</v>
      </c>
      <c r="AL880" s="256">
        <f ca="1">SUMPRODUCT($O200:AL200,N(OFFSET($O851:AL851,0,MAX(COLUMN($O851:AL851))-COLUMN($O851:AL851),1,1)))</f>
        <v>0</v>
      </c>
      <c r="AM880" s="256">
        <f ca="1">SUMPRODUCT($O200:AM200,N(OFFSET($O851:AM851,0,MAX(COLUMN($O851:AM851))-COLUMN($O851:AM851),1,1)))</f>
        <v>0</v>
      </c>
      <c r="AN880" s="256">
        <f ca="1">SUMPRODUCT($O200:AN200,N(OFFSET($O851:AN851,0,MAX(COLUMN($O851:AN851))-COLUMN($O851:AN851),1,1)))</f>
        <v>0</v>
      </c>
      <c r="AO880" s="256">
        <f ca="1">SUMPRODUCT($O200:AO200,N(OFFSET($O851:AO851,0,MAX(COLUMN($O851:AO851))-COLUMN($O851:AO851),1,1)))</f>
        <v>0</v>
      </c>
      <c r="AP880" s="256">
        <f ca="1">SUMPRODUCT($O200:AP200,N(OFFSET($O851:AP851,0,MAX(COLUMN($O851:AP851))-COLUMN($O851:AP851),1,1)))</f>
        <v>0</v>
      </c>
      <c r="AQ880" s="256">
        <f ca="1">SUMPRODUCT($O200:AQ200,N(OFFSET($O851:AQ851,0,MAX(COLUMN($O851:AQ851))-COLUMN($O851:AQ851),1,1)))</f>
        <v>0</v>
      </c>
      <c r="AR880" s="256">
        <f ca="1">SUMPRODUCT($O200:AR200,N(OFFSET($O851:AR851,0,MAX(COLUMN($O851:AR851))-COLUMN($O851:AR851),1,1)))</f>
        <v>0</v>
      </c>
      <c r="AS880" s="256">
        <f ca="1">SUMPRODUCT($O200:AS200,N(OFFSET($O851:AS851,0,MAX(COLUMN($O851:AS851))-COLUMN($O851:AS851),1,1)))</f>
        <v>0</v>
      </c>
      <c r="AT880" s="256">
        <f ca="1">SUMPRODUCT($O200:AT200,N(OFFSET($O851:AT851,0,MAX(COLUMN($O851:AT851))-COLUMN($O851:AT851),1,1)))</f>
        <v>0</v>
      </c>
      <c r="AU880" s="256">
        <f ca="1">SUMPRODUCT($O200:AU200,N(OFFSET($O851:AU851,0,MAX(COLUMN($O851:AU851))-COLUMN($O851:AU851),1,1)))</f>
        <v>0</v>
      </c>
      <c r="AV880" s="256">
        <f ca="1">SUMPRODUCT($O200:AV200,N(OFFSET($O851:AV851,0,MAX(COLUMN($O851:AV851))-COLUMN($O851:AV851),1,1)))</f>
        <v>0</v>
      </c>
      <c r="AW880" s="256">
        <f ca="1">SUMPRODUCT($O200:AW200,N(OFFSET($O851:AW851,0,MAX(COLUMN($O851:AW851))-COLUMN($O851:AW851),1,1)))</f>
        <v>0</v>
      </c>
      <c r="AX880" s="256">
        <f ca="1">SUMPRODUCT($O200:AX200,N(OFFSET($O851:AX851,0,MAX(COLUMN($O851:AX851))-COLUMN($O851:AX851),1,1)))</f>
        <v>0</v>
      </c>
      <c r="AY880" s="256">
        <f ca="1">SUMPRODUCT($O200:AY200,N(OFFSET($O851:AY851,0,MAX(COLUMN($O851:AY851))-COLUMN($O851:AY851),1,1)))</f>
        <v>0</v>
      </c>
      <c r="AZ880" s="256">
        <f ca="1">SUMPRODUCT($O200:AZ200,N(OFFSET($O851:AZ851,0,MAX(COLUMN($O851:AZ851))-COLUMN($O851:AZ851),1,1)))</f>
        <v>0</v>
      </c>
      <c r="BA880" s="256">
        <f ca="1">SUMPRODUCT($O200:BA200,N(OFFSET($O851:BA851,0,MAX(COLUMN($O851:BA851))-COLUMN($O851:BA851),1,1)))</f>
        <v>0</v>
      </c>
      <c r="BB880" s="256">
        <f ca="1">SUMPRODUCT($O200:BB200,N(OFFSET($O851:BB851,0,MAX(COLUMN($O851:BB851))-COLUMN($O851:BB851),1,1)))</f>
        <v>0</v>
      </c>
      <c r="BC880" s="256">
        <f ca="1">SUMPRODUCT($O200:BC200,N(OFFSET($O851:BC851,0,MAX(COLUMN($O851:BC851))-COLUMN($O851:BC851),1,1)))</f>
        <v>0</v>
      </c>
      <c r="BD880" s="256">
        <f ca="1">SUMPRODUCT($O200:BD200,N(OFFSET($O851:BD851,0,MAX(COLUMN($O851:BD851))-COLUMN($O851:BD851),1,1)))</f>
        <v>0</v>
      </c>
      <c r="BE880" s="256">
        <f ca="1">SUMPRODUCT($O200:BE200,N(OFFSET($O851:BE851,0,MAX(COLUMN($O851:BE851))-COLUMN($O851:BE851),1,1)))</f>
        <v>0</v>
      </c>
      <c r="BF880" s="256">
        <f ca="1">SUMPRODUCT($O200:BF200,N(OFFSET($O851:BF851,0,MAX(COLUMN($O851:BF851))-COLUMN($O851:BF851),1,1)))</f>
        <v>0</v>
      </c>
      <c r="BG880" s="256">
        <f ca="1">SUMPRODUCT($O200:BG200,N(OFFSET($O851:BG851,0,MAX(COLUMN($O851:BG851))-COLUMN($O851:BG851),1,1)))</f>
        <v>0</v>
      </c>
      <c r="BH880" s="256">
        <f ca="1">SUMPRODUCT($O200:BH200,N(OFFSET($O851:BH851,0,MAX(COLUMN($O851:BH851))-COLUMN($O851:BH851),1,1)))</f>
        <v>0</v>
      </c>
      <c r="BI880" s="256">
        <f ca="1">SUMPRODUCT($O200:BI200,N(OFFSET($O851:BI851,0,MAX(COLUMN($O851:BI851))-COLUMN($O851:BI851),1,1)))</f>
        <v>0</v>
      </c>
      <c r="BJ880" s="256">
        <f ca="1">SUMPRODUCT($O200:BJ200,N(OFFSET($O851:BJ851,0,MAX(COLUMN($O851:BJ851))-COLUMN($O851:BJ851),1,1)))</f>
        <v>0</v>
      </c>
      <c r="BK880" s="256">
        <f ca="1">SUMPRODUCT($O200:BK200,N(OFFSET($O851:BK851,0,MAX(COLUMN($O851:BK851))-COLUMN($O851:BK851),1,1)))</f>
        <v>0</v>
      </c>
      <c r="BL880" s="256">
        <f ca="1">SUMPRODUCT($O200:BL200,N(OFFSET($O851:BL851,0,MAX(COLUMN($O851:BL851))-COLUMN($O851:BL851),1,1)))</f>
        <v>0</v>
      </c>
      <c r="BM880" s="256">
        <f ca="1">SUMPRODUCT($O200:BM200,N(OFFSET($O851:BM851,0,MAX(COLUMN($O851:BM851))-COLUMN($O851:BM851),1,1)))</f>
        <v>0</v>
      </c>
    </row>
    <row r="881" spans="3:65" ht="12.75">
      <c r="C881" s="220">
        <f t="shared" si="705"/>
        <v>19</v>
      </c>
      <c r="D881" s="198" t="str">
        <f t="shared" si="706"/>
        <v>…</v>
      </c>
      <c r="E881" s="245" t="str">
        <f t="shared" si="704"/>
        <v>Operating Expense</v>
      </c>
      <c r="F881" s="215">
        <f t="shared" si="704"/>
        <v>2</v>
      </c>
      <c r="G881" s="215"/>
      <c r="H881" s="249"/>
      <c r="K881" s="236"/>
      <c r="L881" s="237"/>
      <c r="O881" s="256">
        <f ca="1">SUMPRODUCT($O201:O201,N(OFFSET($O852:O852,0,MAX(COLUMN($O852:O852))-COLUMN($O852:O852),1,1)))</f>
        <v>0</v>
      </c>
      <c r="P881" s="256">
        <f ca="1">SUMPRODUCT($O201:P201,N(OFFSET($O852:P852,0,MAX(COLUMN($O852:P852))-COLUMN($O852:P852),1,1)))</f>
        <v>0</v>
      </c>
      <c r="Q881" s="256">
        <f ca="1">SUMPRODUCT($O201:Q201,N(OFFSET($O852:Q852,0,MAX(COLUMN($O852:Q852))-COLUMN($O852:Q852),1,1)))</f>
        <v>0</v>
      </c>
      <c r="R881" s="256">
        <f ca="1">SUMPRODUCT($O201:R201,N(OFFSET($O852:R852,0,MAX(COLUMN($O852:R852))-COLUMN($O852:R852),1,1)))</f>
        <v>0</v>
      </c>
      <c r="S881" s="256">
        <f ca="1">SUMPRODUCT($O201:S201,N(OFFSET($O852:S852,0,MAX(COLUMN($O852:S852))-COLUMN($O852:S852),1,1)))</f>
        <v>0</v>
      </c>
      <c r="T881" s="256">
        <f ca="1">SUMPRODUCT($O201:T201,N(OFFSET($O852:T852,0,MAX(COLUMN($O852:T852))-COLUMN($O852:T852),1,1)))</f>
        <v>0</v>
      </c>
      <c r="U881" s="256">
        <f ca="1">SUMPRODUCT($O201:U201,N(OFFSET($O852:U852,0,MAX(COLUMN($O852:U852))-COLUMN($O852:U852),1,1)))</f>
        <v>0</v>
      </c>
      <c r="V881" s="256">
        <f ca="1">SUMPRODUCT($O201:V201,N(OFFSET($O852:V852,0,MAX(COLUMN($O852:V852))-COLUMN($O852:V852),1,1)))</f>
        <v>0</v>
      </c>
      <c r="W881" s="256">
        <f ca="1">SUMPRODUCT($O201:W201,N(OFFSET($O852:W852,0,MAX(COLUMN($O852:W852))-COLUMN($O852:W852),1,1)))</f>
        <v>0</v>
      </c>
      <c r="X881" s="256">
        <f ca="1">SUMPRODUCT($O201:X201,N(OFFSET($O852:X852,0,MAX(COLUMN($O852:X852))-COLUMN($O852:X852),1,1)))</f>
        <v>0</v>
      </c>
      <c r="Y881" s="256">
        <f ca="1">SUMPRODUCT($O201:Y201,N(OFFSET($O852:Y852,0,MAX(COLUMN($O852:Y852))-COLUMN($O852:Y852),1,1)))</f>
        <v>0</v>
      </c>
      <c r="Z881" s="256">
        <f ca="1">SUMPRODUCT($O201:Z201,N(OFFSET($O852:Z852,0,MAX(COLUMN($O852:Z852))-COLUMN($O852:Z852),1,1)))</f>
        <v>0</v>
      </c>
      <c r="AA881" s="256">
        <f ca="1">SUMPRODUCT($O201:AA201,N(OFFSET($O852:AA852,0,MAX(COLUMN($O852:AA852))-COLUMN($O852:AA852),1,1)))</f>
        <v>0</v>
      </c>
      <c r="AB881" s="256">
        <f ca="1">SUMPRODUCT($O201:AB201,N(OFFSET($O852:AB852,0,MAX(COLUMN($O852:AB852))-COLUMN($O852:AB852),1,1)))</f>
        <v>0</v>
      </c>
      <c r="AC881" s="256">
        <f ca="1">SUMPRODUCT($O201:AC201,N(OFFSET($O852:AC852,0,MAX(COLUMN($O852:AC852))-COLUMN($O852:AC852),1,1)))</f>
        <v>0</v>
      </c>
      <c r="AD881" s="256">
        <f ca="1">SUMPRODUCT($O201:AD201,N(OFFSET($O852:AD852,0,MAX(COLUMN($O852:AD852))-COLUMN($O852:AD852),1,1)))</f>
        <v>0</v>
      </c>
      <c r="AE881" s="256">
        <f ca="1">SUMPRODUCT($O201:AE201,N(OFFSET($O852:AE852,0,MAX(COLUMN($O852:AE852))-COLUMN($O852:AE852),1,1)))</f>
        <v>0</v>
      </c>
      <c r="AF881" s="256">
        <f ca="1">SUMPRODUCT($O201:AF201,N(OFFSET($O852:AF852,0,MAX(COLUMN($O852:AF852))-COLUMN($O852:AF852),1,1)))</f>
        <v>0</v>
      </c>
      <c r="AG881" s="256">
        <f ca="1">SUMPRODUCT($O201:AG201,N(OFFSET($O852:AG852,0,MAX(COLUMN($O852:AG852))-COLUMN($O852:AG852),1,1)))</f>
        <v>0</v>
      </c>
      <c r="AH881" s="256">
        <f ca="1">SUMPRODUCT($O201:AH201,N(OFFSET($O852:AH852,0,MAX(COLUMN($O852:AH852))-COLUMN($O852:AH852),1,1)))</f>
        <v>0</v>
      </c>
      <c r="AI881" s="256">
        <f ca="1">SUMPRODUCT($O201:AI201,N(OFFSET($O852:AI852,0,MAX(COLUMN($O852:AI852))-COLUMN($O852:AI852),1,1)))</f>
        <v>0</v>
      </c>
      <c r="AJ881" s="256">
        <f ca="1">SUMPRODUCT($O201:AJ201,N(OFFSET($O852:AJ852,0,MAX(COLUMN($O852:AJ852))-COLUMN($O852:AJ852),1,1)))</f>
        <v>0</v>
      </c>
      <c r="AK881" s="256">
        <f ca="1">SUMPRODUCT($O201:AK201,N(OFFSET($O852:AK852,0,MAX(COLUMN($O852:AK852))-COLUMN($O852:AK852),1,1)))</f>
        <v>0</v>
      </c>
      <c r="AL881" s="256">
        <f ca="1">SUMPRODUCT($O201:AL201,N(OFFSET($O852:AL852,0,MAX(COLUMN($O852:AL852))-COLUMN($O852:AL852),1,1)))</f>
        <v>0</v>
      </c>
      <c r="AM881" s="256">
        <f ca="1">SUMPRODUCT($O201:AM201,N(OFFSET($O852:AM852,0,MAX(COLUMN($O852:AM852))-COLUMN($O852:AM852),1,1)))</f>
        <v>0</v>
      </c>
      <c r="AN881" s="256">
        <f ca="1">SUMPRODUCT($O201:AN201,N(OFFSET($O852:AN852,0,MAX(COLUMN($O852:AN852))-COLUMN($O852:AN852),1,1)))</f>
        <v>0</v>
      </c>
      <c r="AO881" s="256">
        <f ca="1">SUMPRODUCT($O201:AO201,N(OFFSET($O852:AO852,0,MAX(COLUMN($O852:AO852))-COLUMN($O852:AO852),1,1)))</f>
        <v>0</v>
      </c>
      <c r="AP881" s="256">
        <f ca="1">SUMPRODUCT($O201:AP201,N(OFFSET($O852:AP852,0,MAX(COLUMN($O852:AP852))-COLUMN($O852:AP852),1,1)))</f>
        <v>0</v>
      </c>
      <c r="AQ881" s="256">
        <f ca="1">SUMPRODUCT($O201:AQ201,N(OFFSET($O852:AQ852,0,MAX(COLUMN($O852:AQ852))-COLUMN($O852:AQ852),1,1)))</f>
        <v>0</v>
      </c>
      <c r="AR881" s="256">
        <f ca="1">SUMPRODUCT($O201:AR201,N(OFFSET($O852:AR852,0,MAX(COLUMN($O852:AR852))-COLUMN($O852:AR852),1,1)))</f>
        <v>0</v>
      </c>
      <c r="AS881" s="256">
        <f ca="1">SUMPRODUCT($O201:AS201,N(OFFSET($O852:AS852,0,MAX(COLUMN($O852:AS852))-COLUMN($O852:AS852),1,1)))</f>
        <v>0</v>
      </c>
      <c r="AT881" s="256">
        <f ca="1">SUMPRODUCT($O201:AT201,N(OFFSET($O852:AT852,0,MAX(COLUMN($O852:AT852))-COLUMN($O852:AT852),1,1)))</f>
        <v>0</v>
      </c>
      <c r="AU881" s="256">
        <f ca="1">SUMPRODUCT($O201:AU201,N(OFFSET($O852:AU852,0,MAX(COLUMN($O852:AU852))-COLUMN($O852:AU852),1,1)))</f>
        <v>0</v>
      </c>
      <c r="AV881" s="256">
        <f ca="1">SUMPRODUCT($O201:AV201,N(OFFSET($O852:AV852,0,MAX(COLUMN($O852:AV852))-COLUMN($O852:AV852),1,1)))</f>
        <v>0</v>
      </c>
      <c r="AW881" s="256">
        <f ca="1">SUMPRODUCT($O201:AW201,N(OFFSET($O852:AW852,0,MAX(COLUMN($O852:AW852))-COLUMN($O852:AW852),1,1)))</f>
        <v>0</v>
      </c>
      <c r="AX881" s="256">
        <f ca="1">SUMPRODUCT($O201:AX201,N(OFFSET($O852:AX852,0,MAX(COLUMN($O852:AX852))-COLUMN($O852:AX852),1,1)))</f>
        <v>0</v>
      </c>
      <c r="AY881" s="256">
        <f ca="1">SUMPRODUCT($O201:AY201,N(OFFSET($O852:AY852,0,MAX(COLUMN($O852:AY852))-COLUMN($O852:AY852),1,1)))</f>
        <v>0</v>
      </c>
      <c r="AZ881" s="256">
        <f ca="1">SUMPRODUCT($O201:AZ201,N(OFFSET($O852:AZ852,0,MAX(COLUMN($O852:AZ852))-COLUMN($O852:AZ852),1,1)))</f>
        <v>0</v>
      </c>
      <c r="BA881" s="256">
        <f ca="1">SUMPRODUCT($O201:BA201,N(OFFSET($O852:BA852,0,MAX(COLUMN($O852:BA852))-COLUMN($O852:BA852),1,1)))</f>
        <v>0</v>
      </c>
      <c r="BB881" s="256">
        <f ca="1">SUMPRODUCT($O201:BB201,N(OFFSET($O852:BB852,0,MAX(COLUMN($O852:BB852))-COLUMN($O852:BB852),1,1)))</f>
        <v>0</v>
      </c>
      <c r="BC881" s="256">
        <f ca="1">SUMPRODUCT($O201:BC201,N(OFFSET($O852:BC852,0,MAX(COLUMN($O852:BC852))-COLUMN($O852:BC852),1,1)))</f>
        <v>0</v>
      </c>
      <c r="BD881" s="256">
        <f ca="1">SUMPRODUCT($O201:BD201,N(OFFSET($O852:BD852,0,MAX(COLUMN($O852:BD852))-COLUMN($O852:BD852),1,1)))</f>
        <v>0</v>
      </c>
      <c r="BE881" s="256">
        <f ca="1">SUMPRODUCT($O201:BE201,N(OFFSET($O852:BE852,0,MAX(COLUMN($O852:BE852))-COLUMN($O852:BE852),1,1)))</f>
        <v>0</v>
      </c>
      <c r="BF881" s="256">
        <f ca="1">SUMPRODUCT($O201:BF201,N(OFFSET($O852:BF852,0,MAX(COLUMN($O852:BF852))-COLUMN($O852:BF852),1,1)))</f>
        <v>0</v>
      </c>
      <c r="BG881" s="256">
        <f ca="1">SUMPRODUCT($O201:BG201,N(OFFSET($O852:BG852,0,MAX(COLUMN($O852:BG852))-COLUMN($O852:BG852),1,1)))</f>
        <v>0</v>
      </c>
      <c r="BH881" s="256">
        <f ca="1">SUMPRODUCT($O201:BH201,N(OFFSET($O852:BH852,0,MAX(COLUMN($O852:BH852))-COLUMN($O852:BH852),1,1)))</f>
        <v>0</v>
      </c>
      <c r="BI881" s="256">
        <f ca="1">SUMPRODUCT($O201:BI201,N(OFFSET($O852:BI852,0,MAX(COLUMN($O852:BI852))-COLUMN($O852:BI852),1,1)))</f>
        <v>0</v>
      </c>
      <c r="BJ881" s="256">
        <f ca="1">SUMPRODUCT($O201:BJ201,N(OFFSET($O852:BJ852,0,MAX(COLUMN($O852:BJ852))-COLUMN($O852:BJ852),1,1)))</f>
        <v>0</v>
      </c>
      <c r="BK881" s="256">
        <f ca="1">SUMPRODUCT($O201:BK201,N(OFFSET($O852:BK852,0,MAX(COLUMN($O852:BK852))-COLUMN($O852:BK852),1,1)))</f>
        <v>0</v>
      </c>
      <c r="BL881" s="256">
        <f ca="1">SUMPRODUCT($O201:BL201,N(OFFSET($O852:BL852,0,MAX(COLUMN($O852:BL852))-COLUMN($O852:BL852),1,1)))</f>
        <v>0</v>
      </c>
      <c r="BM881" s="256">
        <f ca="1">SUMPRODUCT($O201:BM201,N(OFFSET($O852:BM852,0,MAX(COLUMN($O852:BM852))-COLUMN($O852:BM852),1,1)))</f>
        <v>0</v>
      </c>
    </row>
    <row r="882" spans="3:65" ht="12.75">
      <c r="C882" s="220">
        <f t="shared" si="705"/>
        <v>20</v>
      </c>
      <c r="D882" s="198" t="str">
        <f t="shared" si="706"/>
        <v>…</v>
      </c>
      <c r="E882" s="245" t="str">
        <f t="shared" si="704"/>
        <v>Operating Expense</v>
      </c>
      <c r="F882" s="215">
        <f t="shared" si="704"/>
        <v>2</v>
      </c>
      <c r="G882" s="215"/>
      <c r="H882" s="249"/>
      <c r="K882" s="236"/>
      <c r="L882" s="237"/>
      <c r="O882" s="256">
        <f ca="1">SUMPRODUCT($O202:O202,N(OFFSET($O853:O853,0,MAX(COLUMN($O853:O853))-COLUMN($O853:O853),1,1)))</f>
        <v>0</v>
      </c>
      <c r="P882" s="256">
        <f ca="1">SUMPRODUCT($O202:P202,N(OFFSET($O853:P853,0,MAX(COLUMN($O853:P853))-COLUMN($O853:P853),1,1)))</f>
        <v>0</v>
      </c>
      <c r="Q882" s="256">
        <f ca="1">SUMPRODUCT($O202:Q202,N(OFFSET($O853:Q853,0,MAX(COLUMN($O853:Q853))-COLUMN($O853:Q853),1,1)))</f>
        <v>0</v>
      </c>
      <c r="R882" s="256">
        <f ca="1">SUMPRODUCT($O202:R202,N(OFFSET($O853:R853,0,MAX(COLUMN($O853:R853))-COLUMN($O853:R853),1,1)))</f>
        <v>0</v>
      </c>
      <c r="S882" s="256">
        <f ca="1">SUMPRODUCT($O202:S202,N(OFFSET($O853:S853,0,MAX(COLUMN($O853:S853))-COLUMN($O853:S853),1,1)))</f>
        <v>0</v>
      </c>
      <c r="T882" s="256">
        <f ca="1">SUMPRODUCT($O202:T202,N(OFFSET($O853:T853,0,MAX(COLUMN($O853:T853))-COLUMN($O853:T853),1,1)))</f>
        <v>0</v>
      </c>
      <c r="U882" s="256">
        <f ca="1">SUMPRODUCT($O202:U202,N(OFFSET($O853:U853,0,MAX(COLUMN($O853:U853))-COLUMN($O853:U853),1,1)))</f>
        <v>0</v>
      </c>
      <c r="V882" s="256">
        <f ca="1">SUMPRODUCT($O202:V202,N(OFFSET($O853:V853,0,MAX(COLUMN($O853:V853))-COLUMN($O853:V853),1,1)))</f>
        <v>0</v>
      </c>
      <c r="W882" s="256">
        <f ca="1">SUMPRODUCT($O202:W202,N(OFFSET($O853:W853,0,MAX(COLUMN($O853:W853))-COLUMN($O853:W853),1,1)))</f>
        <v>0</v>
      </c>
      <c r="X882" s="256">
        <f ca="1">SUMPRODUCT($O202:X202,N(OFFSET($O853:X853,0,MAX(COLUMN($O853:X853))-COLUMN($O853:X853),1,1)))</f>
        <v>0</v>
      </c>
      <c r="Y882" s="256">
        <f ca="1">SUMPRODUCT($O202:Y202,N(OFFSET($O853:Y853,0,MAX(COLUMN($O853:Y853))-COLUMN($O853:Y853),1,1)))</f>
        <v>0</v>
      </c>
      <c r="Z882" s="256">
        <f ca="1">SUMPRODUCT($O202:Z202,N(OFFSET($O853:Z853,0,MAX(COLUMN($O853:Z853))-COLUMN($O853:Z853),1,1)))</f>
        <v>0</v>
      </c>
      <c r="AA882" s="256">
        <f ca="1">SUMPRODUCT($O202:AA202,N(OFFSET($O853:AA853,0,MAX(COLUMN($O853:AA853))-COLUMN($O853:AA853),1,1)))</f>
        <v>0</v>
      </c>
      <c r="AB882" s="256">
        <f ca="1">SUMPRODUCT($O202:AB202,N(OFFSET($O853:AB853,0,MAX(COLUMN($O853:AB853))-COLUMN($O853:AB853),1,1)))</f>
        <v>0</v>
      </c>
      <c r="AC882" s="256">
        <f ca="1">SUMPRODUCT($O202:AC202,N(OFFSET($O853:AC853,0,MAX(COLUMN($O853:AC853))-COLUMN($O853:AC853),1,1)))</f>
        <v>0</v>
      </c>
      <c r="AD882" s="256">
        <f ca="1">SUMPRODUCT($O202:AD202,N(OFFSET($O853:AD853,0,MAX(COLUMN($O853:AD853))-COLUMN($O853:AD853),1,1)))</f>
        <v>0</v>
      </c>
      <c r="AE882" s="256">
        <f ca="1">SUMPRODUCT($O202:AE202,N(OFFSET($O853:AE853,0,MAX(COLUMN($O853:AE853))-COLUMN($O853:AE853),1,1)))</f>
        <v>0</v>
      </c>
      <c r="AF882" s="256">
        <f ca="1">SUMPRODUCT($O202:AF202,N(OFFSET($O853:AF853,0,MAX(COLUMN($O853:AF853))-COLUMN($O853:AF853),1,1)))</f>
        <v>0</v>
      </c>
      <c r="AG882" s="256">
        <f ca="1">SUMPRODUCT($O202:AG202,N(OFFSET($O853:AG853,0,MAX(COLUMN($O853:AG853))-COLUMN($O853:AG853),1,1)))</f>
        <v>0</v>
      </c>
      <c r="AH882" s="256">
        <f ca="1">SUMPRODUCT($O202:AH202,N(OFFSET($O853:AH853,0,MAX(COLUMN($O853:AH853))-COLUMN($O853:AH853),1,1)))</f>
        <v>0</v>
      </c>
      <c r="AI882" s="256">
        <f ca="1">SUMPRODUCT($O202:AI202,N(OFFSET($O853:AI853,0,MAX(COLUMN($O853:AI853))-COLUMN($O853:AI853),1,1)))</f>
        <v>0</v>
      </c>
      <c r="AJ882" s="256">
        <f ca="1">SUMPRODUCT($O202:AJ202,N(OFFSET($O853:AJ853,0,MAX(COLUMN($O853:AJ853))-COLUMN($O853:AJ853),1,1)))</f>
        <v>0</v>
      </c>
      <c r="AK882" s="256">
        <f ca="1">SUMPRODUCT($O202:AK202,N(OFFSET($O853:AK853,0,MAX(COLUMN($O853:AK853))-COLUMN($O853:AK853),1,1)))</f>
        <v>0</v>
      </c>
      <c r="AL882" s="256">
        <f ca="1">SUMPRODUCT($O202:AL202,N(OFFSET($O853:AL853,0,MAX(COLUMN($O853:AL853))-COLUMN($O853:AL853),1,1)))</f>
        <v>0</v>
      </c>
      <c r="AM882" s="256">
        <f ca="1">SUMPRODUCT($O202:AM202,N(OFFSET($O853:AM853,0,MAX(COLUMN($O853:AM853))-COLUMN($O853:AM853),1,1)))</f>
        <v>0</v>
      </c>
      <c r="AN882" s="256">
        <f ca="1">SUMPRODUCT($O202:AN202,N(OFFSET($O853:AN853,0,MAX(COLUMN($O853:AN853))-COLUMN($O853:AN853),1,1)))</f>
        <v>0</v>
      </c>
      <c r="AO882" s="256">
        <f ca="1">SUMPRODUCT($O202:AO202,N(OFFSET($O853:AO853,0,MAX(COLUMN($O853:AO853))-COLUMN($O853:AO853),1,1)))</f>
        <v>0</v>
      </c>
      <c r="AP882" s="256">
        <f ca="1">SUMPRODUCT($O202:AP202,N(OFFSET($O853:AP853,0,MAX(COLUMN($O853:AP853))-COLUMN($O853:AP853),1,1)))</f>
        <v>0</v>
      </c>
      <c r="AQ882" s="256">
        <f ca="1">SUMPRODUCT($O202:AQ202,N(OFFSET($O853:AQ853,0,MAX(COLUMN($O853:AQ853))-COLUMN($O853:AQ853),1,1)))</f>
        <v>0</v>
      </c>
      <c r="AR882" s="256">
        <f ca="1">SUMPRODUCT($O202:AR202,N(OFFSET($O853:AR853,0,MAX(COLUMN($O853:AR853))-COLUMN($O853:AR853),1,1)))</f>
        <v>0</v>
      </c>
      <c r="AS882" s="256">
        <f ca="1">SUMPRODUCT($O202:AS202,N(OFFSET($O853:AS853,0,MAX(COLUMN($O853:AS853))-COLUMN($O853:AS853),1,1)))</f>
        <v>0</v>
      </c>
      <c r="AT882" s="256">
        <f ca="1">SUMPRODUCT($O202:AT202,N(OFFSET($O853:AT853,0,MAX(COLUMN($O853:AT853))-COLUMN($O853:AT853),1,1)))</f>
        <v>0</v>
      </c>
      <c r="AU882" s="256">
        <f ca="1">SUMPRODUCT($O202:AU202,N(OFFSET($O853:AU853,0,MAX(COLUMN($O853:AU853))-COLUMN($O853:AU853),1,1)))</f>
        <v>0</v>
      </c>
      <c r="AV882" s="256">
        <f ca="1">SUMPRODUCT($O202:AV202,N(OFFSET($O853:AV853,0,MAX(COLUMN($O853:AV853))-COLUMN($O853:AV853),1,1)))</f>
        <v>0</v>
      </c>
      <c r="AW882" s="256">
        <f ca="1">SUMPRODUCT($O202:AW202,N(OFFSET($O853:AW853,0,MAX(COLUMN($O853:AW853))-COLUMN($O853:AW853),1,1)))</f>
        <v>0</v>
      </c>
      <c r="AX882" s="256">
        <f ca="1">SUMPRODUCT($O202:AX202,N(OFFSET($O853:AX853,0,MAX(COLUMN($O853:AX853))-COLUMN($O853:AX853),1,1)))</f>
        <v>0</v>
      </c>
      <c r="AY882" s="256">
        <f ca="1">SUMPRODUCT($O202:AY202,N(OFFSET($O853:AY853,0,MAX(COLUMN($O853:AY853))-COLUMN($O853:AY853),1,1)))</f>
        <v>0</v>
      </c>
      <c r="AZ882" s="256">
        <f ca="1">SUMPRODUCT($O202:AZ202,N(OFFSET($O853:AZ853,0,MAX(COLUMN($O853:AZ853))-COLUMN($O853:AZ853),1,1)))</f>
        <v>0</v>
      </c>
      <c r="BA882" s="256">
        <f ca="1">SUMPRODUCT($O202:BA202,N(OFFSET($O853:BA853,0,MAX(COLUMN($O853:BA853))-COLUMN($O853:BA853),1,1)))</f>
        <v>0</v>
      </c>
      <c r="BB882" s="256">
        <f ca="1">SUMPRODUCT($O202:BB202,N(OFFSET($O853:BB853,0,MAX(COLUMN($O853:BB853))-COLUMN($O853:BB853),1,1)))</f>
        <v>0</v>
      </c>
      <c r="BC882" s="256">
        <f ca="1">SUMPRODUCT($O202:BC202,N(OFFSET($O853:BC853,0,MAX(COLUMN($O853:BC853))-COLUMN($O853:BC853),1,1)))</f>
        <v>0</v>
      </c>
      <c r="BD882" s="256">
        <f ca="1">SUMPRODUCT($O202:BD202,N(OFFSET($O853:BD853,0,MAX(COLUMN($O853:BD853))-COLUMN($O853:BD853),1,1)))</f>
        <v>0</v>
      </c>
      <c r="BE882" s="256">
        <f ca="1">SUMPRODUCT($O202:BE202,N(OFFSET($O853:BE853,0,MAX(COLUMN($O853:BE853))-COLUMN($O853:BE853),1,1)))</f>
        <v>0</v>
      </c>
      <c r="BF882" s="256">
        <f ca="1">SUMPRODUCT($O202:BF202,N(OFFSET($O853:BF853,0,MAX(COLUMN($O853:BF853))-COLUMN($O853:BF853),1,1)))</f>
        <v>0</v>
      </c>
      <c r="BG882" s="256">
        <f ca="1">SUMPRODUCT($O202:BG202,N(OFFSET($O853:BG853,0,MAX(COLUMN($O853:BG853))-COLUMN($O853:BG853),1,1)))</f>
        <v>0</v>
      </c>
      <c r="BH882" s="256">
        <f ca="1">SUMPRODUCT($O202:BH202,N(OFFSET($O853:BH853,0,MAX(COLUMN($O853:BH853))-COLUMN($O853:BH853),1,1)))</f>
        <v>0</v>
      </c>
      <c r="BI882" s="256">
        <f ca="1">SUMPRODUCT($O202:BI202,N(OFFSET($O853:BI853,0,MAX(COLUMN($O853:BI853))-COLUMN($O853:BI853),1,1)))</f>
        <v>0</v>
      </c>
      <c r="BJ882" s="256">
        <f ca="1">SUMPRODUCT($O202:BJ202,N(OFFSET($O853:BJ853,0,MAX(COLUMN($O853:BJ853))-COLUMN($O853:BJ853),1,1)))</f>
        <v>0</v>
      </c>
      <c r="BK882" s="256">
        <f ca="1">SUMPRODUCT($O202:BK202,N(OFFSET($O853:BK853,0,MAX(COLUMN($O853:BK853))-COLUMN($O853:BK853),1,1)))</f>
        <v>0</v>
      </c>
      <c r="BL882" s="256">
        <f ca="1">SUMPRODUCT($O202:BL202,N(OFFSET($O853:BL853,0,MAX(COLUMN($O853:BL853))-COLUMN($O853:BL853),1,1)))</f>
        <v>0</v>
      </c>
      <c r="BM882" s="256">
        <f ca="1">SUMPRODUCT($O202:BM202,N(OFFSET($O853:BM853,0,MAX(COLUMN($O853:BM853))-COLUMN($O853:BM853),1,1)))</f>
        <v>0</v>
      </c>
    </row>
    <row r="883" spans="3:65" ht="12.75">
      <c r="C883" s="220">
        <f t="shared" si="705"/>
        <v>21</v>
      </c>
      <c r="D883" s="198" t="str">
        <f t="shared" si="706"/>
        <v>…</v>
      </c>
      <c r="E883" s="245" t="str">
        <f t="shared" si="704"/>
        <v>Operating Expense</v>
      </c>
      <c r="F883" s="215">
        <f t="shared" si="704"/>
        <v>2</v>
      </c>
      <c r="G883" s="215"/>
      <c r="H883" s="249"/>
      <c r="K883" s="236"/>
      <c r="L883" s="237"/>
      <c r="O883" s="256">
        <f ca="1">SUMPRODUCT($O203:O203,N(OFFSET($O854:O854,0,MAX(COLUMN($O854:O854))-COLUMN($O854:O854),1,1)))</f>
        <v>0</v>
      </c>
      <c r="P883" s="256">
        <f ca="1">SUMPRODUCT($O203:P203,N(OFFSET($O854:P854,0,MAX(COLUMN($O854:P854))-COLUMN($O854:P854),1,1)))</f>
        <v>0</v>
      </c>
      <c r="Q883" s="256">
        <f ca="1">SUMPRODUCT($O203:Q203,N(OFFSET($O854:Q854,0,MAX(COLUMN($O854:Q854))-COLUMN($O854:Q854),1,1)))</f>
        <v>0</v>
      </c>
      <c r="R883" s="256">
        <f ca="1">SUMPRODUCT($O203:R203,N(OFFSET($O854:R854,0,MAX(COLUMN($O854:R854))-COLUMN($O854:R854),1,1)))</f>
        <v>0</v>
      </c>
      <c r="S883" s="256">
        <f ca="1">SUMPRODUCT($O203:S203,N(OFFSET($O854:S854,0,MAX(COLUMN($O854:S854))-COLUMN($O854:S854),1,1)))</f>
        <v>0</v>
      </c>
      <c r="T883" s="256">
        <f ca="1">SUMPRODUCT($O203:T203,N(OFFSET($O854:T854,0,MAX(COLUMN($O854:T854))-COLUMN($O854:T854),1,1)))</f>
        <v>0</v>
      </c>
      <c r="U883" s="256">
        <f ca="1">SUMPRODUCT($O203:U203,N(OFFSET($O854:U854,0,MAX(COLUMN($O854:U854))-COLUMN($O854:U854),1,1)))</f>
        <v>0</v>
      </c>
      <c r="V883" s="256">
        <f ca="1">SUMPRODUCT($O203:V203,N(OFFSET($O854:V854,0,MAX(COLUMN($O854:V854))-COLUMN($O854:V854),1,1)))</f>
        <v>0</v>
      </c>
      <c r="W883" s="256">
        <f ca="1">SUMPRODUCT($O203:W203,N(OFFSET($O854:W854,0,MAX(COLUMN($O854:W854))-COLUMN($O854:W854),1,1)))</f>
        <v>0</v>
      </c>
      <c r="X883" s="256">
        <f ca="1">SUMPRODUCT($O203:X203,N(OFFSET($O854:X854,0,MAX(COLUMN($O854:X854))-COLUMN($O854:X854),1,1)))</f>
        <v>0</v>
      </c>
      <c r="Y883" s="256">
        <f ca="1">SUMPRODUCT($O203:Y203,N(OFFSET($O854:Y854,0,MAX(COLUMN($O854:Y854))-COLUMN($O854:Y854),1,1)))</f>
        <v>0</v>
      </c>
      <c r="Z883" s="256">
        <f ca="1">SUMPRODUCT($O203:Z203,N(OFFSET($O854:Z854,0,MAX(COLUMN($O854:Z854))-COLUMN($O854:Z854),1,1)))</f>
        <v>0</v>
      </c>
      <c r="AA883" s="256">
        <f ca="1">SUMPRODUCT($O203:AA203,N(OFFSET($O854:AA854,0,MAX(COLUMN($O854:AA854))-COLUMN($O854:AA854),1,1)))</f>
        <v>0</v>
      </c>
      <c r="AB883" s="256">
        <f ca="1">SUMPRODUCT($O203:AB203,N(OFFSET($O854:AB854,0,MAX(COLUMN($O854:AB854))-COLUMN($O854:AB854),1,1)))</f>
        <v>0</v>
      </c>
      <c r="AC883" s="256">
        <f ca="1">SUMPRODUCT($O203:AC203,N(OFFSET($O854:AC854,0,MAX(COLUMN($O854:AC854))-COLUMN($O854:AC854),1,1)))</f>
        <v>0</v>
      </c>
      <c r="AD883" s="256">
        <f ca="1">SUMPRODUCT($O203:AD203,N(OFFSET($O854:AD854,0,MAX(COLUMN($O854:AD854))-COLUMN($O854:AD854),1,1)))</f>
        <v>0</v>
      </c>
      <c r="AE883" s="256">
        <f ca="1">SUMPRODUCT($O203:AE203,N(OFFSET($O854:AE854,0,MAX(COLUMN($O854:AE854))-COLUMN($O854:AE854),1,1)))</f>
        <v>0</v>
      </c>
      <c r="AF883" s="256">
        <f ca="1">SUMPRODUCT($O203:AF203,N(OFFSET($O854:AF854,0,MAX(COLUMN($O854:AF854))-COLUMN($O854:AF854),1,1)))</f>
        <v>0</v>
      </c>
      <c r="AG883" s="256">
        <f ca="1">SUMPRODUCT($O203:AG203,N(OFFSET($O854:AG854,0,MAX(COLUMN($O854:AG854))-COLUMN($O854:AG854),1,1)))</f>
        <v>0</v>
      </c>
      <c r="AH883" s="256">
        <f ca="1">SUMPRODUCT($O203:AH203,N(OFFSET($O854:AH854,0,MAX(COLUMN($O854:AH854))-COLUMN($O854:AH854),1,1)))</f>
        <v>0</v>
      </c>
      <c r="AI883" s="256">
        <f ca="1">SUMPRODUCT($O203:AI203,N(OFFSET($O854:AI854,0,MAX(COLUMN($O854:AI854))-COLUMN($O854:AI854),1,1)))</f>
        <v>0</v>
      </c>
      <c r="AJ883" s="256">
        <f ca="1">SUMPRODUCT($O203:AJ203,N(OFFSET($O854:AJ854,0,MAX(COLUMN($O854:AJ854))-COLUMN($O854:AJ854),1,1)))</f>
        <v>0</v>
      </c>
      <c r="AK883" s="256">
        <f ca="1">SUMPRODUCT($O203:AK203,N(OFFSET($O854:AK854,0,MAX(COLUMN($O854:AK854))-COLUMN($O854:AK854),1,1)))</f>
        <v>0</v>
      </c>
      <c r="AL883" s="256">
        <f ca="1">SUMPRODUCT($O203:AL203,N(OFFSET($O854:AL854,0,MAX(COLUMN($O854:AL854))-COLUMN($O854:AL854),1,1)))</f>
        <v>0</v>
      </c>
      <c r="AM883" s="256">
        <f ca="1">SUMPRODUCT($O203:AM203,N(OFFSET($O854:AM854,0,MAX(COLUMN($O854:AM854))-COLUMN($O854:AM854),1,1)))</f>
        <v>0</v>
      </c>
      <c r="AN883" s="256">
        <f ca="1">SUMPRODUCT($O203:AN203,N(OFFSET($O854:AN854,0,MAX(COLUMN($O854:AN854))-COLUMN($O854:AN854),1,1)))</f>
        <v>0</v>
      </c>
      <c r="AO883" s="256">
        <f ca="1">SUMPRODUCT($O203:AO203,N(OFFSET($O854:AO854,0,MAX(COLUMN($O854:AO854))-COLUMN($O854:AO854),1,1)))</f>
        <v>0</v>
      </c>
      <c r="AP883" s="256">
        <f ca="1">SUMPRODUCT($O203:AP203,N(OFFSET($O854:AP854,0,MAX(COLUMN($O854:AP854))-COLUMN($O854:AP854),1,1)))</f>
        <v>0</v>
      </c>
      <c r="AQ883" s="256">
        <f ca="1">SUMPRODUCT($O203:AQ203,N(OFFSET($O854:AQ854,0,MAX(COLUMN($O854:AQ854))-COLUMN($O854:AQ854),1,1)))</f>
        <v>0</v>
      </c>
      <c r="AR883" s="256">
        <f ca="1">SUMPRODUCT($O203:AR203,N(OFFSET($O854:AR854,0,MAX(COLUMN($O854:AR854))-COLUMN($O854:AR854),1,1)))</f>
        <v>0</v>
      </c>
      <c r="AS883" s="256">
        <f ca="1">SUMPRODUCT($O203:AS203,N(OFFSET($O854:AS854,0,MAX(COLUMN($O854:AS854))-COLUMN($O854:AS854),1,1)))</f>
        <v>0</v>
      </c>
      <c r="AT883" s="256">
        <f ca="1">SUMPRODUCT($O203:AT203,N(OFFSET($O854:AT854,0,MAX(COLUMN($O854:AT854))-COLUMN($O854:AT854),1,1)))</f>
        <v>0</v>
      </c>
      <c r="AU883" s="256">
        <f ca="1">SUMPRODUCT($O203:AU203,N(OFFSET($O854:AU854,0,MAX(COLUMN($O854:AU854))-COLUMN($O854:AU854),1,1)))</f>
        <v>0</v>
      </c>
      <c r="AV883" s="256">
        <f ca="1">SUMPRODUCT($O203:AV203,N(OFFSET($O854:AV854,0,MAX(COLUMN($O854:AV854))-COLUMN($O854:AV854),1,1)))</f>
        <v>0</v>
      </c>
      <c r="AW883" s="256">
        <f ca="1">SUMPRODUCT($O203:AW203,N(OFFSET($O854:AW854,0,MAX(COLUMN($O854:AW854))-COLUMN($O854:AW854),1,1)))</f>
        <v>0</v>
      </c>
      <c r="AX883" s="256">
        <f ca="1">SUMPRODUCT($O203:AX203,N(OFFSET($O854:AX854,0,MAX(COLUMN($O854:AX854))-COLUMN($O854:AX854),1,1)))</f>
        <v>0</v>
      </c>
      <c r="AY883" s="256">
        <f ca="1">SUMPRODUCT($O203:AY203,N(OFFSET($O854:AY854,0,MAX(COLUMN($O854:AY854))-COLUMN($O854:AY854),1,1)))</f>
        <v>0</v>
      </c>
      <c r="AZ883" s="256">
        <f ca="1">SUMPRODUCT($O203:AZ203,N(OFFSET($O854:AZ854,0,MAX(COLUMN($O854:AZ854))-COLUMN($O854:AZ854),1,1)))</f>
        <v>0</v>
      </c>
      <c r="BA883" s="256">
        <f ca="1">SUMPRODUCT($O203:BA203,N(OFFSET($O854:BA854,0,MAX(COLUMN($O854:BA854))-COLUMN($O854:BA854),1,1)))</f>
        <v>0</v>
      </c>
      <c r="BB883" s="256">
        <f ca="1">SUMPRODUCT($O203:BB203,N(OFFSET($O854:BB854,0,MAX(COLUMN($O854:BB854))-COLUMN($O854:BB854),1,1)))</f>
        <v>0</v>
      </c>
      <c r="BC883" s="256">
        <f ca="1">SUMPRODUCT($O203:BC203,N(OFFSET($O854:BC854,0,MAX(COLUMN($O854:BC854))-COLUMN($O854:BC854),1,1)))</f>
        <v>0</v>
      </c>
      <c r="BD883" s="256">
        <f ca="1">SUMPRODUCT($O203:BD203,N(OFFSET($O854:BD854,0,MAX(COLUMN($O854:BD854))-COLUMN($O854:BD854),1,1)))</f>
        <v>0</v>
      </c>
      <c r="BE883" s="256">
        <f ca="1">SUMPRODUCT($O203:BE203,N(OFFSET($O854:BE854,0,MAX(COLUMN($O854:BE854))-COLUMN($O854:BE854),1,1)))</f>
        <v>0</v>
      </c>
      <c r="BF883" s="256">
        <f ca="1">SUMPRODUCT($O203:BF203,N(OFFSET($O854:BF854,0,MAX(COLUMN($O854:BF854))-COLUMN($O854:BF854),1,1)))</f>
        <v>0</v>
      </c>
      <c r="BG883" s="256">
        <f ca="1">SUMPRODUCT($O203:BG203,N(OFFSET($O854:BG854,0,MAX(COLUMN($O854:BG854))-COLUMN($O854:BG854),1,1)))</f>
        <v>0</v>
      </c>
      <c r="BH883" s="256">
        <f ca="1">SUMPRODUCT($O203:BH203,N(OFFSET($O854:BH854,0,MAX(COLUMN($O854:BH854))-COLUMN($O854:BH854),1,1)))</f>
        <v>0</v>
      </c>
      <c r="BI883" s="256">
        <f ca="1">SUMPRODUCT($O203:BI203,N(OFFSET($O854:BI854,0,MAX(COLUMN($O854:BI854))-COLUMN($O854:BI854),1,1)))</f>
        <v>0</v>
      </c>
      <c r="BJ883" s="256">
        <f ca="1">SUMPRODUCT($O203:BJ203,N(OFFSET($O854:BJ854,0,MAX(COLUMN($O854:BJ854))-COLUMN($O854:BJ854),1,1)))</f>
        <v>0</v>
      </c>
      <c r="BK883" s="256">
        <f ca="1">SUMPRODUCT($O203:BK203,N(OFFSET($O854:BK854,0,MAX(COLUMN($O854:BK854))-COLUMN($O854:BK854),1,1)))</f>
        <v>0</v>
      </c>
      <c r="BL883" s="256">
        <f ca="1">SUMPRODUCT($O203:BL203,N(OFFSET($O854:BL854,0,MAX(COLUMN($O854:BL854))-COLUMN($O854:BL854),1,1)))</f>
        <v>0</v>
      </c>
      <c r="BM883" s="256">
        <f ca="1">SUMPRODUCT($O203:BM203,N(OFFSET($O854:BM854,0,MAX(COLUMN($O854:BM854))-COLUMN($O854:BM854),1,1)))</f>
        <v>0</v>
      </c>
    </row>
    <row r="884" spans="3:65" ht="12.75">
      <c r="C884" s="220">
        <f t="shared" si="705"/>
        <v>22</v>
      </c>
      <c r="D884" s="198" t="str">
        <f t="shared" si="706"/>
        <v>…</v>
      </c>
      <c r="E884" s="245" t="str">
        <f t="shared" si="704"/>
        <v>Operating Expense</v>
      </c>
      <c r="F884" s="215">
        <f t="shared" si="704"/>
        <v>2</v>
      </c>
      <c r="G884" s="215"/>
      <c r="H884" s="249"/>
      <c r="K884" s="236"/>
      <c r="L884" s="237"/>
      <c r="O884" s="256">
        <f ca="1">SUMPRODUCT($O204:O204,N(OFFSET($O855:O855,0,MAX(COLUMN($O855:O855))-COLUMN($O855:O855),1,1)))</f>
        <v>0</v>
      </c>
      <c r="P884" s="256">
        <f ca="1">SUMPRODUCT($O204:P204,N(OFFSET($O855:P855,0,MAX(COLUMN($O855:P855))-COLUMN($O855:P855),1,1)))</f>
        <v>0</v>
      </c>
      <c r="Q884" s="256">
        <f ca="1">SUMPRODUCT($O204:Q204,N(OFFSET($O855:Q855,0,MAX(COLUMN($O855:Q855))-COLUMN($O855:Q855),1,1)))</f>
        <v>0</v>
      </c>
      <c r="R884" s="256">
        <f ca="1">SUMPRODUCT($O204:R204,N(OFFSET($O855:R855,0,MAX(COLUMN($O855:R855))-COLUMN($O855:R855),1,1)))</f>
        <v>0</v>
      </c>
      <c r="S884" s="256">
        <f ca="1">SUMPRODUCT($O204:S204,N(OFFSET($O855:S855,0,MAX(COLUMN($O855:S855))-COLUMN($O855:S855),1,1)))</f>
        <v>0</v>
      </c>
      <c r="T884" s="256">
        <f ca="1">SUMPRODUCT($O204:T204,N(OFFSET($O855:T855,0,MAX(COLUMN($O855:T855))-COLUMN($O855:T855),1,1)))</f>
        <v>0</v>
      </c>
      <c r="U884" s="256">
        <f ca="1">SUMPRODUCT($O204:U204,N(OFFSET($O855:U855,0,MAX(COLUMN($O855:U855))-COLUMN($O855:U855),1,1)))</f>
        <v>0</v>
      </c>
      <c r="V884" s="256">
        <f ca="1">SUMPRODUCT($O204:V204,N(OFFSET($O855:V855,0,MAX(COLUMN($O855:V855))-COLUMN($O855:V855),1,1)))</f>
        <v>0</v>
      </c>
      <c r="W884" s="256">
        <f ca="1">SUMPRODUCT($O204:W204,N(OFFSET($O855:W855,0,MAX(COLUMN($O855:W855))-COLUMN($O855:W855),1,1)))</f>
        <v>0</v>
      </c>
      <c r="X884" s="256">
        <f ca="1">SUMPRODUCT($O204:X204,N(OFFSET($O855:X855,0,MAX(COLUMN($O855:X855))-COLUMN($O855:X855),1,1)))</f>
        <v>0</v>
      </c>
      <c r="Y884" s="256">
        <f ca="1">SUMPRODUCT($O204:Y204,N(OFFSET($O855:Y855,0,MAX(COLUMN($O855:Y855))-COLUMN($O855:Y855),1,1)))</f>
        <v>0</v>
      </c>
      <c r="Z884" s="256">
        <f ca="1">SUMPRODUCT($O204:Z204,N(OFFSET($O855:Z855,0,MAX(COLUMN($O855:Z855))-COLUMN($O855:Z855),1,1)))</f>
        <v>0</v>
      </c>
      <c r="AA884" s="256">
        <f ca="1">SUMPRODUCT($O204:AA204,N(OFFSET($O855:AA855,0,MAX(COLUMN($O855:AA855))-COLUMN($O855:AA855),1,1)))</f>
        <v>0</v>
      </c>
      <c r="AB884" s="256">
        <f ca="1">SUMPRODUCT($O204:AB204,N(OFFSET($O855:AB855,0,MAX(COLUMN($O855:AB855))-COLUMN($O855:AB855),1,1)))</f>
        <v>0</v>
      </c>
      <c r="AC884" s="256">
        <f ca="1">SUMPRODUCT($O204:AC204,N(OFFSET($O855:AC855,0,MAX(COLUMN($O855:AC855))-COLUMN($O855:AC855),1,1)))</f>
        <v>0</v>
      </c>
      <c r="AD884" s="256">
        <f ca="1">SUMPRODUCT($O204:AD204,N(OFFSET($O855:AD855,0,MAX(COLUMN($O855:AD855))-COLUMN($O855:AD855),1,1)))</f>
        <v>0</v>
      </c>
      <c r="AE884" s="256">
        <f ca="1">SUMPRODUCT($O204:AE204,N(OFFSET($O855:AE855,0,MAX(COLUMN($O855:AE855))-COLUMN($O855:AE855),1,1)))</f>
        <v>0</v>
      </c>
      <c r="AF884" s="256">
        <f ca="1">SUMPRODUCT($O204:AF204,N(OFFSET($O855:AF855,0,MAX(COLUMN($O855:AF855))-COLUMN($O855:AF855),1,1)))</f>
        <v>0</v>
      </c>
      <c r="AG884" s="256">
        <f ca="1">SUMPRODUCT($O204:AG204,N(OFFSET($O855:AG855,0,MAX(COLUMN($O855:AG855))-COLUMN($O855:AG855),1,1)))</f>
        <v>0</v>
      </c>
      <c r="AH884" s="256">
        <f ca="1">SUMPRODUCT($O204:AH204,N(OFFSET($O855:AH855,0,MAX(COLUMN($O855:AH855))-COLUMN($O855:AH855),1,1)))</f>
        <v>0</v>
      </c>
      <c r="AI884" s="256">
        <f ca="1">SUMPRODUCT($O204:AI204,N(OFFSET($O855:AI855,0,MAX(COLUMN($O855:AI855))-COLUMN($O855:AI855),1,1)))</f>
        <v>0</v>
      </c>
      <c r="AJ884" s="256">
        <f ca="1">SUMPRODUCT($O204:AJ204,N(OFFSET($O855:AJ855,0,MAX(COLUMN($O855:AJ855))-COLUMN($O855:AJ855),1,1)))</f>
        <v>0</v>
      </c>
      <c r="AK884" s="256">
        <f ca="1">SUMPRODUCT($O204:AK204,N(OFFSET($O855:AK855,0,MAX(COLUMN($O855:AK855))-COLUMN($O855:AK855),1,1)))</f>
        <v>0</v>
      </c>
      <c r="AL884" s="256">
        <f ca="1">SUMPRODUCT($O204:AL204,N(OFFSET($O855:AL855,0,MAX(COLUMN($O855:AL855))-COLUMN($O855:AL855),1,1)))</f>
        <v>0</v>
      </c>
      <c r="AM884" s="256">
        <f ca="1">SUMPRODUCT($O204:AM204,N(OFFSET($O855:AM855,0,MAX(COLUMN($O855:AM855))-COLUMN($O855:AM855),1,1)))</f>
        <v>0</v>
      </c>
      <c r="AN884" s="256">
        <f ca="1">SUMPRODUCT($O204:AN204,N(OFFSET($O855:AN855,0,MAX(COLUMN($O855:AN855))-COLUMN($O855:AN855),1,1)))</f>
        <v>0</v>
      </c>
      <c r="AO884" s="256">
        <f ca="1">SUMPRODUCT($O204:AO204,N(OFFSET($O855:AO855,0,MAX(COLUMN($O855:AO855))-COLUMN($O855:AO855),1,1)))</f>
        <v>0</v>
      </c>
      <c r="AP884" s="256">
        <f ca="1">SUMPRODUCT($O204:AP204,N(OFFSET($O855:AP855,0,MAX(COLUMN($O855:AP855))-COLUMN($O855:AP855),1,1)))</f>
        <v>0</v>
      </c>
      <c r="AQ884" s="256">
        <f ca="1">SUMPRODUCT($O204:AQ204,N(OFFSET($O855:AQ855,0,MAX(COLUMN($O855:AQ855))-COLUMN($O855:AQ855),1,1)))</f>
        <v>0</v>
      </c>
      <c r="AR884" s="256">
        <f ca="1">SUMPRODUCT($O204:AR204,N(OFFSET($O855:AR855,0,MAX(COLUMN($O855:AR855))-COLUMN($O855:AR855),1,1)))</f>
        <v>0</v>
      </c>
      <c r="AS884" s="256">
        <f ca="1">SUMPRODUCT($O204:AS204,N(OFFSET($O855:AS855,0,MAX(COLUMN($O855:AS855))-COLUMN($O855:AS855),1,1)))</f>
        <v>0</v>
      </c>
      <c r="AT884" s="256">
        <f ca="1">SUMPRODUCT($O204:AT204,N(OFFSET($O855:AT855,0,MAX(COLUMN($O855:AT855))-COLUMN($O855:AT855),1,1)))</f>
        <v>0</v>
      </c>
      <c r="AU884" s="256">
        <f ca="1">SUMPRODUCT($O204:AU204,N(OFFSET($O855:AU855,0,MAX(COLUMN($O855:AU855))-COLUMN($O855:AU855),1,1)))</f>
        <v>0</v>
      </c>
      <c r="AV884" s="256">
        <f ca="1">SUMPRODUCT($O204:AV204,N(OFFSET($O855:AV855,0,MAX(COLUMN($O855:AV855))-COLUMN($O855:AV855),1,1)))</f>
        <v>0</v>
      </c>
      <c r="AW884" s="256">
        <f ca="1">SUMPRODUCT($O204:AW204,N(OFFSET($O855:AW855,0,MAX(COLUMN($O855:AW855))-COLUMN($O855:AW855),1,1)))</f>
        <v>0</v>
      </c>
      <c r="AX884" s="256">
        <f ca="1">SUMPRODUCT($O204:AX204,N(OFFSET($O855:AX855,0,MAX(COLUMN($O855:AX855))-COLUMN($O855:AX855),1,1)))</f>
        <v>0</v>
      </c>
      <c r="AY884" s="256">
        <f ca="1">SUMPRODUCT($O204:AY204,N(OFFSET($O855:AY855,0,MAX(COLUMN($O855:AY855))-COLUMN($O855:AY855),1,1)))</f>
        <v>0</v>
      </c>
      <c r="AZ884" s="256">
        <f ca="1">SUMPRODUCT($O204:AZ204,N(OFFSET($O855:AZ855,0,MAX(COLUMN($O855:AZ855))-COLUMN($O855:AZ855),1,1)))</f>
        <v>0</v>
      </c>
      <c r="BA884" s="256">
        <f ca="1">SUMPRODUCT($O204:BA204,N(OFFSET($O855:BA855,0,MAX(COLUMN($O855:BA855))-COLUMN($O855:BA855),1,1)))</f>
        <v>0</v>
      </c>
      <c r="BB884" s="256">
        <f ca="1">SUMPRODUCT($O204:BB204,N(OFFSET($O855:BB855,0,MAX(COLUMN($O855:BB855))-COLUMN($O855:BB855),1,1)))</f>
        <v>0</v>
      </c>
      <c r="BC884" s="256">
        <f ca="1">SUMPRODUCT($O204:BC204,N(OFFSET($O855:BC855,0,MAX(COLUMN($O855:BC855))-COLUMN($O855:BC855),1,1)))</f>
        <v>0</v>
      </c>
      <c r="BD884" s="256">
        <f ca="1">SUMPRODUCT($O204:BD204,N(OFFSET($O855:BD855,0,MAX(COLUMN($O855:BD855))-COLUMN($O855:BD855),1,1)))</f>
        <v>0</v>
      </c>
      <c r="BE884" s="256">
        <f ca="1">SUMPRODUCT($O204:BE204,N(OFFSET($O855:BE855,0,MAX(COLUMN($O855:BE855))-COLUMN($O855:BE855),1,1)))</f>
        <v>0</v>
      </c>
      <c r="BF884" s="256">
        <f ca="1">SUMPRODUCT($O204:BF204,N(OFFSET($O855:BF855,0,MAX(COLUMN($O855:BF855))-COLUMN($O855:BF855),1,1)))</f>
        <v>0</v>
      </c>
      <c r="BG884" s="256">
        <f ca="1">SUMPRODUCT($O204:BG204,N(OFFSET($O855:BG855,0,MAX(COLUMN($O855:BG855))-COLUMN($O855:BG855),1,1)))</f>
        <v>0</v>
      </c>
      <c r="BH884" s="256">
        <f ca="1">SUMPRODUCT($O204:BH204,N(OFFSET($O855:BH855,0,MAX(COLUMN($O855:BH855))-COLUMN($O855:BH855),1,1)))</f>
        <v>0</v>
      </c>
      <c r="BI884" s="256">
        <f ca="1">SUMPRODUCT($O204:BI204,N(OFFSET($O855:BI855,0,MAX(COLUMN($O855:BI855))-COLUMN($O855:BI855),1,1)))</f>
        <v>0</v>
      </c>
      <c r="BJ884" s="256">
        <f ca="1">SUMPRODUCT($O204:BJ204,N(OFFSET($O855:BJ855,0,MAX(COLUMN($O855:BJ855))-COLUMN($O855:BJ855),1,1)))</f>
        <v>0</v>
      </c>
      <c r="BK884" s="256">
        <f ca="1">SUMPRODUCT($O204:BK204,N(OFFSET($O855:BK855,0,MAX(COLUMN($O855:BK855))-COLUMN($O855:BK855),1,1)))</f>
        <v>0</v>
      </c>
      <c r="BL884" s="256">
        <f ca="1">SUMPRODUCT($O204:BL204,N(OFFSET($O855:BL855,0,MAX(COLUMN($O855:BL855))-COLUMN($O855:BL855),1,1)))</f>
        <v>0</v>
      </c>
      <c r="BM884" s="256">
        <f ca="1">SUMPRODUCT($O204:BM204,N(OFFSET($O855:BM855,0,MAX(COLUMN($O855:BM855))-COLUMN($O855:BM855),1,1)))</f>
        <v>0</v>
      </c>
    </row>
    <row r="885" spans="3:65" ht="12.75">
      <c r="C885" s="220">
        <f t="shared" si="705"/>
        <v>23</v>
      </c>
      <c r="D885" s="198" t="str">
        <f t="shared" si="706"/>
        <v>…</v>
      </c>
      <c r="E885" s="245" t="str">
        <f t="shared" si="704"/>
        <v>Operating Expense</v>
      </c>
      <c r="F885" s="215">
        <f t="shared" si="704"/>
        <v>2</v>
      </c>
      <c r="G885" s="215"/>
      <c r="H885" s="249"/>
      <c r="K885" s="236"/>
      <c r="L885" s="237"/>
      <c r="O885" s="256">
        <f ca="1">SUMPRODUCT($O205:O205,N(OFFSET($O856:O856,0,MAX(COLUMN($O856:O856))-COLUMN($O856:O856),1,1)))</f>
        <v>0</v>
      </c>
      <c r="P885" s="256">
        <f ca="1">SUMPRODUCT($O205:P205,N(OFFSET($O856:P856,0,MAX(COLUMN($O856:P856))-COLUMN($O856:P856),1,1)))</f>
        <v>0</v>
      </c>
      <c r="Q885" s="256">
        <f ca="1">SUMPRODUCT($O205:Q205,N(OFFSET($O856:Q856,0,MAX(COLUMN($O856:Q856))-COLUMN($O856:Q856),1,1)))</f>
        <v>0</v>
      </c>
      <c r="R885" s="256">
        <f ca="1">SUMPRODUCT($O205:R205,N(OFFSET($O856:R856,0,MAX(COLUMN($O856:R856))-COLUMN($O856:R856),1,1)))</f>
        <v>0</v>
      </c>
      <c r="S885" s="256">
        <f ca="1">SUMPRODUCT($O205:S205,N(OFFSET($O856:S856,0,MAX(COLUMN($O856:S856))-COLUMN($O856:S856),1,1)))</f>
        <v>0</v>
      </c>
      <c r="T885" s="256">
        <f ca="1">SUMPRODUCT($O205:T205,N(OFFSET($O856:T856,0,MAX(COLUMN($O856:T856))-COLUMN($O856:T856),1,1)))</f>
        <v>0</v>
      </c>
      <c r="U885" s="256">
        <f ca="1">SUMPRODUCT($O205:U205,N(OFFSET($O856:U856,0,MAX(COLUMN($O856:U856))-COLUMN($O856:U856),1,1)))</f>
        <v>0</v>
      </c>
      <c r="V885" s="256">
        <f ca="1">SUMPRODUCT($O205:V205,N(OFFSET($O856:V856,0,MAX(COLUMN($O856:V856))-COLUMN($O856:V856),1,1)))</f>
        <v>0</v>
      </c>
      <c r="W885" s="256">
        <f ca="1">SUMPRODUCT($O205:W205,N(OFFSET($O856:W856,0,MAX(COLUMN($O856:W856))-COLUMN($O856:W856),1,1)))</f>
        <v>0</v>
      </c>
      <c r="X885" s="256">
        <f ca="1">SUMPRODUCT($O205:X205,N(OFFSET($O856:X856,0,MAX(COLUMN($O856:X856))-COLUMN($O856:X856),1,1)))</f>
        <v>0</v>
      </c>
      <c r="Y885" s="256">
        <f ca="1">SUMPRODUCT($O205:Y205,N(OFFSET($O856:Y856,0,MAX(COLUMN($O856:Y856))-COLUMN($O856:Y856),1,1)))</f>
        <v>0</v>
      </c>
      <c r="Z885" s="256">
        <f ca="1">SUMPRODUCT($O205:Z205,N(OFFSET($O856:Z856,0,MAX(COLUMN($O856:Z856))-COLUMN($O856:Z856),1,1)))</f>
        <v>0</v>
      </c>
      <c r="AA885" s="256">
        <f ca="1">SUMPRODUCT($O205:AA205,N(OFFSET($O856:AA856,0,MAX(COLUMN($O856:AA856))-COLUMN($O856:AA856),1,1)))</f>
        <v>0</v>
      </c>
      <c r="AB885" s="256">
        <f ca="1">SUMPRODUCT($O205:AB205,N(OFFSET($O856:AB856,0,MAX(COLUMN($O856:AB856))-COLUMN($O856:AB856),1,1)))</f>
        <v>0</v>
      </c>
      <c r="AC885" s="256">
        <f ca="1">SUMPRODUCT($O205:AC205,N(OFFSET($O856:AC856,0,MAX(COLUMN($O856:AC856))-COLUMN($O856:AC856),1,1)))</f>
        <v>0</v>
      </c>
      <c r="AD885" s="256">
        <f ca="1">SUMPRODUCT($O205:AD205,N(OFFSET($O856:AD856,0,MAX(COLUMN($O856:AD856))-COLUMN($O856:AD856),1,1)))</f>
        <v>0</v>
      </c>
      <c r="AE885" s="256">
        <f ca="1">SUMPRODUCT($O205:AE205,N(OFFSET($O856:AE856,0,MAX(COLUMN($O856:AE856))-COLUMN($O856:AE856),1,1)))</f>
        <v>0</v>
      </c>
      <c r="AF885" s="256">
        <f ca="1">SUMPRODUCT($O205:AF205,N(OFFSET($O856:AF856,0,MAX(COLUMN($O856:AF856))-COLUMN($O856:AF856),1,1)))</f>
        <v>0</v>
      </c>
      <c r="AG885" s="256">
        <f ca="1">SUMPRODUCT($O205:AG205,N(OFFSET($O856:AG856,0,MAX(COLUMN($O856:AG856))-COLUMN($O856:AG856),1,1)))</f>
        <v>0</v>
      </c>
      <c r="AH885" s="256">
        <f ca="1">SUMPRODUCT($O205:AH205,N(OFFSET($O856:AH856,0,MAX(COLUMN($O856:AH856))-COLUMN($O856:AH856),1,1)))</f>
        <v>0</v>
      </c>
      <c r="AI885" s="256">
        <f ca="1">SUMPRODUCT($O205:AI205,N(OFFSET($O856:AI856,0,MAX(COLUMN($O856:AI856))-COLUMN($O856:AI856),1,1)))</f>
        <v>0</v>
      </c>
      <c r="AJ885" s="256">
        <f ca="1">SUMPRODUCT($O205:AJ205,N(OFFSET($O856:AJ856,0,MAX(COLUMN($O856:AJ856))-COLUMN($O856:AJ856),1,1)))</f>
        <v>0</v>
      </c>
      <c r="AK885" s="256">
        <f ca="1">SUMPRODUCT($O205:AK205,N(OFFSET($O856:AK856,0,MAX(COLUMN($O856:AK856))-COLUMN($O856:AK856),1,1)))</f>
        <v>0</v>
      </c>
      <c r="AL885" s="256">
        <f ca="1">SUMPRODUCT($O205:AL205,N(OFFSET($O856:AL856,0,MAX(COLUMN($O856:AL856))-COLUMN($O856:AL856),1,1)))</f>
        <v>0</v>
      </c>
      <c r="AM885" s="256">
        <f ca="1">SUMPRODUCT($O205:AM205,N(OFFSET($O856:AM856,0,MAX(COLUMN($O856:AM856))-COLUMN($O856:AM856),1,1)))</f>
        <v>0</v>
      </c>
      <c r="AN885" s="256">
        <f ca="1">SUMPRODUCT($O205:AN205,N(OFFSET($O856:AN856,0,MAX(COLUMN($O856:AN856))-COLUMN($O856:AN856),1,1)))</f>
        <v>0</v>
      </c>
      <c r="AO885" s="256">
        <f ca="1">SUMPRODUCT($O205:AO205,N(OFFSET($O856:AO856,0,MAX(COLUMN($O856:AO856))-COLUMN($O856:AO856),1,1)))</f>
        <v>0</v>
      </c>
      <c r="AP885" s="256">
        <f ca="1">SUMPRODUCT($O205:AP205,N(OFFSET($O856:AP856,0,MAX(COLUMN($O856:AP856))-COLUMN($O856:AP856),1,1)))</f>
        <v>0</v>
      </c>
      <c r="AQ885" s="256">
        <f ca="1">SUMPRODUCT($O205:AQ205,N(OFFSET($O856:AQ856,0,MAX(COLUMN($O856:AQ856))-COLUMN($O856:AQ856),1,1)))</f>
        <v>0</v>
      </c>
      <c r="AR885" s="256">
        <f ca="1">SUMPRODUCT($O205:AR205,N(OFFSET($O856:AR856,0,MAX(COLUMN($O856:AR856))-COLUMN($O856:AR856),1,1)))</f>
        <v>0</v>
      </c>
      <c r="AS885" s="256">
        <f ca="1">SUMPRODUCT($O205:AS205,N(OFFSET($O856:AS856,0,MAX(COLUMN($O856:AS856))-COLUMN($O856:AS856),1,1)))</f>
        <v>0</v>
      </c>
      <c r="AT885" s="256">
        <f ca="1">SUMPRODUCT($O205:AT205,N(OFFSET($O856:AT856,0,MAX(COLUMN($O856:AT856))-COLUMN($O856:AT856),1,1)))</f>
        <v>0</v>
      </c>
      <c r="AU885" s="256">
        <f ca="1">SUMPRODUCT($O205:AU205,N(OFFSET($O856:AU856,0,MAX(COLUMN($O856:AU856))-COLUMN($O856:AU856),1,1)))</f>
        <v>0</v>
      </c>
      <c r="AV885" s="256">
        <f ca="1">SUMPRODUCT($O205:AV205,N(OFFSET($O856:AV856,0,MAX(COLUMN($O856:AV856))-COLUMN($O856:AV856),1,1)))</f>
        <v>0</v>
      </c>
      <c r="AW885" s="256">
        <f ca="1">SUMPRODUCT($O205:AW205,N(OFFSET($O856:AW856,0,MAX(COLUMN($O856:AW856))-COLUMN($O856:AW856),1,1)))</f>
        <v>0</v>
      </c>
      <c r="AX885" s="256">
        <f ca="1">SUMPRODUCT($O205:AX205,N(OFFSET($O856:AX856,0,MAX(COLUMN($O856:AX856))-COLUMN($O856:AX856),1,1)))</f>
        <v>0</v>
      </c>
      <c r="AY885" s="256">
        <f ca="1">SUMPRODUCT($O205:AY205,N(OFFSET($O856:AY856,0,MAX(COLUMN($O856:AY856))-COLUMN($O856:AY856),1,1)))</f>
        <v>0</v>
      </c>
      <c r="AZ885" s="256">
        <f ca="1">SUMPRODUCT($O205:AZ205,N(OFFSET($O856:AZ856,0,MAX(COLUMN($O856:AZ856))-COLUMN($O856:AZ856),1,1)))</f>
        <v>0</v>
      </c>
      <c r="BA885" s="256">
        <f ca="1">SUMPRODUCT($O205:BA205,N(OFFSET($O856:BA856,0,MAX(COLUMN($O856:BA856))-COLUMN($O856:BA856),1,1)))</f>
        <v>0</v>
      </c>
      <c r="BB885" s="256">
        <f ca="1">SUMPRODUCT($O205:BB205,N(OFFSET($O856:BB856,0,MAX(COLUMN($O856:BB856))-COLUMN($O856:BB856),1,1)))</f>
        <v>0</v>
      </c>
      <c r="BC885" s="256">
        <f ca="1">SUMPRODUCT($O205:BC205,N(OFFSET($O856:BC856,0,MAX(COLUMN($O856:BC856))-COLUMN($O856:BC856),1,1)))</f>
        <v>0</v>
      </c>
      <c r="BD885" s="256">
        <f ca="1">SUMPRODUCT($O205:BD205,N(OFFSET($O856:BD856,0,MAX(COLUMN($O856:BD856))-COLUMN($O856:BD856),1,1)))</f>
        <v>0</v>
      </c>
      <c r="BE885" s="256">
        <f ca="1">SUMPRODUCT($O205:BE205,N(OFFSET($O856:BE856,0,MAX(COLUMN($O856:BE856))-COLUMN($O856:BE856),1,1)))</f>
        <v>0</v>
      </c>
      <c r="BF885" s="256">
        <f ca="1">SUMPRODUCT($O205:BF205,N(OFFSET($O856:BF856,0,MAX(COLUMN($O856:BF856))-COLUMN($O856:BF856),1,1)))</f>
        <v>0</v>
      </c>
      <c r="BG885" s="256">
        <f ca="1">SUMPRODUCT($O205:BG205,N(OFFSET($O856:BG856,0,MAX(COLUMN($O856:BG856))-COLUMN($O856:BG856),1,1)))</f>
        <v>0</v>
      </c>
      <c r="BH885" s="256">
        <f ca="1">SUMPRODUCT($O205:BH205,N(OFFSET($O856:BH856,0,MAX(COLUMN($O856:BH856))-COLUMN($O856:BH856),1,1)))</f>
        <v>0</v>
      </c>
      <c r="BI885" s="256">
        <f ca="1">SUMPRODUCT($O205:BI205,N(OFFSET($O856:BI856,0,MAX(COLUMN($O856:BI856))-COLUMN($O856:BI856),1,1)))</f>
        <v>0</v>
      </c>
      <c r="BJ885" s="256">
        <f ca="1">SUMPRODUCT($O205:BJ205,N(OFFSET($O856:BJ856,0,MAX(COLUMN($O856:BJ856))-COLUMN($O856:BJ856),1,1)))</f>
        <v>0</v>
      </c>
      <c r="BK885" s="256">
        <f ca="1">SUMPRODUCT($O205:BK205,N(OFFSET($O856:BK856,0,MAX(COLUMN($O856:BK856))-COLUMN($O856:BK856),1,1)))</f>
        <v>0</v>
      </c>
      <c r="BL885" s="256">
        <f ca="1">SUMPRODUCT($O205:BL205,N(OFFSET($O856:BL856,0,MAX(COLUMN($O856:BL856))-COLUMN($O856:BL856),1,1)))</f>
        <v>0</v>
      </c>
      <c r="BM885" s="256">
        <f ca="1">SUMPRODUCT($O205:BM205,N(OFFSET($O856:BM856,0,MAX(COLUMN($O856:BM856))-COLUMN($O856:BM856),1,1)))</f>
        <v>0</v>
      </c>
    </row>
    <row r="886" spans="3:65" ht="12.75">
      <c r="C886" s="220">
        <f t="shared" si="705"/>
        <v>24</v>
      </c>
      <c r="D886" s="198" t="str">
        <f t="shared" si="706"/>
        <v>…</v>
      </c>
      <c r="E886" s="245" t="str">
        <f t="shared" si="704"/>
        <v>Operating Expense</v>
      </c>
      <c r="F886" s="215">
        <f t="shared" si="704"/>
        <v>2</v>
      </c>
      <c r="G886" s="215"/>
      <c r="H886" s="249"/>
      <c r="K886" s="236"/>
      <c r="L886" s="237"/>
      <c r="O886" s="256">
        <f ca="1">SUMPRODUCT($O206:O206,N(OFFSET($O857:O857,0,MAX(COLUMN($O857:O857))-COLUMN($O857:O857),1,1)))</f>
        <v>0</v>
      </c>
      <c r="P886" s="256">
        <f ca="1">SUMPRODUCT($O206:P206,N(OFFSET($O857:P857,0,MAX(COLUMN($O857:P857))-COLUMN($O857:P857),1,1)))</f>
        <v>0</v>
      </c>
      <c r="Q886" s="256">
        <f ca="1">SUMPRODUCT($O206:Q206,N(OFFSET($O857:Q857,0,MAX(COLUMN($O857:Q857))-COLUMN($O857:Q857),1,1)))</f>
        <v>0</v>
      </c>
      <c r="R886" s="256">
        <f ca="1">SUMPRODUCT($O206:R206,N(OFFSET($O857:R857,0,MAX(COLUMN($O857:R857))-COLUMN($O857:R857),1,1)))</f>
        <v>0</v>
      </c>
      <c r="S886" s="256">
        <f ca="1">SUMPRODUCT($O206:S206,N(OFFSET($O857:S857,0,MAX(COLUMN($O857:S857))-COLUMN($O857:S857),1,1)))</f>
        <v>0</v>
      </c>
      <c r="T886" s="256">
        <f ca="1">SUMPRODUCT($O206:T206,N(OFFSET($O857:T857,0,MAX(COLUMN($O857:T857))-COLUMN($O857:T857),1,1)))</f>
        <v>0</v>
      </c>
      <c r="U886" s="256">
        <f ca="1">SUMPRODUCT($O206:U206,N(OFFSET($O857:U857,0,MAX(COLUMN($O857:U857))-COLUMN($O857:U857),1,1)))</f>
        <v>0</v>
      </c>
      <c r="V886" s="256">
        <f ca="1">SUMPRODUCT($O206:V206,N(OFFSET($O857:V857,0,MAX(COLUMN($O857:V857))-COLUMN($O857:V857),1,1)))</f>
        <v>0</v>
      </c>
      <c r="W886" s="256">
        <f ca="1">SUMPRODUCT($O206:W206,N(OFFSET($O857:W857,0,MAX(COLUMN($O857:W857))-COLUMN($O857:W857),1,1)))</f>
        <v>0</v>
      </c>
      <c r="X886" s="256">
        <f ca="1">SUMPRODUCT($O206:X206,N(OFFSET($O857:X857,0,MAX(COLUMN($O857:X857))-COLUMN($O857:X857),1,1)))</f>
        <v>0</v>
      </c>
      <c r="Y886" s="256">
        <f ca="1">SUMPRODUCT($O206:Y206,N(OFFSET($O857:Y857,0,MAX(COLUMN($O857:Y857))-COLUMN($O857:Y857),1,1)))</f>
        <v>0</v>
      </c>
      <c r="Z886" s="256">
        <f ca="1">SUMPRODUCT($O206:Z206,N(OFFSET($O857:Z857,0,MAX(COLUMN($O857:Z857))-COLUMN($O857:Z857),1,1)))</f>
        <v>0</v>
      </c>
      <c r="AA886" s="256">
        <f ca="1">SUMPRODUCT($O206:AA206,N(OFFSET($O857:AA857,0,MAX(COLUMN($O857:AA857))-COLUMN($O857:AA857),1,1)))</f>
        <v>0</v>
      </c>
      <c r="AB886" s="256">
        <f ca="1">SUMPRODUCT($O206:AB206,N(OFFSET($O857:AB857,0,MAX(COLUMN($O857:AB857))-COLUMN($O857:AB857),1,1)))</f>
        <v>0</v>
      </c>
      <c r="AC886" s="256">
        <f ca="1">SUMPRODUCT($O206:AC206,N(OFFSET($O857:AC857,0,MAX(COLUMN($O857:AC857))-COLUMN($O857:AC857),1,1)))</f>
        <v>0</v>
      </c>
      <c r="AD886" s="256">
        <f ca="1">SUMPRODUCT($O206:AD206,N(OFFSET($O857:AD857,0,MAX(COLUMN($O857:AD857))-COLUMN($O857:AD857),1,1)))</f>
        <v>0</v>
      </c>
      <c r="AE886" s="256">
        <f ca="1">SUMPRODUCT($O206:AE206,N(OFFSET($O857:AE857,0,MAX(COLUMN($O857:AE857))-COLUMN($O857:AE857),1,1)))</f>
        <v>0</v>
      </c>
      <c r="AF886" s="256">
        <f ca="1">SUMPRODUCT($O206:AF206,N(OFFSET($O857:AF857,0,MAX(COLUMN($O857:AF857))-COLUMN($O857:AF857),1,1)))</f>
        <v>0</v>
      </c>
      <c r="AG886" s="256">
        <f ca="1">SUMPRODUCT($O206:AG206,N(OFFSET($O857:AG857,0,MAX(COLUMN($O857:AG857))-COLUMN($O857:AG857),1,1)))</f>
        <v>0</v>
      </c>
      <c r="AH886" s="256">
        <f ca="1">SUMPRODUCT($O206:AH206,N(OFFSET($O857:AH857,0,MAX(COLUMN($O857:AH857))-COLUMN($O857:AH857),1,1)))</f>
        <v>0</v>
      </c>
      <c r="AI886" s="256">
        <f ca="1">SUMPRODUCT($O206:AI206,N(OFFSET($O857:AI857,0,MAX(COLUMN($O857:AI857))-COLUMN($O857:AI857),1,1)))</f>
        <v>0</v>
      </c>
      <c r="AJ886" s="256">
        <f ca="1">SUMPRODUCT($O206:AJ206,N(OFFSET($O857:AJ857,0,MAX(COLUMN($O857:AJ857))-COLUMN($O857:AJ857),1,1)))</f>
        <v>0</v>
      </c>
      <c r="AK886" s="256">
        <f ca="1">SUMPRODUCT($O206:AK206,N(OFFSET($O857:AK857,0,MAX(COLUMN($O857:AK857))-COLUMN($O857:AK857),1,1)))</f>
        <v>0</v>
      </c>
      <c r="AL886" s="256">
        <f ca="1">SUMPRODUCT($O206:AL206,N(OFFSET($O857:AL857,0,MAX(COLUMN($O857:AL857))-COLUMN($O857:AL857),1,1)))</f>
        <v>0</v>
      </c>
      <c r="AM886" s="256">
        <f ca="1">SUMPRODUCT($O206:AM206,N(OFFSET($O857:AM857,0,MAX(COLUMN($O857:AM857))-COLUMN($O857:AM857),1,1)))</f>
        <v>0</v>
      </c>
      <c r="AN886" s="256">
        <f ca="1">SUMPRODUCT($O206:AN206,N(OFFSET($O857:AN857,0,MAX(COLUMN($O857:AN857))-COLUMN($O857:AN857),1,1)))</f>
        <v>0</v>
      </c>
      <c r="AO886" s="256">
        <f ca="1">SUMPRODUCT($O206:AO206,N(OFFSET($O857:AO857,0,MAX(COLUMN($O857:AO857))-COLUMN($O857:AO857),1,1)))</f>
        <v>0</v>
      </c>
      <c r="AP886" s="256">
        <f ca="1">SUMPRODUCT($O206:AP206,N(OFFSET($O857:AP857,0,MAX(COLUMN($O857:AP857))-COLUMN($O857:AP857),1,1)))</f>
        <v>0</v>
      </c>
      <c r="AQ886" s="256">
        <f ca="1">SUMPRODUCT($O206:AQ206,N(OFFSET($O857:AQ857,0,MAX(COLUMN($O857:AQ857))-COLUMN($O857:AQ857),1,1)))</f>
        <v>0</v>
      </c>
      <c r="AR886" s="256">
        <f ca="1">SUMPRODUCT($O206:AR206,N(OFFSET($O857:AR857,0,MAX(COLUMN($O857:AR857))-COLUMN($O857:AR857),1,1)))</f>
        <v>0</v>
      </c>
      <c r="AS886" s="256">
        <f ca="1">SUMPRODUCT($O206:AS206,N(OFFSET($O857:AS857,0,MAX(COLUMN($O857:AS857))-COLUMN($O857:AS857),1,1)))</f>
        <v>0</v>
      </c>
      <c r="AT886" s="256">
        <f ca="1">SUMPRODUCT($O206:AT206,N(OFFSET($O857:AT857,0,MAX(COLUMN($O857:AT857))-COLUMN($O857:AT857),1,1)))</f>
        <v>0</v>
      </c>
      <c r="AU886" s="256">
        <f ca="1">SUMPRODUCT($O206:AU206,N(OFFSET($O857:AU857,0,MAX(COLUMN($O857:AU857))-COLUMN($O857:AU857),1,1)))</f>
        <v>0</v>
      </c>
      <c r="AV886" s="256">
        <f ca="1">SUMPRODUCT($O206:AV206,N(OFFSET($O857:AV857,0,MAX(COLUMN($O857:AV857))-COLUMN($O857:AV857),1,1)))</f>
        <v>0</v>
      </c>
      <c r="AW886" s="256">
        <f ca="1">SUMPRODUCT($O206:AW206,N(OFFSET($O857:AW857,0,MAX(COLUMN($O857:AW857))-COLUMN($O857:AW857),1,1)))</f>
        <v>0</v>
      </c>
      <c r="AX886" s="256">
        <f ca="1">SUMPRODUCT($O206:AX206,N(OFFSET($O857:AX857,0,MAX(COLUMN($O857:AX857))-COLUMN($O857:AX857),1,1)))</f>
        <v>0</v>
      </c>
      <c r="AY886" s="256">
        <f ca="1">SUMPRODUCT($O206:AY206,N(OFFSET($O857:AY857,0,MAX(COLUMN($O857:AY857))-COLUMN($O857:AY857),1,1)))</f>
        <v>0</v>
      </c>
      <c r="AZ886" s="256">
        <f ca="1">SUMPRODUCT($O206:AZ206,N(OFFSET($O857:AZ857,0,MAX(COLUMN($O857:AZ857))-COLUMN($O857:AZ857),1,1)))</f>
        <v>0</v>
      </c>
      <c r="BA886" s="256">
        <f ca="1">SUMPRODUCT($O206:BA206,N(OFFSET($O857:BA857,0,MAX(COLUMN($O857:BA857))-COLUMN($O857:BA857),1,1)))</f>
        <v>0</v>
      </c>
      <c r="BB886" s="256">
        <f ca="1">SUMPRODUCT($O206:BB206,N(OFFSET($O857:BB857,0,MAX(COLUMN($O857:BB857))-COLUMN($O857:BB857),1,1)))</f>
        <v>0</v>
      </c>
      <c r="BC886" s="256">
        <f ca="1">SUMPRODUCT($O206:BC206,N(OFFSET($O857:BC857,0,MAX(COLUMN($O857:BC857))-COLUMN($O857:BC857),1,1)))</f>
        <v>0</v>
      </c>
      <c r="BD886" s="256">
        <f ca="1">SUMPRODUCT($O206:BD206,N(OFFSET($O857:BD857,0,MAX(COLUMN($O857:BD857))-COLUMN($O857:BD857),1,1)))</f>
        <v>0</v>
      </c>
      <c r="BE886" s="256">
        <f ca="1">SUMPRODUCT($O206:BE206,N(OFFSET($O857:BE857,0,MAX(COLUMN($O857:BE857))-COLUMN($O857:BE857),1,1)))</f>
        <v>0</v>
      </c>
      <c r="BF886" s="256">
        <f ca="1">SUMPRODUCT($O206:BF206,N(OFFSET($O857:BF857,0,MAX(COLUMN($O857:BF857))-COLUMN($O857:BF857),1,1)))</f>
        <v>0</v>
      </c>
      <c r="BG886" s="256">
        <f ca="1">SUMPRODUCT($O206:BG206,N(OFFSET($O857:BG857,0,MAX(COLUMN($O857:BG857))-COLUMN($O857:BG857),1,1)))</f>
        <v>0</v>
      </c>
      <c r="BH886" s="256">
        <f ca="1">SUMPRODUCT($O206:BH206,N(OFFSET($O857:BH857,0,MAX(COLUMN($O857:BH857))-COLUMN($O857:BH857),1,1)))</f>
        <v>0</v>
      </c>
      <c r="BI886" s="256">
        <f ca="1">SUMPRODUCT($O206:BI206,N(OFFSET($O857:BI857,0,MAX(COLUMN($O857:BI857))-COLUMN($O857:BI857),1,1)))</f>
        <v>0</v>
      </c>
      <c r="BJ886" s="256">
        <f ca="1">SUMPRODUCT($O206:BJ206,N(OFFSET($O857:BJ857,0,MAX(COLUMN($O857:BJ857))-COLUMN($O857:BJ857),1,1)))</f>
        <v>0</v>
      </c>
      <c r="BK886" s="256">
        <f ca="1">SUMPRODUCT($O206:BK206,N(OFFSET($O857:BK857,0,MAX(COLUMN($O857:BK857))-COLUMN($O857:BK857),1,1)))</f>
        <v>0</v>
      </c>
      <c r="BL886" s="256">
        <f ca="1">SUMPRODUCT($O206:BL206,N(OFFSET($O857:BL857,0,MAX(COLUMN($O857:BL857))-COLUMN($O857:BL857),1,1)))</f>
        <v>0</v>
      </c>
      <c r="BM886" s="256">
        <f ca="1">SUMPRODUCT($O206:BM206,N(OFFSET($O857:BM857,0,MAX(COLUMN($O857:BM857))-COLUMN($O857:BM857),1,1)))</f>
        <v>0</v>
      </c>
    </row>
    <row r="887" spans="3:65" ht="12.75">
      <c r="C887" s="220">
        <f t="shared" si="705"/>
        <v>25</v>
      </c>
      <c r="D887" s="198" t="str">
        <f t="shared" si="706"/>
        <v>…</v>
      </c>
      <c r="E887" s="245" t="str">
        <f t="shared" si="704"/>
        <v>Operating Expense</v>
      </c>
      <c r="F887" s="215">
        <f t="shared" si="704"/>
        <v>2</v>
      </c>
      <c r="G887" s="215"/>
      <c r="H887" s="249"/>
      <c r="K887" s="236"/>
      <c r="L887" s="237"/>
      <c r="O887" s="256">
        <f ca="1">SUMPRODUCT($O207:O207,N(OFFSET($O858:O858,0,MAX(COLUMN($O858:O858))-COLUMN($O858:O858),1,1)))</f>
        <v>0</v>
      </c>
      <c r="P887" s="256">
        <f ca="1">SUMPRODUCT($O207:P207,N(OFFSET($O858:P858,0,MAX(COLUMN($O858:P858))-COLUMN($O858:P858),1,1)))</f>
        <v>0</v>
      </c>
      <c r="Q887" s="256">
        <f ca="1">SUMPRODUCT($O207:Q207,N(OFFSET($O858:Q858,0,MAX(COLUMN($O858:Q858))-COLUMN($O858:Q858),1,1)))</f>
        <v>0</v>
      </c>
      <c r="R887" s="256">
        <f ca="1">SUMPRODUCT($O207:R207,N(OFFSET($O858:R858,0,MAX(COLUMN($O858:R858))-COLUMN($O858:R858),1,1)))</f>
        <v>0</v>
      </c>
      <c r="S887" s="256">
        <f ca="1">SUMPRODUCT($O207:S207,N(OFFSET($O858:S858,0,MAX(COLUMN($O858:S858))-COLUMN($O858:S858),1,1)))</f>
        <v>0</v>
      </c>
      <c r="T887" s="256">
        <f ca="1">SUMPRODUCT($O207:T207,N(OFFSET($O858:T858,0,MAX(COLUMN($O858:T858))-COLUMN($O858:T858),1,1)))</f>
        <v>0</v>
      </c>
      <c r="U887" s="256">
        <f ca="1">SUMPRODUCT($O207:U207,N(OFFSET($O858:U858,0,MAX(COLUMN($O858:U858))-COLUMN($O858:U858),1,1)))</f>
        <v>0</v>
      </c>
      <c r="V887" s="256">
        <f ca="1">SUMPRODUCT($O207:V207,N(OFFSET($O858:V858,0,MAX(COLUMN($O858:V858))-COLUMN($O858:V858),1,1)))</f>
        <v>0</v>
      </c>
      <c r="W887" s="256">
        <f ca="1">SUMPRODUCT($O207:W207,N(OFFSET($O858:W858,0,MAX(COLUMN($O858:W858))-COLUMN($O858:W858),1,1)))</f>
        <v>0</v>
      </c>
      <c r="X887" s="256">
        <f ca="1">SUMPRODUCT($O207:X207,N(OFFSET($O858:X858,0,MAX(COLUMN($O858:X858))-COLUMN($O858:X858),1,1)))</f>
        <v>0</v>
      </c>
      <c r="Y887" s="256">
        <f ca="1">SUMPRODUCT($O207:Y207,N(OFFSET($O858:Y858,0,MAX(COLUMN($O858:Y858))-COLUMN($O858:Y858),1,1)))</f>
        <v>0</v>
      </c>
      <c r="Z887" s="256">
        <f ca="1">SUMPRODUCT($O207:Z207,N(OFFSET($O858:Z858,0,MAX(COLUMN($O858:Z858))-COLUMN($O858:Z858),1,1)))</f>
        <v>0</v>
      </c>
      <c r="AA887" s="256">
        <f ca="1">SUMPRODUCT($O207:AA207,N(OFFSET($O858:AA858,0,MAX(COLUMN($O858:AA858))-COLUMN($O858:AA858),1,1)))</f>
        <v>0</v>
      </c>
      <c r="AB887" s="256">
        <f ca="1">SUMPRODUCT($O207:AB207,N(OFFSET($O858:AB858,0,MAX(COLUMN($O858:AB858))-COLUMN($O858:AB858),1,1)))</f>
        <v>0</v>
      </c>
      <c r="AC887" s="256">
        <f ca="1">SUMPRODUCT($O207:AC207,N(OFFSET($O858:AC858,0,MAX(COLUMN($O858:AC858))-COLUMN($O858:AC858),1,1)))</f>
        <v>0</v>
      </c>
      <c r="AD887" s="256">
        <f ca="1">SUMPRODUCT($O207:AD207,N(OFFSET($O858:AD858,0,MAX(COLUMN($O858:AD858))-COLUMN($O858:AD858),1,1)))</f>
        <v>0</v>
      </c>
      <c r="AE887" s="256">
        <f ca="1">SUMPRODUCT($O207:AE207,N(OFFSET($O858:AE858,0,MAX(COLUMN($O858:AE858))-COLUMN($O858:AE858),1,1)))</f>
        <v>0</v>
      </c>
      <c r="AF887" s="256">
        <f ca="1">SUMPRODUCT($O207:AF207,N(OFFSET($O858:AF858,0,MAX(COLUMN($O858:AF858))-COLUMN($O858:AF858),1,1)))</f>
        <v>0</v>
      </c>
      <c r="AG887" s="256">
        <f ca="1">SUMPRODUCT($O207:AG207,N(OFFSET($O858:AG858,0,MAX(COLUMN($O858:AG858))-COLUMN($O858:AG858),1,1)))</f>
        <v>0</v>
      </c>
      <c r="AH887" s="256">
        <f ca="1">SUMPRODUCT($O207:AH207,N(OFFSET($O858:AH858,0,MAX(COLUMN($O858:AH858))-COLUMN($O858:AH858),1,1)))</f>
        <v>0</v>
      </c>
      <c r="AI887" s="256">
        <f ca="1">SUMPRODUCT($O207:AI207,N(OFFSET($O858:AI858,0,MAX(COLUMN($O858:AI858))-COLUMN($O858:AI858),1,1)))</f>
        <v>0</v>
      </c>
      <c r="AJ887" s="256">
        <f ca="1">SUMPRODUCT($O207:AJ207,N(OFFSET($O858:AJ858,0,MAX(COLUMN($O858:AJ858))-COLUMN($O858:AJ858),1,1)))</f>
        <v>0</v>
      </c>
      <c r="AK887" s="256">
        <f ca="1">SUMPRODUCT($O207:AK207,N(OFFSET($O858:AK858,0,MAX(COLUMN($O858:AK858))-COLUMN($O858:AK858),1,1)))</f>
        <v>0</v>
      </c>
      <c r="AL887" s="256">
        <f ca="1">SUMPRODUCT($O207:AL207,N(OFFSET($O858:AL858,0,MAX(COLUMN($O858:AL858))-COLUMN($O858:AL858),1,1)))</f>
        <v>0</v>
      </c>
      <c r="AM887" s="256">
        <f ca="1">SUMPRODUCT($O207:AM207,N(OFFSET($O858:AM858,0,MAX(COLUMN($O858:AM858))-COLUMN($O858:AM858),1,1)))</f>
        <v>0</v>
      </c>
      <c r="AN887" s="256">
        <f ca="1">SUMPRODUCT($O207:AN207,N(OFFSET($O858:AN858,0,MAX(COLUMN($O858:AN858))-COLUMN($O858:AN858),1,1)))</f>
        <v>0</v>
      </c>
      <c r="AO887" s="256">
        <f ca="1">SUMPRODUCT($O207:AO207,N(OFFSET($O858:AO858,0,MAX(COLUMN($O858:AO858))-COLUMN($O858:AO858),1,1)))</f>
        <v>0</v>
      </c>
      <c r="AP887" s="256">
        <f ca="1">SUMPRODUCT($O207:AP207,N(OFFSET($O858:AP858,0,MAX(COLUMN($O858:AP858))-COLUMN($O858:AP858),1,1)))</f>
        <v>0</v>
      </c>
      <c r="AQ887" s="256">
        <f ca="1">SUMPRODUCT($O207:AQ207,N(OFFSET($O858:AQ858,0,MAX(COLUMN($O858:AQ858))-COLUMN($O858:AQ858),1,1)))</f>
        <v>0</v>
      </c>
      <c r="AR887" s="256">
        <f ca="1">SUMPRODUCT($O207:AR207,N(OFFSET($O858:AR858,0,MAX(COLUMN($O858:AR858))-COLUMN($O858:AR858),1,1)))</f>
        <v>0</v>
      </c>
      <c r="AS887" s="256">
        <f ca="1">SUMPRODUCT($O207:AS207,N(OFFSET($O858:AS858,0,MAX(COLUMN($O858:AS858))-COLUMN($O858:AS858),1,1)))</f>
        <v>0</v>
      </c>
      <c r="AT887" s="256">
        <f ca="1">SUMPRODUCT($O207:AT207,N(OFFSET($O858:AT858,0,MAX(COLUMN($O858:AT858))-COLUMN($O858:AT858),1,1)))</f>
        <v>0</v>
      </c>
      <c r="AU887" s="256">
        <f ca="1">SUMPRODUCT($O207:AU207,N(OFFSET($O858:AU858,0,MAX(COLUMN($O858:AU858))-COLUMN($O858:AU858),1,1)))</f>
        <v>0</v>
      </c>
      <c r="AV887" s="256">
        <f ca="1">SUMPRODUCT($O207:AV207,N(OFFSET($O858:AV858,0,MAX(COLUMN($O858:AV858))-COLUMN($O858:AV858),1,1)))</f>
        <v>0</v>
      </c>
      <c r="AW887" s="256">
        <f ca="1">SUMPRODUCT($O207:AW207,N(OFFSET($O858:AW858,0,MAX(COLUMN($O858:AW858))-COLUMN($O858:AW858),1,1)))</f>
        <v>0</v>
      </c>
      <c r="AX887" s="256">
        <f ca="1">SUMPRODUCT($O207:AX207,N(OFFSET($O858:AX858,0,MAX(COLUMN($O858:AX858))-COLUMN($O858:AX858),1,1)))</f>
        <v>0</v>
      </c>
      <c r="AY887" s="256">
        <f ca="1">SUMPRODUCT($O207:AY207,N(OFFSET($O858:AY858,0,MAX(COLUMN($O858:AY858))-COLUMN($O858:AY858),1,1)))</f>
        <v>0</v>
      </c>
      <c r="AZ887" s="256">
        <f ca="1">SUMPRODUCT($O207:AZ207,N(OFFSET($O858:AZ858,0,MAX(COLUMN($O858:AZ858))-COLUMN($O858:AZ858),1,1)))</f>
        <v>0</v>
      </c>
      <c r="BA887" s="256">
        <f ca="1">SUMPRODUCT($O207:BA207,N(OFFSET($O858:BA858,0,MAX(COLUMN($O858:BA858))-COLUMN($O858:BA858),1,1)))</f>
        <v>0</v>
      </c>
      <c r="BB887" s="256">
        <f ca="1">SUMPRODUCT($O207:BB207,N(OFFSET($O858:BB858,0,MAX(COLUMN($O858:BB858))-COLUMN($O858:BB858),1,1)))</f>
        <v>0</v>
      </c>
      <c r="BC887" s="256">
        <f ca="1">SUMPRODUCT($O207:BC207,N(OFFSET($O858:BC858,0,MAX(COLUMN($O858:BC858))-COLUMN($O858:BC858),1,1)))</f>
        <v>0</v>
      </c>
      <c r="BD887" s="256">
        <f ca="1">SUMPRODUCT($O207:BD207,N(OFFSET($O858:BD858,0,MAX(COLUMN($O858:BD858))-COLUMN($O858:BD858),1,1)))</f>
        <v>0</v>
      </c>
      <c r="BE887" s="256">
        <f ca="1">SUMPRODUCT($O207:BE207,N(OFFSET($O858:BE858,0,MAX(COLUMN($O858:BE858))-COLUMN($O858:BE858),1,1)))</f>
        <v>0</v>
      </c>
      <c r="BF887" s="256">
        <f ca="1">SUMPRODUCT($O207:BF207,N(OFFSET($O858:BF858,0,MAX(COLUMN($O858:BF858))-COLUMN($O858:BF858),1,1)))</f>
        <v>0</v>
      </c>
      <c r="BG887" s="256">
        <f ca="1">SUMPRODUCT($O207:BG207,N(OFFSET($O858:BG858,0,MAX(COLUMN($O858:BG858))-COLUMN($O858:BG858),1,1)))</f>
        <v>0</v>
      </c>
      <c r="BH887" s="256">
        <f ca="1">SUMPRODUCT($O207:BH207,N(OFFSET($O858:BH858,0,MAX(COLUMN($O858:BH858))-COLUMN($O858:BH858),1,1)))</f>
        <v>0</v>
      </c>
      <c r="BI887" s="256">
        <f ca="1">SUMPRODUCT($O207:BI207,N(OFFSET($O858:BI858,0,MAX(COLUMN($O858:BI858))-COLUMN($O858:BI858),1,1)))</f>
        <v>0</v>
      </c>
      <c r="BJ887" s="256">
        <f ca="1">SUMPRODUCT($O207:BJ207,N(OFFSET($O858:BJ858,0,MAX(COLUMN($O858:BJ858))-COLUMN($O858:BJ858),1,1)))</f>
        <v>0</v>
      </c>
      <c r="BK887" s="256">
        <f ca="1">SUMPRODUCT($O207:BK207,N(OFFSET($O858:BK858,0,MAX(COLUMN($O858:BK858))-COLUMN($O858:BK858),1,1)))</f>
        <v>0</v>
      </c>
      <c r="BL887" s="256">
        <f ca="1">SUMPRODUCT($O207:BL207,N(OFFSET($O858:BL858,0,MAX(COLUMN($O858:BL858))-COLUMN($O858:BL858),1,1)))</f>
        <v>0</v>
      </c>
      <c r="BM887" s="256">
        <f ca="1">SUMPRODUCT($O207:BM207,N(OFFSET($O858:BM858,0,MAX(COLUMN($O858:BM858))-COLUMN($O858:BM858),1,1)))</f>
        <v>0</v>
      </c>
    </row>
    <row r="888" spans="4:65" ht="12.75">
      <c r="D888" s="226" t="str">
        <f>"Total "&amp;D862</f>
        <v>Total Insurance Valuation</v>
      </c>
      <c r="K888" s="236"/>
      <c r="L888" s="237"/>
      <c r="O888" s="243">
        <f t="shared" si="707" ref="O888:AT888">SUM(O863:O887)</f>
        <v>1000000</v>
      </c>
      <c r="P888" s="243">
        <f t="shared" si="707"/>
        <v>900000</v>
      </c>
      <c r="Q888" s="243">
        <f t="shared" si="707"/>
        <v>800000</v>
      </c>
      <c r="R888" s="243">
        <f t="shared" si="707"/>
        <v>700000</v>
      </c>
      <c r="S888" s="243">
        <f t="shared" si="707"/>
        <v>600000</v>
      </c>
      <c r="T888" s="243">
        <f t="shared" si="707"/>
        <v>500000</v>
      </c>
      <c r="U888" s="243">
        <f t="shared" si="707"/>
        <v>400000</v>
      </c>
      <c r="V888" s="243">
        <f t="shared" si="707"/>
        <v>300000.00000000006</v>
      </c>
      <c r="W888" s="243">
        <f t="shared" si="707"/>
        <v>200000.00000000006</v>
      </c>
      <c r="X888" s="243">
        <f t="shared" si="707"/>
        <v>200000</v>
      </c>
      <c r="Y888" s="243">
        <f t="shared" si="707"/>
        <v>0</v>
      </c>
      <c r="Z888" s="243">
        <f t="shared" si="707"/>
        <v>0</v>
      </c>
      <c r="AA888" s="243">
        <f t="shared" si="707"/>
        <v>0</v>
      </c>
      <c r="AB888" s="243">
        <f t="shared" si="707"/>
        <v>0</v>
      </c>
      <c r="AC888" s="243">
        <f t="shared" si="707"/>
        <v>0</v>
      </c>
      <c r="AD888" s="243">
        <f t="shared" si="707"/>
        <v>0</v>
      </c>
      <c r="AE888" s="243">
        <f t="shared" si="707"/>
        <v>0</v>
      </c>
      <c r="AF888" s="243">
        <f t="shared" si="707"/>
        <v>0</v>
      </c>
      <c r="AG888" s="243">
        <f t="shared" si="707"/>
        <v>0</v>
      </c>
      <c r="AH888" s="243">
        <f t="shared" si="707"/>
        <v>0</v>
      </c>
      <c r="AI888" s="243">
        <f t="shared" si="707"/>
        <v>0</v>
      </c>
      <c r="AJ888" s="243">
        <f t="shared" si="707"/>
        <v>0</v>
      </c>
      <c r="AK888" s="243">
        <f t="shared" si="707"/>
        <v>0</v>
      </c>
      <c r="AL888" s="243">
        <f t="shared" si="707"/>
        <v>0</v>
      </c>
      <c r="AM888" s="243">
        <f t="shared" si="707"/>
        <v>0</v>
      </c>
      <c r="AN888" s="243">
        <f t="shared" si="707"/>
        <v>0</v>
      </c>
      <c r="AO888" s="243">
        <f t="shared" si="707"/>
        <v>0</v>
      </c>
      <c r="AP888" s="243">
        <f t="shared" si="707"/>
        <v>0</v>
      </c>
      <c r="AQ888" s="243">
        <f t="shared" si="707"/>
        <v>0</v>
      </c>
      <c r="AR888" s="243">
        <f t="shared" si="707"/>
        <v>0</v>
      </c>
      <c r="AS888" s="243">
        <f t="shared" si="707"/>
        <v>0</v>
      </c>
      <c r="AT888" s="243">
        <f t="shared" si="707"/>
        <v>0</v>
      </c>
      <c r="AU888" s="243">
        <f t="shared" si="708" ref="AU888:BM888">SUM(AU863:AU887)</f>
        <v>0</v>
      </c>
      <c r="AV888" s="243">
        <f t="shared" si="708"/>
        <v>0</v>
      </c>
      <c r="AW888" s="243">
        <f t="shared" si="708"/>
        <v>0</v>
      </c>
      <c r="AX888" s="243">
        <f t="shared" si="708"/>
        <v>0</v>
      </c>
      <c r="AY888" s="243">
        <f t="shared" si="708"/>
        <v>0</v>
      </c>
      <c r="AZ888" s="243">
        <f t="shared" si="708"/>
        <v>0</v>
      </c>
      <c r="BA888" s="243">
        <f t="shared" si="708"/>
        <v>0</v>
      </c>
      <c r="BB888" s="243">
        <f t="shared" si="708"/>
        <v>0</v>
      </c>
      <c r="BC888" s="243">
        <f t="shared" si="708"/>
        <v>0</v>
      </c>
      <c r="BD888" s="243">
        <f t="shared" si="708"/>
        <v>0</v>
      </c>
      <c r="BE888" s="243">
        <f t="shared" si="708"/>
        <v>0</v>
      </c>
      <c r="BF888" s="243">
        <f t="shared" si="708"/>
        <v>0</v>
      </c>
      <c r="BG888" s="243">
        <f t="shared" si="708"/>
        <v>0</v>
      </c>
      <c r="BH888" s="243">
        <f t="shared" si="708"/>
        <v>0</v>
      </c>
      <c r="BI888" s="243">
        <f t="shared" si="708"/>
        <v>0</v>
      </c>
      <c r="BJ888" s="243">
        <f t="shared" si="708"/>
        <v>0</v>
      </c>
      <c r="BK888" s="243">
        <f t="shared" si="708"/>
        <v>0</v>
      </c>
      <c r="BL888" s="243">
        <f t="shared" si="708"/>
        <v>0</v>
      </c>
      <c r="BM888" s="243">
        <f t="shared" si="708"/>
        <v>0</v>
      </c>
    </row>
    <row r="889" spans="4:7" s="221" customFormat="1" ht="12.75">
      <c r="D889" s="229"/>
      <c r="F889" s="230"/>
      <c r="G889" s="230"/>
    </row>
    <row r="890" spans="4:7" s="221" customFormat="1" ht="12.75">
      <c r="D890" s="229"/>
      <c r="F890" s="230"/>
      <c r="G890" s="230"/>
    </row>
    <row r="891" spans="4:65" ht="12.75">
      <c r="D891" s="218" t="s">
        <v>88</v>
      </c>
      <c r="E891" s="213"/>
      <c r="F891" s="186"/>
      <c r="G891" s="186"/>
      <c r="H891" s="251" t="s">
        <v>87</v>
      </c>
      <c r="I891" s="266" t="s">
        <v>178</v>
      </c>
      <c r="K891" s="216"/>
      <c r="L891" s="216"/>
      <c r="M891" s="216"/>
      <c r="O891" s="216"/>
      <c r="P891" s="216"/>
      <c r="Q891" s="216"/>
      <c r="R891" s="216"/>
      <c r="S891" s="216"/>
      <c r="T891" s="216"/>
      <c r="U891" s="216"/>
      <c r="V891" s="216"/>
      <c r="W891" s="216"/>
      <c r="X891" s="216"/>
      <c r="Y891" s="216"/>
      <c r="Z891" s="216"/>
      <c r="AA891" s="216"/>
      <c r="AB891" s="216"/>
      <c r="AC891" s="216"/>
      <c r="AD891" s="216"/>
      <c r="AE891" s="216"/>
      <c r="AF891" s="216"/>
      <c r="AG891" s="216"/>
      <c r="AH891" s="216"/>
      <c r="AI891" s="216"/>
      <c r="AJ891" s="216"/>
      <c r="AK891" s="216"/>
      <c r="AL891" s="216"/>
      <c r="AM891" s="216"/>
      <c r="AN891" s="216"/>
      <c r="AO891" s="216"/>
      <c r="AP891" s="216"/>
      <c r="AQ891" s="216"/>
      <c r="AR891" s="216"/>
      <c r="AS891" s="216"/>
      <c r="AT891" s="216"/>
      <c r="AU891" s="216"/>
      <c r="AV891" s="216"/>
      <c r="AW891" s="216"/>
      <c r="AX891" s="216"/>
      <c r="AY891" s="216"/>
      <c r="AZ891" s="216"/>
      <c r="BA891" s="216"/>
      <c r="BB891" s="216"/>
      <c r="BC891" s="216"/>
      <c r="BD891" s="216"/>
      <c r="BE891" s="216"/>
      <c r="BF891" s="216"/>
      <c r="BG891" s="216"/>
      <c r="BH891" s="216"/>
      <c r="BI891" s="216"/>
      <c r="BJ891" s="216"/>
      <c r="BK891" s="216"/>
      <c r="BL891" s="216"/>
      <c r="BM891" s="216"/>
    </row>
    <row r="892" spans="3:65" ht="12.75">
      <c r="C892" s="220">
        <f>C891+1</f>
        <v>1</v>
      </c>
      <c r="D892" s="198" t="str">
        <f>INDEX(D$64:D$88,$C892,1)</f>
        <v>Capital Costs</v>
      </c>
      <c r="E892" s="245" t="str">
        <f t="shared" si="709" ref="E892:F916">INDEX(E$64:E$88,$C892,1)</f>
        <v>Capital</v>
      </c>
      <c r="F892" s="215">
        <f t="shared" si="709"/>
        <v>4</v>
      </c>
      <c r="G892" s="215"/>
      <c r="H892" s="257">
        <f>Assumptions!$E$38</f>
        <v>0.00036000000000000002</v>
      </c>
      <c r="I892" s="252">
        <f t="shared" si="710" ref="I892:I916">YEARFRAC(I183,DATE(YEAR(I183),12,31))</f>
        <v>1</v>
      </c>
      <c r="K892" s="236">
        <f>SUMPRODUCT(O892:BM892,$O$12:$BM$12)</f>
        <v>1529.1522805950533</v>
      </c>
      <c r="L892" s="237">
        <f>SUM(O892:BM892)</f>
        <v>2016</v>
      </c>
      <c r="O892" s="344">
        <f>$H892*O863*$I$892</f>
        <v>360</v>
      </c>
      <c r="P892" s="269">
        <f t="shared" si="711" ref="P892:BM892">$H892*P863</f>
        <v>324</v>
      </c>
      <c r="Q892" s="269">
        <f t="shared" si="711"/>
        <v>288</v>
      </c>
      <c r="R892" s="269">
        <f t="shared" si="711"/>
        <v>252.00000000000003</v>
      </c>
      <c r="S892" s="269">
        <f t="shared" si="711"/>
        <v>216</v>
      </c>
      <c r="T892" s="269">
        <f t="shared" si="711"/>
        <v>180</v>
      </c>
      <c r="U892" s="269">
        <f t="shared" si="711"/>
        <v>144</v>
      </c>
      <c r="V892" s="269">
        <f t="shared" si="711"/>
        <v>108.00000000000003</v>
      </c>
      <c r="W892" s="269">
        <f t="shared" si="711"/>
        <v>72.000000000000028</v>
      </c>
      <c r="X892" s="269">
        <f t="shared" si="711"/>
        <v>72</v>
      </c>
      <c r="Y892" s="269">
        <f t="shared" si="711"/>
        <v>0</v>
      </c>
      <c r="Z892" s="269">
        <f t="shared" si="711"/>
        <v>0</v>
      </c>
      <c r="AA892" s="269">
        <f t="shared" si="711"/>
        <v>0</v>
      </c>
      <c r="AB892" s="269">
        <f t="shared" si="711"/>
        <v>0</v>
      </c>
      <c r="AC892" s="269">
        <f t="shared" si="711"/>
        <v>0</v>
      </c>
      <c r="AD892" s="269">
        <f t="shared" si="711"/>
        <v>0</v>
      </c>
      <c r="AE892" s="269">
        <f t="shared" si="711"/>
        <v>0</v>
      </c>
      <c r="AF892" s="269">
        <f t="shared" si="711"/>
        <v>0</v>
      </c>
      <c r="AG892" s="269">
        <f t="shared" si="711"/>
        <v>0</v>
      </c>
      <c r="AH892" s="269">
        <f t="shared" si="711"/>
        <v>0</v>
      </c>
      <c r="AI892" s="269">
        <f t="shared" si="711"/>
        <v>0</v>
      </c>
      <c r="AJ892" s="269">
        <f t="shared" si="711"/>
        <v>0</v>
      </c>
      <c r="AK892" s="269">
        <f t="shared" si="711"/>
        <v>0</v>
      </c>
      <c r="AL892" s="269">
        <f t="shared" si="711"/>
        <v>0</v>
      </c>
      <c r="AM892" s="269">
        <f t="shared" si="711"/>
        <v>0</v>
      </c>
      <c r="AN892" s="269">
        <f t="shared" si="711"/>
        <v>0</v>
      </c>
      <c r="AO892" s="269">
        <f t="shared" si="711"/>
        <v>0</v>
      </c>
      <c r="AP892" s="269">
        <f t="shared" si="711"/>
        <v>0</v>
      </c>
      <c r="AQ892" s="269">
        <f t="shared" si="711"/>
        <v>0</v>
      </c>
      <c r="AR892" s="269">
        <f t="shared" si="711"/>
        <v>0</v>
      </c>
      <c r="AS892" s="269">
        <f t="shared" si="711"/>
        <v>0</v>
      </c>
      <c r="AT892" s="269">
        <f t="shared" si="711"/>
        <v>0</v>
      </c>
      <c r="AU892" s="269">
        <f t="shared" si="711"/>
        <v>0</v>
      </c>
      <c r="AV892" s="269">
        <f t="shared" si="711"/>
        <v>0</v>
      </c>
      <c r="AW892" s="269">
        <f t="shared" si="711"/>
        <v>0</v>
      </c>
      <c r="AX892" s="269">
        <f t="shared" si="711"/>
        <v>0</v>
      </c>
      <c r="AY892" s="269">
        <f t="shared" si="711"/>
        <v>0</v>
      </c>
      <c r="AZ892" s="269">
        <f t="shared" si="711"/>
        <v>0</v>
      </c>
      <c r="BA892" s="269">
        <f t="shared" si="711"/>
        <v>0</v>
      </c>
      <c r="BB892" s="269">
        <f t="shared" si="711"/>
        <v>0</v>
      </c>
      <c r="BC892" s="269">
        <f t="shared" si="711"/>
        <v>0</v>
      </c>
      <c r="BD892" s="269">
        <f t="shared" si="711"/>
        <v>0</v>
      </c>
      <c r="BE892" s="269">
        <f t="shared" si="711"/>
        <v>0</v>
      </c>
      <c r="BF892" s="269">
        <f t="shared" si="711"/>
        <v>0</v>
      </c>
      <c r="BG892" s="269">
        <f t="shared" si="711"/>
        <v>0</v>
      </c>
      <c r="BH892" s="269">
        <f t="shared" si="711"/>
        <v>0</v>
      </c>
      <c r="BI892" s="269">
        <f t="shared" si="711"/>
        <v>0</v>
      </c>
      <c r="BJ892" s="269">
        <f t="shared" si="711"/>
        <v>0</v>
      </c>
      <c r="BK892" s="269">
        <f t="shared" si="711"/>
        <v>0</v>
      </c>
      <c r="BL892" s="269">
        <f t="shared" si="711"/>
        <v>0</v>
      </c>
      <c r="BM892" s="269">
        <f t="shared" si="711"/>
        <v>0</v>
      </c>
    </row>
    <row r="893" spans="3:65" ht="12.75">
      <c r="C893" s="220">
        <f t="shared" si="712" ref="C893:C916">C892+1</f>
        <v>2</v>
      </c>
      <c r="D893" s="198" t="str">
        <f t="shared" si="713" ref="D893:D916">INDEX(D$64:D$88,$C893,1)</f>
        <v>O&amp;M</v>
      </c>
      <c r="E893" s="245" t="str">
        <f t="shared" si="709"/>
        <v>Operating Expense</v>
      </c>
      <c r="F893" s="215">
        <f t="shared" si="709"/>
        <v>2</v>
      </c>
      <c r="G893" s="215"/>
      <c r="H893" s="257">
        <f>Assumptions!$E$38</f>
        <v>0.00036000000000000002</v>
      </c>
      <c r="I893" s="252">
        <f t="shared" si="710"/>
        <v>1</v>
      </c>
      <c r="K893" s="236">
        <f t="shared" si="714" ref="K893:K917">SUMPRODUCT(O893:BM893,$O$12:$BM$12)</f>
        <v>0</v>
      </c>
      <c r="L893" s="237">
        <f t="shared" si="715" ref="L893:L917">SUM(O893:BM893)</f>
        <v>0</v>
      </c>
      <c r="O893" s="344">
        <f t="shared" si="716" ref="O893:O916">$H893*O864*$I$892</f>
        <v>0</v>
      </c>
      <c r="P893" s="269">
        <f t="shared" si="717" ref="P893:BM893">$H893*P864</f>
        <v>0</v>
      </c>
      <c r="Q893" s="269">
        <f t="shared" si="717"/>
        <v>0</v>
      </c>
      <c r="R893" s="269">
        <f t="shared" si="717"/>
        <v>0</v>
      </c>
      <c r="S893" s="269">
        <f t="shared" si="717"/>
        <v>0</v>
      </c>
      <c r="T893" s="269">
        <f t="shared" si="717"/>
        <v>0</v>
      </c>
      <c r="U893" s="269">
        <f t="shared" si="717"/>
        <v>0</v>
      </c>
      <c r="V893" s="269">
        <f t="shared" si="717"/>
        <v>0</v>
      </c>
      <c r="W893" s="269">
        <f t="shared" si="717"/>
        <v>0</v>
      </c>
      <c r="X893" s="269">
        <f t="shared" si="717"/>
        <v>0</v>
      </c>
      <c r="Y893" s="269">
        <f t="shared" si="717"/>
        <v>0</v>
      </c>
      <c r="Z893" s="269">
        <f t="shared" si="717"/>
        <v>0</v>
      </c>
      <c r="AA893" s="269">
        <f t="shared" si="717"/>
        <v>0</v>
      </c>
      <c r="AB893" s="269">
        <f t="shared" si="717"/>
        <v>0</v>
      </c>
      <c r="AC893" s="269">
        <f t="shared" si="717"/>
        <v>0</v>
      </c>
      <c r="AD893" s="269">
        <f t="shared" si="717"/>
        <v>0</v>
      </c>
      <c r="AE893" s="269">
        <f t="shared" si="717"/>
        <v>0</v>
      </c>
      <c r="AF893" s="269">
        <f t="shared" si="717"/>
        <v>0</v>
      </c>
      <c r="AG893" s="269">
        <f t="shared" si="717"/>
        <v>0</v>
      </c>
      <c r="AH893" s="269">
        <f t="shared" si="717"/>
        <v>0</v>
      </c>
      <c r="AI893" s="269">
        <f t="shared" si="717"/>
        <v>0</v>
      </c>
      <c r="AJ893" s="269">
        <f t="shared" si="717"/>
        <v>0</v>
      </c>
      <c r="AK893" s="269">
        <f t="shared" si="717"/>
        <v>0</v>
      </c>
      <c r="AL893" s="269">
        <f t="shared" si="717"/>
        <v>0</v>
      </c>
      <c r="AM893" s="269">
        <f t="shared" si="717"/>
        <v>0</v>
      </c>
      <c r="AN893" s="269">
        <f t="shared" si="717"/>
        <v>0</v>
      </c>
      <c r="AO893" s="269">
        <f t="shared" si="717"/>
        <v>0</v>
      </c>
      <c r="AP893" s="269">
        <f t="shared" si="717"/>
        <v>0</v>
      </c>
      <c r="AQ893" s="269">
        <f t="shared" si="717"/>
        <v>0</v>
      </c>
      <c r="AR893" s="269">
        <f t="shared" si="717"/>
        <v>0</v>
      </c>
      <c r="AS893" s="269">
        <f t="shared" si="717"/>
        <v>0</v>
      </c>
      <c r="AT893" s="269">
        <f t="shared" si="717"/>
        <v>0</v>
      </c>
      <c r="AU893" s="269">
        <f t="shared" si="717"/>
        <v>0</v>
      </c>
      <c r="AV893" s="269">
        <f t="shared" si="717"/>
        <v>0</v>
      </c>
      <c r="AW893" s="269">
        <f t="shared" si="717"/>
        <v>0</v>
      </c>
      <c r="AX893" s="269">
        <f t="shared" si="717"/>
        <v>0</v>
      </c>
      <c r="AY893" s="269">
        <f t="shared" si="717"/>
        <v>0</v>
      </c>
      <c r="AZ893" s="269">
        <f t="shared" si="717"/>
        <v>0</v>
      </c>
      <c r="BA893" s="269">
        <f t="shared" si="717"/>
        <v>0</v>
      </c>
      <c r="BB893" s="269">
        <f t="shared" si="717"/>
        <v>0</v>
      </c>
      <c r="BC893" s="269">
        <f t="shared" si="717"/>
        <v>0</v>
      </c>
      <c r="BD893" s="269">
        <f t="shared" si="717"/>
        <v>0</v>
      </c>
      <c r="BE893" s="269">
        <f t="shared" si="717"/>
        <v>0</v>
      </c>
      <c r="BF893" s="269">
        <f t="shared" si="717"/>
        <v>0</v>
      </c>
      <c r="BG893" s="269">
        <f t="shared" si="717"/>
        <v>0</v>
      </c>
      <c r="BH893" s="269">
        <f t="shared" si="717"/>
        <v>0</v>
      </c>
      <c r="BI893" s="269">
        <f t="shared" si="717"/>
        <v>0</v>
      </c>
      <c r="BJ893" s="269">
        <f t="shared" si="717"/>
        <v>0</v>
      </c>
      <c r="BK893" s="269">
        <f t="shared" si="717"/>
        <v>0</v>
      </c>
      <c r="BL893" s="269">
        <f t="shared" si="717"/>
        <v>0</v>
      </c>
      <c r="BM893" s="269">
        <f t="shared" si="717"/>
        <v>0</v>
      </c>
    </row>
    <row r="894" spans="3:65" ht="12.75">
      <c r="C894" s="220">
        <f t="shared" si="712"/>
        <v>3</v>
      </c>
      <c r="D894" s="198" t="str">
        <f t="shared" si="713"/>
        <v>…</v>
      </c>
      <c r="E894" s="245" t="str">
        <f t="shared" si="709"/>
        <v>Operating Expense</v>
      </c>
      <c r="F894" s="215">
        <f t="shared" si="709"/>
        <v>2</v>
      </c>
      <c r="G894" s="215"/>
      <c r="H894" s="257">
        <f>Assumptions!$E$38</f>
        <v>0.00036000000000000002</v>
      </c>
      <c r="I894" s="252">
        <f t="shared" si="710"/>
        <v>1</v>
      </c>
      <c r="K894" s="236">
        <f t="shared" si="714"/>
        <v>0</v>
      </c>
      <c r="L894" s="237">
        <f t="shared" si="715"/>
        <v>0</v>
      </c>
      <c r="O894" s="344">
        <f t="shared" si="716"/>
        <v>0</v>
      </c>
      <c r="P894" s="269">
        <f t="shared" si="718" ref="P894:BM894">$H894*P865</f>
        <v>0</v>
      </c>
      <c r="Q894" s="269">
        <f t="shared" si="718"/>
        <v>0</v>
      </c>
      <c r="R894" s="269">
        <f t="shared" si="718"/>
        <v>0</v>
      </c>
      <c r="S894" s="269">
        <f t="shared" si="718"/>
        <v>0</v>
      </c>
      <c r="T894" s="269">
        <f t="shared" si="718"/>
        <v>0</v>
      </c>
      <c r="U894" s="269">
        <f t="shared" si="718"/>
        <v>0</v>
      </c>
      <c r="V894" s="269">
        <f t="shared" si="718"/>
        <v>0</v>
      </c>
      <c r="W894" s="269">
        <f t="shared" si="718"/>
        <v>0</v>
      </c>
      <c r="X894" s="269">
        <f t="shared" si="718"/>
        <v>0</v>
      </c>
      <c r="Y894" s="269">
        <f t="shared" si="718"/>
        <v>0</v>
      </c>
      <c r="Z894" s="269">
        <f t="shared" si="718"/>
        <v>0</v>
      </c>
      <c r="AA894" s="269">
        <f t="shared" si="718"/>
        <v>0</v>
      </c>
      <c r="AB894" s="269">
        <f t="shared" si="718"/>
        <v>0</v>
      </c>
      <c r="AC894" s="269">
        <f t="shared" si="718"/>
        <v>0</v>
      </c>
      <c r="AD894" s="269">
        <f t="shared" si="718"/>
        <v>0</v>
      </c>
      <c r="AE894" s="269">
        <f t="shared" si="718"/>
        <v>0</v>
      </c>
      <c r="AF894" s="269">
        <f t="shared" si="718"/>
        <v>0</v>
      </c>
      <c r="AG894" s="269">
        <f t="shared" si="718"/>
        <v>0</v>
      </c>
      <c r="AH894" s="269">
        <f t="shared" si="718"/>
        <v>0</v>
      </c>
      <c r="AI894" s="269">
        <f t="shared" si="718"/>
        <v>0</v>
      </c>
      <c r="AJ894" s="269">
        <f t="shared" si="718"/>
        <v>0</v>
      </c>
      <c r="AK894" s="269">
        <f t="shared" si="718"/>
        <v>0</v>
      </c>
      <c r="AL894" s="269">
        <f t="shared" si="718"/>
        <v>0</v>
      </c>
      <c r="AM894" s="269">
        <f t="shared" si="718"/>
        <v>0</v>
      </c>
      <c r="AN894" s="269">
        <f t="shared" si="718"/>
        <v>0</v>
      </c>
      <c r="AO894" s="269">
        <f t="shared" si="718"/>
        <v>0</v>
      </c>
      <c r="AP894" s="269">
        <f t="shared" si="718"/>
        <v>0</v>
      </c>
      <c r="AQ894" s="269">
        <f t="shared" si="718"/>
        <v>0</v>
      </c>
      <c r="AR894" s="269">
        <f t="shared" si="718"/>
        <v>0</v>
      </c>
      <c r="AS894" s="269">
        <f t="shared" si="718"/>
        <v>0</v>
      </c>
      <c r="AT894" s="269">
        <f t="shared" si="718"/>
        <v>0</v>
      </c>
      <c r="AU894" s="269">
        <f t="shared" si="718"/>
        <v>0</v>
      </c>
      <c r="AV894" s="269">
        <f t="shared" si="718"/>
        <v>0</v>
      </c>
      <c r="AW894" s="269">
        <f t="shared" si="718"/>
        <v>0</v>
      </c>
      <c r="AX894" s="269">
        <f t="shared" si="718"/>
        <v>0</v>
      </c>
      <c r="AY894" s="269">
        <f t="shared" si="718"/>
        <v>0</v>
      </c>
      <c r="AZ894" s="269">
        <f t="shared" si="718"/>
        <v>0</v>
      </c>
      <c r="BA894" s="269">
        <f t="shared" si="718"/>
        <v>0</v>
      </c>
      <c r="BB894" s="269">
        <f t="shared" si="718"/>
        <v>0</v>
      </c>
      <c r="BC894" s="269">
        <f t="shared" si="718"/>
        <v>0</v>
      </c>
      <c r="BD894" s="269">
        <f t="shared" si="718"/>
        <v>0</v>
      </c>
      <c r="BE894" s="269">
        <f t="shared" si="718"/>
        <v>0</v>
      </c>
      <c r="BF894" s="269">
        <f t="shared" si="718"/>
        <v>0</v>
      </c>
      <c r="BG894" s="269">
        <f t="shared" si="718"/>
        <v>0</v>
      </c>
      <c r="BH894" s="269">
        <f t="shared" si="718"/>
        <v>0</v>
      </c>
      <c r="BI894" s="269">
        <f t="shared" si="718"/>
        <v>0</v>
      </c>
      <c r="BJ894" s="269">
        <f t="shared" si="718"/>
        <v>0</v>
      </c>
      <c r="BK894" s="269">
        <f t="shared" si="718"/>
        <v>0</v>
      </c>
      <c r="BL894" s="269">
        <f t="shared" si="718"/>
        <v>0</v>
      </c>
      <c r="BM894" s="269">
        <f t="shared" si="718"/>
        <v>0</v>
      </c>
    </row>
    <row r="895" spans="3:65" ht="12.75">
      <c r="C895" s="220">
        <f t="shared" si="712"/>
        <v>4</v>
      </c>
      <c r="D895" s="198" t="str">
        <f t="shared" si="713"/>
        <v>…</v>
      </c>
      <c r="E895" s="245" t="str">
        <f t="shared" si="709"/>
        <v>Operating Savings</v>
      </c>
      <c r="F895" s="215">
        <f t="shared" si="709"/>
        <v>1</v>
      </c>
      <c r="G895" s="215"/>
      <c r="H895" s="257">
        <f>Assumptions!$E$38</f>
        <v>0.00036000000000000002</v>
      </c>
      <c r="I895" s="252">
        <f t="shared" si="710"/>
        <v>1</v>
      </c>
      <c r="K895" s="236">
        <f t="shared" si="714"/>
        <v>0</v>
      </c>
      <c r="L895" s="237">
        <f t="shared" si="715"/>
        <v>0</v>
      </c>
      <c r="O895" s="344">
        <f t="shared" si="716"/>
        <v>0</v>
      </c>
      <c r="P895" s="269">
        <f t="shared" si="719" ref="P895:BM895">$H895*P866</f>
        <v>0</v>
      </c>
      <c r="Q895" s="269">
        <f t="shared" si="719"/>
        <v>0</v>
      </c>
      <c r="R895" s="269">
        <f t="shared" si="719"/>
        <v>0</v>
      </c>
      <c r="S895" s="269">
        <f t="shared" si="719"/>
        <v>0</v>
      </c>
      <c r="T895" s="269">
        <f t="shared" si="719"/>
        <v>0</v>
      </c>
      <c r="U895" s="269">
        <f t="shared" si="719"/>
        <v>0</v>
      </c>
      <c r="V895" s="269">
        <f t="shared" si="719"/>
        <v>0</v>
      </c>
      <c r="W895" s="269">
        <f t="shared" si="719"/>
        <v>0</v>
      </c>
      <c r="X895" s="269">
        <f t="shared" si="719"/>
        <v>0</v>
      </c>
      <c r="Y895" s="269">
        <f t="shared" si="719"/>
        <v>0</v>
      </c>
      <c r="Z895" s="269">
        <f t="shared" si="719"/>
        <v>0</v>
      </c>
      <c r="AA895" s="269">
        <f t="shared" si="719"/>
        <v>0</v>
      </c>
      <c r="AB895" s="269">
        <f t="shared" si="719"/>
        <v>0</v>
      </c>
      <c r="AC895" s="269">
        <f t="shared" si="719"/>
        <v>0</v>
      </c>
      <c r="AD895" s="269">
        <f t="shared" si="719"/>
        <v>0</v>
      </c>
      <c r="AE895" s="269">
        <f t="shared" si="719"/>
        <v>0</v>
      </c>
      <c r="AF895" s="269">
        <f t="shared" si="719"/>
        <v>0</v>
      </c>
      <c r="AG895" s="269">
        <f t="shared" si="719"/>
        <v>0</v>
      </c>
      <c r="AH895" s="269">
        <f t="shared" si="719"/>
        <v>0</v>
      </c>
      <c r="AI895" s="269">
        <f t="shared" si="719"/>
        <v>0</v>
      </c>
      <c r="AJ895" s="269">
        <f t="shared" si="719"/>
        <v>0</v>
      </c>
      <c r="AK895" s="269">
        <f t="shared" si="719"/>
        <v>0</v>
      </c>
      <c r="AL895" s="269">
        <f t="shared" si="719"/>
        <v>0</v>
      </c>
      <c r="AM895" s="269">
        <f t="shared" si="719"/>
        <v>0</v>
      </c>
      <c r="AN895" s="269">
        <f t="shared" si="719"/>
        <v>0</v>
      </c>
      <c r="AO895" s="269">
        <f t="shared" si="719"/>
        <v>0</v>
      </c>
      <c r="AP895" s="269">
        <f t="shared" si="719"/>
        <v>0</v>
      </c>
      <c r="AQ895" s="269">
        <f t="shared" si="719"/>
        <v>0</v>
      </c>
      <c r="AR895" s="269">
        <f t="shared" si="719"/>
        <v>0</v>
      </c>
      <c r="AS895" s="269">
        <f t="shared" si="719"/>
        <v>0</v>
      </c>
      <c r="AT895" s="269">
        <f t="shared" si="719"/>
        <v>0</v>
      </c>
      <c r="AU895" s="269">
        <f t="shared" si="719"/>
        <v>0</v>
      </c>
      <c r="AV895" s="269">
        <f t="shared" si="719"/>
        <v>0</v>
      </c>
      <c r="AW895" s="269">
        <f t="shared" si="719"/>
        <v>0</v>
      </c>
      <c r="AX895" s="269">
        <f t="shared" si="719"/>
        <v>0</v>
      </c>
      <c r="AY895" s="269">
        <f t="shared" si="719"/>
        <v>0</v>
      </c>
      <c r="AZ895" s="269">
        <f t="shared" si="719"/>
        <v>0</v>
      </c>
      <c r="BA895" s="269">
        <f t="shared" si="719"/>
        <v>0</v>
      </c>
      <c r="BB895" s="269">
        <f t="shared" si="719"/>
        <v>0</v>
      </c>
      <c r="BC895" s="269">
        <f t="shared" si="719"/>
        <v>0</v>
      </c>
      <c r="BD895" s="269">
        <f t="shared" si="719"/>
        <v>0</v>
      </c>
      <c r="BE895" s="269">
        <f t="shared" si="719"/>
        <v>0</v>
      </c>
      <c r="BF895" s="269">
        <f t="shared" si="719"/>
        <v>0</v>
      </c>
      <c r="BG895" s="269">
        <f t="shared" si="719"/>
        <v>0</v>
      </c>
      <c r="BH895" s="269">
        <f t="shared" si="719"/>
        <v>0</v>
      </c>
      <c r="BI895" s="269">
        <f t="shared" si="719"/>
        <v>0</v>
      </c>
      <c r="BJ895" s="269">
        <f t="shared" si="719"/>
        <v>0</v>
      </c>
      <c r="BK895" s="269">
        <f t="shared" si="719"/>
        <v>0</v>
      </c>
      <c r="BL895" s="269">
        <f t="shared" si="719"/>
        <v>0</v>
      </c>
      <c r="BM895" s="269">
        <f t="shared" si="719"/>
        <v>0</v>
      </c>
    </row>
    <row r="896" spans="3:65" ht="12.75">
      <c r="C896" s="220">
        <f t="shared" si="712"/>
        <v>5</v>
      </c>
      <c r="D896" s="198" t="str">
        <f t="shared" si="713"/>
        <v>…</v>
      </c>
      <c r="E896" s="245" t="str">
        <f t="shared" si="709"/>
        <v>Operating Expense</v>
      </c>
      <c r="F896" s="215">
        <f t="shared" si="709"/>
        <v>2</v>
      </c>
      <c r="G896" s="215"/>
      <c r="H896" s="257">
        <f>Assumptions!$E$38</f>
        <v>0.00036000000000000002</v>
      </c>
      <c r="I896" s="252">
        <f t="shared" si="710"/>
        <v>1</v>
      </c>
      <c r="K896" s="236">
        <f t="shared" si="714"/>
        <v>0</v>
      </c>
      <c r="L896" s="237">
        <f t="shared" si="715"/>
        <v>0</v>
      </c>
      <c r="O896" s="344">
        <f t="shared" si="716"/>
        <v>0</v>
      </c>
      <c r="P896" s="269">
        <f t="shared" si="720" ref="P896:BM896">$H896*P867</f>
        <v>0</v>
      </c>
      <c r="Q896" s="269">
        <f t="shared" si="720"/>
        <v>0</v>
      </c>
      <c r="R896" s="269">
        <f t="shared" si="720"/>
        <v>0</v>
      </c>
      <c r="S896" s="269">
        <f t="shared" si="720"/>
        <v>0</v>
      </c>
      <c r="T896" s="269">
        <f t="shared" si="720"/>
        <v>0</v>
      </c>
      <c r="U896" s="269">
        <f t="shared" si="720"/>
        <v>0</v>
      </c>
      <c r="V896" s="269">
        <f t="shared" si="720"/>
        <v>0</v>
      </c>
      <c r="W896" s="269">
        <f t="shared" si="720"/>
        <v>0</v>
      </c>
      <c r="X896" s="269">
        <f t="shared" si="720"/>
        <v>0</v>
      </c>
      <c r="Y896" s="269">
        <f t="shared" si="720"/>
        <v>0</v>
      </c>
      <c r="Z896" s="269">
        <f t="shared" si="720"/>
        <v>0</v>
      </c>
      <c r="AA896" s="269">
        <f t="shared" si="720"/>
        <v>0</v>
      </c>
      <c r="AB896" s="269">
        <f t="shared" si="720"/>
        <v>0</v>
      </c>
      <c r="AC896" s="269">
        <f t="shared" si="720"/>
        <v>0</v>
      </c>
      <c r="AD896" s="269">
        <f t="shared" si="720"/>
        <v>0</v>
      </c>
      <c r="AE896" s="269">
        <f t="shared" si="720"/>
        <v>0</v>
      </c>
      <c r="AF896" s="269">
        <f t="shared" si="720"/>
        <v>0</v>
      </c>
      <c r="AG896" s="269">
        <f t="shared" si="720"/>
        <v>0</v>
      </c>
      <c r="AH896" s="269">
        <f t="shared" si="720"/>
        <v>0</v>
      </c>
      <c r="AI896" s="269">
        <f t="shared" si="720"/>
        <v>0</v>
      </c>
      <c r="AJ896" s="269">
        <f t="shared" si="720"/>
        <v>0</v>
      </c>
      <c r="AK896" s="269">
        <f t="shared" si="720"/>
        <v>0</v>
      </c>
      <c r="AL896" s="269">
        <f t="shared" si="720"/>
        <v>0</v>
      </c>
      <c r="AM896" s="269">
        <f t="shared" si="720"/>
        <v>0</v>
      </c>
      <c r="AN896" s="269">
        <f t="shared" si="720"/>
        <v>0</v>
      </c>
      <c r="AO896" s="269">
        <f t="shared" si="720"/>
        <v>0</v>
      </c>
      <c r="AP896" s="269">
        <f t="shared" si="720"/>
        <v>0</v>
      </c>
      <c r="AQ896" s="269">
        <f t="shared" si="720"/>
        <v>0</v>
      </c>
      <c r="AR896" s="269">
        <f t="shared" si="720"/>
        <v>0</v>
      </c>
      <c r="AS896" s="269">
        <f t="shared" si="720"/>
        <v>0</v>
      </c>
      <c r="AT896" s="269">
        <f t="shared" si="720"/>
        <v>0</v>
      </c>
      <c r="AU896" s="269">
        <f t="shared" si="720"/>
        <v>0</v>
      </c>
      <c r="AV896" s="269">
        <f t="shared" si="720"/>
        <v>0</v>
      </c>
      <c r="AW896" s="269">
        <f t="shared" si="720"/>
        <v>0</v>
      </c>
      <c r="AX896" s="269">
        <f t="shared" si="720"/>
        <v>0</v>
      </c>
      <c r="AY896" s="269">
        <f t="shared" si="720"/>
        <v>0</v>
      </c>
      <c r="AZ896" s="269">
        <f t="shared" si="720"/>
        <v>0</v>
      </c>
      <c r="BA896" s="269">
        <f t="shared" si="720"/>
        <v>0</v>
      </c>
      <c r="BB896" s="269">
        <f t="shared" si="720"/>
        <v>0</v>
      </c>
      <c r="BC896" s="269">
        <f t="shared" si="720"/>
        <v>0</v>
      </c>
      <c r="BD896" s="269">
        <f t="shared" si="720"/>
        <v>0</v>
      </c>
      <c r="BE896" s="269">
        <f t="shared" si="720"/>
        <v>0</v>
      </c>
      <c r="BF896" s="269">
        <f t="shared" si="720"/>
        <v>0</v>
      </c>
      <c r="BG896" s="269">
        <f t="shared" si="720"/>
        <v>0</v>
      </c>
      <c r="BH896" s="269">
        <f t="shared" si="720"/>
        <v>0</v>
      </c>
      <c r="BI896" s="269">
        <f t="shared" si="720"/>
        <v>0</v>
      </c>
      <c r="BJ896" s="269">
        <f t="shared" si="720"/>
        <v>0</v>
      </c>
      <c r="BK896" s="269">
        <f t="shared" si="720"/>
        <v>0</v>
      </c>
      <c r="BL896" s="269">
        <f t="shared" si="720"/>
        <v>0</v>
      </c>
      <c r="BM896" s="269">
        <f t="shared" si="720"/>
        <v>0</v>
      </c>
    </row>
    <row r="897" spans="3:65" ht="12.75">
      <c r="C897" s="220">
        <f t="shared" si="712"/>
        <v>6</v>
      </c>
      <c r="D897" s="198" t="str">
        <f t="shared" si="713"/>
        <v>…</v>
      </c>
      <c r="E897" s="245" t="str">
        <f t="shared" si="709"/>
        <v>Operating Expense</v>
      </c>
      <c r="F897" s="215">
        <f t="shared" si="709"/>
        <v>2</v>
      </c>
      <c r="G897" s="215"/>
      <c r="H897" s="257">
        <f>Assumptions!$E$38</f>
        <v>0.00036000000000000002</v>
      </c>
      <c r="I897" s="252">
        <f t="shared" si="710"/>
        <v>1</v>
      </c>
      <c r="K897" s="236">
        <f t="shared" si="714"/>
        <v>0</v>
      </c>
      <c r="L897" s="237">
        <f t="shared" si="715"/>
        <v>0</v>
      </c>
      <c r="O897" s="344">
        <f t="shared" si="716"/>
        <v>0</v>
      </c>
      <c r="P897" s="269">
        <f t="shared" si="721" ref="P897:BM897">$H897*P868</f>
        <v>0</v>
      </c>
      <c r="Q897" s="269">
        <f t="shared" si="721"/>
        <v>0</v>
      </c>
      <c r="R897" s="269">
        <f t="shared" si="721"/>
        <v>0</v>
      </c>
      <c r="S897" s="269">
        <f t="shared" si="721"/>
        <v>0</v>
      </c>
      <c r="T897" s="269">
        <f t="shared" si="721"/>
        <v>0</v>
      </c>
      <c r="U897" s="269">
        <f t="shared" si="721"/>
        <v>0</v>
      </c>
      <c r="V897" s="269">
        <f t="shared" si="721"/>
        <v>0</v>
      </c>
      <c r="W897" s="269">
        <f t="shared" si="721"/>
        <v>0</v>
      </c>
      <c r="X897" s="269">
        <f t="shared" si="721"/>
        <v>0</v>
      </c>
      <c r="Y897" s="269">
        <f t="shared" si="721"/>
        <v>0</v>
      </c>
      <c r="Z897" s="269">
        <f t="shared" si="721"/>
        <v>0</v>
      </c>
      <c r="AA897" s="269">
        <f t="shared" si="721"/>
        <v>0</v>
      </c>
      <c r="AB897" s="269">
        <f t="shared" si="721"/>
        <v>0</v>
      </c>
      <c r="AC897" s="269">
        <f t="shared" si="721"/>
        <v>0</v>
      </c>
      <c r="AD897" s="269">
        <f t="shared" si="721"/>
        <v>0</v>
      </c>
      <c r="AE897" s="269">
        <f t="shared" si="721"/>
        <v>0</v>
      </c>
      <c r="AF897" s="269">
        <f t="shared" si="721"/>
        <v>0</v>
      </c>
      <c r="AG897" s="269">
        <f t="shared" si="721"/>
        <v>0</v>
      </c>
      <c r="AH897" s="269">
        <f t="shared" si="721"/>
        <v>0</v>
      </c>
      <c r="AI897" s="269">
        <f t="shared" si="721"/>
        <v>0</v>
      </c>
      <c r="AJ897" s="269">
        <f t="shared" si="721"/>
        <v>0</v>
      </c>
      <c r="AK897" s="269">
        <f t="shared" si="721"/>
        <v>0</v>
      </c>
      <c r="AL897" s="269">
        <f t="shared" si="721"/>
        <v>0</v>
      </c>
      <c r="AM897" s="269">
        <f t="shared" si="721"/>
        <v>0</v>
      </c>
      <c r="AN897" s="269">
        <f t="shared" si="721"/>
        <v>0</v>
      </c>
      <c r="AO897" s="269">
        <f t="shared" si="721"/>
        <v>0</v>
      </c>
      <c r="AP897" s="269">
        <f t="shared" si="721"/>
        <v>0</v>
      </c>
      <c r="AQ897" s="269">
        <f t="shared" si="721"/>
        <v>0</v>
      </c>
      <c r="AR897" s="269">
        <f t="shared" si="721"/>
        <v>0</v>
      </c>
      <c r="AS897" s="269">
        <f t="shared" si="721"/>
        <v>0</v>
      </c>
      <c r="AT897" s="269">
        <f t="shared" si="721"/>
        <v>0</v>
      </c>
      <c r="AU897" s="269">
        <f t="shared" si="721"/>
        <v>0</v>
      </c>
      <c r="AV897" s="269">
        <f t="shared" si="721"/>
        <v>0</v>
      </c>
      <c r="AW897" s="269">
        <f t="shared" si="721"/>
        <v>0</v>
      </c>
      <c r="AX897" s="269">
        <f t="shared" si="721"/>
        <v>0</v>
      </c>
      <c r="AY897" s="269">
        <f t="shared" si="721"/>
        <v>0</v>
      </c>
      <c r="AZ897" s="269">
        <f t="shared" si="721"/>
        <v>0</v>
      </c>
      <c r="BA897" s="269">
        <f t="shared" si="721"/>
        <v>0</v>
      </c>
      <c r="BB897" s="269">
        <f t="shared" si="721"/>
        <v>0</v>
      </c>
      <c r="BC897" s="269">
        <f t="shared" si="721"/>
        <v>0</v>
      </c>
      <c r="BD897" s="269">
        <f t="shared" si="721"/>
        <v>0</v>
      </c>
      <c r="BE897" s="269">
        <f t="shared" si="721"/>
        <v>0</v>
      </c>
      <c r="BF897" s="269">
        <f t="shared" si="721"/>
        <v>0</v>
      </c>
      <c r="BG897" s="269">
        <f t="shared" si="721"/>
        <v>0</v>
      </c>
      <c r="BH897" s="269">
        <f t="shared" si="721"/>
        <v>0</v>
      </c>
      <c r="BI897" s="269">
        <f t="shared" si="721"/>
        <v>0</v>
      </c>
      <c r="BJ897" s="269">
        <f t="shared" si="721"/>
        <v>0</v>
      </c>
      <c r="BK897" s="269">
        <f t="shared" si="721"/>
        <v>0</v>
      </c>
      <c r="BL897" s="269">
        <f t="shared" si="721"/>
        <v>0</v>
      </c>
      <c r="BM897" s="269">
        <f t="shared" si="721"/>
        <v>0</v>
      </c>
    </row>
    <row r="898" spans="3:65" ht="12.75">
      <c r="C898" s="220">
        <f t="shared" si="712"/>
        <v>7</v>
      </c>
      <c r="D898" s="198" t="str">
        <f t="shared" si="713"/>
        <v>…</v>
      </c>
      <c r="E898" s="245" t="str">
        <f t="shared" si="709"/>
        <v>Operating Expense</v>
      </c>
      <c r="F898" s="215">
        <f t="shared" si="709"/>
        <v>2</v>
      </c>
      <c r="G898" s="215"/>
      <c r="H898" s="257">
        <f>Assumptions!$E$38</f>
        <v>0.00036000000000000002</v>
      </c>
      <c r="I898" s="252">
        <f t="shared" si="710"/>
        <v>1</v>
      </c>
      <c r="K898" s="236">
        <f t="shared" si="714"/>
        <v>0</v>
      </c>
      <c r="L898" s="237">
        <f t="shared" si="715"/>
        <v>0</v>
      </c>
      <c r="O898" s="344">
        <f t="shared" si="716"/>
        <v>0</v>
      </c>
      <c r="P898" s="269">
        <f t="shared" si="722" ref="P898:BM898">$H898*P869</f>
        <v>0</v>
      </c>
      <c r="Q898" s="269">
        <f t="shared" si="722"/>
        <v>0</v>
      </c>
      <c r="R898" s="269">
        <f t="shared" si="722"/>
        <v>0</v>
      </c>
      <c r="S898" s="269">
        <f t="shared" si="722"/>
        <v>0</v>
      </c>
      <c r="T898" s="269">
        <f t="shared" si="722"/>
        <v>0</v>
      </c>
      <c r="U898" s="269">
        <f t="shared" si="722"/>
        <v>0</v>
      </c>
      <c r="V898" s="269">
        <f t="shared" si="722"/>
        <v>0</v>
      </c>
      <c r="W898" s="269">
        <f t="shared" si="722"/>
        <v>0</v>
      </c>
      <c r="X898" s="269">
        <f t="shared" si="722"/>
        <v>0</v>
      </c>
      <c r="Y898" s="269">
        <f t="shared" si="722"/>
        <v>0</v>
      </c>
      <c r="Z898" s="269">
        <f t="shared" si="722"/>
        <v>0</v>
      </c>
      <c r="AA898" s="269">
        <f t="shared" si="722"/>
        <v>0</v>
      </c>
      <c r="AB898" s="269">
        <f t="shared" si="722"/>
        <v>0</v>
      </c>
      <c r="AC898" s="269">
        <f t="shared" si="722"/>
        <v>0</v>
      </c>
      <c r="AD898" s="269">
        <f t="shared" si="722"/>
        <v>0</v>
      </c>
      <c r="AE898" s="269">
        <f t="shared" si="722"/>
        <v>0</v>
      </c>
      <c r="AF898" s="269">
        <f t="shared" si="722"/>
        <v>0</v>
      </c>
      <c r="AG898" s="269">
        <f t="shared" si="722"/>
        <v>0</v>
      </c>
      <c r="AH898" s="269">
        <f t="shared" si="722"/>
        <v>0</v>
      </c>
      <c r="AI898" s="269">
        <f t="shared" si="722"/>
        <v>0</v>
      </c>
      <c r="AJ898" s="269">
        <f t="shared" si="722"/>
        <v>0</v>
      </c>
      <c r="AK898" s="269">
        <f t="shared" si="722"/>
        <v>0</v>
      </c>
      <c r="AL898" s="269">
        <f t="shared" si="722"/>
        <v>0</v>
      </c>
      <c r="AM898" s="269">
        <f t="shared" si="722"/>
        <v>0</v>
      </c>
      <c r="AN898" s="269">
        <f t="shared" si="722"/>
        <v>0</v>
      </c>
      <c r="AO898" s="269">
        <f t="shared" si="722"/>
        <v>0</v>
      </c>
      <c r="AP898" s="269">
        <f t="shared" si="722"/>
        <v>0</v>
      </c>
      <c r="AQ898" s="269">
        <f t="shared" si="722"/>
        <v>0</v>
      </c>
      <c r="AR898" s="269">
        <f t="shared" si="722"/>
        <v>0</v>
      </c>
      <c r="AS898" s="269">
        <f t="shared" si="722"/>
        <v>0</v>
      </c>
      <c r="AT898" s="269">
        <f t="shared" si="722"/>
        <v>0</v>
      </c>
      <c r="AU898" s="269">
        <f t="shared" si="722"/>
        <v>0</v>
      </c>
      <c r="AV898" s="269">
        <f t="shared" si="722"/>
        <v>0</v>
      </c>
      <c r="AW898" s="269">
        <f t="shared" si="722"/>
        <v>0</v>
      </c>
      <c r="AX898" s="269">
        <f t="shared" si="722"/>
        <v>0</v>
      </c>
      <c r="AY898" s="269">
        <f t="shared" si="722"/>
        <v>0</v>
      </c>
      <c r="AZ898" s="269">
        <f t="shared" si="722"/>
        <v>0</v>
      </c>
      <c r="BA898" s="269">
        <f t="shared" si="722"/>
        <v>0</v>
      </c>
      <c r="BB898" s="269">
        <f t="shared" si="722"/>
        <v>0</v>
      </c>
      <c r="BC898" s="269">
        <f t="shared" si="722"/>
        <v>0</v>
      </c>
      <c r="BD898" s="269">
        <f t="shared" si="722"/>
        <v>0</v>
      </c>
      <c r="BE898" s="269">
        <f t="shared" si="722"/>
        <v>0</v>
      </c>
      <c r="BF898" s="269">
        <f t="shared" si="722"/>
        <v>0</v>
      </c>
      <c r="BG898" s="269">
        <f t="shared" si="722"/>
        <v>0</v>
      </c>
      <c r="BH898" s="269">
        <f t="shared" si="722"/>
        <v>0</v>
      </c>
      <c r="BI898" s="269">
        <f t="shared" si="722"/>
        <v>0</v>
      </c>
      <c r="BJ898" s="269">
        <f t="shared" si="722"/>
        <v>0</v>
      </c>
      <c r="BK898" s="269">
        <f t="shared" si="722"/>
        <v>0</v>
      </c>
      <c r="BL898" s="269">
        <f t="shared" si="722"/>
        <v>0</v>
      </c>
      <c r="BM898" s="269">
        <f t="shared" si="722"/>
        <v>0</v>
      </c>
    </row>
    <row r="899" spans="3:65" ht="12.75">
      <c r="C899" s="220">
        <f t="shared" si="712"/>
        <v>8</v>
      </c>
      <c r="D899" s="198" t="str">
        <f t="shared" si="713"/>
        <v>…</v>
      </c>
      <c r="E899" s="245" t="str">
        <f t="shared" si="709"/>
        <v>Operating Expense</v>
      </c>
      <c r="F899" s="215">
        <f t="shared" si="709"/>
        <v>2</v>
      </c>
      <c r="G899" s="215"/>
      <c r="H899" s="257">
        <f>Assumptions!$E$38</f>
        <v>0.00036000000000000002</v>
      </c>
      <c r="I899" s="252">
        <f t="shared" si="710"/>
        <v>1</v>
      </c>
      <c r="K899" s="236">
        <f t="shared" si="714"/>
        <v>0</v>
      </c>
      <c r="L899" s="237">
        <f t="shared" si="715"/>
        <v>0</v>
      </c>
      <c r="O899" s="344">
        <f t="shared" si="716"/>
        <v>0</v>
      </c>
      <c r="P899" s="269">
        <f t="shared" si="723" ref="P899:BM899">$H899*P870</f>
        <v>0</v>
      </c>
      <c r="Q899" s="269">
        <f t="shared" si="723"/>
        <v>0</v>
      </c>
      <c r="R899" s="269">
        <f t="shared" si="723"/>
        <v>0</v>
      </c>
      <c r="S899" s="269">
        <f t="shared" si="723"/>
        <v>0</v>
      </c>
      <c r="T899" s="269">
        <f t="shared" si="723"/>
        <v>0</v>
      </c>
      <c r="U899" s="269">
        <f t="shared" si="723"/>
        <v>0</v>
      </c>
      <c r="V899" s="269">
        <f t="shared" si="723"/>
        <v>0</v>
      </c>
      <c r="W899" s="269">
        <f t="shared" si="723"/>
        <v>0</v>
      </c>
      <c r="X899" s="269">
        <f t="shared" si="723"/>
        <v>0</v>
      </c>
      <c r="Y899" s="269">
        <f t="shared" si="723"/>
        <v>0</v>
      </c>
      <c r="Z899" s="269">
        <f t="shared" si="723"/>
        <v>0</v>
      </c>
      <c r="AA899" s="269">
        <f t="shared" si="723"/>
        <v>0</v>
      </c>
      <c r="AB899" s="269">
        <f t="shared" si="723"/>
        <v>0</v>
      </c>
      <c r="AC899" s="269">
        <f t="shared" si="723"/>
        <v>0</v>
      </c>
      <c r="AD899" s="269">
        <f t="shared" si="723"/>
        <v>0</v>
      </c>
      <c r="AE899" s="269">
        <f t="shared" si="723"/>
        <v>0</v>
      </c>
      <c r="AF899" s="269">
        <f t="shared" si="723"/>
        <v>0</v>
      </c>
      <c r="AG899" s="269">
        <f t="shared" si="723"/>
        <v>0</v>
      </c>
      <c r="AH899" s="269">
        <f t="shared" si="723"/>
        <v>0</v>
      </c>
      <c r="AI899" s="269">
        <f t="shared" si="723"/>
        <v>0</v>
      </c>
      <c r="AJ899" s="269">
        <f t="shared" si="723"/>
        <v>0</v>
      </c>
      <c r="AK899" s="269">
        <f t="shared" si="723"/>
        <v>0</v>
      </c>
      <c r="AL899" s="269">
        <f t="shared" si="723"/>
        <v>0</v>
      </c>
      <c r="AM899" s="269">
        <f t="shared" si="723"/>
        <v>0</v>
      </c>
      <c r="AN899" s="269">
        <f t="shared" si="723"/>
        <v>0</v>
      </c>
      <c r="AO899" s="269">
        <f t="shared" si="723"/>
        <v>0</v>
      </c>
      <c r="AP899" s="269">
        <f t="shared" si="723"/>
        <v>0</v>
      </c>
      <c r="AQ899" s="269">
        <f t="shared" si="723"/>
        <v>0</v>
      </c>
      <c r="AR899" s="269">
        <f t="shared" si="723"/>
        <v>0</v>
      </c>
      <c r="AS899" s="269">
        <f t="shared" si="723"/>
        <v>0</v>
      </c>
      <c r="AT899" s="269">
        <f t="shared" si="723"/>
        <v>0</v>
      </c>
      <c r="AU899" s="269">
        <f t="shared" si="723"/>
        <v>0</v>
      </c>
      <c r="AV899" s="269">
        <f t="shared" si="723"/>
        <v>0</v>
      </c>
      <c r="AW899" s="269">
        <f t="shared" si="723"/>
        <v>0</v>
      </c>
      <c r="AX899" s="269">
        <f t="shared" si="723"/>
        <v>0</v>
      </c>
      <c r="AY899" s="269">
        <f t="shared" si="723"/>
        <v>0</v>
      </c>
      <c r="AZ899" s="269">
        <f t="shared" si="723"/>
        <v>0</v>
      </c>
      <c r="BA899" s="269">
        <f t="shared" si="723"/>
        <v>0</v>
      </c>
      <c r="BB899" s="269">
        <f t="shared" si="723"/>
        <v>0</v>
      </c>
      <c r="BC899" s="269">
        <f t="shared" si="723"/>
        <v>0</v>
      </c>
      <c r="BD899" s="269">
        <f t="shared" si="723"/>
        <v>0</v>
      </c>
      <c r="BE899" s="269">
        <f t="shared" si="723"/>
        <v>0</v>
      </c>
      <c r="BF899" s="269">
        <f t="shared" si="723"/>
        <v>0</v>
      </c>
      <c r="BG899" s="269">
        <f t="shared" si="723"/>
        <v>0</v>
      </c>
      <c r="BH899" s="269">
        <f t="shared" si="723"/>
        <v>0</v>
      </c>
      <c r="BI899" s="269">
        <f t="shared" si="723"/>
        <v>0</v>
      </c>
      <c r="BJ899" s="269">
        <f t="shared" si="723"/>
        <v>0</v>
      </c>
      <c r="BK899" s="269">
        <f t="shared" si="723"/>
        <v>0</v>
      </c>
      <c r="BL899" s="269">
        <f t="shared" si="723"/>
        <v>0</v>
      </c>
      <c r="BM899" s="269">
        <f t="shared" si="723"/>
        <v>0</v>
      </c>
    </row>
    <row r="900" spans="3:65" ht="12.75">
      <c r="C900" s="220">
        <f t="shared" si="712"/>
        <v>9</v>
      </c>
      <c r="D900" s="198" t="str">
        <f t="shared" si="713"/>
        <v>…</v>
      </c>
      <c r="E900" s="245" t="str">
        <f t="shared" si="709"/>
        <v>Operating Expense</v>
      </c>
      <c r="F900" s="215">
        <f t="shared" si="709"/>
        <v>2</v>
      </c>
      <c r="G900" s="215"/>
      <c r="H900" s="257">
        <f>Assumptions!$E$38</f>
        <v>0.00036000000000000002</v>
      </c>
      <c r="I900" s="252">
        <f t="shared" si="710"/>
        <v>1</v>
      </c>
      <c r="K900" s="236">
        <f t="shared" si="714"/>
        <v>0</v>
      </c>
      <c r="L900" s="237">
        <f t="shared" si="715"/>
        <v>0</v>
      </c>
      <c r="O900" s="344">
        <f t="shared" si="716"/>
        <v>0</v>
      </c>
      <c r="P900" s="269">
        <f t="shared" si="724" ref="P900:BM900">$H900*P871</f>
        <v>0</v>
      </c>
      <c r="Q900" s="269">
        <f t="shared" si="724"/>
        <v>0</v>
      </c>
      <c r="R900" s="269">
        <f t="shared" si="724"/>
        <v>0</v>
      </c>
      <c r="S900" s="269">
        <f t="shared" si="724"/>
        <v>0</v>
      </c>
      <c r="T900" s="269">
        <f t="shared" si="724"/>
        <v>0</v>
      </c>
      <c r="U900" s="269">
        <f t="shared" si="724"/>
        <v>0</v>
      </c>
      <c r="V900" s="269">
        <f t="shared" si="724"/>
        <v>0</v>
      </c>
      <c r="W900" s="269">
        <f t="shared" si="724"/>
        <v>0</v>
      </c>
      <c r="X900" s="269">
        <f t="shared" si="724"/>
        <v>0</v>
      </c>
      <c r="Y900" s="269">
        <f t="shared" si="724"/>
        <v>0</v>
      </c>
      <c r="Z900" s="269">
        <f t="shared" si="724"/>
        <v>0</v>
      </c>
      <c r="AA900" s="269">
        <f t="shared" si="724"/>
        <v>0</v>
      </c>
      <c r="AB900" s="269">
        <f t="shared" si="724"/>
        <v>0</v>
      </c>
      <c r="AC900" s="269">
        <f t="shared" si="724"/>
        <v>0</v>
      </c>
      <c r="AD900" s="269">
        <f t="shared" si="724"/>
        <v>0</v>
      </c>
      <c r="AE900" s="269">
        <f t="shared" si="724"/>
        <v>0</v>
      </c>
      <c r="AF900" s="269">
        <f t="shared" si="724"/>
        <v>0</v>
      </c>
      <c r="AG900" s="269">
        <f t="shared" si="724"/>
        <v>0</v>
      </c>
      <c r="AH900" s="269">
        <f t="shared" si="724"/>
        <v>0</v>
      </c>
      <c r="AI900" s="269">
        <f t="shared" si="724"/>
        <v>0</v>
      </c>
      <c r="AJ900" s="269">
        <f t="shared" si="724"/>
        <v>0</v>
      </c>
      <c r="AK900" s="269">
        <f t="shared" si="724"/>
        <v>0</v>
      </c>
      <c r="AL900" s="269">
        <f t="shared" si="724"/>
        <v>0</v>
      </c>
      <c r="AM900" s="269">
        <f t="shared" si="724"/>
        <v>0</v>
      </c>
      <c r="AN900" s="269">
        <f t="shared" si="724"/>
        <v>0</v>
      </c>
      <c r="AO900" s="269">
        <f t="shared" si="724"/>
        <v>0</v>
      </c>
      <c r="AP900" s="269">
        <f t="shared" si="724"/>
        <v>0</v>
      </c>
      <c r="AQ900" s="269">
        <f t="shared" si="724"/>
        <v>0</v>
      </c>
      <c r="AR900" s="269">
        <f t="shared" si="724"/>
        <v>0</v>
      </c>
      <c r="AS900" s="269">
        <f t="shared" si="724"/>
        <v>0</v>
      </c>
      <c r="AT900" s="269">
        <f t="shared" si="724"/>
        <v>0</v>
      </c>
      <c r="AU900" s="269">
        <f t="shared" si="724"/>
        <v>0</v>
      </c>
      <c r="AV900" s="269">
        <f t="shared" si="724"/>
        <v>0</v>
      </c>
      <c r="AW900" s="269">
        <f t="shared" si="724"/>
        <v>0</v>
      </c>
      <c r="AX900" s="269">
        <f t="shared" si="724"/>
        <v>0</v>
      </c>
      <c r="AY900" s="269">
        <f t="shared" si="724"/>
        <v>0</v>
      </c>
      <c r="AZ900" s="269">
        <f t="shared" si="724"/>
        <v>0</v>
      </c>
      <c r="BA900" s="269">
        <f t="shared" si="724"/>
        <v>0</v>
      </c>
      <c r="BB900" s="269">
        <f t="shared" si="724"/>
        <v>0</v>
      </c>
      <c r="BC900" s="269">
        <f t="shared" si="724"/>
        <v>0</v>
      </c>
      <c r="BD900" s="269">
        <f t="shared" si="724"/>
        <v>0</v>
      </c>
      <c r="BE900" s="269">
        <f t="shared" si="724"/>
        <v>0</v>
      </c>
      <c r="BF900" s="269">
        <f t="shared" si="724"/>
        <v>0</v>
      </c>
      <c r="BG900" s="269">
        <f t="shared" si="724"/>
        <v>0</v>
      </c>
      <c r="BH900" s="269">
        <f t="shared" si="724"/>
        <v>0</v>
      </c>
      <c r="BI900" s="269">
        <f t="shared" si="724"/>
        <v>0</v>
      </c>
      <c r="BJ900" s="269">
        <f t="shared" si="724"/>
        <v>0</v>
      </c>
      <c r="BK900" s="269">
        <f t="shared" si="724"/>
        <v>0</v>
      </c>
      <c r="BL900" s="269">
        <f t="shared" si="724"/>
        <v>0</v>
      </c>
      <c r="BM900" s="269">
        <f t="shared" si="724"/>
        <v>0</v>
      </c>
    </row>
    <row r="901" spans="3:65" ht="12.75">
      <c r="C901" s="220">
        <f t="shared" si="712"/>
        <v>10</v>
      </c>
      <c r="D901" s="198" t="str">
        <f t="shared" si="713"/>
        <v>…</v>
      </c>
      <c r="E901" s="245" t="str">
        <f t="shared" si="709"/>
        <v>Operating Expense</v>
      </c>
      <c r="F901" s="215">
        <f t="shared" si="709"/>
        <v>2</v>
      </c>
      <c r="G901" s="215"/>
      <c r="H901" s="257">
        <f>Assumptions!$E$38</f>
        <v>0.00036000000000000002</v>
      </c>
      <c r="I901" s="252">
        <f t="shared" si="710"/>
        <v>1</v>
      </c>
      <c r="K901" s="236">
        <f t="shared" si="714"/>
        <v>0</v>
      </c>
      <c r="L901" s="237">
        <f t="shared" si="715"/>
        <v>0</v>
      </c>
      <c r="O901" s="344">
        <f t="shared" si="716"/>
        <v>0</v>
      </c>
      <c r="P901" s="269">
        <f t="shared" si="725" ref="P901:BM901">$H901*P872</f>
        <v>0</v>
      </c>
      <c r="Q901" s="269">
        <f t="shared" si="725"/>
        <v>0</v>
      </c>
      <c r="R901" s="269">
        <f t="shared" si="725"/>
        <v>0</v>
      </c>
      <c r="S901" s="269">
        <f t="shared" si="725"/>
        <v>0</v>
      </c>
      <c r="T901" s="269">
        <f t="shared" si="725"/>
        <v>0</v>
      </c>
      <c r="U901" s="269">
        <f t="shared" si="725"/>
        <v>0</v>
      </c>
      <c r="V901" s="269">
        <f t="shared" si="725"/>
        <v>0</v>
      </c>
      <c r="W901" s="269">
        <f t="shared" si="725"/>
        <v>0</v>
      </c>
      <c r="X901" s="269">
        <f t="shared" si="725"/>
        <v>0</v>
      </c>
      <c r="Y901" s="269">
        <f t="shared" si="725"/>
        <v>0</v>
      </c>
      <c r="Z901" s="269">
        <f t="shared" si="725"/>
        <v>0</v>
      </c>
      <c r="AA901" s="269">
        <f t="shared" si="725"/>
        <v>0</v>
      </c>
      <c r="AB901" s="269">
        <f t="shared" si="725"/>
        <v>0</v>
      </c>
      <c r="AC901" s="269">
        <f t="shared" si="725"/>
        <v>0</v>
      </c>
      <c r="AD901" s="269">
        <f t="shared" si="725"/>
        <v>0</v>
      </c>
      <c r="AE901" s="269">
        <f t="shared" si="725"/>
        <v>0</v>
      </c>
      <c r="AF901" s="269">
        <f t="shared" si="725"/>
        <v>0</v>
      </c>
      <c r="AG901" s="269">
        <f t="shared" si="725"/>
        <v>0</v>
      </c>
      <c r="AH901" s="269">
        <f t="shared" si="725"/>
        <v>0</v>
      </c>
      <c r="AI901" s="269">
        <f t="shared" si="725"/>
        <v>0</v>
      </c>
      <c r="AJ901" s="269">
        <f t="shared" si="725"/>
        <v>0</v>
      </c>
      <c r="AK901" s="269">
        <f t="shared" si="725"/>
        <v>0</v>
      </c>
      <c r="AL901" s="269">
        <f t="shared" si="725"/>
        <v>0</v>
      </c>
      <c r="AM901" s="269">
        <f t="shared" si="725"/>
        <v>0</v>
      </c>
      <c r="AN901" s="269">
        <f t="shared" si="725"/>
        <v>0</v>
      </c>
      <c r="AO901" s="269">
        <f t="shared" si="725"/>
        <v>0</v>
      </c>
      <c r="AP901" s="269">
        <f t="shared" si="725"/>
        <v>0</v>
      </c>
      <c r="AQ901" s="269">
        <f t="shared" si="725"/>
        <v>0</v>
      </c>
      <c r="AR901" s="269">
        <f t="shared" si="725"/>
        <v>0</v>
      </c>
      <c r="AS901" s="269">
        <f t="shared" si="725"/>
        <v>0</v>
      </c>
      <c r="AT901" s="269">
        <f t="shared" si="725"/>
        <v>0</v>
      </c>
      <c r="AU901" s="269">
        <f t="shared" si="725"/>
        <v>0</v>
      </c>
      <c r="AV901" s="269">
        <f t="shared" si="725"/>
        <v>0</v>
      </c>
      <c r="AW901" s="269">
        <f t="shared" si="725"/>
        <v>0</v>
      </c>
      <c r="AX901" s="269">
        <f t="shared" si="725"/>
        <v>0</v>
      </c>
      <c r="AY901" s="269">
        <f t="shared" si="725"/>
        <v>0</v>
      </c>
      <c r="AZ901" s="269">
        <f t="shared" si="725"/>
        <v>0</v>
      </c>
      <c r="BA901" s="269">
        <f t="shared" si="725"/>
        <v>0</v>
      </c>
      <c r="BB901" s="269">
        <f t="shared" si="725"/>
        <v>0</v>
      </c>
      <c r="BC901" s="269">
        <f t="shared" si="725"/>
        <v>0</v>
      </c>
      <c r="BD901" s="269">
        <f t="shared" si="725"/>
        <v>0</v>
      </c>
      <c r="BE901" s="269">
        <f t="shared" si="725"/>
        <v>0</v>
      </c>
      <c r="BF901" s="269">
        <f t="shared" si="725"/>
        <v>0</v>
      </c>
      <c r="BG901" s="269">
        <f t="shared" si="725"/>
        <v>0</v>
      </c>
      <c r="BH901" s="269">
        <f t="shared" si="725"/>
        <v>0</v>
      </c>
      <c r="BI901" s="269">
        <f t="shared" si="725"/>
        <v>0</v>
      </c>
      <c r="BJ901" s="269">
        <f t="shared" si="725"/>
        <v>0</v>
      </c>
      <c r="BK901" s="269">
        <f t="shared" si="725"/>
        <v>0</v>
      </c>
      <c r="BL901" s="269">
        <f t="shared" si="725"/>
        <v>0</v>
      </c>
      <c r="BM901" s="269">
        <f t="shared" si="725"/>
        <v>0</v>
      </c>
    </row>
    <row r="902" spans="3:65" ht="12.75">
      <c r="C902" s="220">
        <f t="shared" si="712"/>
        <v>11</v>
      </c>
      <c r="D902" s="198" t="str">
        <f t="shared" si="713"/>
        <v>…</v>
      </c>
      <c r="E902" s="245" t="str">
        <f t="shared" si="709"/>
        <v>Operating Expense</v>
      </c>
      <c r="F902" s="215">
        <f t="shared" si="709"/>
        <v>2</v>
      </c>
      <c r="G902" s="215"/>
      <c r="H902" s="257">
        <f>Assumptions!$E$38</f>
        <v>0.00036000000000000002</v>
      </c>
      <c r="I902" s="252">
        <f t="shared" si="710"/>
        <v>1</v>
      </c>
      <c r="K902" s="236">
        <f t="shared" si="714"/>
        <v>0</v>
      </c>
      <c r="L902" s="237">
        <f t="shared" si="715"/>
        <v>0</v>
      </c>
      <c r="O902" s="344">
        <f t="shared" si="716"/>
        <v>0</v>
      </c>
      <c r="P902" s="269">
        <f t="shared" si="726" ref="P902:BM902">$H902*P873</f>
        <v>0</v>
      </c>
      <c r="Q902" s="269">
        <f t="shared" si="726"/>
        <v>0</v>
      </c>
      <c r="R902" s="269">
        <f t="shared" si="726"/>
        <v>0</v>
      </c>
      <c r="S902" s="269">
        <f t="shared" si="726"/>
        <v>0</v>
      </c>
      <c r="T902" s="269">
        <f t="shared" si="726"/>
        <v>0</v>
      </c>
      <c r="U902" s="269">
        <f t="shared" si="726"/>
        <v>0</v>
      </c>
      <c r="V902" s="269">
        <f t="shared" si="726"/>
        <v>0</v>
      </c>
      <c r="W902" s="269">
        <f t="shared" si="726"/>
        <v>0</v>
      </c>
      <c r="X902" s="269">
        <f t="shared" si="726"/>
        <v>0</v>
      </c>
      <c r="Y902" s="269">
        <f t="shared" si="726"/>
        <v>0</v>
      </c>
      <c r="Z902" s="269">
        <f t="shared" si="726"/>
        <v>0</v>
      </c>
      <c r="AA902" s="269">
        <f t="shared" si="726"/>
        <v>0</v>
      </c>
      <c r="AB902" s="269">
        <f t="shared" si="726"/>
        <v>0</v>
      </c>
      <c r="AC902" s="269">
        <f t="shared" si="726"/>
        <v>0</v>
      </c>
      <c r="AD902" s="269">
        <f t="shared" si="726"/>
        <v>0</v>
      </c>
      <c r="AE902" s="269">
        <f t="shared" si="726"/>
        <v>0</v>
      </c>
      <c r="AF902" s="269">
        <f t="shared" si="726"/>
        <v>0</v>
      </c>
      <c r="AG902" s="269">
        <f t="shared" si="726"/>
        <v>0</v>
      </c>
      <c r="AH902" s="269">
        <f t="shared" si="726"/>
        <v>0</v>
      </c>
      <c r="AI902" s="269">
        <f t="shared" si="726"/>
        <v>0</v>
      </c>
      <c r="AJ902" s="269">
        <f t="shared" si="726"/>
        <v>0</v>
      </c>
      <c r="AK902" s="269">
        <f t="shared" si="726"/>
        <v>0</v>
      </c>
      <c r="AL902" s="269">
        <f t="shared" si="726"/>
        <v>0</v>
      </c>
      <c r="AM902" s="269">
        <f t="shared" si="726"/>
        <v>0</v>
      </c>
      <c r="AN902" s="269">
        <f t="shared" si="726"/>
        <v>0</v>
      </c>
      <c r="AO902" s="269">
        <f t="shared" si="726"/>
        <v>0</v>
      </c>
      <c r="AP902" s="269">
        <f t="shared" si="726"/>
        <v>0</v>
      </c>
      <c r="AQ902" s="269">
        <f t="shared" si="726"/>
        <v>0</v>
      </c>
      <c r="AR902" s="269">
        <f t="shared" si="726"/>
        <v>0</v>
      </c>
      <c r="AS902" s="269">
        <f t="shared" si="726"/>
        <v>0</v>
      </c>
      <c r="AT902" s="269">
        <f t="shared" si="726"/>
        <v>0</v>
      </c>
      <c r="AU902" s="269">
        <f t="shared" si="726"/>
        <v>0</v>
      </c>
      <c r="AV902" s="269">
        <f t="shared" si="726"/>
        <v>0</v>
      </c>
      <c r="AW902" s="269">
        <f t="shared" si="726"/>
        <v>0</v>
      </c>
      <c r="AX902" s="269">
        <f t="shared" si="726"/>
        <v>0</v>
      </c>
      <c r="AY902" s="269">
        <f t="shared" si="726"/>
        <v>0</v>
      </c>
      <c r="AZ902" s="269">
        <f t="shared" si="726"/>
        <v>0</v>
      </c>
      <c r="BA902" s="269">
        <f t="shared" si="726"/>
        <v>0</v>
      </c>
      <c r="BB902" s="269">
        <f t="shared" si="726"/>
        <v>0</v>
      </c>
      <c r="BC902" s="269">
        <f t="shared" si="726"/>
        <v>0</v>
      </c>
      <c r="BD902" s="269">
        <f t="shared" si="726"/>
        <v>0</v>
      </c>
      <c r="BE902" s="269">
        <f t="shared" si="726"/>
        <v>0</v>
      </c>
      <c r="BF902" s="269">
        <f t="shared" si="726"/>
        <v>0</v>
      </c>
      <c r="BG902" s="269">
        <f t="shared" si="726"/>
        <v>0</v>
      </c>
      <c r="BH902" s="269">
        <f t="shared" si="726"/>
        <v>0</v>
      </c>
      <c r="BI902" s="269">
        <f t="shared" si="726"/>
        <v>0</v>
      </c>
      <c r="BJ902" s="269">
        <f t="shared" si="726"/>
        <v>0</v>
      </c>
      <c r="BK902" s="269">
        <f t="shared" si="726"/>
        <v>0</v>
      </c>
      <c r="BL902" s="269">
        <f t="shared" si="726"/>
        <v>0</v>
      </c>
      <c r="BM902" s="269">
        <f t="shared" si="726"/>
        <v>0</v>
      </c>
    </row>
    <row r="903" spans="3:65" ht="12.75">
      <c r="C903" s="220">
        <f t="shared" si="712"/>
        <v>12</v>
      </c>
      <c r="D903" s="198" t="str">
        <f t="shared" si="713"/>
        <v>…</v>
      </c>
      <c r="E903" s="245" t="str">
        <f t="shared" si="709"/>
        <v>Operating Expense</v>
      </c>
      <c r="F903" s="215">
        <f t="shared" si="709"/>
        <v>2</v>
      </c>
      <c r="G903" s="215"/>
      <c r="H903" s="257">
        <f>Assumptions!$E$38</f>
        <v>0.00036000000000000002</v>
      </c>
      <c r="I903" s="252">
        <f t="shared" si="710"/>
        <v>1</v>
      </c>
      <c r="K903" s="236">
        <f t="shared" si="714"/>
        <v>0</v>
      </c>
      <c r="L903" s="237">
        <f t="shared" si="715"/>
        <v>0</v>
      </c>
      <c r="O903" s="344">
        <f t="shared" si="716"/>
        <v>0</v>
      </c>
      <c r="P903" s="269">
        <f t="shared" si="727" ref="P903:BM903">$H903*P874</f>
        <v>0</v>
      </c>
      <c r="Q903" s="269">
        <f t="shared" si="727"/>
        <v>0</v>
      </c>
      <c r="R903" s="269">
        <f t="shared" si="727"/>
        <v>0</v>
      </c>
      <c r="S903" s="269">
        <f t="shared" si="727"/>
        <v>0</v>
      </c>
      <c r="T903" s="269">
        <f t="shared" si="727"/>
        <v>0</v>
      </c>
      <c r="U903" s="269">
        <f t="shared" si="727"/>
        <v>0</v>
      </c>
      <c r="V903" s="269">
        <f t="shared" si="727"/>
        <v>0</v>
      </c>
      <c r="W903" s="269">
        <f t="shared" si="727"/>
        <v>0</v>
      </c>
      <c r="X903" s="269">
        <f t="shared" si="727"/>
        <v>0</v>
      </c>
      <c r="Y903" s="269">
        <f t="shared" si="727"/>
        <v>0</v>
      </c>
      <c r="Z903" s="269">
        <f t="shared" si="727"/>
        <v>0</v>
      </c>
      <c r="AA903" s="269">
        <f t="shared" si="727"/>
        <v>0</v>
      </c>
      <c r="AB903" s="269">
        <f t="shared" si="727"/>
        <v>0</v>
      </c>
      <c r="AC903" s="269">
        <f t="shared" si="727"/>
        <v>0</v>
      </c>
      <c r="AD903" s="269">
        <f t="shared" si="727"/>
        <v>0</v>
      </c>
      <c r="AE903" s="269">
        <f t="shared" si="727"/>
        <v>0</v>
      </c>
      <c r="AF903" s="269">
        <f t="shared" si="727"/>
        <v>0</v>
      </c>
      <c r="AG903" s="269">
        <f t="shared" si="727"/>
        <v>0</v>
      </c>
      <c r="AH903" s="269">
        <f t="shared" si="727"/>
        <v>0</v>
      </c>
      <c r="AI903" s="269">
        <f t="shared" si="727"/>
        <v>0</v>
      </c>
      <c r="AJ903" s="269">
        <f t="shared" si="727"/>
        <v>0</v>
      </c>
      <c r="AK903" s="269">
        <f t="shared" si="727"/>
        <v>0</v>
      </c>
      <c r="AL903" s="269">
        <f t="shared" si="727"/>
        <v>0</v>
      </c>
      <c r="AM903" s="269">
        <f t="shared" si="727"/>
        <v>0</v>
      </c>
      <c r="AN903" s="269">
        <f t="shared" si="727"/>
        <v>0</v>
      </c>
      <c r="AO903" s="269">
        <f t="shared" si="727"/>
        <v>0</v>
      </c>
      <c r="AP903" s="269">
        <f t="shared" si="727"/>
        <v>0</v>
      </c>
      <c r="AQ903" s="269">
        <f t="shared" si="727"/>
        <v>0</v>
      </c>
      <c r="AR903" s="269">
        <f t="shared" si="727"/>
        <v>0</v>
      </c>
      <c r="AS903" s="269">
        <f t="shared" si="727"/>
        <v>0</v>
      </c>
      <c r="AT903" s="269">
        <f t="shared" si="727"/>
        <v>0</v>
      </c>
      <c r="AU903" s="269">
        <f t="shared" si="727"/>
        <v>0</v>
      </c>
      <c r="AV903" s="269">
        <f t="shared" si="727"/>
        <v>0</v>
      </c>
      <c r="AW903" s="269">
        <f t="shared" si="727"/>
        <v>0</v>
      </c>
      <c r="AX903" s="269">
        <f t="shared" si="727"/>
        <v>0</v>
      </c>
      <c r="AY903" s="269">
        <f t="shared" si="727"/>
        <v>0</v>
      </c>
      <c r="AZ903" s="269">
        <f t="shared" si="727"/>
        <v>0</v>
      </c>
      <c r="BA903" s="269">
        <f t="shared" si="727"/>
        <v>0</v>
      </c>
      <c r="BB903" s="269">
        <f t="shared" si="727"/>
        <v>0</v>
      </c>
      <c r="BC903" s="269">
        <f t="shared" si="727"/>
        <v>0</v>
      </c>
      <c r="BD903" s="269">
        <f t="shared" si="727"/>
        <v>0</v>
      </c>
      <c r="BE903" s="269">
        <f t="shared" si="727"/>
        <v>0</v>
      </c>
      <c r="BF903" s="269">
        <f t="shared" si="727"/>
        <v>0</v>
      </c>
      <c r="BG903" s="269">
        <f t="shared" si="727"/>
        <v>0</v>
      </c>
      <c r="BH903" s="269">
        <f t="shared" si="727"/>
        <v>0</v>
      </c>
      <c r="BI903" s="269">
        <f t="shared" si="727"/>
        <v>0</v>
      </c>
      <c r="BJ903" s="269">
        <f t="shared" si="727"/>
        <v>0</v>
      </c>
      <c r="BK903" s="269">
        <f t="shared" si="727"/>
        <v>0</v>
      </c>
      <c r="BL903" s="269">
        <f t="shared" si="727"/>
        <v>0</v>
      </c>
      <c r="BM903" s="269">
        <f t="shared" si="727"/>
        <v>0</v>
      </c>
    </row>
    <row r="904" spans="3:65" ht="12.75">
      <c r="C904" s="220">
        <f t="shared" si="712"/>
        <v>13</v>
      </c>
      <c r="D904" s="198" t="str">
        <f t="shared" si="713"/>
        <v>…</v>
      </c>
      <c r="E904" s="245" t="str">
        <f t="shared" si="709"/>
        <v>Operating Expense</v>
      </c>
      <c r="F904" s="215">
        <f t="shared" si="709"/>
        <v>2</v>
      </c>
      <c r="G904" s="215"/>
      <c r="H904" s="257">
        <f>Assumptions!$E$38</f>
        <v>0.00036000000000000002</v>
      </c>
      <c r="I904" s="252">
        <f t="shared" si="710"/>
        <v>1</v>
      </c>
      <c r="K904" s="236">
        <f t="shared" si="714"/>
        <v>0</v>
      </c>
      <c r="L904" s="237">
        <f t="shared" si="715"/>
        <v>0</v>
      </c>
      <c r="O904" s="344">
        <f t="shared" si="716"/>
        <v>0</v>
      </c>
      <c r="P904" s="269">
        <f t="shared" si="728" ref="P904:BM904">$H904*P875</f>
        <v>0</v>
      </c>
      <c r="Q904" s="269">
        <f t="shared" si="728"/>
        <v>0</v>
      </c>
      <c r="R904" s="269">
        <f t="shared" si="728"/>
        <v>0</v>
      </c>
      <c r="S904" s="269">
        <f t="shared" si="728"/>
        <v>0</v>
      </c>
      <c r="T904" s="269">
        <f t="shared" si="728"/>
        <v>0</v>
      </c>
      <c r="U904" s="269">
        <f t="shared" si="728"/>
        <v>0</v>
      </c>
      <c r="V904" s="269">
        <f t="shared" si="728"/>
        <v>0</v>
      </c>
      <c r="W904" s="269">
        <f t="shared" si="728"/>
        <v>0</v>
      </c>
      <c r="X904" s="269">
        <f t="shared" si="728"/>
        <v>0</v>
      </c>
      <c r="Y904" s="269">
        <f t="shared" si="728"/>
        <v>0</v>
      </c>
      <c r="Z904" s="269">
        <f t="shared" si="728"/>
        <v>0</v>
      </c>
      <c r="AA904" s="269">
        <f t="shared" si="728"/>
        <v>0</v>
      </c>
      <c r="AB904" s="269">
        <f t="shared" si="728"/>
        <v>0</v>
      </c>
      <c r="AC904" s="269">
        <f t="shared" si="728"/>
        <v>0</v>
      </c>
      <c r="AD904" s="269">
        <f t="shared" si="728"/>
        <v>0</v>
      </c>
      <c r="AE904" s="269">
        <f t="shared" si="728"/>
        <v>0</v>
      </c>
      <c r="AF904" s="269">
        <f t="shared" si="728"/>
        <v>0</v>
      </c>
      <c r="AG904" s="269">
        <f t="shared" si="728"/>
        <v>0</v>
      </c>
      <c r="AH904" s="269">
        <f t="shared" si="728"/>
        <v>0</v>
      </c>
      <c r="AI904" s="269">
        <f t="shared" si="728"/>
        <v>0</v>
      </c>
      <c r="AJ904" s="269">
        <f t="shared" si="728"/>
        <v>0</v>
      </c>
      <c r="AK904" s="269">
        <f t="shared" si="728"/>
        <v>0</v>
      </c>
      <c r="AL904" s="269">
        <f t="shared" si="728"/>
        <v>0</v>
      </c>
      <c r="AM904" s="269">
        <f t="shared" si="728"/>
        <v>0</v>
      </c>
      <c r="AN904" s="269">
        <f t="shared" si="728"/>
        <v>0</v>
      </c>
      <c r="AO904" s="269">
        <f t="shared" si="728"/>
        <v>0</v>
      </c>
      <c r="AP904" s="269">
        <f t="shared" si="728"/>
        <v>0</v>
      </c>
      <c r="AQ904" s="269">
        <f t="shared" si="728"/>
        <v>0</v>
      </c>
      <c r="AR904" s="269">
        <f t="shared" si="728"/>
        <v>0</v>
      </c>
      <c r="AS904" s="269">
        <f t="shared" si="728"/>
        <v>0</v>
      </c>
      <c r="AT904" s="269">
        <f t="shared" si="728"/>
        <v>0</v>
      </c>
      <c r="AU904" s="269">
        <f t="shared" si="728"/>
        <v>0</v>
      </c>
      <c r="AV904" s="269">
        <f t="shared" si="728"/>
        <v>0</v>
      </c>
      <c r="AW904" s="269">
        <f t="shared" si="728"/>
        <v>0</v>
      </c>
      <c r="AX904" s="269">
        <f t="shared" si="728"/>
        <v>0</v>
      </c>
      <c r="AY904" s="269">
        <f t="shared" si="728"/>
        <v>0</v>
      </c>
      <c r="AZ904" s="269">
        <f t="shared" si="728"/>
        <v>0</v>
      </c>
      <c r="BA904" s="269">
        <f t="shared" si="728"/>
        <v>0</v>
      </c>
      <c r="BB904" s="269">
        <f t="shared" si="728"/>
        <v>0</v>
      </c>
      <c r="BC904" s="269">
        <f t="shared" si="728"/>
        <v>0</v>
      </c>
      <c r="BD904" s="269">
        <f t="shared" si="728"/>
        <v>0</v>
      </c>
      <c r="BE904" s="269">
        <f t="shared" si="728"/>
        <v>0</v>
      </c>
      <c r="BF904" s="269">
        <f t="shared" si="728"/>
        <v>0</v>
      </c>
      <c r="BG904" s="269">
        <f t="shared" si="728"/>
        <v>0</v>
      </c>
      <c r="BH904" s="269">
        <f t="shared" si="728"/>
        <v>0</v>
      </c>
      <c r="BI904" s="269">
        <f t="shared" si="728"/>
        <v>0</v>
      </c>
      <c r="BJ904" s="269">
        <f t="shared" si="728"/>
        <v>0</v>
      </c>
      <c r="BK904" s="269">
        <f t="shared" si="728"/>
        <v>0</v>
      </c>
      <c r="BL904" s="269">
        <f t="shared" si="728"/>
        <v>0</v>
      </c>
      <c r="BM904" s="269">
        <f t="shared" si="728"/>
        <v>0</v>
      </c>
    </row>
    <row r="905" spans="3:65" ht="12.75">
      <c r="C905" s="220">
        <f t="shared" si="712"/>
        <v>14</v>
      </c>
      <c r="D905" s="198" t="str">
        <f t="shared" si="713"/>
        <v>…</v>
      </c>
      <c r="E905" s="245" t="str">
        <f t="shared" si="709"/>
        <v>Operating Expense</v>
      </c>
      <c r="F905" s="215">
        <f t="shared" si="709"/>
        <v>2</v>
      </c>
      <c r="G905" s="215"/>
      <c r="H905" s="257">
        <f>Assumptions!$E$38</f>
        <v>0.00036000000000000002</v>
      </c>
      <c r="I905" s="252">
        <f t="shared" si="710"/>
        <v>1</v>
      </c>
      <c r="K905" s="236">
        <f t="shared" si="714"/>
        <v>0</v>
      </c>
      <c r="L905" s="237">
        <f t="shared" si="715"/>
        <v>0</v>
      </c>
      <c r="O905" s="344">
        <f t="shared" si="716"/>
        <v>0</v>
      </c>
      <c r="P905" s="269">
        <f t="shared" si="729" ref="P905:BM905">$H905*P876</f>
        <v>0</v>
      </c>
      <c r="Q905" s="269">
        <f t="shared" si="729"/>
        <v>0</v>
      </c>
      <c r="R905" s="269">
        <f t="shared" si="729"/>
        <v>0</v>
      </c>
      <c r="S905" s="269">
        <f t="shared" si="729"/>
        <v>0</v>
      </c>
      <c r="T905" s="269">
        <f t="shared" si="729"/>
        <v>0</v>
      </c>
      <c r="U905" s="269">
        <f t="shared" si="729"/>
        <v>0</v>
      </c>
      <c r="V905" s="269">
        <f t="shared" si="729"/>
        <v>0</v>
      </c>
      <c r="W905" s="269">
        <f t="shared" si="729"/>
        <v>0</v>
      </c>
      <c r="X905" s="269">
        <f t="shared" si="729"/>
        <v>0</v>
      </c>
      <c r="Y905" s="269">
        <f t="shared" si="729"/>
        <v>0</v>
      </c>
      <c r="Z905" s="269">
        <f t="shared" si="729"/>
        <v>0</v>
      </c>
      <c r="AA905" s="269">
        <f t="shared" si="729"/>
        <v>0</v>
      </c>
      <c r="AB905" s="269">
        <f t="shared" si="729"/>
        <v>0</v>
      </c>
      <c r="AC905" s="269">
        <f t="shared" si="729"/>
        <v>0</v>
      </c>
      <c r="AD905" s="269">
        <f t="shared" si="729"/>
        <v>0</v>
      </c>
      <c r="AE905" s="269">
        <f t="shared" si="729"/>
        <v>0</v>
      </c>
      <c r="AF905" s="269">
        <f t="shared" si="729"/>
        <v>0</v>
      </c>
      <c r="AG905" s="269">
        <f t="shared" si="729"/>
        <v>0</v>
      </c>
      <c r="AH905" s="269">
        <f t="shared" si="729"/>
        <v>0</v>
      </c>
      <c r="AI905" s="269">
        <f t="shared" si="729"/>
        <v>0</v>
      </c>
      <c r="AJ905" s="269">
        <f t="shared" si="729"/>
        <v>0</v>
      </c>
      <c r="AK905" s="269">
        <f t="shared" si="729"/>
        <v>0</v>
      </c>
      <c r="AL905" s="269">
        <f t="shared" si="729"/>
        <v>0</v>
      </c>
      <c r="AM905" s="269">
        <f t="shared" si="729"/>
        <v>0</v>
      </c>
      <c r="AN905" s="269">
        <f t="shared" si="729"/>
        <v>0</v>
      </c>
      <c r="AO905" s="269">
        <f t="shared" si="729"/>
        <v>0</v>
      </c>
      <c r="AP905" s="269">
        <f t="shared" si="729"/>
        <v>0</v>
      </c>
      <c r="AQ905" s="269">
        <f t="shared" si="729"/>
        <v>0</v>
      </c>
      <c r="AR905" s="269">
        <f t="shared" si="729"/>
        <v>0</v>
      </c>
      <c r="AS905" s="269">
        <f t="shared" si="729"/>
        <v>0</v>
      </c>
      <c r="AT905" s="269">
        <f t="shared" si="729"/>
        <v>0</v>
      </c>
      <c r="AU905" s="269">
        <f t="shared" si="729"/>
        <v>0</v>
      </c>
      <c r="AV905" s="269">
        <f t="shared" si="729"/>
        <v>0</v>
      </c>
      <c r="AW905" s="269">
        <f t="shared" si="729"/>
        <v>0</v>
      </c>
      <c r="AX905" s="269">
        <f t="shared" si="729"/>
        <v>0</v>
      </c>
      <c r="AY905" s="269">
        <f t="shared" si="729"/>
        <v>0</v>
      </c>
      <c r="AZ905" s="269">
        <f t="shared" si="729"/>
        <v>0</v>
      </c>
      <c r="BA905" s="269">
        <f t="shared" si="729"/>
        <v>0</v>
      </c>
      <c r="BB905" s="269">
        <f t="shared" si="729"/>
        <v>0</v>
      </c>
      <c r="BC905" s="269">
        <f t="shared" si="729"/>
        <v>0</v>
      </c>
      <c r="BD905" s="269">
        <f t="shared" si="729"/>
        <v>0</v>
      </c>
      <c r="BE905" s="269">
        <f t="shared" si="729"/>
        <v>0</v>
      </c>
      <c r="BF905" s="269">
        <f t="shared" si="729"/>
        <v>0</v>
      </c>
      <c r="BG905" s="269">
        <f t="shared" si="729"/>
        <v>0</v>
      </c>
      <c r="BH905" s="269">
        <f t="shared" si="729"/>
        <v>0</v>
      </c>
      <c r="BI905" s="269">
        <f t="shared" si="729"/>
        <v>0</v>
      </c>
      <c r="BJ905" s="269">
        <f t="shared" si="729"/>
        <v>0</v>
      </c>
      <c r="BK905" s="269">
        <f t="shared" si="729"/>
        <v>0</v>
      </c>
      <c r="BL905" s="269">
        <f t="shared" si="729"/>
        <v>0</v>
      </c>
      <c r="BM905" s="269">
        <f t="shared" si="729"/>
        <v>0</v>
      </c>
    </row>
    <row r="906" spans="3:65" ht="12.75">
      <c r="C906" s="220">
        <f t="shared" si="712"/>
        <v>15</v>
      </c>
      <c r="D906" s="198" t="str">
        <f t="shared" si="713"/>
        <v>…</v>
      </c>
      <c r="E906" s="245" t="str">
        <f t="shared" si="709"/>
        <v>Operating Expense</v>
      </c>
      <c r="F906" s="215">
        <f t="shared" si="709"/>
        <v>2</v>
      </c>
      <c r="G906" s="215"/>
      <c r="H906" s="257">
        <f>Assumptions!$E$38</f>
        <v>0.00036000000000000002</v>
      </c>
      <c r="I906" s="252">
        <f t="shared" si="710"/>
        <v>1</v>
      </c>
      <c r="K906" s="236">
        <f t="shared" si="714"/>
        <v>0</v>
      </c>
      <c r="L906" s="237">
        <f t="shared" si="715"/>
        <v>0</v>
      </c>
      <c r="O906" s="344">
        <f t="shared" si="716"/>
        <v>0</v>
      </c>
      <c r="P906" s="269">
        <f t="shared" si="730" ref="P906:BM906">$H906*P877</f>
        <v>0</v>
      </c>
      <c r="Q906" s="269">
        <f t="shared" si="730"/>
        <v>0</v>
      </c>
      <c r="R906" s="269">
        <f t="shared" si="730"/>
        <v>0</v>
      </c>
      <c r="S906" s="269">
        <f t="shared" si="730"/>
        <v>0</v>
      </c>
      <c r="T906" s="269">
        <f t="shared" si="730"/>
        <v>0</v>
      </c>
      <c r="U906" s="269">
        <f t="shared" si="730"/>
        <v>0</v>
      </c>
      <c r="V906" s="269">
        <f t="shared" si="730"/>
        <v>0</v>
      </c>
      <c r="W906" s="269">
        <f t="shared" si="730"/>
        <v>0</v>
      </c>
      <c r="X906" s="269">
        <f t="shared" si="730"/>
        <v>0</v>
      </c>
      <c r="Y906" s="269">
        <f t="shared" si="730"/>
        <v>0</v>
      </c>
      <c r="Z906" s="269">
        <f t="shared" si="730"/>
        <v>0</v>
      </c>
      <c r="AA906" s="269">
        <f t="shared" si="730"/>
        <v>0</v>
      </c>
      <c r="AB906" s="269">
        <f t="shared" si="730"/>
        <v>0</v>
      </c>
      <c r="AC906" s="269">
        <f t="shared" si="730"/>
        <v>0</v>
      </c>
      <c r="AD906" s="269">
        <f t="shared" si="730"/>
        <v>0</v>
      </c>
      <c r="AE906" s="269">
        <f t="shared" si="730"/>
        <v>0</v>
      </c>
      <c r="AF906" s="269">
        <f t="shared" si="730"/>
        <v>0</v>
      </c>
      <c r="AG906" s="269">
        <f t="shared" si="730"/>
        <v>0</v>
      </c>
      <c r="AH906" s="269">
        <f t="shared" si="730"/>
        <v>0</v>
      </c>
      <c r="AI906" s="269">
        <f t="shared" si="730"/>
        <v>0</v>
      </c>
      <c r="AJ906" s="269">
        <f t="shared" si="730"/>
        <v>0</v>
      </c>
      <c r="AK906" s="269">
        <f t="shared" si="730"/>
        <v>0</v>
      </c>
      <c r="AL906" s="269">
        <f t="shared" si="730"/>
        <v>0</v>
      </c>
      <c r="AM906" s="269">
        <f t="shared" si="730"/>
        <v>0</v>
      </c>
      <c r="AN906" s="269">
        <f t="shared" si="730"/>
        <v>0</v>
      </c>
      <c r="AO906" s="269">
        <f t="shared" si="730"/>
        <v>0</v>
      </c>
      <c r="AP906" s="269">
        <f t="shared" si="730"/>
        <v>0</v>
      </c>
      <c r="AQ906" s="269">
        <f t="shared" si="730"/>
        <v>0</v>
      </c>
      <c r="AR906" s="269">
        <f t="shared" si="730"/>
        <v>0</v>
      </c>
      <c r="AS906" s="269">
        <f t="shared" si="730"/>
        <v>0</v>
      </c>
      <c r="AT906" s="269">
        <f t="shared" si="730"/>
        <v>0</v>
      </c>
      <c r="AU906" s="269">
        <f t="shared" si="730"/>
        <v>0</v>
      </c>
      <c r="AV906" s="269">
        <f t="shared" si="730"/>
        <v>0</v>
      </c>
      <c r="AW906" s="269">
        <f t="shared" si="730"/>
        <v>0</v>
      </c>
      <c r="AX906" s="269">
        <f t="shared" si="730"/>
        <v>0</v>
      </c>
      <c r="AY906" s="269">
        <f t="shared" si="730"/>
        <v>0</v>
      </c>
      <c r="AZ906" s="269">
        <f t="shared" si="730"/>
        <v>0</v>
      </c>
      <c r="BA906" s="269">
        <f t="shared" si="730"/>
        <v>0</v>
      </c>
      <c r="BB906" s="269">
        <f t="shared" si="730"/>
        <v>0</v>
      </c>
      <c r="BC906" s="269">
        <f t="shared" si="730"/>
        <v>0</v>
      </c>
      <c r="BD906" s="269">
        <f t="shared" si="730"/>
        <v>0</v>
      </c>
      <c r="BE906" s="269">
        <f t="shared" si="730"/>
        <v>0</v>
      </c>
      <c r="BF906" s="269">
        <f t="shared" si="730"/>
        <v>0</v>
      </c>
      <c r="BG906" s="269">
        <f t="shared" si="730"/>
        <v>0</v>
      </c>
      <c r="BH906" s="269">
        <f t="shared" si="730"/>
        <v>0</v>
      </c>
      <c r="BI906" s="269">
        <f t="shared" si="730"/>
        <v>0</v>
      </c>
      <c r="BJ906" s="269">
        <f t="shared" si="730"/>
        <v>0</v>
      </c>
      <c r="BK906" s="269">
        <f t="shared" si="730"/>
        <v>0</v>
      </c>
      <c r="BL906" s="269">
        <f t="shared" si="730"/>
        <v>0</v>
      </c>
      <c r="BM906" s="269">
        <f t="shared" si="730"/>
        <v>0</v>
      </c>
    </row>
    <row r="907" spans="3:65" ht="12.75">
      <c r="C907" s="220">
        <f t="shared" si="712"/>
        <v>16</v>
      </c>
      <c r="D907" s="198" t="str">
        <f t="shared" si="713"/>
        <v>…</v>
      </c>
      <c r="E907" s="245" t="str">
        <f t="shared" si="709"/>
        <v>Operating Expense</v>
      </c>
      <c r="F907" s="215">
        <f t="shared" si="709"/>
        <v>2</v>
      </c>
      <c r="G907" s="215"/>
      <c r="H907" s="257">
        <f>Assumptions!$E$38</f>
        <v>0.00036000000000000002</v>
      </c>
      <c r="I907" s="252">
        <f t="shared" si="710"/>
        <v>1</v>
      </c>
      <c r="K907" s="236">
        <f t="shared" si="714"/>
        <v>0</v>
      </c>
      <c r="L907" s="237">
        <f t="shared" si="715"/>
        <v>0</v>
      </c>
      <c r="O907" s="344">
        <f t="shared" si="716"/>
        <v>0</v>
      </c>
      <c r="P907" s="269">
        <f t="shared" si="731" ref="P907:BM907">$H907*P878</f>
        <v>0</v>
      </c>
      <c r="Q907" s="269">
        <f t="shared" si="731"/>
        <v>0</v>
      </c>
      <c r="R907" s="269">
        <f t="shared" si="731"/>
        <v>0</v>
      </c>
      <c r="S907" s="269">
        <f t="shared" si="731"/>
        <v>0</v>
      </c>
      <c r="T907" s="269">
        <f t="shared" si="731"/>
        <v>0</v>
      </c>
      <c r="U907" s="269">
        <f t="shared" si="731"/>
        <v>0</v>
      </c>
      <c r="V907" s="269">
        <f t="shared" si="731"/>
        <v>0</v>
      </c>
      <c r="W907" s="269">
        <f t="shared" si="731"/>
        <v>0</v>
      </c>
      <c r="X907" s="269">
        <f t="shared" si="731"/>
        <v>0</v>
      </c>
      <c r="Y907" s="269">
        <f t="shared" si="731"/>
        <v>0</v>
      </c>
      <c r="Z907" s="269">
        <f t="shared" si="731"/>
        <v>0</v>
      </c>
      <c r="AA907" s="269">
        <f t="shared" si="731"/>
        <v>0</v>
      </c>
      <c r="AB907" s="269">
        <f t="shared" si="731"/>
        <v>0</v>
      </c>
      <c r="AC907" s="269">
        <f t="shared" si="731"/>
        <v>0</v>
      </c>
      <c r="AD907" s="269">
        <f t="shared" si="731"/>
        <v>0</v>
      </c>
      <c r="AE907" s="269">
        <f t="shared" si="731"/>
        <v>0</v>
      </c>
      <c r="AF907" s="269">
        <f t="shared" si="731"/>
        <v>0</v>
      </c>
      <c r="AG907" s="269">
        <f t="shared" si="731"/>
        <v>0</v>
      </c>
      <c r="AH907" s="269">
        <f t="shared" si="731"/>
        <v>0</v>
      </c>
      <c r="AI907" s="269">
        <f t="shared" si="731"/>
        <v>0</v>
      </c>
      <c r="AJ907" s="269">
        <f t="shared" si="731"/>
        <v>0</v>
      </c>
      <c r="AK907" s="269">
        <f t="shared" si="731"/>
        <v>0</v>
      </c>
      <c r="AL907" s="269">
        <f t="shared" si="731"/>
        <v>0</v>
      </c>
      <c r="AM907" s="269">
        <f t="shared" si="731"/>
        <v>0</v>
      </c>
      <c r="AN907" s="269">
        <f t="shared" si="731"/>
        <v>0</v>
      </c>
      <c r="AO907" s="269">
        <f t="shared" si="731"/>
        <v>0</v>
      </c>
      <c r="AP907" s="269">
        <f t="shared" si="731"/>
        <v>0</v>
      </c>
      <c r="AQ907" s="269">
        <f t="shared" si="731"/>
        <v>0</v>
      </c>
      <c r="AR907" s="269">
        <f t="shared" si="731"/>
        <v>0</v>
      </c>
      <c r="AS907" s="269">
        <f t="shared" si="731"/>
        <v>0</v>
      </c>
      <c r="AT907" s="269">
        <f t="shared" si="731"/>
        <v>0</v>
      </c>
      <c r="AU907" s="269">
        <f t="shared" si="731"/>
        <v>0</v>
      </c>
      <c r="AV907" s="269">
        <f t="shared" si="731"/>
        <v>0</v>
      </c>
      <c r="AW907" s="269">
        <f t="shared" si="731"/>
        <v>0</v>
      </c>
      <c r="AX907" s="269">
        <f t="shared" si="731"/>
        <v>0</v>
      </c>
      <c r="AY907" s="269">
        <f t="shared" si="731"/>
        <v>0</v>
      </c>
      <c r="AZ907" s="269">
        <f t="shared" si="731"/>
        <v>0</v>
      </c>
      <c r="BA907" s="269">
        <f t="shared" si="731"/>
        <v>0</v>
      </c>
      <c r="BB907" s="269">
        <f t="shared" si="731"/>
        <v>0</v>
      </c>
      <c r="BC907" s="269">
        <f t="shared" si="731"/>
        <v>0</v>
      </c>
      <c r="BD907" s="269">
        <f t="shared" si="731"/>
        <v>0</v>
      </c>
      <c r="BE907" s="269">
        <f t="shared" si="731"/>
        <v>0</v>
      </c>
      <c r="BF907" s="269">
        <f t="shared" si="731"/>
        <v>0</v>
      </c>
      <c r="BG907" s="269">
        <f t="shared" si="731"/>
        <v>0</v>
      </c>
      <c r="BH907" s="269">
        <f t="shared" si="731"/>
        <v>0</v>
      </c>
      <c r="BI907" s="269">
        <f t="shared" si="731"/>
        <v>0</v>
      </c>
      <c r="BJ907" s="269">
        <f t="shared" si="731"/>
        <v>0</v>
      </c>
      <c r="BK907" s="269">
        <f t="shared" si="731"/>
        <v>0</v>
      </c>
      <c r="BL907" s="269">
        <f t="shared" si="731"/>
        <v>0</v>
      </c>
      <c r="BM907" s="269">
        <f t="shared" si="731"/>
        <v>0</v>
      </c>
    </row>
    <row r="908" spans="3:65" ht="12.75">
      <c r="C908" s="220">
        <f t="shared" si="712"/>
        <v>17</v>
      </c>
      <c r="D908" s="198" t="str">
        <f t="shared" si="713"/>
        <v>…</v>
      </c>
      <c r="E908" s="245" t="str">
        <f t="shared" si="709"/>
        <v>Operating Expense</v>
      </c>
      <c r="F908" s="215">
        <f t="shared" si="709"/>
        <v>2</v>
      </c>
      <c r="G908" s="215"/>
      <c r="H908" s="257">
        <f>Assumptions!$E$38</f>
        <v>0.00036000000000000002</v>
      </c>
      <c r="I908" s="252">
        <f t="shared" si="710"/>
        <v>1</v>
      </c>
      <c r="K908" s="236">
        <f t="shared" si="714"/>
        <v>0</v>
      </c>
      <c r="L908" s="237">
        <f t="shared" si="715"/>
        <v>0</v>
      </c>
      <c r="O908" s="344">
        <f t="shared" si="716"/>
        <v>0</v>
      </c>
      <c r="P908" s="269">
        <f t="shared" si="732" ref="P908:BM908">$H908*P879</f>
        <v>0</v>
      </c>
      <c r="Q908" s="269">
        <f t="shared" si="732"/>
        <v>0</v>
      </c>
      <c r="R908" s="269">
        <f t="shared" si="732"/>
        <v>0</v>
      </c>
      <c r="S908" s="269">
        <f t="shared" si="732"/>
        <v>0</v>
      </c>
      <c r="T908" s="269">
        <f t="shared" si="732"/>
        <v>0</v>
      </c>
      <c r="U908" s="269">
        <f t="shared" si="732"/>
        <v>0</v>
      </c>
      <c r="V908" s="269">
        <f t="shared" si="732"/>
        <v>0</v>
      </c>
      <c r="W908" s="269">
        <f t="shared" si="732"/>
        <v>0</v>
      </c>
      <c r="X908" s="269">
        <f t="shared" si="732"/>
        <v>0</v>
      </c>
      <c r="Y908" s="269">
        <f t="shared" si="732"/>
        <v>0</v>
      </c>
      <c r="Z908" s="269">
        <f t="shared" si="732"/>
        <v>0</v>
      </c>
      <c r="AA908" s="269">
        <f t="shared" si="732"/>
        <v>0</v>
      </c>
      <c r="AB908" s="269">
        <f t="shared" si="732"/>
        <v>0</v>
      </c>
      <c r="AC908" s="269">
        <f t="shared" si="732"/>
        <v>0</v>
      </c>
      <c r="AD908" s="269">
        <f t="shared" si="732"/>
        <v>0</v>
      </c>
      <c r="AE908" s="269">
        <f t="shared" si="732"/>
        <v>0</v>
      </c>
      <c r="AF908" s="269">
        <f t="shared" si="732"/>
        <v>0</v>
      </c>
      <c r="AG908" s="269">
        <f t="shared" si="732"/>
        <v>0</v>
      </c>
      <c r="AH908" s="269">
        <f t="shared" si="732"/>
        <v>0</v>
      </c>
      <c r="AI908" s="269">
        <f t="shared" si="732"/>
        <v>0</v>
      </c>
      <c r="AJ908" s="269">
        <f t="shared" si="732"/>
        <v>0</v>
      </c>
      <c r="AK908" s="269">
        <f t="shared" si="732"/>
        <v>0</v>
      </c>
      <c r="AL908" s="269">
        <f t="shared" si="732"/>
        <v>0</v>
      </c>
      <c r="AM908" s="269">
        <f t="shared" si="732"/>
        <v>0</v>
      </c>
      <c r="AN908" s="269">
        <f t="shared" si="732"/>
        <v>0</v>
      </c>
      <c r="AO908" s="269">
        <f t="shared" si="732"/>
        <v>0</v>
      </c>
      <c r="AP908" s="269">
        <f t="shared" si="732"/>
        <v>0</v>
      </c>
      <c r="AQ908" s="269">
        <f t="shared" si="732"/>
        <v>0</v>
      </c>
      <c r="AR908" s="269">
        <f t="shared" si="732"/>
        <v>0</v>
      </c>
      <c r="AS908" s="269">
        <f t="shared" si="732"/>
        <v>0</v>
      </c>
      <c r="AT908" s="269">
        <f t="shared" si="732"/>
        <v>0</v>
      </c>
      <c r="AU908" s="269">
        <f t="shared" si="732"/>
        <v>0</v>
      </c>
      <c r="AV908" s="269">
        <f t="shared" si="732"/>
        <v>0</v>
      </c>
      <c r="AW908" s="269">
        <f t="shared" si="732"/>
        <v>0</v>
      </c>
      <c r="AX908" s="269">
        <f t="shared" si="732"/>
        <v>0</v>
      </c>
      <c r="AY908" s="269">
        <f t="shared" si="732"/>
        <v>0</v>
      </c>
      <c r="AZ908" s="269">
        <f t="shared" si="732"/>
        <v>0</v>
      </c>
      <c r="BA908" s="269">
        <f t="shared" si="732"/>
        <v>0</v>
      </c>
      <c r="BB908" s="269">
        <f t="shared" si="732"/>
        <v>0</v>
      </c>
      <c r="BC908" s="269">
        <f t="shared" si="732"/>
        <v>0</v>
      </c>
      <c r="BD908" s="269">
        <f t="shared" si="732"/>
        <v>0</v>
      </c>
      <c r="BE908" s="269">
        <f t="shared" si="732"/>
        <v>0</v>
      </c>
      <c r="BF908" s="269">
        <f t="shared" si="732"/>
        <v>0</v>
      </c>
      <c r="BG908" s="269">
        <f t="shared" si="732"/>
        <v>0</v>
      </c>
      <c r="BH908" s="269">
        <f t="shared" si="732"/>
        <v>0</v>
      </c>
      <c r="BI908" s="269">
        <f t="shared" si="732"/>
        <v>0</v>
      </c>
      <c r="BJ908" s="269">
        <f t="shared" si="732"/>
        <v>0</v>
      </c>
      <c r="BK908" s="269">
        <f t="shared" si="732"/>
        <v>0</v>
      </c>
      <c r="BL908" s="269">
        <f t="shared" si="732"/>
        <v>0</v>
      </c>
      <c r="BM908" s="269">
        <f t="shared" si="732"/>
        <v>0</v>
      </c>
    </row>
    <row r="909" spans="3:65" ht="12.75">
      <c r="C909" s="220">
        <f t="shared" si="712"/>
        <v>18</v>
      </c>
      <c r="D909" s="198" t="str">
        <f t="shared" si="713"/>
        <v>…</v>
      </c>
      <c r="E909" s="245" t="str">
        <f t="shared" si="709"/>
        <v>Operating Expense</v>
      </c>
      <c r="F909" s="215">
        <f t="shared" si="709"/>
        <v>2</v>
      </c>
      <c r="G909" s="215"/>
      <c r="H909" s="257">
        <f>Assumptions!$E$38</f>
        <v>0.00036000000000000002</v>
      </c>
      <c r="I909" s="252">
        <f t="shared" si="710"/>
        <v>1</v>
      </c>
      <c r="K909" s="236">
        <f t="shared" si="714"/>
        <v>0</v>
      </c>
      <c r="L909" s="237">
        <f t="shared" si="715"/>
        <v>0</v>
      </c>
      <c r="O909" s="344">
        <f t="shared" si="716"/>
        <v>0</v>
      </c>
      <c r="P909" s="269">
        <f t="shared" si="733" ref="P909:BM909">$H909*P880</f>
        <v>0</v>
      </c>
      <c r="Q909" s="269">
        <f t="shared" si="733"/>
        <v>0</v>
      </c>
      <c r="R909" s="269">
        <f t="shared" si="733"/>
        <v>0</v>
      </c>
      <c r="S909" s="269">
        <f t="shared" si="733"/>
        <v>0</v>
      </c>
      <c r="T909" s="269">
        <f t="shared" si="733"/>
        <v>0</v>
      </c>
      <c r="U909" s="269">
        <f t="shared" si="733"/>
        <v>0</v>
      </c>
      <c r="V909" s="269">
        <f t="shared" si="733"/>
        <v>0</v>
      </c>
      <c r="W909" s="269">
        <f t="shared" si="733"/>
        <v>0</v>
      </c>
      <c r="X909" s="269">
        <f t="shared" si="733"/>
        <v>0</v>
      </c>
      <c r="Y909" s="269">
        <f t="shared" si="733"/>
        <v>0</v>
      </c>
      <c r="Z909" s="269">
        <f t="shared" si="733"/>
        <v>0</v>
      </c>
      <c r="AA909" s="269">
        <f t="shared" si="733"/>
        <v>0</v>
      </c>
      <c r="AB909" s="269">
        <f t="shared" si="733"/>
        <v>0</v>
      </c>
      <c r="AC909" s="269">
        <f t="shared" si="733"/>
        <v>0</v>
      </c>
      <c r="AD909" s="269">
        <f t="shared" si="733"/>
        <v>0</v>
      </c>
      <c r="AE909" s="269">
        <f t="shared" si="733"/>
        <v>0</v>
      </c>
      <c r="AF909" s="269">
        <f t="shared" si="733"/>
        <v>0</v>
      </c>
      <c r="AG909" s="269">
        <f t="shared" si="733"/>
        <v>0</v>
      </c>
      <c r="AH909" s="269">
        <f t="shared" si="733"/>
        <v>0</v>
      </c>
      <c r="AI909" s="269">
        <f t="shared" si="733"/>
        <v>0</v>
      </c>
      <c r="AJ909" s="269">
        <f t="shared" si="733"/>
        <v>0</v>
      </c>
      <c r="AK909" s="269">
        <f t="shared" si="733"/>
        <v>0</v>
      </c>
      <c r="AL909" s="269">
        <f t="shared" si="733"/>
        <v>0</v>
      </c>
      <c r="AM909" s="269">
        <f t="shared" si="733"/>
        <v>0</v>
      </c>
      <c r="AN909" s="269">
        <f t="shared" si="733"/>
        <v>0</v>
      </c>
      <c r="AO909" s="269">
        <f t="shared" si="733"/>
        <v>0</v>
      </c>
      <c r="AP909" s="269">
        <f t="shared" si="733"/>
        <v>0</v>
      </c>
      <c r="AQ909" s="269">
        <f t="shared" si="733"/>
        <v>0</v>
      </c>
      <c r="AR909" s="269">
        <f t="shared" si="733"/>
        <v>0</v>
      </c>
      <c r="AS909" s="269">
        <f t="shared" si="733"/>
        <v>0</v>
      </c>
      <c r="AT909" s="269">
        <f t="shared" si="733"/>
        <v>0</v>
      </c>
      <c r="AU909" s="269">
        <f t="shared" si="733"/>
        <v>0</v>
      </c>
      <c r="AV909" s="269">
        <f t="shared" si="733"/>
        <v>0</v>
      </c>
      <c r="AW909" s="269">
        <f t="shared" si="733"/>
        <v>0</v>
      </c>
      <c r="AX909" s="269">
        <f t="shared" si="733"/>
        <v>0</v>
      </c>
      <c r="AY909" s="269">
        <f t="shared" si="733"/>
        <v>0</v>
      </c>
      <c r="AZ909" s="269">
        <f t="shared" si="733"/>
        <v>0</v>
      </c>
      <c r="BA909" s="269">
        <f t="shared" si="733"/>
        <v>0</v>
      </c>
      <c r="BB909" s="269">
        <f t="shared" si="733"/>
        <v>0</v>
      </c>
      <c r="BC909" s="269">
        <f t="shared" si="733"/>
        <v>0</v>
      </c>
      <c r="BD909" s="269">
        <f t="shared" si="733"/>
        <v>0</v>
      </c>
      <c r="BE909" s="269">
        <f t="shared" si="733"/>
        <v>0</v>
      </c>
      <c r="BF909" s="269">
        <f t="shared" si="733"/>
        <v>0</v>
      </c>
      <c r="BG909" s="269">
        <f t="shared" si="733"/>
        <v>0</v>
      </c>
      <c r="BH909" s="269">
        <f t="shared" si="733"/>
        <v>0</v>
      </c>
      <c r="BI909" s="269">
        <f t="shared" si="733"/>
        <v>0</v>
      </c>
      <c r="BJ909" s="269">
        <f t="shared" si="733"/>
        <v>0</v>
      </c>
      <c r="BK909" s="269">
        <f t="shared" si="733"/>
        <v>0</v>
      </c>
      <c r="BL909" s="269">
        <f t="shared" si="733"/>
        <v>0</v>
      </c>
      <c r="BM909" s="269">
        <f t="shared" si="733"/>
        <v>0</v>
      </c>
    </row>
    <row r="910" spans="3:65" ht="12.75">
      <c r="C910" s="220">
        <f t="shared" si="712"/>
        <v>19</v>
      </c>
      <c r="D910" s="198" t="str">
        <f t="shared" si="713"/>
        <v>…</v>
      </c>
      <c r="E910" s="245" t="str">
        <f t="shared" si="709"/>
        <v>Operating Expense</v>
      </c>
      <c r="F910" s="215">
        <f t="shared" si="709"/>
        <v>2</v>
      </c>
      <c r="G910" s="215"/>
      <c r="H910" s="257">
        <f>Assumptions!$E$38</f>
        <v>0.00036000000000000002</v>
      </c>
      <c r="I910" s="252">
        <f t="shared" si="710"/>
        <v>1</v>
      </c>
      <c r="K910" s="236">
        <f t="shared" si="714"/>
        <v>0</v>
      </c>
      <c r="L910" s="237">
        <f t="shared" si="715"/>
        <v>0</v>
      </c>
      <c r="O910" s="344">
        <f t="shared" si="716"/>
        <v>0</v>
      </c>
      <c r="P910" s="269">
        <f t="shared" si="734" ref="P910:BM910">$H910*P881</f>
        <v>0</v>
      </c>
      <c r="Q910" s="269">
        <f t="shared" si="734"/>
        <v>0</v>
      </c>
      <c r="R910" s="269">
        <f t="shared" si="734"/>
        <v>0</v>
      </c>
      <c r="S910" s="269">
        <f t="shared" si="734"/>
        <v>0</v>
      </c>
      <c r="T910" s="269">
        <f t="shared" si="734"/>
        <v>0</v>
      </c>
      <c r="U910" s="269">
        <f t="shared" si="734"/>
        <v>0</v>
      </c>
      <c r="V910" s="269">
        <f t="shared" si="734"/>
        <v>0</v>
      </c>
      <c r="W910" s="269">
        <f t="shared" si="734"/>
        <v>0</v>
      </c>
      <c r="X910" s="269">
        <f t="shared" si="734"/>
        <v>0</v>
      </c>
      <c r="Y910" s="269">
        <f t="shared" si="734"/>
        <v>0</v>
      </c>
      <c r="Z910" s="269">
        <f t="shared" si="734"/>
        <v>0</v>
      </c>
      <c r="AA910" s="269">
        <f t="shared" si="734"/>
        <v>0</v>
      </c>
      <c r="AB910" s="269">
        <f t="shared" si="734"/>
        <v>0</v>
      </c>
      <c r="AC910" s="269">
        <f t="shared" si="734"/>
        <v>0</v>
      </c>
      <c r="AD910" s="269">
        <f t="shared" si="734"/>
        <v>0</v>
      </c>
      <c r="AE910" s="269">
        <f t="shared" si="734"/>
        <v>0</v>
      </c>
      <c r="AF910" s="269">
        <f t="shared" si="734"/>
        <v>0</v>
      </c>
      <c r="AG910" s="269">
        <f t="shared" si="734"/>
        <v>0</v>
      </c>
      <c r="AH910" s="269">
        <f t="shared" si="734"/>
        <v>0</v>
      </c>
      <c r="AI910" s="269">
        <f t="shared" si="734"/>
        <v>0</v>
      </c>
      <c r="AJ910" s="269">
        <f t="shared" si="734"/>
        <v>0</v>
      </c>
      <c r="AK910" s="269">
        <f t="shared" si="734"/>
        <v>0</v>
      </c>
      <c r="AL910" s="269">
        <f t="shared" si="734"/>
        <v>0</v>
      </c>
      <c r="AM910" s="269">
        <f t="shared" si="734"/>
        <v>0</v>
      </c>
      <c r="AN910" s="269">
        <f t="shared" si="734"/>
        <v>0</v>
      </c>
      <c r="AO910" s="269">
        <f t="shared" si="734"/>
        <v>0</v>
      </c>
      <c r="AP910" s="269">
        <f t="shared" si="734"/>
        <v>0</v>
      </c>
      <c r="AQ910" s="269">
        <f t="shared" si="734"/>
        <v>0</v>
      </c>
      <c r="AR910" s="269">
        <f t="shared" si="734"/>
        <v>0</v>
      </c>
      <c r="AS910" s="269">
        <f t="shared" si="734"/>
        <v>0</v>
      </c>
      <c r="AT910" s="269">
        <f t="shared" si="734"/>
        <v>0</v>
      </c>
      <c r="AU910" s="269">
        <f t="shared" si="734"/>
        <v>0</v>
      </c>
      <c r="AV910" s="269">
        <f t="shared" si="734"/>
        <v>0</v>
      </c>
      <c r="AW910" s="269">
        <f t="shared" si="734"/>
        <v>0</v>
      </c>
      <c r="AX910" s="269">
        <f t="shared" si="734"/>
        <v>0</v>
      </c>
      <c r="AY910" s="269">
        <f t="shared" si="734"/>
        <v>0</v>
      </c>
      <c r="AZ910" s="269">
        <f t="shared" si="734"/>
        <v>0</v>
      </c>
      <c r="BA910" s="269">
        <f t="shared" si="734"/>
        <v>0</v>
      </c>
      <c r="BB910" s="269">
        <f t="shared" si="734"/>
        <v>0</v>
      </c>
      <c r="BC910" s="269">
        <f t="shared" si="734"/>
        <v>0</v>
      </c>
      <c r="BD910" s="269">
        <f t="shared" si="734"/>
        <v>0</v>
      </c>
      <c r="BE910" s="269">
        <f t="shared" si="734"/>
        <v>0</v>
      </c>
      <c r="BF910" s="269">
        <f t="shared" si="734"/>
        <v>0</v>
      </c>
      <c r="BG910" s="269">
        <f t="shared" si="734"/>
        <v>0</v>
      </c>
      <c r="BH910" s="269">
        <f t="shared" si="734"/>
        <v>0</v>
      </c>
      <c r="BI910" s="269">
        <f t="shared" si="734"/>
        <v>0</v>
      </c>
      <c r="BJ910" s="269">
        <f t="shared" si="734"/>
        <v>0</v>
      </c>
      <c r="BK910" s="269">
        <f t="shared" si="734"/>
        <v>0</v>
      </c>
      <c r="BL910" s="269">
        <f t="shared" si="734"/>
        <v>0</v>
      </c>
      <c r="BM910" s="269">
        <f t="shared" si="734"/>
        <v>0</v>
      </c>
    </row>
    <row r="911" spans="3:65" ht="12.75">
      <c r="C911" s="220">
        <f t="shared" si="712"/>
        <v>20</v>
      </c>
      <c r="D911" s="198" t="str">
        <f t="shared" si="713"/>
        <v>…</v>
      </c>
      <c r="E911" s="245" t="str">
        <f t="shared" si="709"/>
        <v>Operating Expense</v>
      </c>
      <c r="F911" s="215">
        <f t="shared" si="709"/>
        <v>2</v>
      </c>
      <c r="G911" s="215"/>
      <c r="H911" s="257">
        <f>Assumptions!$E$38</f>
        <v>0.00036000000000000002</v>
      </c>
      <c r="I911" s="252">
        <f t="shared" si="710"/>
        <v>1</v>
      </c>
      <c r="K911" s="236">
        <f t="shared" si="714"/>
        <v>0</v>
      </c>
      <c r="L911" s="237">
        <f t="shared" si="715"/>
        <v>0</v>
      </c>
      <c r="O911" s="344">
        <f t="shared" si="716"/>
        <v>0</v>
      </c>
      <c r="P911" s="269">
        <f t="shared" si="735" ref="P911:BM911">$H911*P882</f>
        <v>0</v>
      </c>
      <c r="Q911" s="269">
        <f t="shared" si="735"/>
        <v>0</v>
      </c>
      <c r="R911" s="269">
        <f t="shared" si="735"/>
        <v>0</v>
      </c>
      <c r="S911" s="269">
        <f t="shared" si="735"/>
        <v>0</v>
      </c>
      <c r="T911" s="269">
        <f t="shared" si="735"/>
        <v>0</v>
      </c>
      <c r="U911" s="269">
        <f t="shared" si="735"/>
        <v>0</v>
      </c>
      <c r="V911" s="269">
        <f t="shared" si="735"/>
        <v>0</v>
      </c>
      <c r="W911" s="269">
        <f t="shared" si="735"/>
        <v>0</v>
      </c>
      <c r="X911" s="269">
        <f t="shared" si="735"/>
        <v>0</v>
      </c>
      <c r="Y911" s="269">
        <f t="shared" si="735"/>
        <v>0</v>
      </c>
      <c r="Z911" s="269">
        <f t="shared" si="735"/>
        <v>0</v>
      </c>
      <c r="AA911" s="269">
        <f t="shared" si="735"/>
        <v>0</v>
      </c>
      <c r="AB911" s="269">
        <f t="shared" si="735"/>
        <v>0</v>
      </c>
      <c r="AC911" s="269">
        <f t="shared" si="735"/>
        <v>0</v>
      </c>
      <c r="AD911" s="269">
        <f t="shared" si="735"/>
        <v>0</v>
      </c>
      <c r="AE911" s="269">
        <f t="shared" si="735"/>
        <v>0</v>
      </c>
      <c r="AF911" s="269">
        <f t="shared" si="735"/>
        <v>0</v>
      </c>
      <c r="AG911" s="269">
        <f t="shared" si="735"/>
        <v>0</v>
      </c>
      <c r="AH911" s="269">
        <f t="shared" si="735"/>
        <v>0</v>
      </c>
      <c r="AI911" s="269">
        <f t="shared" si="735"/>
        <v>0</v>
      </c>
      <c r="AJ911" s="269">
        <f t="shared" si="735"/>
        <v>0</v>
      </c>
      <c r="AK911" s="269">
        <f t="shared" si="735"/>
        <v>0</v>
      </c>
      <c r="AL911" s="269">
        <f t="shared" si="735"/>
        <v>0</v>
      </c>
      <c r="AM911" s="269">
        <f t="shared" si="735"/>
        <v>0</v>
      </c>
      <c r="AN911" s="269">
        <f t="shared" si="735"/>
        <v>0</v>
      </c>
      <c r="AO911" s="269">
        <f t="shared" si="735"/>
        <v>0</v>
      </c>
      <c r="AP911" s="269">
        <f t="shared" si="735"/>
        <v>0</v>
      </c>
      <c r="AQ911" s="269">
        <f t="shared" si="735"/>
        <v>0</v>
      </c>
      <c r="AR911" s="269">
        <f t="shared" si="735"/>
        <v>0</v>
      </c>
      <c r="AS911" s="269">
        <f t="shared" si="735"/>
        <v>0</v>
      </c>
      <c r="AT911" s="269">
        <f t="shared" si="735"/>
        <v>0</v>
      </c>
      <c r="AU911" s="269">
        <f t="shared" si="735"/>
        <v>0</v>
      </c>
      <c r="AV911" s="269">
        <f t="shared" si="735"/>
        <v>0</v>
      </c>
      <c r="AW911" s="269">
        <f t="shared" si="735"/>
        <v>0</v>
      </c>
      <c r="AX911" s="269">
        <f t="shared" si="735"/>
        <v>0</v>
      </c>
      <c r="AY911" s="269">
        <f t="shared" si="735"/>
        <v>0</v>
      </c>
      <c r="AZ911" s="269">
        <f t="shared" si="735"/>
        <v>0</v>
      </c>
      <c r="BA911" s="269">
        <f t="shared" si="735"/>
        <v>0</v>
      </c>
      <c r="BB911" s="269">
        <f t="shared" si="735"/>
        <v>0</v>
      </c>
      <c r="BC911" s="269">
        <f t="shared" si="735"/>
        <v>0</v>
      </c>
      <c r="BD911" s="269">
        <f t="shared" si="735"/>
        <v>0</v>
      </c>
      <c r="BE911" s="269">
        <f t="shared" si="735"/>
        <v>0</v>
      </c>
      <c r="BF911" s="269">
        <f t="shared" si="735"/>
        <v>0</v>
      </c>
      <c r="BG911" s="269">
        <f t="shared" si="735"/>
        <v>0</v>
      </c>
      <c r="BH911" s="269">
        <f t="shared" si="735"/>
        <v>0</v>
      </c>
      <c r="BI911" s="269">
        <f t="shared" si="735"/>
        <v>0</v>
      </c>
      <c r="BJ911" s="269">
        <f t="shared" si="735"/>
        <v>0</v>
      </c>
      <c r="BK911" s="269">
        <f t="shared" si="735"/>
        <v>0</v>
      </c>
      <c r="BL911" s="269">
        <f t="shared" si="735"/>
        <v>0</v>
      </c>
      <c r="BM911" s="269">
        <f t="shared" si="735"/>
        <v>0</v>
      </c>
    </row>
    <row r="912" spans="3:65" ht="12.75">
      <c r="C912" s="220">
        <f t="shared" si="712"/>
        <v>21</v>
      </c>
      <c r="D912" s="198" t="str">
        <f t="shared" si="713"/>
        <v>…</v>
      </c>
      <c r="E912" s="245" t="str">
        <f t="shared" si="709"/>
        <v>Operating Expense</v>
      </c>
      <c r="F912" s="215">
        <f t="shared" si="709"/>
        <v>2</v>
      </c>
      <c r="G912" s="215"/>
      <c r="H912" s="257">
        <f>Assumptions!$E$38</f>
        <v>0.00036000000000000002</v>
      </c>
      <c r="I912" s="252">
        <f t="shared" si="710"/>
        <v>1</v>
      </c>
      <c r="K912" s="236">
        <f t="shared" si="714"/>
        <v>0</v>
      </c>
      <c r="L912" s="237">
        <f t="shared" si="715"/>
        <v>0</v>
      </c>
      <c r="O912" s="344">
        <f t="shared" si="716"/>
        <v>0</v>
      </c>
      <c r="P912" s="269">
        <f t="shared" si="736" ref="P912:BM912">$H912*P883</f>
        <v>0</v>
      </c>
      <c r="Q912" s="269">
        <f t="shared" si="736"/>
        <v>0</v>
      </c>
      <c r="R912" s="269">
        <f t="shared" si="736"/>
        <v>0</v>
      </c>
      <c r="S912" s="269">
        <f t="shared" si="736"/>
        <v>0</v>
      </c>
      <c r="T912" s="269">
        <f t="shared" si="736"/>
        <v>0</v>
      </c>
      <c r="U912" s="269">
        <f t="shared" si="736"/>
        <v>0</v>
      </c>
      <c r="V912" s="269">
        <f t="shared" si="736"/>
        <v>0</v>
      </c>
      <c r="W912" s="269">
        <f t="shared" si="736"/>
        <v>0</v>
      </c>
      <c r="X912" s="269">
        <f t="shared" si="736"/>
        <v>0</v>
      </c>
      <c r="Y912" s="269">
        <f t="shared" si="736"/>
        <v>0</v>
      </c>
      <c r="Z912" s="269">
        <f t="shared" si="736"/>
        <v>0</v>
      </c>
      <c r="AA912" s="269">
        <f t="shared" si="736"/>
        <v>0</v>
      </c>
      <c r="AB912" s="269">
        <f t="shared" si="736"/>
        <v>0</v>
      </c>
      <c r="AC912" s="269">
        <f t="shared" si="736"/>
        <v>0</v>
      </c>
      <c r="AD912" s="269">
        <f t="shared" si="736"/>
        <v>0</v>
      </c>
      <c r="AE912" s="269">
        <f t="shared" si="736"/>
        <v>0</v>
      </c>
      <c r="AF912" s="269">
        <f t="shared" si="736"/>
        <v>0</v>
      </c>
      <c r="AG912" s="269">
        <f t="shared" si="736"/>
        <v>0</v>
      </c>
      <c r="AH912" s="269">
        <f t="shared" si="736"/>
        <v>0</v>
      </c>
      <c r="AI912" s="269">
        <f t="shared" si="736"/>
        <v>0</v>
      </c>
      <c r="AJ912" s="269">
        <f t="shared" si="736"/>
        <v>0</v>
      </c>
      <c r="AK912" s="269">
        <f t="shared" si="736"/>
        <v>0</v>
      </c>
      <c r="AL912" s="269">
        <f t="shared" si="736"/>
        <v>0</v>
      </c>
      <c r="AM912" s="269">
        <f t="shared" si="736"/>
        <v>0</v>
      </c>
      <c r="AN912" s="269">
        <f t="shared" si="736"/>
        <v>0</v>
      </c>
      <c r="AO912" s="269">
        <f t="shared" si="736"/>
        <v>0</v>
      </c>
      <c r="AP912" s="269">
        <f t="shared" si="736"/>
        <v>0</v>
      </c>
      <c r="AQ912" s="269">
        <f t="shared" si="736"/>
        <v>0</v>
      </c>
      <c r="AR912" s="269">
        <f t="shared" si="736"/>
        <v>0</v>
      </c>
      <c r="AS912" s="269">
        <f t="shared" si="736"/>
        <v>0</v>
      </c>
      <c r="AT912" s="269">
        <f t="shared" si="736"/>
        <v>0</v>
      </c>
      <c r="AU912" s="269">
        <f t="shared" si="736"/>
        <v>0</v>
      </c>
      <c r="AV912" s="269">
        <f t="shared" si="736"/>
        <v>0</v>
      </c>
      <c r="AW912" s="269">
        <f t="shared" si="736"/>
        <v>0</v>
      </c>
      <c r="AX912" s="269">
        <f t="shared" si="736"/>
        <v>0</v>
      </c>
      <c r="AY912" s="269">
        <f t="shared" si="736"/>
        <v>0</v>
      </c>
      <c r="AZ912" s="269">
        <f t="shared" si="736"/>
        <v>0</v>
      </c>
      <c r="BA912" s="269">
        <f t="shared" si="736"/>
        <v>0</v>
      </c>
      <c r="BB912" s="269">
        <f t="shared" si="736"/>
        <v>0</v>
      </c>
      <c r="BC912" s="269">
        <f t="shared" si="736"/>
        <v>0</v>
      </c>
      <c r="BD912" s="269">
        <f t="shared" si="736"/>
        <v>0</v>
      </c>
      <c r="BE912" s="269">
        <f t="shared" si="736"/>
        <v>0</v>
      </c>
      <c r="BF912" s="269">
        <f t="shared" si="736"/>
        <v>0</v>
      </c>
      <c r="BG912" s="269">
        <f t="shared" si="736"/>
        <v>0</v>
      </c>
      <c r="BH912" s="269">
        <f t="shared" si="736"/>
        <v>0</v>
      </c>
      <c r="BI912" s="269">
        <f t="shared" si="736"/>
        <v>0</v>
      </c>
      <c r="BJ912" s="269">
        <f t="shared" si="736"/>
        <v>0</v>
      </c>
      <c r="BK912" s="269">
        <f t="shared" si="736"/>
        <v>0</v>
      </c>
      <c r="BL912" s="269">
        <f t="shared" si="736"/>
        <v>0</v>
      </c>
      <c r="BM912" s="269">
        <f t="shared" si="736"/>
        <v>0</v>
      </c>
    </row>
    <row r="913" spans="3:65" ht="12.75">
      <c r="C913" s="220">
        <f t="shared" si="712"/>
        <v>22</v>
      </c>
      <c r="D913" s="198" t="str">
        <f t="shared" si="713"/>
        <v>…</v>
      </c>
      <c r="E913" s="245" t="str">
        <f t="shared" si="709"/>
        <v>Operating Expense</v>
      </c>
      <c r="F913" s="215">
        <f t="shared" si="709"/>
        <v>2</v>
      </c>
      <c r="G913" s="215"/>
      <c r="H913" s="257">
        <f>Assumptions!$E$38</f>
        <v>0.00036000000000000002</v>
      </c>
      <c r="I913" s="252">
        <f t="shared" si="710"/>
        <v>1</v>
      </c>
      <c r="K913" s="236">
        <f t="shared" si="714"/>
        <v>0</v>
      </c>
      <c r="L913" s="237">
        <f t="shared" si="715"/>
        <v>0</v>
      </c>
      <c r="O913" s="344">
        <f t="shared" si="716"/>
        <v>0</v>
      </c>
      <c r="P913" s="269">
        <f t="shared" si="737" ref="P913:BM913">$H913*P884</f>
        <v>0</v>
      </c>
      <c r="Q913" s="269">
        <f t="shared" si="737"/>
        <v>0</v>
      </c>
      <c r="R913" s="269">
        <f t="shared" si="737"/>
        <v>0</v>
      </c>
      <c r="S913" s="269">
        <f t="shared" si="737"/>
        <v>0</v>
      </c>
      <c r="T913" s="269">
        <f t="shared" si="737"/>
        <v>0</v>
      </c>
      <c r="U913" s="269">
        <f t="shared" si="737"/>
        <v>0</v>
      </c>
      <c r="V913" s="269">
        <f t="shared" si="737"/>
        <v>0</v>
      </c>
      <c r="W913" s="269">
        <f t="shared" si="737"/>
        <v>0</v>
      </c>
      <c r="X913" s="269">
        <f t="shared" si="737"/>
        <v>0</v>
      </c>
      <c r="Y913" s="269">
        <f t="shared" si="737"/>
        <v>0</v>
      </c>
      <c r="Z913" s="269">
        <f t="shared" si="737"/>
        <v>0</v>
      </c>
      <c r="AA913" s="269">
        <f t="shared" si="737"/>
        <v>0</v>
      </c>
      <c r="AB913" s="269">
        <f t="shared" si="737"/>
        <v>0</v>
      </c>
      <c r="AC913" s="269">
        <f t="shared" si="737"/>
        <v>0</v>
      </c>
      <c r="AD913" s="269">
        <f t="shared" si="737"/>
        <v>0</v>
      </c>
      <c r="AE913" s="269">
        <f t="shared" si="737"/>
        <v>0</v>
      </c>
      <c r="AF913" s="269">
        <f t="shared" si="737"/>
        <v>0</v>
      </c>
      <c r="AG913" s="269">
        <f t="shared" si="737"/>
        <v>0</v>
      </c>
      <c r="AH913" s="269">
        <f t="shared" si="737"/>
        <v>0</v>
      </c>
      <c r="AI913" s="269">
        <f t="shared" si="737"/>
        <v>0</v>
      </c>
      <c r="AJ913" s="269">
        <f t="shared" si="737"/>
        <v>0</v>
      </c>
      <c r="AK913" s="269">
        <f t="shared" si="737"/>
        <v>0</v>
      </c>
      <c r="AL913" s="269">
        <f t="shared" si="737"/>
        <v>0</v>
      </c>
      <c r="AM913" s="269">
        <f t="shared" si="737"/>
        <v>0</v>
      </c>
      <c r="AN913" s="269">
        <f t="shared" si="737"/>
        <v>0</v>
      </c>
      <c r="AO913" s="269">
        <f t="shared" si="737"/>
        <v>0</v>
      </c>
      <c r="AP913" s="269">
        <f t="shared" si="737"/>
        <v>0</v>
      </c>
      <c r="AQ913" s="269">
        <f t="shared" si="737"/>
        <v>0</v>
      </c>
      <c r="AR913" s="269">
        <f t="shared" si="737"/>
        <v>0</v>
      </c>
      <c r="AS913" s="269">
        <f t="shared" si="737"/>
        <v>0</v>
      </c>
      <c r="AT913" s="269">
        <f t="shared" si="737"/>
        <v>0</v>
      </c>
      <c r="AU913" s="269">
        <f t="shared" si="737"/>
        <v>0</v>
      </c>
      <c r="AV913" s="269">
        <f t="shared" si="737"/>
        <v>0</v>
      </c>
      <c r="AW913" s="269">
        <f t="shared" si="737"/>
        <v>0</v>
      </c>
      <c r="AX913" s="269">
        <f t="shared" si="737"/>
        <v>0</v>
      </c>
      <c r="AY913" s="269">
        <f t="shared" si="737"/>
        <v>0</v>
      </c>
      <c r="AZ913" s="269">
        <f t="shared" si="737"/>
        <v>0</v>
      </c>
      <c r="BA913" s="269">
        <f t="shared" si="737"/>
        <v>0</v>
      </c>
      <c r="BB913" s="269">
        <f t="shared" si="737"/>
        <v>0</v>
      </c>
      <c r="BC913" s="269">
        <f t="shared" si="737"/>
        <v>0</v>
      </c>
      <c r="BD913" s="269">
        <f t="shared" si="737"/>
        <v>0</v>
      </c>
      <c r="BE913" s="269">
        <f t="shared" si="737"/>
        <v>0</v>
      </c>
      <c r="BF913" s="269">
        <f t="shared" si="737"/>
        <v>0</v>
      </c>
      <c r="BG913" s="269">
        <f t="shared" si="737"/>
        <v>0</v>
      </c>
      <c r="BH913" s="269">
        <f t="shared" si="737"/>
        <v>0</v>
      </c>
      <c r="BI913" s="269">
        <f t="shared" si="737"/>
        <v>0</v>
      </c>
      <c r="BJ913" s="269">
        <f t="shared" si="737"/>
        <v>0</v>
      </c>
      <c r="BK913" s="269">
        <f t="shared" si="737"/>
        <v>0</v>
      </c>
      <c r="BL913" s="269">
        <f t="shared" si="737"/>
        <v>0</v>
      </c>
      <c r="BM913" s="269">
        <f t="shared" si="737"/>
        <v>0</v>
      </c>
    </row>
    <row r="914" spans="3:65" ht="12.75">
      <c r="C914" s="220">
        <f t="shared" si="712"/>
        <v>23</v>
      </c>
      <c r="D914" s="198" t="str">
        <f t="shared" si="713"/>
        <v>…</v>
      </c>
      <c r="E914" s="245" t="str">
        <f t="shared" si="709"/>
        <v>Operating Expense</v>
      </c>
      <c r="F914" s="215">
        <f t="shared" si="709"/>
        <v>2</v>
      </c>
      <c r="G914" s="215"/>
      <c r="H914" s="257">
        <f>Assumptions!$E$38</f>
        <v>0.00036000000000000002</v>
      </c>
      <c r="I914" s="252">
        <f t="shared" si="710"/>
        <v>1</v>
      </c>
      <c r="K914" s="236">
        <f t="shared" si="714"/>
        <v>0</v>
      </c>
      <c r="L914" s="237">
        <f t="shared" si="715"/>
        <v>0</v>
      </c>
      <c r="O914" s="344">
        <f t="shared" si="716"/>
        <v>0</v>
      </c>
      <c r="P914" s="269">
        <f t="shared" si="738" ref="P914:BM914">$H914*P885</f>
        <v>0</v>
      </c>
      <c r="Q914" s="269">
        <f t="shared" si="738"/>
        <v>0</v>
      </c>
      <c r="R914" s="269">
        <f t="shared" si="738"/>
        <v>0</v>
      </c>
      <c r="S914" s="269">
        <f t="shared" si="738"/>
        <v>0</v>
      </c>
      <c r="T914" s="269">
        <f t="shared" si="738"/>
        <v>0</v>
      </c>
      <c r="U914" s="269">
        <f t="shared" si="738"/>
        <v>0</v>
      </c>
      <c r="V914" s="269">
        <f t="shared" si="738"/>
        <v>0</v>
      </c>
      <c r="W914" s="269">
        <f t="shared" si="738"/>
        <v>0</v>
      </c>
      <c r="X914" s="269">
        <f t="shared" si="738"/>
        <v>0</v>
      </c>
      <c r="Y914" s="269">
        <f t="shared" si="738"/>
        <v>0</v>
      </c>
      <c r="Z914" s="269">
        <f t="shared" si="738"/>
        <v>0</v>
      </c>
      <c r="AA914" s="269">
        <f t="shared" si="738"/>
        <v>0</v>
      </c>
      <c r="AB914" s="269">
        <f t="shared" si="738"/>
        <v>0</v>
      </c>
      <c r="AC914" s="269">
        <f t="shared" si="738"/>
        <v>0</v>
      </c>
      <c r="AD914" s="269">
        <f t="shared" si="738"/>
        <v>0</v>
      </c>
      <c r="AE914" s="269">
        <f t="shared" si="738"/>
        <v>0</v>
      </c>
      <c r="AF914" s="269">
        <f t="shared" si="738"/>
        <v>0</v>
      </c>
      <c r="AG914" s="269">
        <f t="shared" si="738"/>
        <v>0</v>
      </c>
      <c r="AH914" s="269">
        <f t="shared" si="738"/>
        <v>0</v>
      </c>
      <c r="AI914" s="269">
        <f t="shared" si="738"/>
        <v>0</v>
      </c>
      <c r="AJ914" s="269">
        <f t="shared" si="738"/>
        <v>0</v>
      </c>
      <c r="AK914" s="269">
        <f t="shared" si="738"/>
        <v>0</v>
      </c>
      <c r="AL914" s="269">
        <f t="shared" si="738"/>
        <v>0</v>
      </c>
      <c r="AM914" s="269">
        <f t="shared" si="738"/>
        <v>0</v>
      </c>
      <c r="AN914" s="269">
        <f t="shared" si="738"/>
        <v>0</v>
      </c>
      <c r="AO914" s="269">
        <f t="shared" si="738"/>
        <v>0</v>
      </c>
      <c r="AP914" s="269">
        <f t="shared" si="738"/>
        <v>0</v>
      </c>
      <c r="AQ914" s="269">
        <f t="shared" si="738"/>
        <v>0</v>
      </c>
      <c r="AR914" s="269">
        <f t="shared" si="738"/>
        <v>0</v>
      </c>
      <c r="AS914" s="269">
        <f t="shared" si="738"/>
        <v>0</v>
      </c>
      <c r="AT914" s="269">
        <f t="shared" si="738"/>
        <v>0</v>
      </c>
      <c r="AU914" s="269">
        <f t="shared" si="738"/>
        <v>0</v>
      </c>
      <c r="AV914" s="269">
        <f t="shared" si="738"/>
        <v>0</v>
      </c>
      <c r="AW914" s="269">
        <f t="shared" si="738"/>
        <v>0</v>
      </c>
      <c r="AX914" s="269">
        <f t="shared" si="738"/>
        <v>0</v>
      </c>
      <c r="AY914" s="269">
        <f t="shared" si="738"/>
        <v>0</v>
      </c>
      <c r="AZ914" s="269">
        <f t="shared" si="738"/>
        <v>0</v>
      </c>
      <c r="BA914" s="269">
        <f t="shared" si="738"/>
        <v>0</v>
      </c>
      <c r="BB914" s="269">
        <f t="shared" si="738"/>
        <v>0</v>
      </c>
      <c r="BC914" s="269">
        <f t="shared" si="738"/>
        <v>0</v>
      </c>
      <c r="BD914" s="269">
        <f t="shared" si="738"/>
        <v>0</v>
      </c>
      <c r="BE914" s="269">
        <f t="shared" si="738"/>
        <v>0</v>
      </c>
      <c r="BF914" s="269">
        <f t="shared" si="738"/>
        <v>0</v>
      </c>
      <c r="BG914" s="269">
        <f t="shared" si="738"/>
        <v>0</v>
      </c>
      <c r="BH914" s="269">
        <f t="shared" si="738"/>
        <v>0</v>
      </c>
      <c r="BI914" s="269">
        <f t="shared" si="738"/>
        <v>0</v>
      </c>
      <c r="BJ914" s="269">
        <f t="shared" si="738"/>
        <v>0</v>
      </c>
      <c r="BK914" s="269">
        <f t="shared" si="738"/>
        <v>0</v>
      </c>
      <c r="BL914" s="269">
        <f t="shared" si="738"/>
        <v>0</v>
      </c>
      <c r="BM914" s="269">
        <f t="shared" si="738"/>
        <v>0</v>
      </c>
    </row>
    <row r="915" spans="3:65" ht="12.75">
      <c r="C915" s="220">
        <f t="shared" si="712"/>
        <v>24</v>
      </c>
      <c r="D915" s="198" t="str">
        <f t="shared" si="713"/>
        <v>…</v>
      </c>
      <c r="E915" s="245" t="str">
        <f t="shared" si="709"/>
        <v>Operating Expense</v>
      </c>
      <c r="F915" s="215">
        <f t="shared" si="709"/>
        <v>2</v>
      </c>
      <c r="G915" s="215"/>
      <c r="H915" s="257">
        <f>Assumptions!$E$38</f>
        <v>0.00036000000000000002</v>
      </c>
      <c r="I915" s="252">
        <f t="shared" si="710"/>
        <v>1</v>
      </c>
      <c r="K915" s="236">
        <f t="shared" si="714"/>
        <v>0</v>
      </c>
      <c r="L915" s="237">
        <f t="shared" si="715"/>
        <v>0</v>
      </c>
      <c r="O915" s="344">
        <f t="shared" si="716"/>
        <v>0</v>
      </c>
      <c r="P915" s="269">
        <f t="shared" si="739" ref="P915:BM915">$H915*P886</f>
        <v>0</v>
      </c>
      <c r="Q915" s="269">
        <f t="shared" si="739"/>
        <v>0</v>
      </c>
      <c r="R915" s="269">
        <f t="shared" si="739"/>
        <v>0</v>
      </c>
      <c r="S915" s="269">
        <f t="shared" si="739"/>
        <v>0</v>
      </c>
      <c r="T915" s="269">
        <f t="shared" si="739"/>
        <v>0</v>
      </c>
      <c r="U915" s="269">
        <f t="shared" si="739"/>
        <v>0</v>
      </c>
      <c r="V915" s="269">
        <f t="shared" si="739"/>
        <v>0</v>
      </c>
      <c r="W915" s="269">
        <f t="shared" si="739"/>
        <v>0</v>
      </c>
      <c r="X915" s="269">
        <f t="shared" si="739"/>
        <v>0</v>
      </c>
      <c r="Y915" s="269">
        <f t="shared" si="739"/>
        <v>0</v>
      </c>
      <c r="Z915" s="269">
        <f t="shared" si="739"/>
        <v>0</v>
      </c>
      <c r="AA915" s="269">
        <f t="shared" si="739"/>
        <v>0</v>
      </c>
      <c r="AB915" s="269">
        <f t="shared" si="739"/>
        <v>0</v>
      </c>
      <c r="AC915" s="269">
        <f t="shared" si="739"/>
        <v>0</v>
      </c>
      <c r="AD915" s="269">
        <f t="shared" si="739"/>
        <v>0</v>
      </c>
      <c r="AE915" s="269">
        <f t="shared" si="739"/>
        <v>0</v>
      </c>
      <c r="AF915" s="269">
        <f t="shared" si="739"/>
        <v>0</v>
      </c>
      <c r="AG915" s="269">
        <f t="shared" si="739"/>
        <v>0</v>
      </c>
      <c r="AH915" s="269">
        <f t="shared" si="739"/>
        <v>0</v>
      </c>
      <c r="AI915" s="269">
        <f t="shared" si="739"/>
        <v>0</v>
      </c>
      <c r="AJ915" s="269">
        <f t="shared" si="739"/>
        <v>0</v>
      </c>
      <c r="AK915" s="269">
        <f t="shared" si="739"/>
        <v>0</v>
      </c>
      <c r="AL915" s="269">
        <f t="shared" si="739"/>
        <v>0</v>
      </c>
      <c r="AM915" s="269">
        <f t="shared" si="739"/>
        <v>0</v>
      </c>
      <c r="AN915" s="269">
        <f t="shared" si="739"/>
        <v>0</v>
      </c>
      <c r="AO915" s="269">
        <f t="shared" si="739"/>
        <v>0</v>
      </c>
      <c r="AP915" s="269">
        <f t="shared" si="739"/>
        <v>0</v>
      </c>
      <c r="AQ915" s="269">
        <f t="shared" si="739"/>
        <v>0</v>
      </c>
      <c r="AR915" s="269">
        <f t="shared" si="739"/>
        <v>0</v>
      </c>
      <c r="AS915" s="269">
        <f t="shared" si="739"/>
        <v>0</v>
      </c>
      <c r="AT915" s="269">
        <f t="shared" si="739"/>
        <v>0</v>
      </c>
      <c r="AU915" s="269">
        <f t="shared" si="739"/>
        <v>0</v>
      </c>
      <c r="AV915" s="269">
        <f t="shared" si="739"/>
        <v>0</v>
      </c>
      <c r="AW915" s="269">
        <f t="shared" si="739"/>
        <v>0</v>
      </c>
      <c r="AX915" s="269">
        <f t="shared" si="739"/>
        <v>0</v>
      </c>
      <c r="AY915" s="269">
        <f t="shared" si="739"/>
        <v>0</v>
      </c>
      <c r="AZ915" s="269">
        <f t="shared" si="739"/>
        <v>0</v>
      </c>
      <c r="BA915" s="269">
        <f t="shared" si="739"/>
        <v>0</v>
      </c>
      <c r="BB915" s="269">
        <f t="shared" si="739"/>
        <v>0</v>
      </c>
      <c r="BC915" s="269">
        <f t="shared" si="739"/>
        <v>0</v>
      </c>
      <c r="BD915" s="269">
        <f t="shared" si="739"/>
        <v>0</v>
      </c>
      <c r="BE915" s="269">
        <f t="shared" si="739"/>
        <v>0</v>
      </c>
      <c r="BF915" s="269">
        <f t="shared" si="739"/>
        <v>0</v>
      </c>
      <c r="BG915" s="269">
        <f t="shared" si="739"/>
        <v>0</v>
      </c>
      <c r="BH915" s="269">
        <f t="shared" si="739"/>
        <v>0</v>
      </c>
      <c r="BI915" s="269">
        <f t="shared" si="739"/>
        <v>0</v>
      </c>
      <c r="BJ915" s="269">
        <f t="shared" si="739"/>
        <v>0</v>
      </c>
      <c r="BK915" s="269">
        <f t="shared" si="739"/>
        <v>0</v>
      </c>
      <c r="BL915" s="269">
        <f t="shared" si="739"/>
        <v>0</v>
      </c>
      <c r="BM915" s="269">
        <f t="shared" si="739"/>
        <v>0</v>
      </c>
    </row>
    <row r="916" spans="3:65" ht="12.75">
      <c r="C916" s="220">
        <f t="shared" si="712"/>
        <v>25</v>
      </c>
      <c r="D916" s="198" t="str">
        <f t="shared" si="713"/>
        <v>…</v>
      </c>
      <c r="E916" s="245" t="str">
        <f t="shared" si="709"/>
        <v>Operating Expense</v>
      </c>
      <c r="F916" s="215">
        <f t="shared" si="709"/>
        <v>2</v>
      </c>
      <c r="G916" s="215"/>
      <c r="H916" s="257">
        <f>Assumptions!$E$38</f>
        <v>0.00036000000000000002</v>
      </c>
      <c r="I916" s="252">
        <f t="shared" si="710"/>
        <v>1</v>
      </c>
      <c r="K916" s="239">
        <f t="shared" si="714"/>
        <v>0</v>
      </c>
      <c r="L916" s="240">
        <f t="shared" si="715"/>
        <v>0</v>
      </c>
      <c r="O916" s="344">
        <f t="shared" si="716"/>
        <v>0</v>
      </c>
      <c r="P916" s="269">
        <f t="shared" si="740" ref="P916:BM916">$H916*P887</f>
        <v>0</v>
      </c>
      <c r="Q916" s="269">
        <f t="shared" si="740"/>
        <v>0</v>
      </c>
      <c r="R916" s="269">
        <f t="shared" si="740"/>
        <v>0</v>
      </c>
      <c r="S916" s="269">
        <f t="shared" si="740"/>
        <v>0</v>
      </c>
      <c r="T916" s="269">
        <f t="shared" si="740"/>
        <v>0</v>
      </c>
      <c r="U916" s="269">
        <f t="shared" si="740"/>
        <v>0</v>
      </c>
      <c r="V916" s="269">
        <f t="shared" si="740"/>
        <v>0</v>
      </c>
      <c r="W916" s="269">
        <f t="shared" si="740"/>
        <v>0</v>
      </c>
      <c r="X916" s="269">
        <f t="shared" si="740"/>
        <v>0</v>
      </c>
      <c r="Y916" s="269">
        <f t="shared" si="740"/>
        <v>0</v>
      </c>
      <c r="Z916" s="269">
        <f t="shared" si="740"/>
        <v>0</v>
      </c>
      <c r="AA916" s="269">
        <f t="shared" si="740"/>
        <v>0</v>
      </c>
      <c r="AB916" s="269">
        <f t="shared" si="740"/>
        <v>0</v>
      </c>
      <c r="AC916" s="269">
        <f t="shared" si="740"/>
        <v>0</v>
      </c>
      <c r="AD916" s="269">
        <f t="shared" si="740"/>
        <v>0</v>
      </c>
      <c r="AE916" s="269">
        <f t="shared" si="740"/>
        <v>0</v>
      </c>
      <c r="AF916" s="269">
        <f t="shared" si="740"/>
        <v>0</v>
      </c>
      <c r="AG916" s="269">
        <f t="shared" si="740"/>
        <v>0</v>
      </c>
      <c r="AH916" s="269">
        <f t="shared" si="740"/>
        <v>0</v>
      </c>
      <c r="AI916" s="269">
        <f t="shared" si="740"/>
        <v>0</v>
      </c>
      <c r="AJ916" s="269">
        <f t="shared" si="740"/>
        <v>0</v>
      </c>
      <c r="AK916" s="269">
        <f t="shared" si="740"/>
        <v>0</v>
      </c>
      <c r="AL916" s="269">
        <f t="shared" si="740"/>
        <v>0</v>
      </c>
      <c r="AM916" s="269">
        <f t="shared" si="740"/>
        <v>0</v>
      </c>
      <c r="AN916" s="269">
        <f t="shared" si="740"/>
        <v>0</v>
      </c>
      <c r="AO916" s="269">
        <f t="shared" si="740"/>
        <v>0</v>
      </c>
      <c r="AP916" s="269">
        <f t="shared" si="740"/>
        <v>0</v>
      </c>
      <c r="AQ916" s="269">
        <f t="shared" si="740"/>
        <v>0</v>
      </c>
      <c r="AR916" s="269">
        <f t="shared" si="740"/>
        <v>0</v>
      </c>
      <c r="AS916" s="269">
        <f t="shared" si="740"/>
        <v>0</v>
      </c>
      <c r="AT916" s="269">
        <f t="shared" si="740"/>
        <v>0</v>
      </c>
      <c r="AU916" s="269">
        <f t="shared" si="740"/>
        <v>0</v>
      </c>
      <c r="AV916" s="269">
        <f t="shared" si="740"/>
        <v>0</v>
      </c>
      <c r="AW916" s="269">
        <f t="shared" si="740"/>
        <v>0</v>
      </c>
      <c r="AX916" s="269">
        <f t="shared" si="740"/>
        <v>0</v>
      </c>
      <c r="AY916" s="269">
        <f t="shared" si="740"/>
        <v>0</v>
      </c>
      <c r="AZ916" s="269">
        <f t="shared" si="740"/>
        <v>0</v>
      </c>
      <c r="BA916" s="269">
        <f t="shared" si="740"/>
        <v>0</v>
      </c>
      <c r="BB916" s="269">
        <f t="shared" si="740"/>
        <v>0</v>
      </c>
      <c r="BC916" s="269">
        <f t="shared" si="740"/>
        <v>0</v>
      </c>
      <c r="BD916" s="269">
        <f t="shared" si="740"/>
        <v>0</v>
      </c>
      <c r="BE916" s="269">
        <f t="shared" si="740"/>
        <v>0</v>
      </c>
      <c r="BF916" s="269">
        <f t="shared" si="740"/>
        <v>0</v>
      </c>
      <c r="BG916" s="269">
        <f t="shared" si="740"/>
        <v>0</v>
      </c>
      <c r="BH916" s="269">
        <f t="shared" si="740"/>
        <v>0</v>
      </c>
      <c r="BI916" s="269">
        <f t="shared" si="740"/>
        <v>0</v>
      </c>
      <c r="BJ916" s="269">
        <f t="shared" si="740"/>
        <v>0</v>
      </c>
      <c r="BK916" s="269">
        <f t="shared" si="740"/>
        <v>0</v>
      </c>
      <c r="BL916" s="269">
        <f t="shared" si="740"/>
        <v>0</v>
      </c>
      <c r="BM916" s="269">
        <f t="shared" si="740"/>
        <v>0</v>
      </c>
    </row>
    <row r="917" spans="4:65" ht="12.75">
      <c r="D917" s="226" t="str">
        <f>"Total "&amp;D891</f>
        <v>Total Insurance Expense</v>
      </c>
      <c r="K917" s="241">
        <f t="shared" si="714"/>
        <v>1529.1522805950533</v>
      </c>
      <c r="L917" s="242">
        <f t="shared" si="715"/>
        <v>2016</v>
      </c>
      <c r="O917" s="243">
        <f t="shared" si="741" ref="O917:AT917">SUM(O892:O916)</f>
        <v>360</v>
      </c>
      <c r="P917" s="243">
        <f t="shared" si="741"/>
        <v>324</v>
      </c>
      <c r="Q917" s="243">
        <f t="shared" si="741"/>
        <v>288</v>
      </c>
      <c r="R917" s="243">
        <f t="shared" si="741"/>
        <v>252.00000000000003</v>
      </c>
      <c r="S917" s="243">
        <f t="shared" si="741"/>
        <v>216</v>
      </c>
      <c r="T917" s="243">
        <f t="shared" si="741"/>
        <v>180</v>
      </c>
      <c r="U917" s="243">
        <f t="shared" si="741"/>
        <v>144</v>
      </c>
      <c r="V917" s="243">
        <f t="shared" si="741"/>
        <v>108.00000000000003</v>
      </c>
      <c r="W917" s="243">
        <f t="shared" si="741"/>
        <v>72.000000000000028</v>
      </c>
      <c r="X917" s="243">
        <f t="shared" si="741"/>
        <v>72</v>
      </c>
      <c r="Y917" s="243">
        <f t="shared" si="741"/>
        <v>0</v>
      </c>
      <c r="Z917" s="243">
        <f t="shared" si="741"/>
        <v>0</v>
      </c>
      <c r="AA917" s="243">
        <f t="shared" si="741"/>
        <v>0</v>
      </c>
      <c r="AB917" s="243">
        <f t="shared" si="741"/>
        <v>0</v>
      </c>
      <c r="AC917" s="243">
        <f t="shared" si="741"/>
        <v>0</v>
      </c>
      <c r="AD917" s="243">
        <f t="shared" si="741"/>
        <v>0</v>
      </c>
      <c r="AE917" s="243">
        <f t="shared" si="741"/>
        <v>0</v>
      </c>
      <c r="AF917" s="243">
        <f t="shared" si="741"/>
        <v>0</v>
      </c>
      <c r="AG917" s="243">
        <f t="shared" si="741"/>
        <v>0</v>
      </c>
      <c r="AH917" s="243">
        <f t="shared" si="741"/>
        <v>0</v>
      </c>
      <c r="AI917" s="243">
        <f t="shared" si="741"/>
        <v>0</v>
      </c>
      <c r="AJ917" s="243">
        <f t="shared" si="741"/>
        <v>0</v>
      </c>
      <c r="AK917" s="243">
        <f t="shared" si="741"/>
        <v>0</v>
      </c>
      <c r="AL917" s="243">
        <f t="shared" si="741"/>
        <v>0</v>
      </c>
      <c r="AM917" s="243">
        <f t="shared" si="741"/>
        <v>0</v>
      </c>
      <c r="AN917" s="243">
        <f t="shared" si="741"/>
        <v>0</v>
      </c>
      <c r="AO917" s="243">
        <f t="shared" si="741"/>
        <v>0</v>
      </c>
      <c r="AP917" s="243">
        <f t="shared" si="741"/>
        <v>0</v>
      </c>
      <c r="AQ917" s="243">
        <f t="shared" si="741"/>
        <v>0</v>
      </c>
      <c r="AR917" s="243">
        <f t="shared" si="741"/>
        <v>0</v>
      </c>
      <c r="AS917" s="243">
        <f t="shared" si="741"/>
        <v>0</v>
      </c>
      <c r="AT917" s="243">
        <f t="shared" si="741"/>
        <v>0</v>
      </c>
      <c r="AU917" s="243">
        <f t="shared" si="742" ref="AU917:BM917">SUM(AU892:AU916)</f>
        <v>0</v>
      </c>
      <c r="AV917" s="243">
        <f t="shared" si="742"/>
        <v>0</v>
      </c>
      <c r="AW917" s="243">
        <f t="shared" si="742"/>
        <v>0</v>
      </c>
      <c r="AX917" s="243">
        <f t="shared" si="742"/>
        <v>0</v>
      </c>
      <c r="AY917" s="243">
        <f t="shared" si="742"/>
        <v>0</v>
      </c>
      <c r="AZ917" s="243">
        <f t="shared" si="742"/>
        <v>0</v>
      </c>
      <c r="BA917" s="243">
        <f t="shared" si="742"/>
        <v>0</v>
      </c>
      <c r="BB917" s="243">
        <f t="shared" si="742"/>
        <v>0</v>
      </c>
      <c r="BC917" s="243">
        <f t="shared" si="742"/>
        <v>0</v>
      </c>
      <c r="BD917" s="243">
        <f t="shared" si="742"/>
        <v>0</v>
      </c>
      <c r="BE917" s="243">
        <f t="shared" si="742"/>
        <v>0</v>
      </c>
      <c r="BF917" s="243">
        <f t="shared" si="742"/>
        <v>0</v>
      </c>
      <c r="BG917" s="243">
        <f t="shared" si="742"/>
        <v>0</v>
      </c>
      <c r="BH917" s="243">
        <f t="shared" si="742"/>
        <v>0</v>
      </c>
      <c r="BI917" s="243">
        <f t="shared" si="742"/>
        <v>0</v>
      </c>
      <c r="BJ917" s="243">
        <f t="shared" si="742"/>
        <v>0</v>
      </c>
      <c r="BK917" s="243">
        <f t="shared" si="742"/>
        <v>0</v>
      </c>
      <c r="BL917" s="243">
        <f t="shared" si="742"/>
        <v>0</v>
      </c>
      <c r="BM917" s="243">
        <f t="shared" si="742"/>
        <v>0</v>
      </c>
    </row>
    <row r="918" spans="4:7" s="221" customFormat="1" ht="12.75">
      <c r="D918" s="229"/>
      <c r="F918" s="230"/>
      <c r="G918" s="230"/>
    </row>
    <row r="919" spans="4:7" s="221" customFormat="1" ht="12.75">
      <c r="D919" s="229"/>
      <c r="F919" s="230"/>
      <c r="G919" s="230"/>
    </row>
    <row r="920" spans="4:65" ht="12.75">
      <c r="D920" s="218" t="s">
        <v>90</v>
      </c>
      <c r="E920" s="213"/>
      <c r="F920" s="186"/>
      <c r="G920" s="186"/>
      <c r="H920" s="251"/>
      <c r="K920" s="216"/>
      <c r="L920" s="216"/>
      <c r="M920" s="216"/>
      <c r="O920" s="216"/>
      <c r="P920" s="216"/>
      <c r="Q920" s="216"/>
      <c r="R920" s="216"/>
      <c r="S920" s="216"/>
      <c r="T920" s="216"/>
      <c r="U920" s="216"/>
      <c r="V920" s="216"/>
      <c r="W920" s="216"/>
      <c r="X920" s="216"/>
      <c r="Y920" s="216"/>
      <c r="Z920" s="216"/>
      <c r="AA920" s="216"/>
      <c r="AB920" s="216"/>
      <c r="AC920" s="216"/>
      <c r="AD920" s="216"/>
      <c r="AE920" s="216"/>
      <c r="AF920" s="216"/>
      <c r="AG920" s="216"/>
      <c r="AH920" s="216"/>
      <c r="AI920" s="216"/>
      <c r="AJ920" s="216"/>
      <c r="AK920" s="216"/>
      <c r="AL920" s="216"/>
      <c r="AM920" s="216"/>
      <c r="AN920" s="216"/>
      <c r="AO920" s="216"/>
      <c r="AP920" s="216"/>
      <c r="AQ920" s="216"/>
      <c r="AR920" s="216"/>
      <c r="AS920" s="216"/>
      <c r="AT920" s="216"/>
      <c r="AU920" s="216"/>
      <c r="AV920" s="216"/>
      <c r="AW920" s="216"/>
      <c r="AX920" s="216"/>
      <c r="AY920" s="216"/>
      <c r="AZ920" s="216"/>
      <c r="BA920" s="216"/>
      <c r="BB920" s="216"/>
      <c r="BC920" s="216"/>
      <c r="BD920" s="216"/>
      <c r="BE920" s="216"/>
      <c r="BF920" s="216"/>
      <c r="BG920" s="216"/>
      <c r="BH920" s="216"/>
      <c r="BI920" s="216"/>
      <c r="BJ920" s="216"/>
      <c r="BK920" s="216"/>
      <c r="BL920" s="216"/>
      <c r="BM920" s="216"/>
    </row>
    <row r="921" spans="3:65" ht="12.75">
      <c r="C921" s="220">
        <f>C920+1</f>
        <v>1</v>
      </c>
      <c r="D921" s="198" t="str">
        <f>INDEX(D$64:D$88,$C921,1)</f>
        <v>Capital Costs</v>
      </c>
      <c r="E921" s="245" t="str">
        <f t="shared" si="743" ref="E921:F945">INDEX(E$64:E$88,$C921,1)</f>
        <v>Capital</v>
      </c>
      <c r="F921" s="215">
        <f t="shared" si="743"/>
        <v>4</v>
      </c>
      <c r="G921" s="215"/>
      <c r="H921" s="249"/>
      <c r="K921" s="236">
        <f>SUMPRODUCT(O921:BM921,$O$12:$BM$12)</f>
        <v>75013.414653635104</v>
      </c>
      <c r="L921" s="237">
        <f>SUM(O921:BM921)</f>
        <v>98896</v>
      </c>
      <c r="O921" s="269">
        <f>O805+O892</f>
        <v>17660</v>
      </c>
      <c r="P921" s="269">
        <f t="shared" si="744" ref="P921:BM921">P805+P892</f>
        <v>15894</v>
      </c>
      <c r="Q921" s="269">
        <f t="shared" si="744"/>
        <v>14128</v>
      </c>
      <c r="R921" s="269">
        <f t="shared" si="744"/>
        <v>12362</v>
      </c>
      <c r="S921" s="269">
        <f t="shared" si="744"/>
        <v>10596</v>
      </c>
      <c r="T921" s="269">
        <f t="shared" si="744"/>
        <v>8830</v>
      </c>
      <c r="U921" s="269">
        <f t="shared" si="744"/>
        <v>7064</v>
      </c>
      <c r="V921" s="269">
        <f t="shared" si="744"/>
        <v>5298.0000000000009</v>
      </c>
      <c r="W921" s="269">
        <f t="shared" si="744"/>
        <v>3532.0000000000009</v>
      </c>
      <c r="X921" s="269">
        <f t="shared" si="744"/>
        <v>3532</v>
      </c>
      <c r="Y921" s="269">
        <f t="shared" si="744"/>
        <v>0</v>
      </c>
      <c r="Z921" s="269">
        <f t="shared" si="744"/>
        <v>0</v>
      </c>
      <c r="AA921" s="269">
        <f t="shared" si="744"/>
        <v>0</v>
      </c>
      <c r="AB921" s="269">
        <f t="shared" si="744"/>
        <v>0</v>
      </c>
      <c r="AC921" s="269">
        <f t="shared" si="744"/>
        <v>0</v>
      </c>
      <c r="AD921" s="269">
        <f t="shared" si="744"/>
        <v>0</v>
      </c>
      <c r="AE921" s="269">
        <f t="shared" si="744"/>
        <v>0</v>
      </c>
      <c r="AF921" s="269">
        <f t="shared" si="744"/>
        <v>0</v>
      </c>
      <c r="AG921" s="269">
        <f t="shared" si="744"/>
        <v>0</v>
      </c>
      <c r="AH921" s="269">
        <f t="shared" si="744"/>
        <v>0</v>
      </c>
      <c r="AI921" s="269">
        <f t="shared" si="744"/>
        <v>0</v>
      </c>
      <c r="AJ921" s="269">
        <f t="shared" si="744"/>
        <v>0</v>
      </c>
      <c r="AK921" s="269">
        <f t="shared" si="744"/>
        <v>0</v>
      </c>
      <c r="AL921" s="269">
        <f t="shared" si="744"/>
        <v>0</v>
      </c>
      <c r="AM921" s="269">
        <f t="shared" si="744"/>
        <v>0</v>
      </c>
      <c r="AN921" s="269">
        <f t="shared" si="744"/>
        <v>0</v>
      </c>
      <c r="AO921" s="269">
        <f t="shared" si="744"/>
        <v>0</v>
      </c>
      <c r="AP921" s="269">
        <f t="shared" si="744"/>
        <v>0</v>
      </c>
      <c r="AQ921" s="269">
        <f t="shared" si="744"/>
        <v>0</v>
      </c>
      <c r="AR921" s="269">
        <f t="shared" si="744"/>
        <v>0</v>
      </c>
      <c r="AS921" s="269">
        <f t="shared" si="744"/>
        <v>0</v>
      </c>
      <c r="AT921" s="269">
        <f t="shared" si="744"/>
        <v>0</v>
      </c>
      <c r="AU921" s="269">
        <f t="shared" si="744"/>
        <v>0</v>
      </c>
      <c r="AV921" s="269">
        <f t="shared" si="744"/>
        <v>0</v>
      </c>
      <c r="AW921" s="269">
        <f t="shared" si="744"/>
        <v>0</v>
      </c>
      <c r="AX921" s="269">
        <f t="shared" si="744"/>
        <v>0</v>
      </c>
      <c r="AY921" s="269">
        <f t="shared" si="744"/>
        <v>0</v>
      </c>
      <c r="AZ921" s="269">
        <f t="shared" si="744"/>
        <v>0</v>
      </c>
      <c r="BA921" s="269">
        <f t="shared" si="744"/>
        <v>0</v>
      </c>
      <c r="BB921" s="269">
        <f t="shared" si="744"/>
        <v>0</v>
      </c>
      <c r="BC921" s="269">
        <f t="shared" si="744"/>
        <v>0</v>
      </c>
      <c r="BD921" s="269">
        <f t="shared" si="744"/>
        <v>0</v>
      </c>
      <c r="BE921" s="269">
        <f t="shared" si="744"/>
        <v>0</v>
      </c>
      <c r="BF921" s="269">
        <f t="shared" si="744"/>
        <v>0</v>
      </c>
      <c r="BG921" s="269">
        <f t="shared" si="744"/>
        <v>0</v>
      </c>
      <c r="BH921" s="269">
        <f t="shared" si="744"/>
        <v>0</v>
      </c>
      <c r="BI921" s="269">
        <f t="shared" si="744"/>
        <v>0</v>
      </c>
      <c r="BJ921" s="269">
        <f t="shared" si="744"/>
        <v>0</v>
      </c>
      <c r="BK921" s="269">
        <f t="shared" si="744"/>
        <v>0</v>
      </c>
      <c r="BL921" s="269">
        <f t="shared" si="744"/>
        <v>0</v>
      </c>
      <c r="BM921" s="269">
        <f t="shared" si="744"/>
        <v>0</v>
      </c>
    </row>
    <row r="922" spans="3:65" ht="12.75">
      <c r="C922" s="220">
        <f t="shared" si="745" ref="C922:C945">C921+1</f>
        <v>2</v>
      </c>
      <c r="D922" s="198" t="str">
        <f t="shared" si="746" ref="D922:D945">INDEX(D$64:D$88,$C922,1)</f>
        <v>O&amp;M</v>
      </c>
      <c r="E922" s="245" t="str">
        <f t="shared" si="743"/>
        <v>Operating Expense</v>
      </c>
      <c r="F922" s="215">
        <f t="shared" si="743"/>
        <v>2</v>
      </c>
      <c r="G922" s="215"/>
      <c r="H922" s="249"/>
      <c r="K922" s="236">
        <f t="shared" si="747" ref="K922:K946">SUMPRODUCT(O922:BM922,$O$12:$BM$12)</f>
        <v>0</v>
      </c>
      <c r="L922" s="237">
        <f t="shared" si="748" ref="L922:L946">SUM(O922:BM922)</f>
        <v>0</v>
      </c>
      <c r="O922" s="269">
        <f t="shared" si="749" ref="O922:BM922">O806+O893</f>
        <v>0</v>
      </c>
      <c r="P922" s="269">
        <f t="shared" si="749"/>
        <v>0</v>
      </c>
      <c r="Q922" s="269">
        <f t="shared" si="749"/>
        <v>0</v>
      </c>
      <c r="R922" s="269">
        <f t="shared" si="749"/>
        <v>0</v>
      </c>
      <c r="S922" s="269">
        <f t="shared" si="749"/>
        <v>0</v>
      </c>
      <c r="T922" s="269">
        <f t="shared" si="749"/>
        <v>0</v>
      </c>
      <c r="U922" s="269">
        <f t="shared" si="749"/>
        <v>0</v>
      </c>
      <c r="V922" s="269">
        <f t="shared" si="749"/>
        <v>0</v>
      </c>
      <c r="W922" s="269">
        <f t="shared" si="749"/>
        <v>0</v>
      </c>
      <c r="X922" s="269">
        <f t="shared" si="749"/>
        <v>0</v>
      </c>
      <c r="Y922" s="269">
        <f t="shared" si="749"/>
        <v>0</v>
      </c>
      <c r="Z922" s="269">
        <f t="shared" si="749"/>
        <v>0</v>
      </c>
      <c r="AA922" s="269">
        <f t="shared" si="749"/>
        <v>0</v>
      </c>
      <c r="AB922" s="269">
        <f t="shared" si="749"/>
        <v>0</v>
      </c>
      <c r="AC922" s="269">
        <f t="shared" si="749"/>
        <v>0</v>
      </c>
      <c r="AD922" s="269">
        <f t="shared" si="749"/>
        <v>0</v>
      </c>
      <c r="AE922" s="269">
        <f t="shared" si="749"/>
        <v>0</v>
      </c>
      <c r="AF922" s="269">
        <f t="shared" si="749"/>
        <v>0</v>
      </c>
      <c r="AG922" s="269">
        <f t="shared" si="749"/>
        <v>0</v>
      </c>
      <c r="AH922" s="269">
        <f t="shared" si="749"/>
        <v>0</v>
      </c>
      <c r="AI922" s="269">
        <f t="shared" si="749"/>
        <v>0</v>
      </c>
      <c r="AJ922" s="269">
        <f t="shared" si="749"/>
        <v>0</v>
      </c>
      <c r="AK922" s="269">
        <f t="shared" si="749"/>
        <v>0</v>
      </c>
      <c r="AL922" s="269">
        <f t="shared" si="749"/>
        <v>0</v>
      </c>
      <c r="AM922" s="269">
        <f t="shared" si="749"/>
        <v>0</v>
      </c>
      <c r="AN922" s="269">
        <f t="shared" si="749"/>
        <v>0</v>
      </c>
      <c r="AO922" s="269">
        <f t="shared" si="749"/>
        <v>0</v>
      </c>
      <c r="AP922" s="269">
        <f t="shared" si="749"/>
        <v>0</v>
      </c>
      <c r="AQ922" s="269">
        <f t="shared" si="749"/>
        <v>0</v>
      </c>
      <c r="AR922" s="269">
        <f t="shared" si="749"/>
        <v>0</v>
      </c>
      <c r="AS922" s="269">
        <f t="shared" si="749"/>
        <v>0</v>
      </c>
      <c r="AT922" s="269">
        <f t="shared" si="749"/>
        <v>0</v>
      </c>
      <c r="AU922" s="269">
        <f t="shared" si="749"/>
        <v>0</v>
      </c>
      <c r="AV922" s="269">
        <f t="shared" si="749"/>
        <v>0</v>
      </c>
      <c r="AW922" s="269">
        <f t="shared" si="749"/>
        <v>0</v>
      </c>
      <c r="AX922" s="269">
        <f t="shared" si="749"/>
        <v>0</v>
      </c>
      <c r="AY922" s="269">
        <f t="shared" si="749"/>
        <v>0</v>
      </c>
      <c r="AZ922" s="269">
        <f t="shared" si="749"/>
        <v>0</v>
      </c>
      <c r="BA922" s="269">
        <f t="shared" si="749"/>
        <v>0</v>
      </c>
      <c r="BB922" s="269">
        <f t="shared" si="749"/>
        <v>0</v>
      </c>
      <c r="BC922" s="269">
        <f t="shared" si="749"/>
        <v>0</v>
      </c>
      <c r="BD922" s="269">
        <f t="shared" si="749"/>
        <v>0</v>
      </c>
      <c r="BE922" s="269">
        <f t="shared" si="749"/>
        <v>0</v>
      </c>
      <c r="BF922" s="269">
        <f t="shared" si="749"/>
        <v>0</v>
      </c>
      <c r="BG922" s="269">
        <f t="shared" si="749"/>
        <v>0</v>
      </c>
      <c r="BH922" s="269">
        <f t="shared" si="749"/>
        <v>0</v>
      </c>
      <c r="BI922" s="269">
        <f t="shared" si="749"/>
        <v>0</v>
      </c>
      <c r="BJ922" s="269">
        <f t="shared" si="749"/>
        <v>0</v>
      </c>
      <c r="BK922" s="269">
        <f t="shared" si="749"/>
        <v>0</v>
      </c>
      <c r="BL922" s="269">
        <f t="shared" si="749"/>
        <v>0</v>
      </c>
      <c r="BM922" s="269">
        <f t="shared" si="749"/>
        <v>0</v>
      </c>
    </row>
    <row r="923" spans="3:65" ht="12.75">
      <c r="C923" s="220">
        <f t="shared" si="745"/>
        <v>3</v>
      </c>
      <c r="D923" s="198" t="str">
        <f t="shared" si="746"/>
        <v>…</v>
      </c>
      <c r="E923" s="245" t="str">
        <f t="shared" si="743"/>
        <v>Operating Expense</v>
      </c>
      <c r="F923" s="215">
        <f t="shared" si="743"/>
        <v>2</v>
      </c>
      <c r="G923" s="215"/>
      <c r="H923" s="249"/>
      <c r="K923" s="236">
        <f t="shared" si="747"/>
        <v>0</v>
      </c>
      <c r="L923" s="237">
        <f t="shared" si="748"/>
        <v>0</v>
      </c>
      <c r="O923" s="269">
        <f t="shared" si="750" ref="O923:BM923">O807+O894</f>
        <v>0</v>
      </c>
      <c r="P923" s="269">
        <f t="shared" si="750"/>
        <v>0</v>
      </c>
      <c r="Q923" s="269">
        <f t="shared" si="750"/>
        <v>0</v>
      </c>
      <c r="R923" s="269">
        <f t="shared" si="750"/>
        <v>0</v>
      </c>
      <c r="S923" s="269">
        <f t="shared" si="750"/>
        <v>0</v>
      </c>
      <c r="T923" s="269">
        <f t="shared" si="750"/>
        <v>0</v>
      </c>
      <c r="U923" s="269">
        <f t="shared" si="750"/>
        <v>0</v>
      </c>
      <c r="V923" s="269">
        <f t="shared" si="750"/>
        <v>0</v>
      </c>
      <c r="W923" s="269">
        <f t="shared" si="750"/>
        <v>0</v>
      </c>
      <c r="X923" s="269">
        <f t="shared" si="750"/>
        <v>0</v>
      </c>
      <c r="Y923" s="269">
        <f t="shared" si="750"/>
        <v>0</v>
      </c>
      <c r="Z923" s="269">
        <f t="shared" si="750"/>
        <v>0</v>
      </c>
      <c r="AA923" s="269">
        <f t="shared" si="750"/>
        <v>0</v>
      </c>
      <c r="AB923" s="269">
        <f t="shared" si="750"/>
        <v>0</v>
      </c>
      <c r="AC923" s="269">
        <f t="shared" si="750"/>
        <v>0</v>
      </c>
      <c r="AD923" s="269">
        <f t="shared" si="750"/>
        <v>0</v>
      </c>
      <c r="AE923" s="269">
        <f t="shared" si="750"/>
        <v>0</v>
      </c>
      <c r="AF923" s="269">
        <f t="shared" si="750"/>
        <v>0</v>
      </c>
      <c r="AG923" s="269">
        <f t="shared" si="750"/>
        <v>0</v>
      </c>
      <c r="AH923" s="269">
        <f t="shared" si="750"/>
        <v>0</v>
      </c>
      <c r="AI923" s="269">
        <f t="shared" si="750"/>
        <v>0</v>
      </c>
      <c r="AJ923" s="269">
        <f t="shared" si="750"/>
        <v>0</v>
      </c>
      <c r="AK923" s="269">
        <f t="shared" si="750"/>
        <v>0</v>
      </c>
      <c r="AL923" s="269">
        <f t="shared" si="750"/>
        <v>0</v>
      </c>
      <c r="AM923" s="269">
        <f t="shared" si="750"/>
        <v>0</v>
      </c>
      <c r="AN923" s="269">
        <f t="shared" si="750"/>
        <v>0</v>
      </c>
      <c r="AO923" s="269">
        <f t="shared" si="750"/>
        <v>0</v>
      </c>
      <c r="AP923" s="269">
        <f t="shared" si="750"/>
        <v>0</v>
      </c>
      <c r="AQ923" s="269">
        <f t="shared" si="750"/>
        <v>0</v>
      </c>
      <c r="AR923" s="269">
        <f t="shared" si="750"/>
        <v>0</v>
      </c>
      <c r="AS923" s="269">
        <f t="shared" si="750"/>
        <v>0</v>
      </c>
      <c r="AT923" s="269">
        <f t="shared" si="750"/>
        <v>0</v>
      </c>
      <c r="AU923" s="269">
        <f t="shared" si="750"/>
        <v>0</v>
      </c>
      <c r="AV923" s="269">
        <f t="shared" si="750"/>
        <v>0</v>
      </c>
      <c r="AW923" s="269">
        <f t="shared" si="750"/>
        <v>0</v>
      </c>
      <c r="AX923" s="269">
        <f t="shared" si="750"/>
        <v>0</v>
      </c>
      <c r="AY923" s="269">
        <f t="shared" si="750"/>
        <v>0</v>
      </c>
      <c r="AZ923" s="269">
        <f t="shared" si="750"/>
        <v>0</v>
      </c>
      <c r="BA923" s="269">
        <f t="shared" si="750"/>
        <v>0</v>
      </c>
      <c r="BB923" s="269">
        <f t="shared" si="750"/>
        <v>0</v>
      </c>
      <c r="BC923" s="269">
        <f t="shared" si="750"/>
        <v>0</v>
      </c>
      <c r="BD923" s="269">
        <f t="shared" si="750"/>
        <v>0</v>
      </c>
      <c r="BE923" s="269">
        <f t="shared" si="750"/>
        <v>0</v>
      </c>
      <c r="BF923" s="269">
        <f t="shared" si="750"/>
        <v>0</v>
      </c>
      <c r="BG923" s="269">
        <f t="shared" si="750"/>
        <v>0</v>
      </c>
      <c r="BH923" s="269">
        <f t="shared" si="750"/>
        <v>0</v>
      </c>
      <c r="BI923" s="269">
        <f t="shared" si="750"/>
        <v>0</v>
      </c>
      <c r="BJ923" s="269">
        <f t="shared" si="750"/>
        <v>0</v>
      </c>
      <c r="BK923" s="269">
        <f t="shared" si="750"/>
        <v>0</v>
      </c>
      <c r="BL923" s="269">
        <f t="shared" si="750"/>
        <v>0</v>
      </c>
      <c r="BM923" s="269">
        <f t="shared" si="750"/>
        <v>0</v>
      </c>
    </row>
    <row r="924" spans="3:65" ht="12.75">
      <c r="C924" s="220">
        <f t="shared" si="745"/>
        <v>4</v>
      </c>
      <c r="D924" s="198" t="str">
        <f t="shared" si="746"/>
        <v>…</v>
      </c>
      <c r="E924" s="245" t="str">
        <f t="shared" si="743"/>
        <v>Operating Savings</v>
      </c>
      <c r="F924" s="215">
        <f t="shared" si="743"/>
        <v>1</v>
      </c>
      <c r="G924" s="215"/>
      <c r="H924" s="249"/>
      <c r="K924" s="236">
        <f t="shared" si="747"/>
        <v>0</v>
      </c>
      <c r="L924" s="237">
        <f t="shared" si="748"/>
        <v>0</v>
      </c>
      <c r="O924" s="269">
        <f t="shared" si="751" ref="O924:BM924">O808+O895</f>
        <v>0</v>
      </c>
      <c r="P924" s="269">
        <f t="shared" si="751"/>
        <v>0</v>
      </c>
      <c r="Q924" s="269">
        <f t="shared" si="751"/>
        <v>0</v>
      </c>
      <c r="R924" s="269">
        <f t="shared" si="751"/>
        <v>0</v>
      </c>
      <c r="S924" s="269">
        <f t="shared" si="751"/>
        <v>0</v>
      </c>
      <c r="T924" s="269">
        <f t="shared" si="751"/>
        <v>0</v>
      </c>
      <c r="U924" s="269">
        <f t="shared" si="751"/>
        <v>0</v>
      </c>
      <c r="V924" s="269">
        <f t="shared" si="751"/>
        <v>0</v>
      </c>
      <c r="W924" s="269">
        <f t="shared" si="751"/>
        <v>0</v>
      </c>
      <c r="X924" s="269">
        <f t="shared" si="751"/>
        <v>0</v>
      </c>
      <c r="Y924" s="269">
        <f t="shared" si="751"/>
        <v>0</v>
      </c>
      <c r="Z924" s="269">
        <f t="shared" si="751"/>
        <v>0</v>
      </c>
      <c r="AA924" s="269">
        <f t="shared" si="751"/>
        <v>0</v>
      </c>
      <c r="AB924" s="269">
        <f t="shared" si="751"/>
        <v>0</v>
      </c>
      <c r="AC924" s="269">
        <f t="shared" si="751"/>
        <v>0</v>
      </c>
      <c r="AD924" s="269">
        <f t="shared" si="751"/>
        <v>0</v>
      </c>
      <c r="AE924" s="269">
        <f t="shared" si="751"/>
        <v>0</v>
      </c>
      <c r="AF924" s="269">
        <f t="shared" si="751"/>
        <v>0</v>
      </c>
      <c r="AG924" s="269">
        <f t="shared" si="751"/>
        <v>0</v>
      </c>
      <c r="AH924" s="269">
        <f t="shared" si="751"/>
        <v>0</v>
      </c>
      <c r="AI924" s="269">
        <f t="shared" si="751"/>
        <v>0</v>
      </c>
      <c r="AJ924" s="269">
        <f t="shared" si="751"/>
        <v>0</v>
      </c>
      <c r="AK924" s="269">
        <f t="shared" si="751"/>
        <v>0</v>
      </c>
      <c r="AL924" s="269">
        <f t="shared" si="751"/>
        <v>0</v>
      </c>
      <c r="AM924" s="269">
        <f t="shared" si="751"/>
        <v>0</v>
      </c>
      <c r="AN924" s="269">
        <f t="shared" si="751"/>
        <v>0</v>
      </c>
      <c r="AO924" s="269">
        <f t="shared" si="751"/>
        <v>0</v>
      </c>
      <c r="AP924" s="269">
        <f t="shared" si="751"/>
        <v>0</v>
      </c>
      <c r="AQ924" s="269">
        <f t="shared" si="751"/>
        <v>0</v>
      </c>
      <c r="AR924" s="269">
        <f t="shared" si="751"/>
        <v>0</v>
      </c>
      <c r="AS924" s="269">
        <f t="shared" si="751"/>
        <v>0</v>
      </c>
      <c r="AT924" s="269">
        <f t="shared" si="751"/>
        <v>0</v>
      </c>
      <c r="AU924" s="269">
        <f t="shared" si="751"/>
        <v>0</v>
      </c>
      <c r="AV924" s="269">
        <f t="shared" si="751"/>
        <v>0</v>
      </c>
      <c r="AW924" s="269">
        <f t="shared" si="751"/>
        <v>0</v>
      </c>
      <c r="AX924" s="269">
        <f t="shared" si="751"/>
        <v>0</v>
      </c>
      <c r="AY924" s="269">
        <f t="shared" si="751"/>
        <v>0</v>
      </c>
      <c r="AZ924" s="269">
        <f t="shared" si="751"/>
        <v>0</v>
      </c>
      <c r="BA924" s="269">
        <f t="shared" si="751"/>
        <v>0</v>
      </c>
      <c r="BB924" s="269">
        <f t="shared" si="751"/>
        <v>0</v>
      </c>
      <c r="BC924" s="269">
        <f t="shared" si="751"/>
        <v>0</v>
      </c>
      <c r="BD924" s="269">
        <f t="shared" si="751"/>
        <v>0</v>
      </c>
      <c r="BE924" s="269">
        <f t="shared" si="751"/>
        <v>0</v>
      </c>
      <c r="BF924" s="269">
        <f t="shared" si="751"/>
        <v>0</v>
      </c>
      <c r="BG924" s="269">
        <f t="shared" si="751"/>
        <v>0</v>
      </c>
      <c r="BH924" s="269">
        <f t="shared" si="751"/>
        <v>0</v>
      </c>
      <c r="BI924" s="269">
        <f t="shared" si="751"/>
        <v>0</v>
      </c>
      <c r="BJ924" s="269">
        <f t="shared" si="751"/>
        <v>0</v>
      </c>
      <c r="BK924" s="269">
        <f t="shared" si="751"/>
        <v>0</v>
      </c>
      <c r="BL924" s="269">
        <f t="shared" si="751"/>
        <v>0</v>
      </c>
      <c r="BM924" s="269">
        <f t="shared" si="751"/>
        <v>0</v>
      </c>
    </row>
    <row r="925" spans="3:65" ht="12.75">
      <c r="C925" s="220">
        <f t="shared" si="745"/>
        <v>5</v>
      </c>
      <c r="D925" s="198" t="str">
        <f t="shared" si="746"/>
        <v>…</v>
      </c>
      <c r="E925" s="245" t="str">
        <f t="shared" si="743"/>
        <v>Operating Expense</v>
      </c>
      <c r="F925" s="215">
        <f t="shared" si="743"/>
        <v>2</v>
      </c>
      <c r="G925" s="215"/>
      <c r="H925" s="249"/>
      <c r="K925" s="236">
        <f t="shared" si="747"/>
        <v>0</v>
      </c>
      <c r="L925" s="237">
        <f t="shared" si="748"/>
        <v>0</v>
      </c>
      <c r="O925" s="269">
        <f t="shared" si="752" ref="O925:BM925">O809+O896</f>
        <v>0</v>
      </c>
      <c r="P925" s="269">
        <f t="shared" si="752"/>
        <v>0</v>
      </c>
      <c r="Q925" s="269">
        <f t="shared" si="752"/>
        <v>0</v>
      </c>
      <c r="R925" s="269">
        <f t="shared" si="752"/>
        <v>0</v>
      </c>
      <c r="S925" s="269">
        <f t="shared" si="752"/>
        <v>0</v>
      </c>
      <c r="T925" s="269">
        <f t="shared" si="752"/>
        <v>0</v>
      </c>
      <c r="U925" s="269">
        <f t="shared" si="752"/>
        <v>0</v>
      </c>
      <c r="V925" s="269">
        <f t="shared" si="752"/>
        <v>0</v>
      </c>
      <c r="W925" s="269">
        <f t="shared" si="752"/>
        <v>0</v>
      </c>
      <c r="X925" s="269">
        <f t="shared" si="752"/>
        <v>0</v>
      </c>
      <c r="Y925" s="269">
        <f t="shared" si="752"/>
        <v>0</v>
      </c>
      <c r="Z925" s="269">
        <f t="shared" si="752"/>
        <v>0</v>
      </c>
      <c r="AA925" s="269">
        <f t="shared" si="752"/>
        <v>0</v>
      </c>
      <c r="AB925" s="269">
        <f t="shared" si="752"/>
        <v>0</v>
      </c>
      <c r="AC925" s="269">
        <f t="shared" si="752"/>
        <v>0</v>
      </c>
      <c r="AD925" s="269">
        <f t="shared" si="752"/>
        <v>0</v>
      </c>
      <c r="AE925" s="269">
        <f t="shared" si="752"/>
        <v>0</v>
      </c>
      <c r="AF925" s="269">
        <f t="shared" si="752"/>
        <v>0</v>
      </c>
      <c r="AG925" s="269">
        <f t="shared" si="752"/>
        <v>0</v>
      </c>
      <c r="AH925" s="269">
        <f t="shared" si="752"/>
        <v>0</v>
      </c>
      <c r="AI925" s="269">
        <f t="shared" si="752"/>
        <v>0</v>
      </c>
      <c r="AJ925" s="269">
        <f t="shared" si="752"/>
        <v>0</v>
      </c>
      <c r="AK925" s="269">
        <f t="shared" si="752"/>
        <v>0</v>
      </c>
      <c r="AL925" s="269">
        <f t="shared" si="752"/>
        <v>0</v>
      </c>
      <c r="AM925" s="269">
        <f t="shared" si="752"/>
        <v>0</v>
      </c>
      <c r="AN925" s="269">
        <f t="shared" si="752"/>
        <v>0</v>
      </c>
      <c r="AO925" s="269">
        <f t="shared" si="752"/>
        <v>0</v>
      </c>
      <c r="AP925" s="269">
        <f t="shared" si="752"/>
        <v>0</v>
      </c>
      <c r="AQ925" s="269">
        <f t="shared" si="752"/>
        <v>0</v>
      </c>
      <c r="AR925" s="269">
        <f t="shared" si="752"/>
        <v>0</v>
      </c>
      <c r="AS925" s="269">
        <f t="shared" si="752"/>
        <v>0</v>
      </c>
      <c r="AT925" s="269">
        <f t="shared" si="752"/>
        <v>0</v>
      </c>
      <c r="AU925" s="269">
        <f t="shared" si="752"/>
        <v>0</v>
      </c>
      <c r="AV925" s="269">
        <f t="shared" si="752"/>
        <v>0</v>
      </c>
      <c r="AW925" s="269">
        <f t="shared" si="752"/>
        <v>0</v>
      </c>
      <c r="AX925" s="269">
        <f t="shared" si="752"/>
        <v>0</v>
      </c>
      <c r="AY925" s="269">
        <f t="shared" si="752"/>
        <v>0</v>
      </c>
      <c r="AZ925" s="269">
        <f t="shared" si="752"/>
        <v>0</v>
      </c>
      <c r="BA925" s="269">
        <f t="shared" si="752"/>
        <v>0</v>
      </c>
      <c r="BB925" s="269">
        <f t="shared" si="752"/>
        <v>0</v>
      </c>
      <c r="BC925" s="269">
        <f t="shared" si="752"/>
        <v>0</v>
      </c>
      <c r="BD925" s="269">
        <f t="shared" si="752"/>
        <v>0</v>
      </c>
      <c r="BE925" s="269">
        <f t="shared" si="752"/>
        <v>0</v>
      </c>
      <c r="BF925" s="269">
        <f t="shared" si="752"/>
        <v>0</v>
      </c>
      <c r="BG925" s="269">
        <f t="shared" si="752"/>
        <v>0</v>
      </c>
      <c r="BH925" s="269">
        <f t="shared" si="752"/>
        <v>0</v>
      </c>
      <c r="BI925" s="269">
        <f t="shared" si="752"/>
        <v>0</v>
      </c>
      <c r="BJ925" s="269">
        <f t="shared" si="752"/>
        <v>0</v>
      </c>
      <c r="BK925" s="269">
        <f t="shared" si="752"/>
        <v>0</v>
      </c>
      <c r="BL925" s="269">
        <f t="shared" si="752"/>
        <v>0</v>
      </c>
      <c r="BM925" s="269">
        <f t="shared" si="752"/>
        <v>0</v>
      </c>
    </row>
    <row r="926" spans="3:65" ht="12.75">
      <c r="C926" s="220">
        <f t="shared" si="745"/>
        <v>6</v>
      </c>
      <c r="D926" s="198" t="str">
        <f t="shared" si="746"/>
        <v>…</v>
      </c>
      <c r="E926" s="245" t="str">
        <f t="shared" si="743"/>
        <v>Operating Expense</v>
      </c>
      <c r="F926" s="215">
        <f t="shared" si="743"/>
        <v>2</v>
      </c>
      <c r="G926" s="215"/>
      <c r="H926" s="249"/>
      <c r="K926" s="236">
        <f t="shared" si="747"/>
        <v>0</v>
      </c>
      <c r="L926" s="237">
        <f t="shared" si="748"/>
        <v>0</v>
      </c>
      <c r="O926" s="269">
        <f t="shared" si="753" ref="O926:BM926">O810+O897</f>
        <v>0</v>
      </c>
      <c r="P926" s="269">
        <f t="shared" si="753"/>
        <v>0</v>
      </c>
      <c r="Q926" s="269">
        <f t="shared" si="753"/>
        <v>0</v>
      </c>
      <c r="R926" s="269">
        <f t="shared" si="753"/>
        <v>0</v>
      </c>
      <c r="S926" s="269">
        <f t="shared" si="753"/>
        <v>0</v>
      </c>
      <c r="T926" s="269">
        <f t="shared" si="753"/>
        <v>0</v>
      </c>
      <c r="U926" s="269">
        <f t="shared" si="753"/>
        <v>0</v>
      </c>
      <c r="V926" s="269">
        <f t="shared" si="753"/>
        <v>0</v>
      </c>
      <c r="W926" s="269">
        <f t="shared" si="753"/>
        <v>0</v>
      </c>
      <c r="X926" s="269">
        <f t="shared" si="753"/>
        <v>0</v>
      </c>
      <c r="Y926" s="269">
        <f t="shared" si="753"/>
        <v>0</v>
      </c>
      <c r="Z926" s="269">
        <f t="shared" si="753"/>
        <v>0</v>
      </c>
      <c r="AA926" s="269">
        <f t="shared" si="753"/>
        <v>0</v>
      </c>
      <c r="AB926" s="269">
        <f t="shared" si="753"/>
        <v>0</v>
      </c>
      <c r="AC926" s="269">
        <f t="shared" si="753"/>
        <v>0</v>
      </c>
      <c r="AD926" s="269">
        <f t="shared" si="753"/>
        <v>0</v>
      </c>
      <c r="AE926" s="269">
        <f t="shared" si="753"/>
        <v>0</v>
      </c>
      <c r="AF926" s="269">
        <f t="shared" si="753"/>
        <v>0</v>
      </c>
      <c r="AG926" s="269">
        <f t="shared" si="753"/>
        <v>0</v>
      </c>
      <c r="AH926" s="269">
        <f t="shared" si="753"/>
        <v>0</v>
      </c>
      <c r="AI926" s="269">
        <f t="shared" si="753"/>
        <v>0</v>
      </c>
      <c r="AJ926" s="269">
        <f t="shared" si="753"/>
        <v>0</v>
      </c>
      <c r="AK926" s="269">
        <f t="shared" si="753"/>
        <v>0</v>
      </c>
      <c r="AL926" s="269">
        <f t="shared" si="753"/>
        <v>0</v>
      </c>
      <c r="AM926" s="269">
        <f t="shared" si="753"/>
        <v>0</v>
      </c>
      <c r="AN926" s="269">
        <f t="shared" si="753"/>
        <v>0</v>
      </c>
      <c r="AO926" s="269">
        <f t="shared" si="753"/>
        <v>0</v>
      </c>
      <c r="AP926" s="269">
        <f t="shared" si="753"/>
        <v>0</v>
      </c>
      <c r="AQ926" s="269">
        <f t="shared" si="753"/>
        <v>0</v>
      </c>
      <c r="AR926" s="269">
        <f t="shared" si="753"/>
        <v>0</v>
      </c>
      <c r="AS926" s="269">
        <f t="shared" si="753"/>
        <v>0</v>
      </c>
      <c r="AT926" s="269">
        <f t="shared" si="753"/>
        <v>0</v>
      </c>
      <c r="AU926" s="269">
        <f t="shared" si="753"/>
        <v>0</v>
      </c>
      <c r="AV926" s="269">
        <f t="shared" si="753"/>
        <v>0</v>
      </c>
      <c r="AW926" s="269">
        <f t="shared" si="753"/>
        <v>0</v>
      </c>
      <c r="AX926" s="269">
        <f t="shared" si="753"/>
        <v>0</v>
      </c>
      <c r="AY926" s="269">
        <f t="shared" si="753"/>
        <v>0</v>
      </c>
      <c r="AZ926" s="269">
        <f t="shared" si="753"/>
        <v>0</v>
      </c>
      <c r="BA926" s="269">
        <f t="shared" si="753"/>
        <v>0</v>
      </c>
      <c r="BB926" s="269">
        <f t="shared" si="753"/>
        <v>0</v>
      </c>
      <c r="BC926" s="269">
        <f t="shared" si="753"/>
        <v>0</v>
      </c>
      <c r="BD926" s="269">
        <f t="shared" si="753"/>
        <v>0</v>
      </c>
      <c r="BE926" s="269">
        <f t="shared" si="753"/>
        <v>0</v>
      </c>
      <c r="BF926" s="269">
        <f t="shared" si="753"/>
        <v>0</v>
      </c>
      <c r="BG926" s="269">
        <f t="shared" si="753"/>
        <v>0</v>
      </c>
      <c r="BH926" s="269">
        <f t="shared" si="753"/>
        <v>0</v>
      </c>
      <c r="BI926" s="269">
        <f t="shared" si="753"/>
        <v>0</v>
      </c>
      <c r="BJ926" s="269">
        <f t="shared" si="753"/>
        <v>0</v>
      </c>
      <c r="BK926" s="269">
        <f t="shared" si="753"/>
        <v>0</v>
      </c>
      <c r="BL926" s="269">
        <f t="shared" si="753"/>
        <v>0</v>
      </c>
      <c r="BM926" s="269">
        <f t="shared" si="753"/>
        <v>0</v>
      </c>
    </row>
    <row r="927" spans="3:65" ht="12.75">
      <c r="C927" s="220">
        <f t="shared" si="745"/>
        <v>7</v>
      </c>
      <c r="D927" s="198" t="str">
        <f t="shared" si="746"/>
        <v>…</v>
      </c>
      <c r="E927" s="245" t="str">
        <f t="shared" si="743"/>
        <v>Operating Expense</v>
      </c>
      <c r="F927" s="215">
        <f t="shared" si="743"/>
        <v>2</v>
      </c>
      <c r="G927" s="215"/>
      <c r="H927" s="249"/>
      <c r="K927" s="236">
        <f t="shared" si="747"/>
        <v>0</v>
      </c>
      <c r="L927" s="237">
        <f t="shared" si="748"/>
        <v>0</v>
      </c>
      <c r="O927" s="269">
        <f t="shared" si="754" ref="O927:BM927">O811+O898</f>
        <v>0</v>
      </c>
      <c r="P927" s="269">
        <f t="shared" si="754"/>
        <v>0</v>
      </c>
      <c r="Q927" s="269">
        <f t="shared" si="754"/>
        <v>0</v>
      </c>
      <c r="R927" s="269">
        <f t="shared" si="754"/>
        <v>0</v>
      </c>
      <c r="S927" s="269">
        <f t="shared" si="754"/>
        <v>0</v>
      </c>
      <c r="T927" s="269">
        <f t="shared" si="754"/>
        <v>0</v>
      </c>
      <c r="U927" s="269">
        <f t="shared" si="754"/>
        <v>0</v>
      </c>
      <c r="V927" s="269">
        <f t="shared" si="754"/>
        <v>0</v>
      </c>
      <c r="W927" s="269">
        <f t="shared" si="754"/>
        <v>0</v>
      </c>
      <c r="X927" s="269">
        <f t="shared" si="754"/>
        <v>0</v>
      </c>
      <c r="Y927" s="269">
        <f t="shared" si="754"/>
        <v>0</v>
      </c>
      <c r="Z927" s="269">
        <f t="shared" si="754"/>
        <v>0</v>
      </c>
      <c r="AA927" s="269">
        <f t="shared" si="754"/>
        <v>0</v>
      </c>
      <c r="AB927" s="269">
        <f t="shared" si="754"/>
        <v>0</v>
      </c>
      <c r="AC927" s="269">
        <f t="shared" si="754"/>
        <v>0</v>
      </c>
      <c r="AD927" s="269">
        <f t="shared" si="754"/>
        <v>0</v>
      </c>
      <c r="AE927" s="269">
        <f t="shared" si="754"/>
        <v>0</v>
      </c>
      <c r="AF927" s="269">
        <f t="shared" si="754"/>
        <v>0</v>
      </c>
      <c r="AG927" s="269">
        <f t="shared" si="754"/>
        <v>0</v>
      </c>
      <c r="AH927" s="269">
        <f t="shared" si="754"/>
        <v>0</v>
      </c>
      <c r="AI927" s="269">
        <f t="shared" si="754"/>
        <v>0</v>
      </c>
      <c r="AJ927" s="269">
        <f t="shared" si="754"/>
        <v>0</v>
      </c>
      <c r="AK927" s="269">
        <f t="shared" si="754"/>
        <v>0</v>
      </c>
      <c r="AL927" s="269">
        <f t="shared" si="754"/>
        <v>0</v>
      </c>
      <c r="AM927" s="269">
        <f t="shared" si="754"/>
        <v>0</v>
      </c>
      <c r="AN927" s="269">
        <f t="shared" si="754"/>
        <v>0</v>
      </c>
      <c r="AO927" s="269">
        <f t="shared" si="754"/>
        <v>0</v>
      </c>
      <c r="AP927" s="269">
        <f t="shared" si="754"/>
        <v>0</v>
      </c>
      <c r="AQ927" s="269">
        <f t="shared" si="754"/>
        <v>0</v>
      </c>
      <c r="AR927" s="269">
        <f t="shared" si="754"/>
        <v>0</v>
      </c>
      <c r="AS927" s="269">
        <f t="shared" si="754"/>
        <v>0</v>
      </c>
      <c r="AT927" s="269">
        <f t="shared" si="754"/>
        <v>0</v>
      </c>
      <c r="AU927" s="269">
        <f t="shared" si="754"/>
        <v>0</v>
      </c>
      <c r="AV927" s="269">
        <f t="shared" si="754"/>
        <v>0</v>
      </c>
      <c r="AW927" s="269">
        <f t="shared" si="754"/>
        <v>0</v>
      </c>
      <c r="AX927" s="269">
        <f t="shared" si="754"/>
        <v>0</v>
      </c>
      <c r="AY927" s="269">
        <f t="shared" si="754"/>
        <v>0</v>
      </c>
      <c r="AZ927" s="269">
        <f t="shared" si="754"/>
        <v>0</v>
      </c>
      <c r="BA927" s="269">
        <f t="shared" si="754"/>
        <v>0</v>
      </c>
      <c r="BB927" s="269">
        <f t="shared" si="754"/>
        <v>0</v>
      </c>
      <c r="BC927" s="269">
        <f t="shared" si="754"/>
        <v>0</v>
      </c>
      <c r="BD927" s="269">
        <f t="shared" si="754"/>
        <v>0</v>
      </c>
      <c r="BE927" s="269">
        <f t="shared" si="754"/>
        <v>0</v>
      </c>
      <c r="BF927" s="269">
        <f t="shared" si="754"/>
        <v>0</v>
      </c>
      <c r="BG927" s="269">
        <f t="shared" si="754"/>
        <v>0</v>
      </c>
      <c r="BH927" s="269">
        <f t="shared" si="754"/>
        <v>0</v>
      </c>
      <c r="BI927" s="269">
        <f t="shared" si="754"/>
        <v>0</v>
      </c>
      <c r="BJ927" s="269">
        <f t="shared" si="754"/>
        <v>0</v>
      </c>
      <c r="BK927" s="269">
        <f t="shared" si="754"/>
        <v>0</v>
      </c>
      <c r="BL927" s="269">
        <f t="shared" si="754"/>
        <v>0</v>
      </c>
      <c r="BM927" s="269">
        <f t="shared" si="754"/>
        <v>0</v>
      </c>
    </row>
    <row r="928" spans="3:65" ht="12.75">
      <c r="C928" s="220">
        <f t="shared" si="745"/>
        <v>8</v>
      </c>
      <c r="D928" s="198" t="str">
        <f t="shared" si="746"/>
        <v>…</v>
      </c>
      <c r="E928" s="245" t="str">
        <f t="shared" si="743"/>
        <v>Operating Expense</v>
      </c>
      <c r="F928" s="215">
        <f t="shared" si="743"/>
        <v>2</v>
      </c>
      <c r="G928" s="215"/>
      <c r="H928" s="249"/>
      <c r="K928" s="236">
        <f t="shared" si="747"/>
        <v>0</v>
      </c>
      <c r="L928" s="237">
        <f t="shared" si="748"/>
        <v>0</v>
      </c>
      <c r="O928" s="269">
        <f t="shared" si="755" ref="O928:BM928">O812+O899</f>
        <v>0</v>
      </c>
      <c r="P928" s="269">
        <f t="shared" si="755"/>
        <v>0</v>
      </c>
      <c r="Q928" s="269">
        <f t="shared" si="755"/>
        <v>0</v>
      </c>
      <c r="R928" s="269">
        <f t="shared" si="755"/>
        <v>0</v>
      </c>
      <c r="S928" s="269">
        <f t="shared" si="755"/>
        <v>0</v>
      </c>
      <c r="T928" s="269">
        <f t="shared" si="755"/>
        <v>0</v>
      </c>
      <c r="U928" s="269">
        <f t="shared" si="755"/>
        <v>0</v>
      </c>
      <c r="V928" s="269">
        <f t="shared" si="755"/>
        <v>0</v>
      </c>
      <c r="W928" s="269">
        <f t="shared" si="755"/>
        <v>0</v>
      </c>
      <c r="X928" s="269">
        <f t="shared" si="755"/>
        <v>0</v>
      </c>
      <c r="Y928" s="269">
        <f t="shared" si="755"/>
        <v>0</v>
      </c>
      <c r="Z928" s="269">
        <f t="shared" si="755"/>
        <v>0</v>
      </c>
      <c r="AA928" s="269">
        <f t="shared" si="755"/>
        <v>0</v>
      </c>
      <c r="AB928" s="269">
        <f t="shared" si="755"/>
        <v>0</v>
      </c>
      <c r="AC928" s="269">
        <f t="shared" si="755"/>
        <v>0</v>
      </c>
      <c r="AD928" s="269">
        <f t="shared" si="755"/>
        <v>0</v>
      </c>
      <c r="AE928" s="269">
        <f t="shared" si="755"/>
        <v>0</v>
      </c>
      <c r="AF928" s="269">
        <f t="shared" si="755"/>
        <v>0</v>
      </c>
      <c r="AG928" s="269">
        <f t="shared" si="755"/>
        <v>0</v>
      </c>
      <c r="AH928" s="269">
        <f t="shared" si="755"/>
        <v>0</v>
      </c>
      <c r="AI928" s="269">
        <f t="shared" si="755"/>
        <v>0</v>
      </c>
      <c r="AJ928" s="269">
        <f t="shared" si="755"/>
        <v>0</v>
      </c>
      <c r="AK928" s="269">
        <f t="shared" si="755"/>
        <v>0</v>
      </c>
      <c r="AL928" s="269">
        <f t="shared" si="755"/>
        <v>0</v>
      </c>
      <c r="AM928" s="269">
        <f t="shared" si="755"/>
        <v>0</v>
      </c>
      <c r="AN928" s="269">
        <f t="shared" si="755"/>
        <v>0</v>
      </c>
      <c r="AO928" s="269">
        <f t="shared" si="755"/>
        <v>0</v>
      </c>
      <c r="AP928" s="269">
        <f t="shared" si="755"/>
        <v>0</v>
      </c>
      <c r="AQ928" s="269">
        <f t="shared" si="755"/>
        <v>0</v>
      </c>
      <c r="AR928" s="269">
        <f t="shared" si="755"/>
        <v>0</v>
      </c>
      <c r="AS928" s="269">
        <f t="shared" si="755"/>
        <v>0</v>
      </c>
      <c r="AT928" s="269">
        <f t="shared" si="755"/>
        <v>0</v>
      </c>
      <c r="AU928" s="269">
        <f t="shared" si="755"/>
        <v>0</v>
      </c>
      <c r="AV928" s="269">
        <f t="shared" si="755"/>
        <v>0</v>
      </c>
      <c r="AW928" s="269">
        <f t="shared" si="755"/>
        <v>0</v>
      </c>
      <c r="AX928" s="269">
        <f t="shared" si="755"/>
        <v>0</v>
      </c>
      <c r="AY928" s="269">
        <f t="shared" si="755"/>
        <v>0</v>
      </c>
      <c r="AZ928" s="269">
        <f t="shared" si="755"/>
        <v>0</v>
      </c>
      <c r="BA928" s="269">
        <f t="shared" si="755"/>
        <v>0</v>
      </c>
      <c r="BB928" s="269">
        <f t="shared" si="755"/>
        <v>0</v>
      </c>
      <c r="BC928" s="269">
        <f t="shared" si="755"/>
        <v>0</v>
      </c>
      <c r="BD928" s="269">
        <f t="shared" si="755"/>
        <v>0</v>
      </c>
      <c r="BE928" s="269">
        <f t="shared" si="755"/>
        <v>0</v>
      </c>
      <c r="BF928" s="269">
        <f t="shared" si="755"/>
        <v>0</v>
      </c>
      <c r="BG928" s="269">
        <f t="shared" si="755"/>
        <v>0</v>
      </c>
      <c r="BH928" s="269">
        <f t="shared" si="755"/>
        <v>0</v>
      </c>
      <c r="BI928" s="269">
        <f t="shared" si="755"/>
        <v>0</v>
      </c>
      <c r="BJ928" s="269">
        <f t="shared" si="755"/>
        <v>0</v>
      </c>
      <c r="BK928" s="269">
        <f t="shared" si="755"/>
        <v>0</v>
      </c>
      <c r="BL928" s="269">
        <f t="shared" si="755"/>
        <v>0</v>
      </c>
      <c r="BM928" s="269">
        <f t="shared" si="755"/>
        <v>0</v>
      </c>
    </row>
    <row r="929" spans="3:65" ht="12.75">
      <c r="C929" s="220">
        <f t="shared" si="745"/>
        <v>9</v>
      </c>
      <c r="D929" s="198" t="str">
        <f t="shared" si="746"/>
        <v>…</v>
      </c>
      <c r="E929" s="245" t="str">
        <f t="shared" si="743"/>
        <v>Operating Expense</v>
      </c>
      <c r="F929" s="215">
        <f t="shared" si="743"/>
        <v>2</v>
      </c>
      <c r="G929" s="215"/>
      <c r="H929" s="249"/>
      <c r="K929" s="236">
        <f t="shared" si="747"/>
        <v>0</v>
      </c>
      <c r="L929" s="237">
        <f t="shared" si="748"/>
        <v>0</v>
      </c>
      <c r="O929" s="269">
        <f t="shared" si="756" ref="O929:BM929">O813+O900</f>
        <v>0</v>
      </c>
      <c r="P929" s="269">
        <f t="shared" si="756"/>
        <v>0</v>
      </c>
      <c r="Q929" s="269">
        <f t="shared" si="756"/>
        <v>0</v>
      </c>
      <c r="R929" s="269">
        <f t="shared" si="756"/>
        <v>0</v>
      </c>
      <c r="S929" s="269">
        <f t="shared" si="756"/>
        <v>0</v>
      </c>
      <c r="T929" s="269">
        <f t="shared" si="756"/>
        <v>0</v>
      </c>
      <c r="U929" s="269">
        <f t="shared" si="756"/>
        <v>0</v>
      </c>
      <c r="V929" s="269">
        <f t="shared" si="756"/>
        <v>0</v>
      </c>
      <c r="W929" s="269">
        <f t="shared" si="756"/>
        <v>0</v>
      </c>
      <c r="X929" s="269">
        <f t="shared" si="756"/>
        <v>0</v>
      </c>
      <c r="Y929" s="269">
        <f t="shared" si="756"/>
        <v>0</v>
      </c>
      <c r="Z929" s="269">
        <f t="shared" si="756"/>
        <v>0</v>
      </c>
      <c r="AA929" s="269">
        <f t="shared" si="756"/>
        <v>0</v>
      </c>
      <c r="AB929" s="269">
        <f t="shared" si="756"/>
        <v>0</v>
      </c>
      <c r="AC929" s="269">
        <f t="shared" si="756"/>
        <v>0</v>
      </c>
      <c r="AD929" s="269">
        <f t="shared" si="756"/>
        <v>0</v>
      </c>
      <c r="AE929" s="269">
        <f t="shared" si="756"/>
        <v>0</v>
      </c>
      <c r="AF929" s="269">
        <f t="shared" si="756"/>
        <v>0</v>
      </c>
      <c r="AG929" s="269">
        <f t="shared" si="756"/>
        <v>0</v>
      </c>
      <c r="AH929" s="269">
        <f t="shared" si="756"/>
        <v>0</v>
      </c>
      <c r="AI929" s="269">
        <f t="shared" si="756"/>
        <v>0</v>
      </c>
      <c r="AJ929" s="269">
        <f t="shared" si="756"/>
        <v>0</v>
      </c>
      <c r="AK929" s="269">
        <f t="shared" si="756"/>
        <v>0</v>
      </c>
      <c r="AL929" s="269">
        <f t="shared" si="756"/>
        <v>0</v>
      </c>
      <c r="AM929" s="269">
        <f t="shared" si="756"/>
        <v>0</v>
      </c>
      <c r="AN929" s="269">
        <f t="shared" si="756"/>
        <v>0</v>
      </c>
      <c r="AO929" s="269">
        <f t="shared" si="756"/>
        <v>0</v>
      </c>
      <c r="AP929" s="269">
        <f t="shared" si="756"/>
        <v>0</v>
      </c>
      <c r="AQ929" s="269">
        <f t="shared" si="756"/>
        <v>0</v>
      </c>
      <c r="AR929" s="269">
        <f t="shared" si="756"/>
        <v>0</v>
      </c>
      <c r="AS929" s="269">
        <f t="shared" si="756"/>
        <v>0</v>
      </c>
      <c r="AT929" s="269">
        <f t="shared" si="756"/>
        <v>0</v>
      </c>
      <c r="AU929" s="269">
        <f t="shared" si="756"/>
        <v>0</v>
      </c>
      <c r="AV929" s="269">
        <f t="shared" si="756"/>
        <v>0</v>
      </c>
      <c r="AW929" s="269">
        <f t="shared" si="756"/>
        <v>0</v>
      </c>
      <c r="AX929" s="269">
        <f t="shared" si="756"/>
        <v>0</v>
      </c>
      <c r="AY929" s="269">
        <f t="shared" si="756"/>
        <v>0</v>
      </c>
      <c r="AZ929" s="269">
        <f t="shared" si="756"/>
        <v>0</v>
      </c>
      <c r="BA929" s="269">
        <f t="shared" si="756"/>
        <v>0</v>
      </c>
      <c r="BB929" s="269">
        <f t="shared" si="756"/>
        <v>0</v>
      </c>
      <c r="BC929" s="269">
        <f t="shared" si="756"/>
        <v>0</v>
      </c>
      <c r="BD929" s="269">
        <f t="shared" si="756"/>
        <v>0</v>
      </c>
      <c r="BE929" s="269">
        <f t="shared" si="756"/>
        <v>0</v>
      </c>
      <c r="BF929" s="269">
        <f t="shared" si="756"/>
        <v>0</v>
      </c>
      <c r="BG929" s="269">
        <f t="shared" si="756"/>
        <v>0</v>
      </c>
      <c r="BH929" s="269">
        <f t="shared" si="756"/>
        <v>0</v>
      </c>
      <c r="BI929" s="269">
        <f t="shared" si="756"/>
        <v>0</v>
      </c>
      <c r="BJ929" s="269">
        <f t="shared" si="756"/>
        <v>0</v>
      </c>
      <c r="BK929" s="269">
        <f t="shared" si="756"/>
        <v>0</v>
      </c>
      <c r="BL929" s="269">
        <f t="shared" si="756"/>
        <v>0</v>
      </c>
      <c r="BM929" s="269">
        <f t="shared" si="756"/>
        <v>0</v>
      </c>
    </row>
    <row r="930" spans="3:65" ht="12.75">
      <c r="C930" s="220">
        <f t="shared" si="745"/>
        <v>10</v>
      </c>
      <c r="D930" s="198" t="str">
        <f t="shared" si="746"/>
        <v>…</v>
      </c>
      <c r="E930" s="245" t="str">
        <f t="shared" si="743"/>
        <v>Operating Expense</v>
      </c>
      <c r="F930" s="215">
        <f t="shared" si="743"/>
        <v>2</v>
      </c>
      <c r="G930" s="215"/>
      <c r="H930" s="249"/>
      <c r="K930" s="236">
        <f t="shared" si="747"/>
        <v>0</v>
      </c>
      <c r="L930" s="237">
        <f t="shared" si="748"/>
        <v>0</v>
      </c>
      <c r="O930" s="269">
        <f t="shared" si="757" ref="O930:BM930">O814+O901</f>
        <v>0</v>
      </c>
      <c r="P930" s="269">
        <f t="shared" si="757"/>
        <v>0</v>
      </c>
      <c r="Q930" s="269">
        <f t="shared" si="757"/>
        <v>0</v>
      </c>
      <c r="R930" s="269">
        <f t="shared" si="757"/>
        <v>0</v>
      </c>
      <c r="S930" s="269">
        <f t="shared" si="757"/>
        <v>0</v>
      </c>
      <c r="T930" s="269">
        <f t="shared" si="757"/>
        <v>0</v>
      </c>
      <c r="U930" s="269">
        <f t="shared" si="757"/>
        <v>0</v>
      </c>
      <c r="V930" s="269">
        <f t="shared" si="757"/>
        <v>0</v>
      </c>
      <c r="W930" s="269">
        <f t="shared" si="757"/>
        <v>0</v>
      </c>
      <c r="X930" s="269">
        <f t="shared" si="757"/>
        <v>0</v>
      </c>
      <c r="Y930" s="269">
        <f t="shared" si="757"/>
        <v>0</v>
      </c>
      <c r="Z930" s="269">
        <f t="shared" si="757"/>
        <v>0</v>
      </c>
      <c r="AA930" s="269">
        <f t="shared" si="757"/>
        <v>0</v>
      </c>
      <c r="AB930" s="269">
        <f t="shared" si="757"/>
        <v>0</v>
      </c>
      <c r="AC930" s="269">
        <f t="shared" si="757"/>
        <v>0</v>
      </c>
      <c r="AD930" s="269">
        <f t="shared" si="757"/>
        <v>0</v>
      </c>
      <c r="AE930" s="269">
        <f t="shared" si="757"/>
        <v>0</v>
      </c>
      <c r="AF930" s="269">
        <f t="shared" si="757"/>
        <v>0</v>
      </c>
      <c r="AG930" s="269">
        <f t="shared" si="757"/>
        <v>0</v>
      </c>
      <c r="AH930" s="269">
        <f t="shared" si="757"/>
        <v>0</v>
      </c>
      <c r="AI930" s="269">
        <f t="shared" si="757"/>
        <v>0</v>
      </c>
      <c r="AJ930" s="269">
        <f t="shared" si="757"/>
        <v>0</v>
      </c>
      <c r="AK930" s="269">
        <f t="shared" si="757"/>
        <v>0</v>
      </c>
      <c r="AL930" s="269">
        <f t="shared" si="757"/>
        <v>0</v>
      </c>
      <c r="AM930" s="269">
        <f t="shared" si="757"/>
        <v>0</v>
      </c>
      <c r="AN930" s="269">
        <f t="shared" si="757"/>
        <v>0</v>
      </c>
      <c r="AO930" s="269">
        <f t="shared" si="757"/>
        <v>0</v>
      </c>
      <c r="AP930" s="269">
        <f t="shared" si="757"/>
        <v>0</v>
      </c>
      <c r="AQ930" s="269">
        <f t="shared" si="757"/>
        <v>0</v>
      </c>
      <c r="AR930" s="269">
        <f t="shared" si="757"/>
        <v>0</v>
      </c>
      <c r="AS930" s="269">
        <f t="shared" si="757"/>
        <v>0</v>
      </c>
      <c r="AT930" s="269">
        <f t="shared" si="757"/>
        <v>0</v>
      </c>
      <c r="AU930" s="269">
        <f t="shared" si="757"/>
        <v>0</v>
      </c>
      <c r="AV930" s="269">
        <f t="shared" si="757"/>
        <v>0</v>
      </c>
      <c r="AW930" s="269">
        <f t="shared" si="757"/>
        <v>0</v>
      </c>
      <c r="AX930" s="269">
        <f t="shared" si="757"/>
        <v>0</v>
      </c>
      <c r="AY930" s="269">
        <f t="shared" si="757"/>
        <v>0</v>
      </c>
      <c r="AZ930" s="269">
        <f t="shared" si="757"/>
        <v>0</v>
      </c>
      <c r="BA930" s="269">
        <f t="shared" si="757"/>
        <v>0</v>
      </c>
      <c r="BB930" s="269">
        <f t="shared" si="757"/>
        <v>0</v>
      </c>
      <c r="BC930" s="269">
        <f t="shared" si="757"/>
        <v>0</v>
      </c>
      <c r="BD930" s="269">
        <f t="shared" si="757"/>
        <v>0</v>
      </c>
      <c r="BE930" s="269">
        <f t="shared" si="757"/>
        <v>0</v>
      </c>
      <c r="BF930" s="269">
        <f t="shared" si="757"/>
        <v>0</v>
      </c>
      <c r="BG930" s="269">
        <f t="shared" si="757"/>
        <v>0</v>
      </c>
      <c r="BH930" s="269">
        <f t="shared" si="757"/>
        <v>0</v>
      </c>
      <c r="BI930" s="269">
        <f t="shared" si="757"/>
        <v>0</v>
      </c>
      <c r="BJ930" s="269">
        <f t="shared" si="757"/>
        <v>0</v>
      </c>
      <c r="BK930" s="269">
        <f t="shared" si="757"/>
        <v>0</v>
      </c>
      <c r="BL930" s="269">
        <f t="shared" si="757"/>
        <v>0</v>
      </c>
      <c r="BM930" s="269">
        <f t="shared" si="757"/>
        <v>0</v>
      </c>
    </row>
    <row r="931" spans="3:65" ht="12.75">
      <c r="C931" s="220">
        <f t="shared" si="745"/>
        <v>11</v>
      </c>
      <c r="D931" s="198" t="str">
        <f t="shared" si="746"/>
        <v>…</v>
      </c>
      <c r="E931" s="245" t="str">
        <f t="shared" si="743"/>
        <v>Operating Expense</v>
      </c>
      <c r="F931" s="215">
        <f t="shared" si="743"/>
        <v>2</v>
      </c>
      <c r="G931" s="215"/>
      <c r="H931" s="249"/>
      <c r="K931" s="236">
        <f t="shared" si="747"/>
        <v>0</v>
      </c>
      <c r="L931" s="237">
        <f t="shared" si="748"/>
        <v>0</v>
      </c>
      <c r="O931" s="269">
        <f t="shared" si="758" ref="O931:BM931">O815+O902</f>
        <v>0</v>
      </c>
      <c r="P931" s="269">
        <f t="shared" si="758"/>
        <v>0</v>
      </c>
      <c r="Q931" s="269">
        <f t="shared" si="758"/>
        <v>0</v>
      </c>
      <c r="R931" s="269">
        <f t="shared" si="758"/>
        <v>0</v>
      </c>
      <c r="S931" s="269">
        <f t="shared" si="758"/>
        <v>0</v>
      </c>
      <c r="T931" s="269">
        <f t="shared" si="758"/>
        <v>0</v>
      </c>
      <c r="U931" s="269">
        <f t="shared" si="758"/>
        <v>0</v>
      </c>
      <c r="V931" s="269">
        <f t="shared" si="758"/>
        <v>0</v>
      </c>
      <c r="W931" s="269">
        <f t="shared" si="758"/>
        <v>0</v>
      </c>
      <c r="X931" s="269">
        <f t="shared" si="758"/>
        <v>0</v>
      </c>
      <c r="Y931" s="269">
        <f t="shared" si="758"/>
        <v>0</v>
      </c>
      <c r="Z931" s="269">
        <f t="shared" si="758"/>
        <v>0</v>
      </c>
      <c r="AA931" s="269">
        <f t="shared" si="758"/>
        <v>0</v>
      </c>
      <c r="AB931" s="269">
        <f t="shared" si="758"/>
        <v>0</v>
      </c>
      <c r="AC931" s="269">
        <f t="shared" si="758"/>
        <v>0</v>
      </c>
      <c r="AD931" s="269">
        <f t="shared" si="758"/>
        <v>0</v>
      </c>
      <c r="AE931" s="269">
        <f t="shared" si="758"/>
        <v>0</v>
      </c>
      <c r="AF931" s="269">
        <f t="shared" si="758"/>
        <v>0</v>
      </c>
      <c r="AG931" s="269">
        <f t="shared" si="758"/>
        <v>0</v>
      </c>
      <c r="AH931" s="269">
        <f t="shared" si="758"/>
        <v>0</v>
      </c>
      <c r="AI931" s="269">
        <f t="shared" si="758"/>
        <v>0</v>
      </c>
      <c r="AJ931" s="269">
        <f t="shared" si="758"/>
        <v>0</v>
      </c>
      <c r="AK931" s="269">
        <f t="shared" si="758"/>
        <v>0</v>
      </c>
      <c r="AL931" s="269">
        <f t="shared" si="758"/>
        <v>0</v>
      </c>
      <c r="AM931" s="269">
        <f t="shared" si="758"/>
        <v>0</v>
      </c>
      <c r="AN931" s="269">
        <f t="shared" si="758"/>
        <v>0</v>
      </c>
      <c r="AO931" s="269">
        <f t="shared" si="758"/>
        <v>0</v>
      </c>
      <c r="AP931" s="269">
        <f t="shared" si="758"/>
        <v>0</v>
      </c>
      <c r="AQ931" s="269">
        <f t="shared" si="758"/>
        <v>0</v>
      </c>
      <c r="AR931" s="269">
        <f t="shared" si="758"/>
        <v>0</v>
      </c>
      <c r="AS931" s="269">
        <f t="shared" si="758"/>
        <v>0</v>
      </c>
      <c r="AT931" s="269">
        <f t="shared" si="758"/>
        <v>0</v>
      </c>
      <c r="AU931" s="269">
        <f t="shared" si="758"/>
        <v>0</v>
      </c>
      <c r="AV931" s="269">
        <f t="shared" si="758"/>
        <v>0</v>
      </c>
      <c r="AW931" s="269">
        <f t="shared" si="758"/>
        <v>0</v>
      </c>
      <c r="AX931" s="269">
        <f t="shared" si="758"/>
        <v>0</v>
      </c>
      <c r="AY931" s="269">
        <f t="shared" si="758"/>
        <v>0</v>
      </c>
      <c r="AZ931" s="269">
        <f t="shared" si="758"/>
        <v>0</v>
      </c>
      <c r="BA931" s="269">
        <f t="shared" si="758"/>
        <v>0</v>
      </c>
      <c r="BB931" s="269">
        <f t="shared" si="758"/>
        <v>0</v>
      </c>
      <c r="BC931" s="269">
        <f t="shared" si="758"/>
        <v>0</v>
      </c>
      <c r="BD931" s="269">
        <f t="shared" si="758"/>
        <v>0</v>
      </c>
      <c r="BE931" s="269">
        <f t="shared" si="758"/>
        <v>0</v>
      </c>
      <c r="BF931" s="269">
        <f t="shared" si="758"/>
        <v>0</v>
      </c>
      <c r="BG931" s="269">
        <f t="shared" si="758"/>
        <v>0</v>
      </c>
      <c r="BH931" s="269">
        <f t="shared" si="758"/>
        <v>0</v>
      </c>
      <c r="BI931" s="269">
        <f t="shared" si="758"/>
        <v>0</v>
      </c>
      <c r="BJ931" s="269">
        <f t="shared" si="758"/>
        <v>0</v>
      </c>
      <c r="BK931" s="269">
        <f t="shared" si="758"/>
        <v>0</v>
      </c>
      <c r="BL931" s="269">
        <f t="shared" si="758"/>
        <v>0</v>
      </c>
      <c r="BM931" s="269">
        <f t="shared" si="758"/>
        <v>0</v>
      </c>
    </row>
    <row r="932" spans="3:65" ht="12.75">
      <c r="C932" s="220">
        <f t="shared" si="745"/>
        <v>12</v>
      </c>
      <c r="D932" s="198" t="str">
        <f t="shared" si="746"/>
        <v>…</v>
      </c>
      <c r="E932" s="245" t="str">
        <f t="shared" si="743"/>
        <v>Operating Expense</v>
      </c>
      <c r="F932" s="215">
        <f t="shared" si="743"/>
        <v>2</v>
      </c>
      <c r="G932" s="215"/>
      <c r="H932" s="249"/>
      <c r="K932" s="236">
        <f t="shared" si="747"/>
        <v>0</v>
      </c>
      <c r="L932" s="237">
        <f t="shared" si="748"/>
        <v>0</v>
      </c>
      <c r="O932" s="269">
        <f t="shared" si="759" ref="O932:BM932">O816+O903</f>
        <v>0</v>
      </c>
      <c r="P932" s="269">
        <f t="shared" si="759"/>
        <v>0</v>
      </c>
      <c r="Q932" s="269">
        <f t="shared" si="759"/>
        <v>0</v>
      </c>
      <c r="R932" s="269">
        <f t="shared" si="759"/>
        <v>0</v>
      </c>
      <c r="S932" s="269">
        <f t="shared" si="759"/>
        <v>0</v>
      </c>
      <c r="T932" s="269">
        <f t="shared" si="759"/>
        <v>0</v>
      </c>
      <c r="U932" s="269">
        <f t="shared" si="759"/>
        <v>0</v>
      </c>
      <c r="V932" s="269">
        <f t="shared" si="759"/>
        <v>0</v>
      </c>
      <c r="W932" s="269">
        <f t="shared" si="759"/>
        <v>0</v>
      </c>
      <c r="X932" s="269">
        <f t="shared" si="759"/>
        <v>0</v>
      </c>
      <c r="Y932" s="269">
        <f t="shared" si="759"/>
        <v>0</v>
      </c>
      <c r="Z932" s="269">
        <f t="shared" si="759"/>
        <v>0</v>
      </c>
      <c r="AA932" s="269">
        <f t="shared" si="759"/>
        <v>0</v>
      </c>
      <c r="AB932" s="269">
        <f t="shared" si="759"/>
        <v>0</v>
      </c>
      <c r="AC932" s="269">
        <f t="shared" si="759"/>
        <v>0</v>
      </c>
      <c r="AD932" s="269">
        <f t="shared" si="759"/>
        <v>0</v>
      </c>
      <c r="AE932" s="269">
        <f t="shared" si="759"/>
        <v>0</v>
      </c>
      <c r="AF932" s="269">
        <f t="shared" si="759"/>
        <v>0</v>
      </c>
      <c r="AG932" s="269">
        <f t="shared" si="759"/>
        <v>0</v>
      </c>
      <c r="AH932" s="269">
        <f t="shared" si="759"/>
        <v>0</v>
      </c>
      <c r="AI932" s="269">
        <f t="shared" si="759"/>
        <v>0</v>
      </c>
      <c r="AJ932" s="269">
        <f t="shared" si="759"/>
        <v>0</v>
      </c>
      <c r="AK932" s="269">
        <f t="shared" si="759"/>
        <v>0</v>
      </c>
      <c r="AL932" s="269">
        <f t="shared" si="759"/>
        <v>0</v>
      </c>
      <c r="AM932" s="269">
        <f t="shared" si="759"/>
        <v>0</v>
      </c>
      <c r="AN932" s="269">
        <f t="shared" si="759"/>
        <v>0</v>
      </c>
      <c r="AO932" s="269">
        <f t="shared" si="759"/>
        <v>0</v>
      </c>
      <c r="AP932" s="269">
        <f t="shared" si="759"/>
        <v>0</v>
      </c>
      <c r="AQ932" s="269">
        <f t="shared" si="759"/>
        <v>0</v>
      </c>
      <c r="AR932" s="269">
        <f t="shared" si="759"/>
        <v>0</v>
      </c>
      <c r="AS932" s="269">
        <f t="shared" si="759"/>
        <v>0</v>
      </c>
      <c r="AT932" s="269">
        <f t="shared" si="759"/>
        <v>0</v>
      </c>
      <c r="AU932" s="269">
        <f t="shared" si="759"/>
        <v>0</v>
      </c>
      <c r="AV932" s="269">
        <f t="shared" si="759"/>
        <v>0</v>
      </c>
      <c r="AW932" s="269">
        <f t="shared" si="759"/>
        <v>0</v>
      </c>
      <c r="AX932" s="269">
        <f t="shared" si="759"/>
        <v>0</v>
      </c>
      <c r="AY932" s="269">
        <f t="shared" si="759"/>
        <v>0</v>
      </c>
      <c r="AZ932" s="269">
        <f t="shared" si="759"/>
        <v>0</v>
      </c>
      <c r="BA932" s="269">
        <f t="shared" si="759"/>
        <v>0</v>
      </c>
      <c r="BB932" s="269">
        <f t="shared" si="759"/>
        <v>0</v>
      </c>
      <c r="BC932" s="269">
        <f t="shared" si="759"/>
        <v>0</v>
      </c>
      <c r="BD932" s="269">
        <f t="shared" si="759"/>
        <v>0</v>
      </c>
      <c r="BE932" s="269">
        <f t="shared" si="759"/>
        <v>0</v>
      </c>
      <c r="BF932" s="269">
        <f t="shared" si="759"/>
        <v>0</v>
      </c>
      <c r="BG932" s="269">
        <f t="shared" si="759"/>
        <v>0</v>
      </c>
      <c r="BH932" s="269">
        <f t="shared" si="759"/>
        <v>0</v>
      </c>
      <c r="BI932" s="269">
        <f t="shared" si="759"/>
        <v>0</v>
      </c>
      <c r="BJ932" s="269">
        <f t="shared" si="759"/>
        <v>0</v>
      </c>
      <c r="BK932" s="269">
        <f t="shared" si="759"/>
        <v>0</v>
      </c>
      <c r="BL932" s="269">
        <f t="shared" si="759"/>
        <v>0</v>
      </c>
      <c r="BM932" s="269">
        <f t="shared" si="759"/>
        <v>0</v>
      </c>
    </row>
    <row r="933" spans="3:65" ht="12.75">
      <c r="C933" s="220">
        <f t="shared" si="745"/>
        <v>13</v>
      </c>
      <c r="D933" s="198" t="str">
        <f t="shared" si="746"/>
        <v>…</v>
      </c>
      <c r="E933" s="245" t="str">
        <f t="shared" si="743"/>
        <v>Operating Expense</v>
      </c>
      <c r="F933" s="215">
        <f t="shared" si="743"/>
        <v>2</v>
      </c>
      <c r="G933" s="215"/>
      <c r="H933" s="249"/>
      <c r="K933" s="236">
        <f t="shared" si="747"/>
        <v>0</v>
      </c>
      <c r="L933" s="237">
        <f t="shared" si="748"/>
        <v>0</v>
      </c>
      <c r="O933" s="269">
        <f t="shared" si="760" ref="O933:BM933">O817+O904</f>
        <v>0</v>
      </c>
      <c r="P933" s="269">
        <f t="shared" si="760"/>
        <v>0</v>
      </c>
      <c r="Q933" s="269">
        <f t="shared" si="760"/>
        <v>0</v>
      </c>
      <c r="R933" s="269">
        <f t="shared" si="760"/>
        <v>0</v>
      </c>
      <c r="S933" s="269">
        <f t="shared" si="760"/>
        <v>0</v>
      </c>
      <c r="T933" s="269">
        <f t="shared" si="760"/>
        <v>0</v>
      </c>
      <c r="U933" s="269">
        <f t="shared" si="760"/>
        <v>0</v>
      </c>
      <c r="V933" s="269">
        <f t="shared" si="760"/>
        <v>0</v>
      </c>
      <c r="W933" s="269">
        <f t="shared" si="760"/>
        <v>0</v>
      </c>
      <c r="X933" s="269">
        <f t="shared" si="760"/>
        <v>0</v>
      </c>
      <c r="Y933" s="269">
        <f t="shared" si="760"/>
        <v>0</v>
      </c>
      <c r="Z933" s="269">
        <f t="shared" si="760"/>
        <v>0</v>
      </c>
      <c r="AA933" s="269">
        <f t="shared" si="760"/>
        <v>0</v>
      </c>
      <c r="AB933" s="269">
        <f t="shared" si="760"/>
        <v>0</v>
      </c>
      <c r="AC933" s="269">
        <f t="shared" si="760"/>
        <v>0</v>
      </c>
      <c r="AD933" s="269">
        <f t="shared" si="760"/>
        <v>0</v>
      </c>
      <c r="AE933" s="269">
        <f t="shared" si="760"/>
        <v>0</v>
      </c>
      <c r="AF933" s="269">
        <f t="shared" si="760"/>
        <v>0</v>
      </c>
      <c r="AG933" s="269">
        <f t="shared" si="760"/>
        <v>0</v>
      </c>
      <c r="AH933" s="269">
        <f t="shared" si="760"/>
        <v>0</v>
      </c>
      <c r="AI933" s="269">
        <f t="shared" si="760"/>
        <v>0</v>
      </c>
      <c r="AJ933" s="269">
        <f t="shared" si="760"/>
        <v>0</v>
      </c>
      <c r="AK933" s="269">
        <f t="shared" si="760"/>
        <v>0</v>
      </c>
      <c r="AL933" s="269">
        <f t="shared" si="760"/>
        <v>0</v>
      </c>
      <c r="AM933" s="269">
        <f t="shared" si="760"/>
        <v>0</v>
      </c>
      <c r="AN933" s="269">
        <f t="shared" si="760"/>
        <v>0</v>
      </c>
      <c r="AO933" s="269">
        <f t="shared" si="760"/>
        <v>0</v>
      </c>
      <c r="AP933" s="269">
        <f t="shared" si="760"/>
        <v>0</v>
      </c>
      <c r="AQ933" s="269">
        <f t="shared" si="760"/>
        <v>0</v>
      </c>
      <c r="AR933" s="269">
        <f t="shared" si="760"/>
        <v>0</v>
      </c>
      <c r="AS933" s="269">
        <f t="shared" si="760"/>
        <v>0</v>
      </c>
      <c r="AT933" s="269">
        <f t="shared" si="760"/>
        <v>0</v>
      </c>
      <c r="AU933" s="269">
        <f t="shared" si="760"/>
        <v>0</v>
      </c>
      <c r="AV933" s="269">
        <f t="shared" si="760"/>
        <v>0</v>
      </c>
      <c r="AW933" s="269">
        <f t="shared" si="760"/>
        <v>0</v>
      </c>
      <c r="AX933" s="269">
        <f t="shared" si="760"/>
        <v>0</v>
      </c>
      <c r="AY933" s="269">
        <f t="shared" si="760"/>
        <v>0</v>
      </c>
      <c r="AZ933" s="269">
        <f t="shared" si="760"/>
        <v>0</v>
      </c>
      <c r="BA933" s="269">
        <f t="shared" si="760"/>
        <v>0</v>
      </c>
      <c r="BB933" s="269">
        <f t="shared" si="760"/>
        <v>0</v>
      </c>
      <c r="BC933" s="269">
        <f t="shared" si="760"/>
        <v>0</v>
      </c>
      <c r="BD933" s="269">
        <f t="shared" si="760"/>
        <v>0</v>
      </c>
      <c r="BE933" s="269">
        <f t="shared" si="760"/>
        <v>0</v>
      </c>
      <c r="BF933" s="269">
        <f t="shared" si="760"/>
        <v>0</v>
      </c>
      <c r="BG933" s="269">
        <f t="shared" si="760"/>
        <v>0</v>
      </c>
      <c r="BH933" s="269">
        <f t="shared" si="760"/>
        <v>0</v>
      </c>
      <c r="BI933" s="269">
        <f t="shared" si="760"/>
        <v>0</v>
      </c>
      <c r="BJ933" s="269">
        <f t="shared" si="760"/>
        <v>0</v>
      </c>
      <c r="BK933" s="269">
        <f t="shared" si="760"/>
        <v>0</v>
      </c>
      <c r="BL933" s="269">
        <f t="shared" si="760"/>
        <v>0</v>
      </c>
      <c r="BM933" s="269">
        <f t="shared" si="760"/>
        <v>0</v>
      </c>
    </row>
    <row r="934" spans="3:65" ht="12.75">
      <c r="C934" s="220">
        <f t="shared" si="745"/>
        <v>14</v>
      </c>
      <c r="D934" s="198" t="str">
        <f t="shared" si="746"/>
        <v>…</v>
      </c>
      <c r="E934" s="245" t="str">
        <f t="shared" si="743"/>
        <v>Operating Expense</v>
      </c>
      <c r="F934" s="215">
        <f t="shared" si="743"/>
        <v>2</v>
      </c>
      <c r="G934" s="215"/>
      <c r="H934" s="249"/>
      <c r="K934" s="236">
        <f t="shared" si="747"/>
        <v>0</v>
      </c>
      <c r="L934" s="237">
        <f t="shared" si="748"/>
        <v>0</v>
      </c>
      <c r="O934" s="269">
        <f t="shared" si="761" ref="O934:BM934">O818+O905</f>
        <v>0</v>
      </c>
      <c r="P934" s="269">
        <f t="shared" si="761"/>
        <v>0</v>
      </c>
      <c r="Q934" s="269">
        <f t="shared" si="761"/>
        <v>0</v>
      </c>
      <c r="R934" s="269">
        <f t="shared" si="761"/>
        <v>0</v>
      </c>
      <c r="S934" s="269">
        <f t="shared" si="761"/>
        <v>0</v>
      </c>
      <c r="T934" s="269">
        <f t="shared" si="761"/>
        <v>0</v>
      </c>
      <c r="U934" s="269">
        <f t="shared" si="761"/>
        <v>0</v>
      </c>
      <c r="V934" s="269">
        <f t="shared" si="761"/>
        <v>0</v>
      </c>
      <c r="W934" s="269">
        <f t="shared" si="761"/>
        <v>0</v>
      </c>
      <c r="X934" s="269">
        <f t="shared" si="761"/>
        <v>0</v>
      </c>
      <c r="Y934" s="269">
        <f t="shared" si="761"/>
        <v>0</v>
      </c>
      <c r="Z934" s="269">
        <f t="shared" si="761"/>
        <v>0</v>
      </c>
      <c r="AA934" s="269">
        <f t="shared" si="761"/>
        <v>0</v>
      </c>
      <c r="AB934" s="269">
        <f t="shared" si="761"/>
        <v>0</v>
      </c>
      <c r="AC934" s="269">
        <f t="shared" si="761"/>
        <v>0</v>
      </c>
      <c r="AD934" s="269">
        <f t="shared" si="761"/>
        <v>0</v>
      </c>
      <c r="AE934" s="269">
        <f t="shared" si="761"/>
        <v>0</v>
      </c>
      <c r="AF934" s="269">
        <f t="shared" si="761"/>
        <v>0</v>
      </c>
      <c r="AG934" s="269">
        <f t="shared" si="761"/>
        <v>0</v>
      </c>
      <c r="AH934" s="269">
        <f t="shared" si="761"/>
        <v>0</v>
      </c>
      <c r="AI934" s="269">
        <f t="shared" si="761"/>
        <v>0</v>
      </c>
      <c r="AJ934" s="269">
        <f t="shared" si="761"/>
        <v>0</v>
      </c>
      <c r="AK934" s="269">
        <f t="shared" si="761"/>
        <v>0</v>
      </c>
      <c r="AL934" s="269">
        <f t="shared" si="761"/>
        <v>0</v>
      </c>
      <c r="AM934" s="269">
        <f t="shared" si="761"/>
        <v>0</v>
      </c>
      <c r="AN934" s="269">
        <f t="shared" si="761"/>
        <v>0</v>
      </c>
      <c r="AO934" s="269">
        <f t="shared" si="761"/>
        <v>0</v>
      </c>
      <c r="AP934" s="269">
        <f t="shared" si="761"/>
        <v>0</v>
      </c>
      <c r="AQ934" s="269">
        <f t="shared" si="761"/>
        <v>0</v>
      </c>
      <c r="AR934" s="269">
        <f t="shared" si="761"/>
        <v>0</v>
      </c>
      <c r="AS934" s="269">
        <f t="shared" si="761"/>
        <v>0</v>
      </c>
      <c r="AT934" s="269">
        <f t="shared" si="761"/>
        <v>0</v>
      </c>
      <c r="AU934" s="269">
        <f t="shared" si="761"/>
        <v>0</v>
      </c>
      <c r="AV934" s="269">
        <f t="shared" si="761"/>
        <v>0</v>
      </c>
      <c r="AW934" s="269">
        <f t="shared" si="761"/>
        <v>0</v>
      </c>
      <c r="AX934" s="269">
        <f t="shared" si="761"/>
        <v>0</v>
      </c>
      <c r="AY934" s="269">
        <f t="shared" si="761"/>
        <v>0</v>
      </c>
      <c r="AZ934" s="269">
        <f t="shared" si="761"/>
        <v>0</v>
      </c>
      <c r="BA934" s="269">
        <f t="shared" si="761"/>
        <v>0</v>
      </c>
      <c r="BB934" s="269">
        <f t="shared" si="761"/>
        <v>0</v>
      </c>
      <c r="BC934" s="269">
        <f t="shared" si="761"/>
        <v>0</v>
      </c>
      <c r="BD934" s="269">
        <f t="shared" si="761"/>
        <v>0</v>
      </c>
      <c r="BE934" s="269">
        <f t="shared" si="761"/>
        <v>0</v>
      </c>
      <c r="BF934" s="269">
        <f t="shared" si="761"/>
        <v>0</v>
      </c>
      <c r="BG934" s="269">
        <f t="shared" si="761"/>
        <v>0</v>
      </c>
      <c r="BH934" s="269">
        <f t="shared" si="761"/>
        <v>0</v>
      </c>
      <c r="BI934" s="269">
        <f t="shared" si="761"/>
        <v>0</v>
      </c>
      <c r="BJ934" s="269">
        <f t="shared" si="761"/>
        <v>0</v>
      </c>
      <c r="BK934" s="269">
        <f t="shared" si="761"/>
        <v>0</v>
      </c>
      <c r="BL934" s="269">
        <f t="shared" si="761"/>
        <v>0</v>
      </c>
      <c r="BM934" s="269">
        <f t="shared" si="761"/>
        <v>0</v>
      </c>
    </row>
    <row r="935" spans="3:65" ht="12.75">
      <c r="C935" s="220">
        <f t="shared" si="745"/>
        <v>15</v>
      </c>
      <c r="D935" s="198" t="str">
        <f t="shared" si="746"/>
        <v>…</v>
      </c>
      <c r="E935" s="245" t="str">
        <f t="shared" si="743"/>
        <v>Operating Expense</v>
      </c>
      <c r="F935" s="215">
        <f t="shared" si="743"/>
        <v>2</v>
      </c>
      <c r="G935" s="215"/>
      <c r="H935" s="249"/>
      <c r="K935" s="236">
        <f t="shared" si="747"/>
        <v>0</v>
      </c>
      <c r="L935" s="237">
        <f t="shared" si="748"/>
        <v>0</v>
      </c>
      <c r="O935" s="269">
        <f t="shared" si="762" ref="O935:BM935">O819+O906</f>
        <v>0</v>
      </c>
      <c r="P935" s="269">
        <f t="shared" si="762"/>
        <v>0</v>
      </c>
      <c r="Q935" s="269">
        <f t="shared" si="762"/>
        <v>0</v>
      </c>
      <c r="R935" s="269">
        <f t="shared" si="762"/>
        <v>0</v>
      </c>
      <c r="S935" s="269">
        <f t="shared" si="762"/>
        <v>0</v>
      </c>
      <c r="T935" s="269">
        <f t="shared" si="762"/>
        <v>0</v>
      </c>
      <c r="U935" s="269">
        <f t="shared" si="762"/>
        <v>0</v>
      </c>
      <c r="V935" s="269">
        <f t="shared" si="762"/>
        <v>0</v>
      </c>
      <c r="W935" s="269">
        <f t="shared" si="762"/>
        <v>0</v>
      </c>
      <c r="X935" s="269">
        <f t="shared" si="762"/>
        <v>0</v>
      </c>
      <c r="Y935" s="269">
        <f t="shared" si="762"/>
        <v>0</v>
      </c>
      <c r="Z935" s="269">
        <f t="shared" si="762"/>
        <v>0</v>
      </c>
      <c r="AA935" s="269">
        <f t="shared" si="762"/>
        <v>0</v>
      </c>
      <c r="AB935" s="269">
        <f t="shared" si="762"/>
        <v>0</v>
      </c>
      <c r="AC935" s="269">
        <f t="shared" si="762"/>
        <v>0</v>
      </c>
      <c r="AD935" s="269">
        <f t="shared" si="762"/>
        <v>0</v>
      </c>
      <c r="AE935" s="269">
        <f t="shared" si="762"/>
        <v>0</v>
      </c>
      <c r="AF935" s="269">
        <f t="shared" si="762"/>
        <v>0</v>
      </c>
      <c r="AG935" s="269">
        <f t="shared" si="762"/>
        <v>0</v>
      </c>
      <c r="AH935" s="269">
        <f t="shared" si="762"/>
        <v>0</v>
      </c>
      <c r="AI935" s="269">
        <f t="shared" si="762"/>
        <v>0</v>
      </c>
      <c r="AJ935" s="269">
        <f t="shared" si="762"/>
        <v>0</v>
      </c>
      <c r="AK935" s="269">
        <f t="shared" si="762"/>
        <v>0</v>
      </c>
      <c r="AL935" s="269">
        <f t="shared" si="762"/>
        <v>0</v>
      </c>
      <c r="AM935" s="269">
        <f t="shared" si="762"/>
        <v>0</v>
      </c>
      <c r="AN935" s="269">
        <f t="shared" si="762"/>
        <v>0</v>
      </c>
      <c r="AO935" s="269">
        <f t="shared" si="762"/>
        <v>0</v>
      </c>
      <c r="AP935" s="269">
        <f t="shared" si="762"/>
        <v>0</v>
      </c>
      <c r="AQ935" s="269">
        <f t="shared" si="762"/>
        <v>0</v>
      </c>
      <c r="AR935" s="269">
        <f t="shared" si="762"/>
        <v>0</v>
      </c>
      <c r="AS935" s="269">
        <f t="shared" si="762"/>
        <v>0</v>
      </c>
      <c r="AT935" s="269">
        <f t="shared" si="762"/>
        <v>0</v>
      </c>
      <c r="AU935" s="269">
        <f t="shared" si="762"/>
        <v>0</v>
      </c>
      <c r="AV935" s="269">
        <f t="shared" si="762"/>
        <v>0</v>
      </c>
      <c r="AW935" s="269">
        <f t="shared" si="762"/>
        <v>0</v>
      </c>
      <c r="AX935" s="269">
        <f t="shared" si="762"/>
        <v>0</v>
      </c>
      <c r="AY935" s="269">
        <f t="shared" si="762"/>
        <v>0</v>
      </c>
      <c r="AZ935" s="269">
        <f t="shared" si="762"/>
        <v>0</v>
      </c>
      <c r="BA935" s="269">
        <f t="shared" si="762"/>
        <v>0</v>
      </c>
      <c r="BB935" s="269">
        <f t="shared" si="762"/>
        <v>0</v>
      </c>
      <c r="BC935" s="269">
        <f t="shared" si="762"/>
        <v>0</v>
      </c>
      <c r="BD935" s="269">
        <f t="shared" si="762"/>
        <v>0</v>
      </c>
      <c r="BE935" s="269">
        <f t="shared" si="762"/>
        <v>0</v>
      </c>
      <c r="BF935" s="269">
        <f t="shared" si="762"/>
        <v>0</v>
      </c>
      <c r="BG935" s="269">
        <f t="shared" si="762"/>
        <v>0</v>
      </c>
      <c r="BH935" s="269">
        <f t="shared" si="762"/>
        <v>0</v>
      </c>
      <c r="BI935" s="269">
        <f t="shared" si="762"/>
        <v>0</v>
      </c>
      <c r="BJ935" s="269">
        <f t="shared" si="762"/>
        <v>0</v>
      </c>
      <c r="BK935" s="269">
        <f t="shared" si="762"/>
        <v>0</v>
      </c>
      <c r="BL935" s="269">
        <f t="shared" si="762"/>
        <v>0</v>
      </c>
      <c r="BM935" s="269">
        <f t="shared" si="762"/>
        <v>0</v>
      </c>
    </row>
    <row r="936" spans="3:65" ht="12.75">
      <c r="C936" s="220">
        <f t="shared" si="745"/>
        <v>16</v>
      </c>
      <c r="D936" s="198" t="str">
        <f t="shared" si="746"/>
        <v>…</v>
      </c>
      <c r="E936" s="245" t="str">
        <f t="shared" si="743"/>
        <v>Operating Expense</v>
      </c>
      <c r="F936" s="215">
        <f t="shared" si="743"/>
        <v>2</v>
      </c>
      <c r="G936" s="215"/>
      <c r="H936" s="249"/>
      <c r="K936" s="236">
        <f t="shared" si="747"/>
        <v>0</v>
      </c>
      <c r="L936" s="237">
        <f t="shared" si="748"/>
        <v>0</v>
      </c>
      <c r="O936" s="269">
        <f t="shared" si="763" ref="O936:BM936">O820+O907</f>
        <v>0</v>
      </c>
      <c r="P936" s="269">
        <f t="shared" si="763"/>
        <v>0</v>
      </c>
      <c r="Q936" s="269">
        <f t="shared" si="763"/>
        <v>0</v>
      </c>
      <c r="R936" s="269">
        <f t="shared" si="763"/>
        <v>0</v>
      </c>
      <c r="S936" s="269">
        <f t="shared" si="763"/>
        <v>0</v>
      </c>
      <c r="T936" s="269">
        <f t="shared" si="763"/>
        <v>0</v>
      </c>
      <c r="U936" s="269">
        <f t="shared" si="763"/>
        <v>0</v>
      </c>
      <c r="V936" s="269">
        <f t="shared" si="763"/>
        <v>0</v>
      </c>
      <c r="W936" s="269">
        <f t="shared" si="763"/>
        <v>0</v>
      </c>
      <c r="X936" s="269">
        <f t="shared" si="763"/>
        <v>0</v>
      </c>
      <c r="Y936" s="269">
        <f t="shared" si="763"/>
        <v>0</v>
      </c>
      <c r="Z936" s="269">
        <f t="shared" si="763"/>
        <v>0</v>
      </c>
      <c r="AA936" s="269">
        <f t="shared" si="763"/>
        <v>0</v>
      </c>
      <c r="AB936" s="269">
        <f t="shared" si="763"/>
        <v>0</v>
      </c>
      <c r="AC936" s="269">
        <f t="shared" si="763"/>
        <v>0</v>
      </c>
      <c r="AD936" s="269">
        <f t="shared" si="763"/>
        <v>0</v>
      </c>
      <c r="AE936" s="269">
        <f t="shared" si="763"/>
        <v>0</v>
      </c>
      <c r="AF936" s="269">
        <f t="shared" si="763"/>
        <v>0</v>
      </c>
      <c r="AG936" s="269">
        <f t="shared" si="763"/>
        <v>0</v>
      </c>
      <c r="AH936" s="269">
        <f t="shared" si="763"/>
        <v>0</v>
      </c>
      <c r="AI936" s="269">
        <f t="shared" si="763"/>
        <v>0</v>
      </c>
      <c r="AJ936" s="269">
        <f t="shared" si="763"/>
        <v>0</v>
      </c>
      <c r="AK936" s="269">
        <f t="shared" si="763"/>
        <v>0</v>
      </c>
      <c r="AL936" s="269">
        <f t="shared" si="763"/>
        <v>0</v>
      </c>
      <c r="AM936" s="269">
        <f t="shared" si="763"/>
        <v>0</v>
      </c>
      <c r="AN936" s="269">
        <f t="shared" si="763"/>
        <v>0</v>
      </c>
      <c r="AO936" s="269">
        <f t="shared" si="763"/>
        <v>0</v>
      </c>
      <c r="AP936" s="269">
        <f t="shared" si="763"/>
        <v>0</v>
      </c>
      <c r="AQ936" s="269">
        <f t="shared" si="763"/>
        <v>0</v>
      </c>
      <c r="AR936" s="269">
        <f t="shared" si="763"/>
        <v>0</v>
      </c>
      <c r="AS936" s="269">
        <f t="shared" si="763"/>
        <v>0</v>
      </c>
      <c r="AT936" s="269">
        <f t="shared" si="763"/>
        <v>0</v>
      </c>
      <c r="AU936" s="269">
        <f t="shared" si="763"/>
        <v>0</v>
      </c>
      <c r="AV936" s="269">
        <f t="shared" si="763"/>
        <v>0</v>
      </c>
      <c r="AW936" s="269">
        <f t="shared" si="763"/>
        <v>0</v>
      </c>
      <c r="AX936" s="269">
        <f t="shared" si="763"/>
        <v>0</v>
      </c>
      <c r="AY936" s="269">
        <f t="shared" si="763"/>
        <v>0</v>
      </c>
      <c r="AZ936" s="269">
        <f t="shared" si="763"/>
        <v>0</v>
      </c>
      <c r="BA936" s="269">
        <f t="shared" si="763"/>
        <v>0</v>
      </c>
      <c r="BB936" s="269">
        <f t="shared" si="763"/>
        <v>0</v>
      </c>
      <c r="BC936" s="269">
        <f t="shared" si="763"/>
        <v>0</v>
      </c>
      <c r="BD936" s="269">
        <f t="shared" si="763"/>
        <v>0</v>
      </c>
      <c r="BE936" s="269">
        <f t="shared" si="763"/>
        <v>0</v>
      </c>
      <c r="BF936" s="269">
        <f t="shared" si="763"/>
        <v>0</v>
      </c>
      <c r="BG936" s="269">
        <f t="shared" si="763"/>
        <v>0</v>
      </c>
      <c r="BH936" s="269">
        <f t="shared" si="763"/>
        <v>0</v>
      </c>
      <c r="BI936" s="269">
        <f t="shared" si="763"/>
        <v>0</v>
      </c>
      <c r="BJ936" s="269">
        <f t="shared" si="763"/>
        <v>0</v>
      </c>
      <c r="BK936" s="269">
        <f t="shared" si="763"/>
        <v>0</v>
      </c>
      <c r="BL936" s="269">
        <f t="shared" si="763"/>
        <v>0</v>
      </c>
      <c r="BM936" s="269">
        <f t="shared" si="763"/>
        <v>0</v>
      </c>
    </row>
    <row r="937" spans="3:65" ht="12.75">
      <c r="C937" s="220">
        <f t="shared" si="745"/>
        <v>17</v>
      </c>
      <c r="D937" s="198" t="str">
        <f t="shared" si="746"/>
        <v>…</v>
      </c>
      <c r="E937" s="245" t="str">
        <f t="shared" si="743"/>
        <v>Operating Expense</v>
      </c>
      <c r="F937" s="215">
        <f t="shared" si="743"/>
        <v>2</v>
      </c>
      <c r="G937" s="215"/>
      <c r="H937" s="249"/>
      <c r="K937" s="236">
        <f t="shared" si="747"/>
        <v>0</v>
      </c>
      <c r="L937" s="237">
        <f t="shared" si="748"/>
        <v>0</v>
      </c>
      <c r="O937" s="269">
        <f t="shared" si="764" ref="O937:BM937">O821+O908</f>
        <v>0</v>
      </c>
      <c r="P937" s="269">
        <f t="shared" si="764"/>
        <v>0</v>
      </c>
      <c r="Q937" s="269">
        <f t="shared" si="764"/>
        <v>0</v>
      </c>
      <c r="R937" s="269">
        <f t="shared" si="764"/>
        <v>0</v>
      </c>
      <c r="S937" s="269">
        <f t="shared" si="764"/>
        <v>0</v>
      </c>
      <c r="T937" s="269">
        <f t="shared" si="764"/>
        <v>0</v>
      </c>
      <c r="U937" s="269">
        <f t="shared" si="764"/>
        <v>0</v>
      </c>
      <c r="V937" s="269">
        <f t="shared" si="764"/>
        <v>0</v>
      </c>
      <c r="W937" s="269">
        <f t="shared" si="764"/>
        <v>0</v>
      </c>
      <c r="X937" s="269">
        <f t="shared" si="764"/>
        <v>0</v>
      </c>
      <c r="Y937" s="269">
        <f t="shared" si="764"/>
        <v>0</v>
      </c>
      <c r="Z937" s="269">
        <f t="shared" si="764"/>
        <v>0</v>
      </c>
      <c r="AA937" s="269">
        <f t="shared" si="764"/>
        <v>0</v>
      </c>
      <c r="AB937" s="269">
        <f t="shared" si="764"/>
        <v>0</v>
      </c>
      <c r="AC937" s="269">
        <f t="shared" si="764"/>
        <v>0</v>
      </c>
      <c r="AD937" s="269">
        <f t="shared" si="764"/>
        <v>0</v>
      </c>
      <c r="AE937" s="269">
        <f t="shared" si="764"/>
        <v>0</v>
      </c>
      <c r="AF937" s="269">
        <f t="shared" si="764"/>
        <v>0</v>
      </c>
      <c r="AG937" s="269">
        <f t="shared" si="764"/>
        <v>0</v>
      </c>
      <c r="AH937" s="269">
        <f t="shared" si="764"/>
        <v>0</v>
      </c>
      <c r="AI937" s="269">
        <f t="shared" si="764"/>
        <v>0</v>
      </c>
      <c r="AJ937" s="269">
        <f t="shared" si="764"/>
        <v>0</v>
      </c>
      <c r="AK937" s="269">
        <f t="shared" si="764"/>
        <v>0</v>
      </c>
      <c r="AL937" s="269">
        <f t="shared" si="764"/>
        <v>0</v>
      </c>
      <c r="AM937" s="269">
        <f t="shared" si="764"/>
        <v>0</v>
      </c>
      <c r="AN937" s="269">
        <f t="shared" si="764"/>
        <v>0</v>
      </c>
      <c r="AO937" s="269">
        <f t="shared" si="764"/>
        <v>0</v>
      </c>
      <c r="AP937" s="269">
        <f t="shared" si="764"/>
        <v>0</v>
      </c>
      <c r="AQ937" s="269">
        <f t="shared" si="764"/>
        <v>0</v>
      </c>
      <c r="AR937" s="269">
        <f t="shared" si="764"/>
        <v>0</v>
      </c>
      <c r="AS937" s="269">
        <f t="shared" si="764"/>
        <v>0</v>
      </c>
      <c r="AT937" s="269">
        <f t="shared" si="764"/>
        <v>0</v>
      </c>
      <c r="AU937" s="269">
        <f t="shared" si="764"/>
        <v>0</v>
      </c>
      <c r="AV937" s="269">
        <f t="shared" si="764"/>
        <v>0</v>
      </c>
      <c r="AW937" s="269">
        <f t="shared" si="764"/>
        <v>0</v>
      </c>
      <c r="AX937" s="269">
        <f t="shared" si="764"/>
        <v>0</v>
      </c>
      <c r="AY937" s="269">
        <f t="shared" si="764"/>
        <v>0</v>
      </c>
      <c r="AZ937" s="269">
        <f t="shared" si="764"/>
        <v>0</v>
      </c>
      <c r="BA937" s="269">
        <f t="shared" si="764"/>
        <v>0</v>
      </c>
      <c r="BB937" s="269">
        <f t="shared" si="764"/>
        <v>0</v>
      </c>
      <c r="BC937" s="269">
        <f t="shared" si="764"/>
        <v>0</v>
      </c>
      <c r="BD937" s="269">
        <f t="shared" si="764"/>
        <v>0</v>
      </c>
      <c r="BE937" s="269">
        <f t="shared" si="764"/>
        <v>0</v>
      </c>
      <c r="BF937" s="269">
        <f t="shared" si="764"/>
        <v>0</v>
      </c>
      <c r="BG937" s="269">
        <f t="shared" si="764"/>
        <v>0</v>
      </c>
      <c r="BH937" s="269">
        <f t="shared" si="764"/>
        <v>0</v>
      </c>
      <c r="BI937" s="269">
        <f t="shared" si="764"/>
        <v>0</v>
      </c>
      <c r="BJ937" s="269">
        <f t="shared" si="764"/>
        <v>0</v>
      </c>
      <c r="BK937" s="269">
        <f t="shared" si="764"/>
        <v>0</v>
      </c>
      <c r="BL937" s="269">
        <f t="shared" si="764"/>
        <v>0</v>
      </c>
      <c r="BM937" s="269">
        <f t="shared" si="764"/>
        <v>0</v>
      </c>
    </row>
    <row r="938" spans="3:65" ht="12.75">
      <c r="C938" s="220">
        <f t="shared" si="745"/>
        <v>18</v>
      </c>
      <c r="D938" s="198" t="str">
        <f t="shared" si="746"/>
        <v>…</v>
      </c>
      <c r="E938" s="245" t="str">
        <f t="shared" si="743"/>
        <v>Operating Expense</v>
      </c>
      <c r="F938" s="215">
        <f t="shared" si="743"/>
        <v>2</v>
      </c>
      <c r="G938" s="215"/>
      <c r="H938" s="249"/>
      <c r="K938" s="236">
        <f t="shared" si="747"/>
        <v>0</v>
      </c>
      <c r="L938" s="237">
        <f t="shared" si="748"/>
        <v>0</v>
      </c>
      <c r="O938" s="269">
        <f t="shared" si="765" ref="O938:BM938">O822+O909</f>
        <v>0</v>
      </c>
      <c r="P938" s="269">
        <f t="shared" si="765"/>
        <v>0</v>
      </c>
      <c r="Q938" s="269">
        <f t="shared" si="765"/>
        <v>0</v>
      </c>
      <c r="R938" s="269">
        <f t="shared" si="765"/>
        <v>0</v>
      </c>
      <c r="S938" s="269">
        <f t="shared" si="765"/>
        <v>0</v>
      </c>
      <c r="T938" s="269">
        <f t="shared" si="765"/>
        <v>0</v>
      </c>
      <c r="U938" s="269">
        <f t="shared" si="765"/>
        <v>0</v>
      </c>
      <c r="V938" s="269">
        <f t="shared" si="765"/>
        <v>0</v>
      </c>
      <c r="W938" s="269">
        <f t="shared" si="765"/>
        <v>0</v>
      </c>
      <c r="X938" s="269">
        <f t="shared" si="765"/>
        <v>0</v>
      </c>
      <c r="Y938" s="269">
        <f t="shared" si="765"/>
        <v>0</v>
      </c>
      <c r="Z938" s="269">
        <f t="shared" si="765"/>
        <v>0</v>
      </c>
      <c r="AA938" s="269">
        <f t="shared" si="765"/>
        <v>0</v>
      </c>
      <c r="AB938" s="269">
        <f t="shared" si="765"/>
        <v>0</v>
      </c>
      <c r="AC938" s="269">
        <f t="shared" si="765"/>
        <v>0</v>
      </c>
      <c r="AD938" s="269">
        <f t="shared" si="765"/>
        <v>0</v>
      </c>
      <c r="AE938" s="269">
        <f t="shared" si="765"/>
        <v>0</v>
      </c>
      <c r="AF938" s="269">
        <f t="shared" si="765"/>
        <v>0</v>
      </c>
      <c r="AG938" s="269">
        <f t="shared" si="765"/>
        <v>0</v>
      </c>
      <c r="AH938" s="269">
        <f t="shared" si="765"/>
        <v>0</v>
      </c>
      <c r="AI938" s="269">
        <f t="shared" si="765"/>
        <v>0</v>
      </c>
      <c r="AJ938" s="269">
        <f t="shared" si="765"/>
        <v>0</v>
      </c>
      <c r="AK938" s="269">
        <f t="shared" si="765"/>
        <v>0</v>
      </c>
      <c r="AL938" s="269">
        <f t="shared" si="765"/>
        <v>0</v>
      </c>
      <c r="AM938" s="269">
        <f t="shared" si="765"/>
        <v>0</v>
      </c>
      <c r="AN938" s="269">
        <f t="shared" si="765"/>
        <v>0</v>
      </c>
      <c r="AO938" s="269">
        <f t="shared" si="765"/>
        <v>0</v>
      </c>
      <c r="AP938" s="269">
        <f t="shared" si="765"/>
        <v>0</v>
      </c>
      <c r="AQ938" s="269">
        <f t="shared" si="765"/>
        <v>0</v>
      </c>
      <c r="AR938" s="269">
        <f t="shared" si="765"/>
        <v>0</v>
      </c>
      <c r="AS938" s="269">
        <f t="shared" si="765"/>
        <v>0</v>
      </c>
      <c r="AT938" s="269">
        <f t="shared" si="765"/>
        <v>0</v>
      </c>
      <c r="AU938" s="269">
        <f t="shared" si="765"/>
        <v>0</v>
      </c>
      <c r="AV938" s="269">
        <f t="shared" si="765"/>
        <v>0</v>
      </c>
      <c r="AW938" s="269">
        <f t="shared" si="765"/>
        <v>0</v>
      </c>
      <c r="AX938" s="269">
        <f t="shared" si="765"/>
        <v>0</v>
      </c>
      <c r="AY938" s="269">
        <f t="shared" si="765"/>
        <v>0</v>
      </c>
      <c r="AZ938" s="269">
        <f t="shared" si="765"/>
        <v>0</v>
      </c>
      <c r="BA938" s="269">
        <f t="shared" si="765"/>
        <v>0</v>
      </c>
      <c r="BB938" s="269">
        <f t="shared" si="765"/>
        <v>0</v>
      </c>
      <c r="BC938" s="269">
        <f t="shared" si="765"/>
        <v>0</v>
      </c>
      <c r="BD938" s="269">
        <f t="shared" si="765"/>
        <v>0</v>
      </c>
      <c r="BE938" s="269">
        <f t="shared" si="765"/>
        <v>0</v>
      </c>
      <c r="BF938" s="269">
        <f t="shared" si="765"/>
        <v>0</v>
      </c>
      <c r="BG938" s="269">
        <f t="shared" si="765"/>
        <v>0</v>
      </c>
      <c r="BH938" s="269">
        <f t="shared" si="765"/>
        <v>0</v>
      </c>
      <c r="BI938" s="269">
        <f t="shared" si="765"/>
        <v>0</v>
      </c>
      <c r="BJ938" s="269">
        <f t="shared" si="765"/>
        <v>0</v>
      </c>
      <c r="BK938" s="269">
        <f t="shared" si="765"/>
        <v>0</v>
      </c>
      <c r="BL938" s="269">
        <f t="shared" si="765"/>
        <v>0</v>
      </c>
      <c r="BM938" s="269">
        <f t="shared" si="765"/>
        <v>0</v>
      </c>
    </row>
    <row r="939" spans="3:65" ht="12.75">
      <c r="C939" s="220">
        <f t="shared" si="745"/>
        <v>19</v>
      </c>
      <c r="D939" s="198" t="str">
        <f t="shared" si="746"/>
        <v>…</v>
      </c>
      <c r="E939" s="245" t="str">
        <f t="shared" si="743"/>
        <v>Operating Expense</v>
      </c>
      <c r="F939" s="215">
        <f t="shared" si="743"/>
        <v>2</v>
      </c>
      <c r="G939" s="215"/>
      <c r="H939" s="249"/>
      <c r="K939" s="236">
        <f t="shared" si="747"/>
        <v>0</v>
      </c>
      <c r="L939" s="237">
        <f t="shared" si="748"/>
        <v>0</v>
      </c>
      <c r="O939" s="269">
        <f t="shared" si="766" ref="O939:BM939">O823+O910</f>
        <v>0</v>
      </c>
      <c r="P939" s="269">
        <f t="shared" si="766"/>
        <v>0</v>
      </c>
      <c r="Q939" s="269">
        <f t="shared" si="766"/>
        <v>0</v>
      </c>
      <c r="R939" s="269">
        <f t="shared" si="766"/>
        <v>0</v>
      </c>
      <c r="S939" s="269">
        <f t="shared" si="766"/>
        <v>0</v>
      </c>
      <c r="T939" s="269">
        <f t="shared" si="766"/>
        <v>0</v>
      </c>
      <c r="U939" s="269">
        <f t="shared" si="766"/>
        <v>0</v>
      </c>
      <c r="V939" s="269">
        <f t="shared" si="766"/>
        <v>0</v>
      </c>
      <c r="W939" s="269">
        <f t="shared" si="766"/>
        <v>0</v>
      </c>
      <c r="X939" s="269">
        <f t="shared" si="766"/>
        <v>0</v>
      </c>
      <c r="Y939" s="269">
        <f t="shared" si="766"/>
        <v>0</v>
      </c>
      <c r="Z939" s="269">
        <f t="shared" si="766"/>
        <v>0</v>
      </c>
      <c r="AA939" s="269">
        <f t="shared" si="766"/>
        <v>0</v>
      </c>
      <c r="AB939" s="269">
        <f t="shared" si="766"/>
        <v>0</v>
      </c>
      <c r="AC939" s="269">
        <f t="shared" si="766"/>
        <v>0</v>
      </c>
      <c r="AD939" s="269">
        <f t="shared" si="766"/>
        <v>0</v>
      </c>
      <c r="AE939" s="269">
        <f t="shared" si="766"/>
        <v>0</v>
      </c>
      <c r="AF939" s="269">
        <f t="shared" si="766"/>
        <v>0</v>
      </c>
      <c r="AG939" s="269">
        <f t="shared" si="766"/>
        <v>0</v>
      </c>
      <c r="AH939" s="269">
        <f t="shared" si="766"/>
        <v>0</v>
      </c>
      <c r="AI939" s="269">
        <f t="shared" si="766"/>
        <v>0</v>
      </c>
      <c r="AJ939" s="269">
        <f t="shared" si="766"/>
        <v>0</v>
      </c>
      <c r="AK939" s="269">
        <f t="shared" si="766"/>
        <v>0</v>
      </c>
      <c r="AL939" s="269">
        <f t="shared" si="766"/>
        <v>0</v>
      </c>
      <c r="AM939" s="269">
        <f t="shared" si="766"/>
        <v>0</v>
      </c>
      <c r="AN939" s="269">
        <f t="shared" si="766"/>
        <v>0</v>
      </c>
      <c r="AO939" s="269">
        <f t="shared" si="766"/>
        <v>0</v>
      </c>
      <c r="AP939" s="269">
        <f t="shared" si="766"/>
        <v>0</v>
      </c>
      <c r="AQ939" s="269">
        <f t="shared" si="766"/>
        <v>0</v>
      </c>
      <c r="AR939" s="269">
        <f t="shared" si="766"/>
        <v>0</v>
      </c>
      <c r="AS939" s="269">
        <f t="shared" si="766"/>
        <v>0</v>
      </c>
      <c r="AT939" s="269">
        <f t="shared" si="766"/>
        <v>0</v>
      </c>
      <c r="AU939" s="269">
        <f t="shared" si="766"/>
        <v>0</v>
      </c>
      <c r="AV939" s="269">
        <f t="shared" si="766"/>
        <v>0</v>
      </c>
      <c r="AW939" s="269">
        <f t="shared" si="766"/>
        <v>0</v>
      </c>
      <c r="AX939" s="269">
        <f t="shared" si="766"/>
        <v>0</v>
      </c>
      <c r="AY939" s="269">
        <f t="shared" si="766"/>
        <v>0</v>
      </c>
      <c r="AZ939" s="269">
        <f t="shared" si="766"/>
        <v>0</v>
      </c>
      <c r="BA939" s="269">
        <f t="shared" si="766"/>
        <v>0</v>
      </c>
      <c r="BB939" s="269">
        <f t="shared" si="766"/>
        <v>0</v>
      </c>
      <c r="BC939" s="269">
        <f t="shared" si="766"/>
        <v>0</v>
      </c>
      <c r="BD939" s="269">
        <f t="shared" si="766"/>
        <v>0</v>
      </c>
      <c r="BE939" s="269">
        <f t="shared" si="766"/>
        <v>0</v>
      </c>
      <c r="BF939" s="269">
        <f t="shared" si="766"/>
        <v>0</v>
      </c>
      <c r="BG939" s="269">
        <f t="shared" si="766"/>
        <v>0</v>
      </c>
      <c r="BH939" s="269">
        <f t="shared" si="766"/>
        <v>0</v>
      </c>
      <c r="BI939" s="269">
        <f t="shared" si="766"/>
        <v>0</v>
      </c>
      <c r="BJ939" s="269">
        <f t="shared" si="766"/>
        <v>0</v>
      </c>
      <c r="BK939" s="269">
        <f t="shared" si="766"/>
        <v>0</v>
      </c>
      <c r="BL939" s="269">
        <f t="shared" si="766"/>
        <v>0</v>
      </c>
      <c r="BM939" s="269">
        <f t="shared" si="766"/>
        <v>0</v>
      </c>
    </row>
    <row r="940" spans="3:65" ht="12.75">
      <c r="C940" s="220">
        <f t="shared" si="745"/>
        <v>20</v>
      </c>
      <c r="D940" s="198" t="str">
        <f t="shared" si="746"/>
        <v>…</v>
      </c>
      <c r="E940" s="245" t="str">
        <f t="shared" si="743"/>
        <v>Operating Expense</v>
      </c>
      <c r="F940" s="215">
        <f t="shared" si="743"/>
        <v>2</v>
      </c>
      <c r="G940" s="215"/>
      <c r="H940" s="249"/>
      <c r="K940" s="236">
        <f t="shared" si="747"/>
        <v>0</v>
      </c>
      <c r="L940" s="237">
        <f t="shared" si="748"/>
        <v>0</v>
      </c>
      <c r="O940" s="269">
        <f t="shared" si="767" ref="O940:BM940">O824+O911</f>
        <v>0</v>
      </c>
      <c r="P940" s="269">
        <f t="shared" si="767"/>
        <v>0</v>
      </c>
      <c r="Q940" s="269">
        <f t="shared" si="767"/>
        <v>0</v>
      </c>
      <c r="R940" s="269">
        <f t="shared" si="767"/>
        <v>0</v>
      </c>
      <c r="S940" s="269">
        <f t="shared" si="767"/>
        <v>0</v>
      </c>
      <c r="T940" s="269">
        <f t="shared" si="767"/>
        <v>0</v>
      </c>
      <c r="U940" s="269">
        <f t="shared" si="767"/>
        <v>0</v>
      </c>
      <c r="V940" s="269">
        <f t="shared" si="767"/>
        <v>0</v>
      </c>
      <c r="W940" s="269">
        <f t="shared" si="767"/>
        <v>0</v>
      </c>
      <c r="X940" s="269">
        <f t="shared" si="767"/>
        <v>0</v>
      </c>
      <c r="Y940" s="269">
        <f t="shared" si="767"/>
        <v>0</v>
      </c>
      <c r="Z940" s="269">
        <f t="shared" si="767"/>
        <v>0</v>
      </c>
      <c r="AA940" s="269">
        <f t="shared" si="767"/>
        <v>0</v>
      </c>
      <c r="AB940" s="269">
        <f t="shared" si="767"/>
        <v>0</v>
      </c>
      <c r="AC940" s="269">
        <f t="shared" si="767"/>
        <v>0</v>
      </c>
      <c r="AD940" s="269">
        <f t="shared" si="767"/>
        <v>0</v>
      </c>
      <c r="AE940" s="269">
        <f t="shared" si="767"/>
        <v>0</v>
      </c>
      <c r="AF940" s="269">
        <f t="shared" si="767"/>
        <v>0</v>
      </c>
      <c r="AG940" s="269">
        <f t="shared" si="767"/>
        <v>0</v>
      </c>
      <c r="AH940" s="269">
        <f t="shared" si="767"/>
        <v>0</v>
      </c>
      <c r="AI940" s="269">
        <f t="shared" si="767"/>
        <v>0</v>
      </c>
      <c r="AJ940" s="269">
        <f t="shared" si="767"/>
        <v>0</v>
      </c>
      <c r="AK940" s="269">
        <f t="shared" si="767"/>
        <v>0</v>
      </c>
      <c r="AL940" s="269">
        <f t="shared" si="767"/>
        <v>0</v>
      </c>
      <c r="AM940" s="269">
        <f t="shared" si="767"/>
        <v>0</v>
      </c>
      <c r="AN940" s="269">
        <f t="shared" si="767"/>
        <v>0</v>
      </c>
      <c r="AO940" s="269">
        <f t="shared" si="767"/>
        <v>0</v>
      </c>
      <c r="AP940" s="269">
        <f t="shared" si="767"/>
        <v>0</v>
      </c>
      <c r="AQ940" s="269">
        <f t="shared" si="767"/>
        <v>0</v>
      </c>
      <c r="AR940" s="269">
        <f t="shared" si="767"/>
        <v>0</v>
      </c>
      <c r="AS940" s="269">
        <f t="shared" si="767"/>
        <v>0</v>
      </c>
      <c r="AT940" s="269">
        <f t="shared" si="767"/>
        <v>0</v>
      </c>
      <c r="AU940" s="269">
        <f t="shared" si="767"/>
        <v>0</v>
      </c>
      <c r="AV940" s="269">
        <f t="shared" si="767"/>
        <v>0</v>
      </c>
      <c r="AW940" s="269">
        <f t="shared" si="767"/>
        <v>0</v>
      </c>
      <c r="AX940" s="269">
        <f t="shared" si="767"/>
        <v>0</v>
      </c>
      <c r="AY940" s="269">
        <f t="shared" si="767"/>
        <v>0</v>
      </c>
      <c r="AZ940" s="269">
        <f t="shared" si="767"/>
        <v>0</v>
      </c>
      <c r="BA940" s="269">
        <f t="shared" si="767"/>
        <v>0</v>
      </c>
      <c r="BB940" s="269">
        <f t="shared" si="767"/>
        <v>0</v>
      </c>
      <c r="BC940" s="269">
        <f t="shared" si="767"/>
        <v>0</v>
      </c>
      <c r="BD940" s="269">
        <f t="shared" si="767"/>
        <v>0</v>
      </c>
      <c r="BE940" s="269">
        <f t="shared" si="767"/>
        <v>0</v>
      </c>
      <c r="BF940" s="269">
        <f t="shared" si="767"/>
        <v>0</v>
      </c>
      <c r="BG940" s="269">
        <f t="shared" si="767"/>
        <v>0</v>
      </c>
      <c r="BH940" s="269">
        <f t="shared" si="767"/>
        <v>0</v>
      </c>
      <c r="BI940" s="269">
        <f t="shared" si="767"/>
        <v>0</v>
      </c>
      <c r="BJ940" s="269">
        <f t="shared" si="767"/>
        <v>0</v>
      </c>
      <c r="BK940" s="269">
        <f t="shared" si="767"/>
        <v>0</v>
      </c>
      <c r="BL940" s="269">
        <f t="shared" si="767"/>
        <v>0</v>
      </c>
      <c r="BM940" s="269">
        <f t="shared" si="767"/>
        <v>0</v>
      </c>
    </row>
    <row r="941" spans="3:65" ht="12.75">
      <c r="C941" s="220">
        <f t="shared" si="745"/>
        <v>21</v>
      </c>
      <c r="D941" s="198" t="str">
        <f t="shared" si="746"/>
        <v>…</v>
      </c>
      <c r="E941" s="245" t="str">
        <f t="shared" si="743"/>
        <v>Operating Expense</v>
      </c>
      <c r="F941" s="215">
        <f t="shared" si="743"/>
        <v>2</v>
      </c>
      <c r="G941" s="215"/>
      <c r="H941" s="249"/>
      <c r="K941" s="236">
        <f t="shared" si="747"/>
        <v>0</v>
      </c>
      <c r="L941" s="237">
        <f t="shared" si="748"/>
        <v>0</v>
      </c>
      <c r="O941" s="269">
        <f t="shared" si="768" ref="O941:BM941">O825+O912</f>
        <v>0</v>
      </c>
      <c r="P941" s="269">
        <f t="shared" si="768"/>
        <v>0</v>
      </c>
      <c r="Q941" s="269">
        <f t="shared" si="768"/>
        <v>0</v>
      </c>
      <c r="R941" s="269">
        <f t="shared" si="768"/>
        <v>0</v>
      </c>
      <c r="S941" s="269">
        <f t="shared" si="768"/>
        <v>0</v>
      </c>
      <c r="T941" s="269">
        <f t="shared" si="768"/>
        <v>0</v>
      </c>
      <c r="U941" s="269">
        <f t="shared" si="768"/>
        <v>0</v>
      </c>
      <c r="V941" s="269">
        <f t="shared" si="768"/>
        <v>0</v>
      </c>
      <c r="W941" s="269">
        <f t="shared" si="768"/>
        <v>0</v>
      </c>
      <c r="X941" s="269">
        <f t="shared" si="768"/>
        <v>0</v>
      </c>
      <c r="Y941" s="269">
        <f t="shared" si="768"/>
        <v>0</v>
      </c>
      <c r="Z941" s="269">
        <f t="shared" si="768"/>
        <v>0</v>
      </c>
      <c r="AA941" s="269">
        <f t="shared" si="768"/>
        <v>0</v>
      </c>
      <c r="AB941" s="269">
        <f t="shared" si="768"/>
        <v>0</v>
      </c>
      <c r="AC941" s="269">
        <f t="shared" si="768"/>
        <v>0</v>
      </c>
      <c r="AD941" s="269">
        <f t="shared" si="768"/>
        <v>0</v>
      </c>
      <c r="AE941" s="269">
        <f t="shared" si="768"/>
        <v>0</v>
      </c>
      <c r="AF941" s="269">
        <f t="shared" si="768"/>
        <v>0</v>
      </c>
      <c r="AG941" s="269">
        <f t="shared" si="768"/>
        <v>0</v>
      </c>
      <c r="AH941" s="269">
        <f t="shared" si="768"/>
        <v>0</v>
      </c>
      <c r="AI941" s="269">
        <f t="shared" si="768"/>
        <v>0</v>
      </c>
      <c r="AJ941" s="269">
        <f t="shared" si="768"/>
        <v>0</v>
      </c>
      <c r="AK941" s="269">
        <f t="shared" si="768"/>
        <v>0</v>
      </c>
      <c r="AL941" s="269">
        <f t="shared" si="768"/>
        <v>0</v>
      </c>
      <c r="AM941" s="269">
        <f t="shared" si="768"/>
        <v>0</v>
      </c>
      <c r="AN941" s="269">
        <f t="shared" si="768"/>
        <v>0</v>
      </c>
      <c r="AO941" s="269">
        <f t="shared" si="768"/>
        <v>0</v>
      </c>
      <c r="AP941" s="269">
        <f t="shared" si="768"/>
        <v>0</v>
      </c>
      <c r="AQ941" s="269">
        <f t="shared" si="768"/>
        <v>0</v>
      </c>
      <c r="AR941" s="269">
        <f t="shared" si="768"/>
        <v>0</v>
      </c>
      <c r="AS941" s="269">
        <f t="shared" si="768"/>
        <v>0</v>
      </c>
      <c r="AT941" s="269">
        <f t="shared" si="768"/>
        <v>0</v>
      </c>
      <c r="AU941" s="269">
        <f t="shared" si="768"/>
        <v>0</v>
      </c>
      <c r="AV941" s="269">
        <f t="shared" si="768"/>
        <v>0</v>
      </c>
      <c r="AW941" s="269">
        <f t="shared" si="768"/>
        <v>0</v>
      </c>
      <c r="AX941" s="269">
        <f t="shared" si="768"/>
        <v>0</v>
      </c>
      <c r="AY941" s="269">
        <f t="shared" si="768"/>
        <v>0</v>
      </c>
      <c r="AZ941" s="269">
        <f t="shared" si="768"/>
        <v>0</v>
      </c>
      <c r="BA941" s="269">
        <f t="shared" si="768"/>
        <v>0</v>
      </c>
      <c r="BB941" s="269">
        <f t="shared" si="768"/>
        <v>0</v>
      </c>
      <c r="BC941" s="269">
        <f t="shared" si="768"/>
        <v>0</v>
      </c>
      <c r="BD941" s="269">
        <f t="shared" si="768"/>
        <v>0</v>
      </c>
      <c r="BE941" s="269">
        <f t="shared" si="768"/>
        <v>0</v>
      </c>
      <c r="BF941" s="269">
        <f t="shared" si="768"/>
        <v>0</v>
      </c>
      <c r="BG941" s="269">
        <f t="shared" si="768"/>
        <v>0</v>
      </c>
      <c r="BH941" s="269">
        <f t="shared" si="768"/>
        <v>0</v>
      </c>
      <c r="BI941" s="269">
        <f t="shared" si="768"/>
        <v>0</v>
      </c>
      <c r="BJ941" s="269">
        <f t="shared" si="768"/>
        <v>0</v>
      </c>
      <c r="BK941" s="269">
        <f t="shared" si="768"/>
        <v>0</v>
      </c>
      <c r="BL941" s="269">
        <f t="shared" si="768"/>
        <v>0</v>
      </c>
      <c r="BM941" s="269">
        <f t="shared" si="768"/>
        <v>0</v>
      </c>
    </row>
    <row r="942" spans="3:65" ht="12.75">
      <c r="C942" s="220">
        <f t="shared" si="745"/>
        <v>22</v>
      </c>
      <c r="D942" s="198" t="str">
        <f t="shared" si="746"/>
        <v>…</v>
      </c>
      <c r="E942" s="245" t="str">
        <f t="shared" si="743"/>
        <v>Operating Expense</v>
      </c>
      <c r="F942" s="215">
        <f t="shared" si="743"/>
        <v>2</v>
      </c>
      <c r="G942" s="215"/>
      <c r="H942" s="249"/>
      <c r="K942" s="236">
        <f t="shared" si="747"/>
        <v>0</v>
      </c>
      <c r="L942" s="237">
        <f t="shared" si="748"/>
        <v>0</v>
      </c>
      <c r="O942" s="269">
        <f t="shared" si="769" ref="O942:BM942">O826+O913</f>
        <v>0</v>
      </c>
      <c r="P942" s="269">
        <f t="shared" si="769"/>
        <v>0</v>
      </c>
      <c r="Q942" s="269">
        <f t="shared" si="769"/>
        <v>0</v>
      </c>
      <c r="R942" s="269">
        <f t="shared" si="769"/>
        <v>0</v>
      </c>
      <c r="S942" s="269">
        <f t="shared" si="769"/>
        <v>0</v>
      </c>
      <c r="T942" s="269">
        <f t="shared" si="769"/>
        <v>0</v>
      </c>
      <c r="U942" s="269">
        <f t="shared" si="769"/>
        <v>0</v>
      </c>
      <c r="V942" s="269">
        <f t="shared" si="769"/>
        <v>0</v>
      </c>
      <c r="W942" s="269">
        <f t="shared" si="769"/>
        <v>0</v>
      </c>
      <c r="X942" s="269">
        <f t="shared" si="769"/>
        <v>0</v>
      </c>
      <c r="Y942" s="269">
        <f t="shared" si="769"/>
        <v>0</v>
      </c>
      <c r="Z942" s="269">
        <f t="shared" si="769"/>
        <v>0</v>
      </c>
      <c r="AA942" s="269">
        <f t="shared" si="769"/>
        <v>0</v>
      </c>
      <c r="AB942" s="269">
        <f t="shared" si="769"/>
        <v>0</v>
      </c>
      <c r="AC942" s="269">
        <f t="shared" si="769"/>
        <v>0</v>
      </c>
      <c r="AD942" s="269">
        <f t="shared" si="769"/>
        <v>0</v>
      </c>
      <c r="AE942" s="269">
        <f t="shared" si="769"/>
        <v>0</v>
      </c>
      <c r="AF942" s="269">
        <f t="shared" si="769"/>
        <v>0</v>
      </c>
      <c r="AG942" s="269">
        <f t="shared" si="769"/>
        <v>0</v>
      </c>
      <c r="AH942" s="269">
        <f t="shared" si="769"/>
        <v>0</v>
      </c>
      <c r="AI942" s="269">
        <f t="shared" si="769"/>
        <v>0</v>
      </c>
      <c r="AJ942" s="269">
        <f t="shared" si="769"/>
        <v>0</v>
      </c>
      <c r="AK942" s="269">
        <f t="shared" si="769"/>
        <v>0</v>
      </c>
      <c r="AL942" s="269">
        <f t="shared" si="769"/>
        <v>0</v>
      </c>
      <c r="AM942" s="269">
        <f t="shared" si="769"/>
        <v>0</v>
      </c>
      <c r="AN942" s="269">
        <f t="shared" si="769"/>
        <v>0</v>
      </c>
      <c r="AO942" s="269">
        <f t="shared" si="769"/>
        <v>0</v>
      </c>
      <c r="AP942" s="269">
        <f t="shared" si="769"/>
        <v>0</v>
      </c>
      <c r="AQ942" s="269">
        <f t="shared" si="769"/>
        <v>0</v>
      </c>
      <c r="AR942" s="269">
        <f t="shared" si="769"/>
        <v>0</v>
      </c>
      <c r="AS942" s="269">
        <f t="shared" si="769"/>
        <v>0</v>
      </c>
      <c r="AT942" s="269">
        <f t="shared" si="769"/>
        <v>0</v>
      </c>
      <c r="AU942" s="269">
        <f t="shared" si="769"/>
        <v>0</v>
      </c>
      <c r="AV942" s="269">
        <f t="shared" si="769"/>
        <v>0</v>
      </c>
      <c r="AW942" s="269">
        <f t="shared" si="769"/>
        <v>0</v>
      </c>
      <c r="AX942" s="269">
        <f t="shared" si="769"/>
        <v>0</v>
      </c>
      <c r="AY942" s="269">
        <f t="shared" si="769"/>
        <v>0</v>
      </c>
      <c r="AZ942" s="269">
        <f t="shared" si="769"/>
        <v>0</v>
      </c>
      <c r="BA942" s="269">
        <f t="shared" si="769"/>
        <v>0</v>
      </c>
      <c r="BB942" s="269">
        <f t="shared" si="769"/>
        <v>0</v>
      </c>
      <c r="BC942" s="269">
        <f t="shared" si="769"/>
        <v>0</v>
      </c>
      <c r="BD942" s="269">
        <f t="shared" si="769"/>
        <v>0</v>
      </c>
      <c r="BE942" s="269">
        <f t="shared" si="769"/>
        <v>0</v>
      </c>
      <c r="BF942" s="269">
        <f t="shared" si="769"/>
        <v>0</v>
      </c>
      <c r="BG942" s="269">
        <f t="shared" si="769"/>
        <v>0</v>
      </c>
      <c r="BH942" s="269">
        <f t="shared" si="769"/>
        <v>0</v>
      </c>
      <c r="BI942" s="269">
        <f t="shared" si="769"/>
        <v>0</v>
      </c>
      <c r="BJ942" s="269">
        <f t="shared" si="769"/>
        <v>0</v>
      </c>
      <c r="BK942" s="269">
        <f t="shared" si="769"/>
        <v>0</v>
      </c>
      <c r="BL942" s="269">
        <f t="shared" si="769"/>
        <v>0</v>
      </c>
      <c r="BM942" s="269">
        <f t="shared" si="769"/>
        <v>0</v>
      </c>
    </row>
    <row r="943" spans="3:65" ht="12.75">
      <c r="C943" s="220">
        <f t="shared" si="745"/>
        <v>23</v>
      </c>
      <c r="D943" s="198" t="str">
        <f t="shared" si="746"/>
        <v>…</v>
      </c>
      <c r="E943" s="245" t="str">
        <f t="shared" si="743"/>
        <v>Operating Expense</v>
      </c>
      <c r="F943" s="215">
        <f t="shared" si="743"/>
        <v>2</v>
      </c>
      <c r="G943" s="215"/>
      <c r="H943" s="249"/>
      <c r="K943" s="236">
        <f t="shared" si="747"/>
        <v>0</v>
      </c>
      <c r="L943" s="237">
        <f t="shared" si="748"/>
        <v>0</v>
      </c>
      <c r="O943" s="269">
        <f t="shared" si="770" ref="O943:BM943">O827+O914</f>
        <v>0</v>
      </c>
      <c r="P943" s="269">
        <f t="shared" si="770"/>
        <v>0</v>
      </c>
      <c r="Q943" s="269">
        <f t="shared" si="770"/>
        <v>0</v>
      </c>
      <c r="R943" s="269">
        <f t="shared" si="770"/>
        <v>0</v>
      </c>
      <c r="S943" s="269">
        <f t="shared" si="770"/>
        <v>0</v>
      </c>
      <c r="T943" s="269">
        <f t="shared" si="770"/>
        <v>0</v>
      </c>
      <c r="U943" s="269">
        <f t="shared" si="770"/>
        <v>0</v>
      </c>
      <c r="V943" s="269">
        <f t="shared" si="770"/>
        <v>0</v>
      </c>
      <c r="W943" s="269">
        <f t="shared" si="770"/>
        <v>0</v>
      </c>
      <c r="X943" s="269">
        <f t="shared" si="770"/>
        <v>0</v>
      </c>
      <c r="Y943" s="269">
        <f t="shared" si="770"/>
        <v>0</v>
      </c>
      <c r="Z943" s="269">
        <f t="shared" si="770"/>
        <v>0</v>
      </c>
      <c r="AA943" s="269">
        <f t="shared" si="770"/>
        <v>0</v>
      </c>
      <c r="AB943" s="269">
        <f t="shared" si="770"/>
        <v>0</v>
      </c>
      <c r="AC943" s="269">
        <f t="shared" si="770"/>
        <v>0</v>
      </c>
      <c r="AD943" s="269">
        <f t="shared" si="770"/>
        <v>0</v>
      </c>
      <c r="AE943" s="269">
        <f t="shared" si="770"/>
        <v>0</v>
      </c>
      <c r="AF943" s="269">
        <f t="shared" si="770"/>
        <v>0</v>
      </c>
      <c r="AG943" s="269">
        <f t="shared" si="770"/>
        <v>0</v>
      </c>
      <c r="AH943" s="269">
        <f t="shared" si="770"/>
        <v>0</v>
      </c>
      <c r="AI943" s="269">
        <f t="shared" si="770"/>
        <v>0</v>
      </c>
      <c r="AJ943" s="269">
        <f t="shared" si="770"/>
        <v>0</v>
      </c>
      <c r="AK943" s="269">
        <f t="shared" si="770"/>
        <v>0</v>
      </c>
      <c r="AL943" s="269">
        <f t="shared" si="770"/>
        <v>0</v>
      </c>
      <c r="AM943" s="269">
        <f t="shared" si="770"/>
        <v>0</v>
      </c>
      <c r="AN943" s="269">
        <f t="shared" si="770"/>
        <v>0</v>
      </c>
      <c r="AO943" s="269">
        <f t="shared" si="770"/>
        <v>0</v>
      </c>
      <c r="AP943" s="269">
        <f t="shared" si="770"/>
        <v>0</v>
      </c>
      <c r="AQ943" s="269">
        <f t="shared" si="770"/>
        <v>0</v>
      </c>
      <c r="AR943" s="269">
        <f t="shared" si="770"/>
        <v>0</v>
      </c>
      <c r="AS943" s="269">
        <f t="shared" si="770"/>
        <v>0</v>
      </c>
      <c r="AT943" s="269">
        <f t="shared" si="770"/>
        <v>0</v>
      </c>
      <c r="AU943" s="269">
        <f t="shared" si="770"/>
        <v>0</v>
      </c>
      <c r="AV943" s="269">
        <f t="shared" si="770"/>
        <v>0</v>
      </c>
      <c r="AW943" s="269">
        <f t="shared" si="770"/>
        <v>0</v>
      </c>
      <c r="AX943" s="269">
        <f t="shared" si="770"/>
        <v>0</v>
      </c>
      <c r="AY943" s="269">
        <f t="shared" si="770"/>
        <v>0</v>
      </c>
      <c r="AZ943" s="269">
        <f t="shared" si="770"/>
        <v>0</v>
      </c>
      <c r="BA943" s="269">
        <f t="shared" si="770"/>
        <v>0</v>
      </c>
      <c r="BB943" s="269">
        <f t="shared" si="770"/>
        <v>0</v>
      </c>
      <c r="BC943" s="269">
        <f t="shared" si="770"/>
        <v>0</v>
      </c>
      <c r="BD943" s="269">
        <f t="shared" si="770"/>
        <v>0</v>
      </c>
      <c r="BE943" s="269">
        <f t="shared" si="770"/>
        <v>0</v>
      </c>
      <c r="BF943" s="269">
        <f t="shared" si="770"/>
        <v>0</v>
      </c>
      <c r="BG943" s="269">
        <f t="shared" si="770"/>
        <v>0</v>
      </c>
      <c r="BH943" s="269">
        <f t="shared" si="770"/>
        <v>0</v>
      </c>
      <c r="BI943" s="269">
        <f t="shared" si="770"/>
        <v>0</v>
      </c>
      <c r="BJ943" s="269">
        <f t="shared" si="770"/>
        <v>0</v>
      </c>
      <c r="BK943" s="269">
        <f t="shared" si="770"/>
        <v>0</v>
      </c>
      <c r="BL943" s="269">
        <f t="shared" si="770"/>
        <v>0</v>
      </c>
      <c r="BM943" s="269">
        <f t="shared" si="770"/>
        <v>0</v>
      </c>
    </row>
    <row r="944" spans="3:65" ht="12.75">
      <c r="C944" s="220">
        <f t="shared" si="745"/>
        <v>24</v>
      </c>
      <c r="D944" s="198" t="str">
        <f t="shared" si="746"/>
        <v>…</v>
      </c>
      <c r="E944" s="245" t="str">
        <f t="shared" si="743"/>
        <v>Operating Expense</v>
      </c>
      <c r="F944" s="215">
        <f t="shared" si="743"/>
        <v>2</v>
      </c>
      <c r="G944" s="215"/>
      <c r="H944" s="249"/>
      <c r="K944" s="236">
        <f t="shared" si="747"/>
        <v>0</v>
      </c>
      <c r="L944" s="237">
        <f t="shared" si="748"/>
        <v>0</v>
      </c>
      <c r="O944" s="269">
        <f t="shared" si="771" ref="O944:BM944">O828+O915</f>
        <v>0</v>
      </c>
      <c r="P944" s="269">
        <f t="shared" si="771"/>
        <v>0</v>
      </c>
      <c r="Q944" s="269">
        <f t="shared" si="771"/>
        <v>0</v>
      </c>
      <c r="R944" s="269">
        <f t="shared" si="771"/>
        <v>0</v>
      </c>
      <c r="S944" s="269">
        <f t="shared" si="771"/>
        <v>0</v>
      </c>
      <c r="T944" s="269">
        <f t="shared" si="771"/>
        <v>0</v>
      </c>
      <c r="U944" s="269">
        <f t="shared" si="771"/>
        <v>0</v>
      </c>
      <c r="V944" s="269">
        <f t="shared" si="771"/>
        <v>0</v>
      </c>
      <c r="W944" s="269">
        <f t="shared" si="771"/>
        <v>0</v>
      </c>
      <c r="X944" s="269">
        <f t="shared" si="771"/>
        <v>0</v>
      </c>
      <c r="Y944" s="269">
        <f t="shared" si="771"/>
        <v>0</v>
      </c>
      <c r="Z944" s="269">
        <f t="shared" si="771"/>
        <v>0</v>
      </c>
      <c r="AA944" s="269">
        <f t="shared" si="771"/>
        <v>0</v>
      </c>
      <c r="AB944" s="269">
        <f t="shared" si="771"/>
        <v>0</v>
      </c>
      <c r="AC944" s="269">
        <f t="shared" si="771"/>
        <v>0</v>
      </c>
      <c r="AD944" s="269">
        <f t="shared" si="771"/>
        <v>0</v>
      </c>
      <c r="AE944" s="269">
        <f t="shared" si="771"/>
        <v>0</v>
      </c>
      <c r="AF944" s="269">
        <f t="shared" si="771"/>
        <v>0</v>
      </c>
      <c r="AG944" s="269">
        <f t="shared" si="771"/>
        <v>0</v>
      </c>
      <c r="AH944" s="269">
        <f t="shared" si="771"/>
        <v>0</v>
      </c>
      <c r="AI944" s="269">
        <f t="shared" si="771"/>
        <v>0</v>
      </c>
      <c r="AJ944" s="269">
        <f t="shared" si="771"/>
        <v>0</v>
      </c>
      <c r="AK944" s="269">
        <f t="shared" si="771"/>
        <v>0</v>
      </c>
      <c r="AL944" s="269">
        <f t="shared" si="771"/>
        <v>0</v>
      </c>
      <c r="AM944" s="269">
        <f t="shared" si="771"/>
        <v>0</v>
      </c>
      <c r="AN944" s="269">
        <f t="shared" si="771"/>
        <v>0</v>
      </c>
      <c r="AO944" s="269">
        <f t="shared" si="771"/>
        <v>0</v>
      </c>
      <c r="AP944" s="269">
        <f t="shared" si="771"/>
        <v>0</v>
      </c>
      <c r="AQ944" s="269">
        <f t="shared" si="771"/>
        <v>0</v>
      </c>
      <c r="AR944" s="269">
        <f t="shared" si="771"/>
        <v>0</v>
      </c>
      <c r="AS944" s="269">
        <f t="shared" si="771"/>
        <v>0</v>
      </c>
      <c r="AT944" s="269">
        <f t="shared" si="771"/>
        <v>0</v>
      </c>
      <c r="AU944" s="269">
        <f t="shared" si="771"/>
        <v>0</v>
      </c>
      <c r="AV944" s="269">
        <f t="shared" si="771"/>
        <v>0</v>
      </c>
      <c r="AW944" s="269">
        <f t="shared" si="771"/>
        <v>0</v>
      </c>
      <c r="AX944" s="269">
        <f t="shared" si="771"/>
        <v>0</v>
      </c>
      <c r="AY944" s="269">
        <f t="shared" si="771"/>
        <v>0</v>
      </c>
      <c r="AZ944" s="269">
        <f t="shared" si="771"/>
        <v>0</v>
      </c>
      <c r="BA944" s="269">
        <f t="shared" si="771"/>
        <v>0</v>
      </c>
      <c r="BB944" s="269">
        <f t="shared" si="771"/>
        <v>0</v>
      </c>
      <c r="BC944" s="269">
        <f t="shared" si="771"/>
        <v>0</v>
      </c>
      <c r="BD944" s="269">
        <f t="shared" si="771"/>
        <v>0</v>
      </c>
      <c r="BE944" s="269">
        <f t="shared" si="771"/>
        <v>0</v>
      </c>
      <c r="BF944" s="269">
        <f t="shared" si="771"/>
        <v>0</v>
      </c>
      <c r="BG944" s="269">
        <f t="shared" si="771"/>
        <v>0</v>
      </c>
      <c r="BH944" s="269">
        <f t="shared" si="771"/>
        <v>0</v>
      </c>
      <c r="BI944" s="269">
        <f t="shared" si="771"/>
        <v>0</v>
      </c>
      <c r="BJ944" s="269">
        <f t="shared" si="771"/>
        <v>0</v>
      </c>
      <c r="BK944" s="269">
        <f t="shared" si="771"/>
        <v>0</v>
      </c>
      <c r="BL944" s="269">
        <f t="shared" si="771"/>
        <v>0</v>
      </c>
      <c r="BM944" s="269">
        <f t="shared" si="771"/>
        <v>0</v>
      </c>
    </row>
    <row r="945" spans="3:65" ht="12.75">
      <c r="C945" s="220">
        <f t="shared" si="745"/>
        <v>25</v>
      </c>
      <c r="D945" s="198" t="str">
        <f t="shared" si="746"/>
        <v>…</v>
      </c>
      <c r="E945" s="245" t="str">
        <f t="shared" si="743"/>
        <v>Operating Expense</v>
      </c>
      <c r="F945" s="215">
        <f t="shared" si="743"/>
        <v>2</v>
      </c>
      <c r="G945" s="215"/>
      <c r="H945" s="249"/>
      <c r="K945" s="239">
        <f t="shared" si="747"/>
        <v>0</v>
      </c>
      <c r="L945" s="240">
        <f t="shared" si="748"/>
        <v>0</v>
      </c>
      <c r="O945" s="269">
        <f t="shared" si="772" ref="O945:BM945">O829+O916</f>
        <v>0</v>
      </c>
      <c r="P945" s="269">
        <f t="shared" si="772"/>
        <v>0</v>
      </c>
      <c r="Q945" s="269">
        <f t="shared" si="772"/>
        <v>0</v>
      </c>
      <c r="R945" s="269">
        <f t="shared" si="772"/>
        <v>0</v>
      </c>
      <c r="S945" s="269">
        <f t="shared" si="772"/>
        <v>0</v>
      </c>
      <c r="T945" s="269">
        <f t="shared" si="772"/>
        <v>0</v>
      </c>
      <c r="U945" s="269">
        <f t="shared" si="772"/>
        <v>0</v>
      </c>
      <c r="V945" s="269">
        <f t="shared" si="772"/>
        <v>0</v>
      </c>
      <c r="W945" s="269">
        <f t="shared" si="772"/>
        <v>0</v>
      </c>
      <c r="X945" s="269">
        <f t="shared" si="772"/>
        <v>0</v>
      </c>
      <c r="Y945" s="269">
        <f t="shared" si="772"/>
        <v>0</v>
      </c>
      <c r="Z945" s="269">
        <f t="shared" si="772"/>
        <v>0</v>
      </c>
      <c r="AA945" s="269">
        <f t="shared" si="772"/>
        <v>0</v>
      </c>
      <c r="AB945" s="269">
        <f t="shared" si="772"/>
        <v>0</v>
      </c>
      <c r="AC945" s="269">
        <f t="shared" si="772"/>
        <v>0</v>
      </c>
      <c r="AD945" s="269">
        <f t="shared" si="772"/>
        <v>0</v>
      </c>
      <c r="AE945" s="269">
        <f t="shared" si="772"/>
        <v>0</v>
      </c>
      <c r="AF945" s="269">
        <f t="shared" si="772"/>
        <v>0</v>
      </c>
      <c r="AG945" s="269">
        <f t="shared" si="772"/>
        <v>0</v>
      </c>
      <c r="AH945" s="269">
        <f t="shared" si="772"/>
        <v>0</v>
      </c>
      <c r="AI945" s="269">
        <f t="shared" si="772"/>
        <v>0</v>
      </c>
      <c r="AJ945" s="269">
        <f t="shared" si="772"/>
        <v>0</v>
      </c>
      <c r="AK945" s="269">
        <f t="shared" si="772"/>
        <v>0</v>
      </c>
      <c r="AL945" s="269">
        <f t="shared" si="772"/>
        <v>0</v>
      </c>
      <c r="AM945" s="269">
        <f t="shared" si="772"/>
        <v>0</v>
      </c>
      <c r="AN945" s="269">
        <f t="shared" si="772"/>
        <v>0</v>
      </c>
      <c r="AO945" s="269">
        <f t="shared" si="772"/>
        <v>0</v>
      </c>
      <c r="AP945" s="269">
        <f t="shared" si="772"/>
        <v>0</v>
      </c>
      <c r="AQ945" s="269">
        <f t="shared" si="772"/>
        <v>0</v>
      </c>
      <c r="AR945" s="269">
        <f t="shared" si="772"/>
        <v>0</v>
      </c>
      <c r="AS945" s="269">
        <f t="shared" si="772"/>
        <v>0</v>
      </c>
      <c r="AT945" s="269">
        <f t="shared" si="772"/>
        <v>0</v>
      </c>
      <c r="AU945" s="269">
        <f t="shared" si="772"/>
        <v>0</v>
      </c>
      <c r="AV945" s="269">
        <f t="shared" si="772"/>
        <v>0</v>
      </c>
      <c r="AW945" s="269">
        <f t="shared" si="772"/>
        <v>0</v>
      </c>
      <c r="AX945" s="269">
        <f t="shared" si="772"/>
        <v>0</v>
      </c>
      <c r="AY945" s="269">
        <f t="shared" si="772"/>
        <v>0</v>
      </c>
      <c r="AZ945" s="269">
        <f t="shared" si="772"/>
        <v>0</v>
      </c>
      <c r="BA945" s="269">
        <f t="shared" si="772"/>
        <v>0</v>
      </c>
      <c r="BB945" s="269">
        <f t="shared" si="772"/>
        <v>0</v>
      </c>
      <c r="BC945" s="269">
        <f t="shared" si="772"/>
        <v>0</v>
      </c>
      <c r="BD945" s="269">
        <f t="shared" si="772"/>
        <v>0</v>
      </c>
      <c r="BE945" s="269">
        <f t="shared" si="772"/>
        <v>0</v>
      </c>
      <c r="BF945" s="269">
        <f t="shared" si="772"/>
        <v>0</v>
      </c>
      <c r="BG945" s="269">
        <f t="shared" si="772"/>
        <v>0</v>
      </c>
      <c r="BH945" s="269">
        <f t="shared" si="772"/>
        <v>0</v>
      </c>
      <c r="BI945" s="269">
        <f t="shared" si="772"/>
        <v>0</v>
      </c>
      <c r="BJ945" s="269">
        <f t="shared" si="772"/>
        <v>0</v>
      </c>
      <c r="BK945" s="269">
        <f t="shared" si="772"/>
        <v>0</v>
      </c>
      <c r="BL945" s="269">
        <f t="shared" si="772"/>
        <v>0</v>
      </c>
      <c r="BM945" s="269">
        <f t="shared" si="772"/>
        <v>0</v>
      </c>
    </row>
    <row r="946" spans="4:65" ht="12.75">
      <c r="D946" s="226" t="str">
        <f>"Total "&amp;D920</f>
        <v>Total Property Tax and Insurance</v>
      </c>
      <c r="K946" s="241">
        <f t="shared" si="747"/>
        <v>75013.414653635104</v>
      </c>
      <c r="L946" s="242">
        <f t="shared" si="748"/>
        <v>98896</v>
      </c>
      <c r="O946" s="243">
        <f t="shared" si="773" ref="O946:AT946">SUM(O921:O945)</f>
        <v>17660</v>
      </c>
      <c r="P946" s="243">
        <f t="shared" si="773"/>
        <v>15894</v>
      </c>
      <c r="Q946" s="243">
        <f t="shared" si="773"/>
        <v>14128</v>
      </c>
      <c r="R946" s="243">
        <f t="shared" si="773"/>
        <v>12362</v>
      </c>
      <c r="S946" s="243">
        <f t="shared" si="773"/>
        <v>10596</v>
      </c>
      <c r="T946" s="243">
        <f t="shared" si="773"/>
        <v>8830</v>
      </c>
      <c r="U946" s="243">
        <f t="shared" si="773"/>
        <v>7064</v>
      </c>
      <c r="V946" s="243">
        <f t="shared" si="773"/>
        <v>5298.0000000000009</v>
      </c>
      <c r="W946" s="243">
        <f t="shared" si="773"/>
        <v>3532.0000000000009</v>
      </c>
      <c r="X946" s="243">
        <f t="shared" si="773"/>
        <v>3532</v>
      </c>
      <c r="Y946" s="243">
        <f t="shared" si="773"/>
        <v>0</v>
      </c>
      <c r="Z946" s="243">
        <f t="shared" si="773"/>
        <v>0</v>
      </c>
      <c r="AA946" s="243">
        <f t="shared" si="773"/>
        <v>0</v>
      </c>
      <c r="AB946" s="243">
        <f t="shared" si="773"/>
        <v>0</v>
      </c>
      <c r="AC946" s="243">
        <f t="shared" si="773"/>
        <v>0</v>
      </c>
      <c r="AD946" s="243">
        <f t="shared" si="773"/>
        <v>0</v>
      </c>
      <c r="AE946" s="243">
        <f t="shared" si="773"/>
        <v>0</v>
      </c>
      <c r="AF946" s="243">
        <f t="shared" si="773"/>
        <v>0</v>
      </c>
      <c r="AG946" s="243">
        <f t="shared" si="773"/>
        <v>0</v>
      </c>
      <c r="AH946" s="243">
        <f t="shared" si="773"/>
        <v>0</v>
      </c>
      <c r="AI946" s="243">
        <f t="shared" si="773"/>
        <v>0</v>
      </c>
      <c r="AJ946" s="243">
        <f t="shared" si="773"/>
        <v>0</v>
      </c>
      <c r="AK946" s="243">
        <f t="shared" si="773"/>
        <v>0</v>
      </c>
      <c r="AL946" s="243">
        <f t="shared" si="773"/>
        <v>0</v>
      </c>
      <c r="AM946" s="243">
        <f t="shared" si="773"/>
        <v>0</v>
      </c>
      <c r="AN946" s="243">
        <f t="shared" si="773"/>
        <v>0</v>
      </c>
      <c r="AO946" s="243">
        <f t="shared" si="773"/>
        <v>0</v>
      </c>
      <c r="AP946" s="243">
        <f t="shared" si="773"/>
        <v>0</v>
      </c>
      <c r="AQ946" s="243">
        <f t="shared" si="773"/>
        <v>0</v>
      </c>
      <c r="AR946" s="243">
        <f t="shared" si="773"/>
        <v>0</v>
      </c>
      <c r="AS946" s="243">
        <f t="shared" si="773"/>
        <v>0</v>
      </c>
      <c r="AT946" s="243">
        <f t="shared" si="773"/>
        <v>0</v>
      </c>
      <c r="AU946" s="243">
        <f t="shared" si="774" ref="AU946:BM946">SUM(AU921:AU945)</f>
        <v>0</v>
      </c>
      <c r="AV946" s="243">
        <f t="shared" si="774"/>
        <v>0</v>
      </c>
      <c r="AW946" s="243">
        <f t="shared" si="774"/>
        <v>0</v>
      </c>
      <c r="AX946" s="243">
        <f t="shared" si="774"/>
        <v>0</v>
      </c>
      <c r="AY946" s="243">
        <f t="shared" si="774"/>
        <v>0</v>
      </c>
      <c r="AZ946" s="243">
        <f t="shared" si="774"/>
        <v>0</v>
      </c>
      <c r="BA946" s="243">
        <f t="shared" si="774"/>
        <v>0</v>
      </c>
      <c r="BB946" s="243">
        <f t="shared" si="774"/>
        <v>0</v>
      </c>
      <c r="BC946" s="243">
        <f t="shared" si="774"/>
        <v>0</v>
      </c>
      <c r="BD946" s="243">
        <f t="shared" si="774"/>
        <v>0</v>
      </c>
      <c r="BE946" s="243">
        <f t="shared" si="774"/>
        <v>0</v>
      </c>
      <c r="BF946" s="243">
        <f t="shared" si="774"/>
        <v>0</v>
      </c>
      <c r="BG946" s="243">
        <f t="shared" si="774"/>
        <v>0</v>
      </c>
      <c r="BH946" s="243">
        <f t="shared" si="774"/>
        <v>0</v>
      </c>
      <c r="BI946" s="243">
        <f t="shared" si="774"/>
        <v>0</v>
      </c>
      <c r="BJ946" s="243">
        <f t="shared" si="774"/>
        <v>0</v>
      </c>
      <c r="BK946" s="243">
        <f t="shared" si="774"/>
        <v>0</v>
      </c>
      <c r="BL946" s="243">
        <f t="shared" si="774"/>
        <v>0</v>
      </c>
      <c r="BM946" s="243">
        <f t="shared" si="774"/>
        <v>0</v>
      </c>
    </row>
    <row r="947" spans="4:7" s="221" customFormat="1" ht="12.75">
      <c r="D947" s="229"/>
      <c r="F947" s="230"/>
      <c r="G947" s="230"/>
    </row>
    <row r="948" spans="4:7" s="221" customFormat="1" ht="12.75">
      <c r="D948" s="229"/>
      <c r="F948" s="230"/>
      <c r="G948" s="230"/>
    </row>
    <row r="949" spans="4:18" s="210" customFormat="1" ht="15.75">
      <c r="D949" s="192" t="s">
        <v>54</v>
      </c>
      <c r="F949" s="211"/>
      <c r="G949" s="211"/>
      <c r="O949" s="212"/>
      <c r="P949" s="212"/>
      <c r="Q949" s="212"/>
      <c r="R949" s="212"/>
    </row>
    <row r="950" spans="4:7" s="221" customFormat="1" ht="12.75">
      <c r="D950" s="229"/>
      <c r="F950" s="230"/>
      <c r="G950" s="230"/>
    </row>
    <row r="951" spans="4:7" s="221" customFormat="1" ht="12.75" outlineLevel="1">
      <c r="D951" s="229"/>
      <c r="F951" s="230"/>
      <c r="G951" s="230"/>
    </row>
    <row r="952" spans="4:7" s="221" customFormat="1" ht="15" outlineLevel="1">
      <c r="D952" s="291" t="s">
        <v>200</v>
      </c>
      <c r="F952" s="230"/>
      <c r="G952" s="230"/>
    </row>
    <row r="953" spans="4:7" s="221" customFormat="1" ht="12.75" outlineLevel="1">
      <c r="D953" s="229"/>
      <c r="F953" s="230"/>
      <c r="G953" s="230"/>
    </row>
    <row r="954" spans="4:65" s="221" customFormat="1" ht="12.75" outlineLevel="1">
      <c r="D954" s="229" t="s">
        <v>201</v>
      </c>
      <c r="F954" s="230"/>
      <c r="G954" s="230"/>
      <c r="O954" s="293">
        <f>IFERROR(INDEX(Assumptions!$C$44:$G$44,1,MATCH(O$10,Assumptions!$C$43:$G$43,1)),P954)</f>
        <v>0</v>
      </c>
      <c r="P954" s="293">
        <f>INDEX(Assumptions!$C$44:$G$44,1,MATCH(P$10,Assumptions!$C$43:$G$43,1))</f>
        <v>0</v>
      </c>
      <c r="Q954" s="293">
        <f>INDEX(Assumptions!$C$44:$G$44,1,MATCH(Q$10,Assumptions!$C$43:$G$43,1))</f>
        <v>0</v>
      </c>
      <c r="R954" s="293">
        <f>INDEX(Assumptions!$C$44:$G$44,1,MATCH(R$10,Assumptions!$C$43:$G$43,1))</f>
        <v>0</v>
      </c>
      <c r="S954" s="293">
        <f>INDEX(Assumptions!$C$44:$G$44,1,MATCH(S$10,Assumptions!$C$43:$G$43,1))</f>
        <v>0</v>
      </c>
      <c r="T954" s="293">
        <f>INDEX(Assumptions!$C$44:$G$44,1,MATCH(T$10,Assumptions!$C$43:$G$43,1))</f>
        <v>0</v>
      </c>
      <c r="U954" s="293">
        <f>INDEX(Assumptions!$C$44:$G$44,1,MATCH(U$10,Assumptions!$C$43:$G$43,1))</f>
        <v>0</v>
      </c>
      <c r="V954" s="293">
        <f>INDEX(Assumptions!$C$44:$G$44,1,MATCH(V$10,Assumptions!$C$43:$G$43,1))</f>
        <v>0</v>
      </c>
      <c r="W954" s="293">
        <f>INDEX(Assumptions!$C$44:$G$44,1,MATCH(W$10,Assumptions!$C$43:$G$43,1))</f>
        <v>0</v>
      </c>
      <c r="X954" s="293">
        <f>INDEX(Assumptions!$C$44:$G$44,1,MATCH(X$10,Assumptions!$C$43:$G$43,1))</f>
        <v>0</v>
      </c>
      <c r="Y954" s="293">
        <f>INDEX(Assumptions!$C$44:$G$44,1,MATCH(Y$10,Assumptions!$C$43:$G$43,1))</f>
        <v>0</v>
      </c>
      <c r="Z954" s="293">
        <f>INDEX(Assumptions!$C$44:$G$44,1,MATCH(Z$10,Assumptions!$C$43:$G$43,1))</f>
        <v>0</v>
      </c>
      <c r="AA954" s="293">
        <f>INDEX(Assumptions!$C$44:$G$44,1,MATCH(AA$10,Assumptions!$C$43:$G$43,1))</f>
        <v>0</v>
      </c>
      <c r="AB954" s="293">
        <f>INDEX(Assumptions!$C$44:$G$44,1,MATCH(AB$10,Assumptions!$C$43:$G$43,1))</f>
        <v>0</v>
      </c>
      <c r="AC954" s="293">
        <f>INDEX(Assumptions!$C$44:$G$44,1,MATCH(AC$10,Assumptions!$C$43:$G$43,1))</f>
        <v>0</v>
      </c>
      <c r="AD954" s="293">
        <f>INDEX(Assumptions!$C$44:$G$44,1,MATCH(AD$10,Assumptions!$C$43:$G$43,1))</f>
        <v>0</v>
      </c>
      <c r="AE954" s="293">
        <f>INDEX(Assumptions!$C$44:$G$44,1,MATCH(AE$10,Assumptions!$C$43:$G$43,1))</f>
        <v>0</v>
      </c>
      <c r="AF954" s="293">
        <f>INDEX(Assumptions!$C$44:$G$44,1,MATCH(AF$10,Assumptions!$C$43:$G$43,1))</f>
        <v>0</v>
      </c>
      <c r="AG954" s="293">
        <f>INDEX(Assumptions!$C$44:$G$44,1,MATCH(AG$10,Assumptions!$C$43:$G$43,1))</f>
        <v>0</v>
      </c>
      <c r="AH954" s="293">
        <f>INDEX(Assumptions!$C$44:$G$44,1,MATCH(AH$10,Assumptions!$C$43:$G$43,1))</f>
        <v>0</v>
      </c>
      <c r="AI954" s="293">
        <f>INDEX(Assumptions!$C$44:$G$44,1,MATCH(AI$10,Assumptions!$C$43:$G$43,1))</f>
        <v>0</v>
      </c>
      <c r="AJ954" s="293">
        <f>INDEX(Assumptions!$C$44:$G$44,1,MATCH(AJ$10,Assumptions!$C$43:$G$43,1))</f>
        <v>0</v>
      </c>
      <c r="AK954" s="293">
        <f>INDEX(Assumptions!$C$44:$G$44,1,MATCH(AK$10,Assumptions!$C$43:$G$43,1))</f>
        <v>0</v>
      </c>
      <c r="AL954" s="293">
        <f>INDEX(Assumptions!$C$44:$G$44,1,MATCH(AL$10,Assumptions!$C$43:$G$43,1))</f>
        <v>0</v>
      </c>
      <c r="AM954" s="293">
        <f>INDEX(Assumptions!$C$44:$G$44,1,MATCH(AM$10,Assumptions!$C$43:$G$43,1))</f>
        <v>0</v>
      </c>
      <c r="AN954" s="293">
        <f>INDEX(Assumptions!$C$44:$G$44,1,MATCH(AN$10,Assumptions!$C$43:$G$43,1))</f>
        <v>0</v>
      </c>
      <c r="AO954" s="293">
        <f>INDEX(Assumptions!$C$44:$G$44,1,MATCH(AO$10,Assumptions!$C$43:$G$43,1))</f>
        <v>0</v>
      </c>
      <c r="AP954" s="293">
        <f>INDEX(Assumptions!$C$44:$G$44,1,MATCH(AP$10,Assumptions!$C$43:$G$43,1))</f>
        <v>0</v>
      </c>
      <c r="AQ954" s="293">
        <f>INDEX(Assumptions!$C$44:$G$44,1,MATCH(AQ$10,Assumptions!$C$43:$G$43,1))</f>
        <v>0</v>
      </c>
      <c r="AR954" s="293">
        <f>INDEX(Assumptions!$C$44:$G$44,1,MATCH(AR$10,Assumptions!$C$43:$G$43,1))</f>
        <v>0</v>
      </c>
      <c r="AS954" s="293">
        <f>INDEX(Assumptions!$C$44:$G$44,1,MATCH(AS$10,Assumptions!$C$43:$G$43,1))</f>
        <v>0</v>
      </c>
      <c r="AT954" s="293">
        <f>INDEX(Assumptions!$C$44:$G$44,1,MATCH(AT$10,Assumptions!$C$43:$G$43,1))</f>
        <v>0</v>
      </c>
      <c r="AU954" s="293">
        <f>INDEX(Assumptions!$C$44:$G$44,1,MATCH(AU$10,Assumptions!$C$43:$G$43,1))</f>
        <v>0</v>
      </c>
      <c r="AV954" s="293">
        <f>INDEX(Assumptions!$C$44:$G$44,1,MATCH(AV$10,Assumptions!$C$43:$G$43,1))</f>
        <v>0</v>
      </c>
      <c r="AW954" s="293">
        <f>INDEX(Assumptions!$C$44:$G$44,1,MATCH(AW$10,Assumptions!$C$43:$G$43,1))</f>
        <v>0</v>
      </c>
      <c r="AX954" s="293">
        <f>INDEX(Assumptions!$C$44:$G$44,1,MATCH(AX$10,Assumptions!$C$43:$G$43,1))</f>
        <v>0</v>
      </c>
      <c r="AY954" s="293">
        <f>INDEX(Assumptions!$C$44:$G$44,1,MATCH(AY$10,Assumptions!$C$43:$G$43,1))</f>
        <v>0</v>
      </c>
      <c r="AZ954" s="293">
        <f>INDEX(Assumptions!$C$44:$G$44,1,MATCH(AZ$10,Assumptions!$C$43:$G$43,1))</f>
        <v>0</v>
      </c>
      <c r="BA954" s="293">
        <f>INDEX(Assumptions!$C$44:$G$44,1,MATCH(BA$10,Assumptions!$C$43:$G$43,1))</f>
        <v>0</v>
      </c>
      <c r="BB954" s="293">
        <f>INDEX(Assumptions!$C$44:$G$44,1,MATCH(BB$10,Assumptions!$C$43:$G$43,1))</f>
        <v>0</v>
      </c>
      <c r="BC954" s="293">
        <f>INDEX(Assumptions!$C$44:$G$44,1,MATCH(BC$10,Assumptions!$C$43:$G$43,1))</f>
        <v>0</v>
      </c>
      <c r="BD954" s="293">
        <f>INDEX(Assumptions!$C$44:$G$44,1,MATCH(BD$10,Assumptions!$C$43:$G$43,1))</f>
        <v>0</v>
      </c>
      <c r="BE954" s="293">
        <f>INDEX(Assumptions!$C$44:$G$44,1,MATCH(BE$10,Assumptions!$C$43:$G$43,1))</f>
        <v>0</v>
      </c>
      <c r="BF954" s="293">
        <f>INDEX(Assumptions!$C$44:$G$44,1,MATCH(BF$10,Assumptions!$C$43:$G$43,1))</f>
        <v>0</v>
      </c>
      <c r="BG954" s="293">
        <f>INDEX(Assumptions!$C$44:$G$44,1,MATCH(BG$10,Assumptions!$C$43:$G$43,1))</f>
        <v>0</v>
      </c>
      <c r="BH954" s="293">
        <f>INDEX(Assumptions!$C$44:$G$44,1,MATCH(BH$10,Assumptions!$C$43:$G$43,1))</f>
        <v>0</v>
      </c>
      <c r="BI954" s="293">
        <f>INDEX(Assumptions!$C$44:$G$44,1,MATCH(BI$10,Assumptions!$C$43:$G$43,1))</f>
        <v>0</v>
      </c>
      <c r="BJ954" s="293">
        <f>INDEX(Assumptions!$C$44:$G$44,1,MATCH(BJ$10,Assumptions!$C$43:$G$43,1))</f>
        <v>0</v>
      </c>
      <c r="BK954" s="293">
        <f>INDEX(Assumptions!$C$44:$G$44,1,MATCH(BK$10,Assumptions!$C$43:$G$43,1))</f>
        <v>0</v>
      </c>
      <c r="BL954" s="293">
        <f>INDEX(Assumptions!$C$44:$G$44,1,MATCH(BL$10,Assumptions!$C$43:$G$43,1))</f>
        <v>0</v>
      </c>
      <c r="BM954" s="293">
        <f>INDEX(Assumptions!$C$44:$G$44,1,MATCH(BM$10,Assumptions!$C$43:$G$43,1))</f>
        <v>0</v>
      </c>
    </row>
    <row r="955" spans="4:65" s="221" customFormat="1" ht="12.75" outlineLevel="1">
      <c r="D955" s="229" t="s">
        <v>202</v>
      </c>
      <c r="F955" s="230"/>
      <c r="G955" s="230"/>
      <c r="O955" s="294">
        <f>IFERROR(INDEX(Assumptions!$C$45:$G$45,1,MATCH(O$10,Assumptions!$C$43:$G$43,1)),P955)</f>
        <v>0</v>
      </c>
      <c r="P955" s="293">
        <f>IFERROR(INDEX(Assumptions!$C$45:$G$45,1,MATCH(P$10,Assumptions!$C$43:$G$43,1)),Q955)</f>
        <v>0</v>
      </c>
      <c r="Q955" s="293">
        <f>IFERROR(INDEX(Assumptions!$C$45:$G$45,1,MATCH(Q$10,Assumptions!$C$43:$G$43,1)),R955)</f>
        <v>0</v>
      </c>
      <c r="R955" s="293">
        <f>IFERROR(INDEX(Assumptions!$C$45:$G$45,1,MATCH(R$10,Assumptions!$C$43:$G$43,1)),S955)</f>
        <v>0</v>
      </c>
      <c r="S955" s="293">
        <f>IFERROR(INDEX(Assumptions!$C$45:$G$45,1,MATCH(S$10,Assumptions!$C$43:$G$43,1)),T955)</f>
        <v>0</v>
      </c>
      <c r="T955" s="293">
        <f>IFERROR(INDEX(Assumptions!$C$45:$G$45,1,MATCH(T$10,Assumptions!$C$43:$G$43,1)),U955)</f>
        <v>0</v>
      </c>
      <c r="U955" s="293">
        <f>IFERROR(INDEX(Assumptions!$C$45:$G$45,1,MATCH(U$10,Assumptions!$C$43:$G$43,1)),V955)</f>
        <v>0</v>
      </c>
      <c r="V955" s="293">
        <f>IFERROR(INDEX(Assumptions!$C$45:$G$45,1,MATCH(V$10,Assumptions!$C$43:$G$43,1)),W955)</f>
        <v>0</v>
      </c>
      <c r="W955" s="293">
        <f>IFERROR(INDEX(Assumptions!$C$45:$G$45,1,MATCH(W$10,Assumptions!$C$43:$G$43,1)),X955)</f>
        <v>0</v>
      </c>
      <c r="X955" s="293">
        <f>IFERROR(INDEX(Assumptions!$C$45:$G$45,1,MATCH(X$10,Assumptions!$C$43:$G$43,1)),Y955)</f>
        <v>0</v>
      </c>
      <c r="Y955" s="293">
        <f>IFERROR(INDEX(Assumptions!$C$45:$G$45,1,MATCH(Y$10,Assumptions!$C$43:$G$43,1)),Z955)</f>
        <v>0</v>
      </c>
      <c r="Z955" s="293">
        <f>IFERROR(INDEX(Assumptions!$C$45:$G$45,1,MATCH(Z$10,Assumptions!$C$43:$G$43,1)),AA955)</f>
        <v>0</v>
      </c>
      <c r="AA955" s="293">
        <f>IFERROR(INDEX(Assumptions!$C$45:$G$45,1,MATCH(AA$10,Assumptions!$C$43:$G$43,1)),AB955)</f>
        <v>0</v>
      </c>
      <c r="AB955" s="293">
        <f>IFERROR(INDEX(Assumptions!$C$45:$G$45,1,MATCH(AB$10,Assumptions!$C$43:$G$43,1)),AC955)</f>
        <v>0</v>
      </c>
      <c r="AC955" s="293">
        <f>IFERROR(INDEX(Assumptions!$C$45:$G$45,1,MATCH(AC$10,Assumptions!$C$43:$G$43,1)),AD955)</f>
        <v>0</v>
      </c>
      <c r="AD955" s="293">
        <f>IFERROR(INDEX(Assumptions!$C$45:$G$45,1,MATCH(AD$10,Assumptions!$C$43:$G$43,1)),AE955)</f>
        <v>0</v>
      </c>
      <c r="AE955" s="293">
        <f>IFERROR(INDEX(Assumptions!$C$45:$G$45,1,MATCH(AE$10,Assumptions!$C$43:$G$43,1)),AF955)</f>
        <v>0</v>
      </c>
      <c r="AF955" s="293">
        <f>IFERROR(INDEX(Assumptions!$C$45:$G$45,1,MATCH(AF$10,Assumptions!$C$43:$G$43,1)),AG955)</f>
        <v>0</v>
      </c>
      <c r="AG955" s="293">
        <f>IFERROR(INDEX(Assumptions!$C$45:$G$45,1,MATCH(AG$10,Assumptions!$C$43:$G$43,1)),AH955)</f>
        <v>0</v>
      </c>
      <c r="AH955" s="293">
        <f>IFERROR(INDEX(Assumptions!$C$45:$G$45,1,MATCH(AH$10,Assumptions!$C$43:$G$43,1)),AI955)</f>
        <v>0</v>
      </c>
      <c r="AI955" s="293">
        <f>IFERROR(INDEX(Assumptions!$C$45:$G$45,1,MATCH(AI$10,Assumptions!$C$43:$G$43,1)),AJ955)</f>
        <v>0</v>
      </c>
      <c r="AJ955" s="293">
        <f>IFERROR(INDEX(Assumptions!$C$45:$G$45,1,MATCH(AJ$10,Assumptions!$C$43:$G$43,1)),AK955)</f>
        <v>0</v>
      </c>
      <c r="AK955" s="293">
        <f>IFERROR(INDEX(Assumptions!$C$45:$G$45,1,MATCH(AK$10,Assumptions!$C$43:$G$43,1)),AL955)</f>
        <v>0</v>
      </c>
      <c r="AL955" s="293">
        <f>IFERROR(INDEX(Assumptions!$C$45:$G$45,1,MATCH(AL$10,Assumptions!$C$43:$G$43,1)),AM955)</f>
        <v>0</v>
      </c>
      <c r="AM955" s="293">
        <f>IFERROR(INDEX(Assumptions!$C$45:$G$45,1,MATCH(AM$10,Assumptions!$C$43:$G$43,1)),AN955)</f>
        <v>0</v>
      </c>
      <c r="AN955" s="293">
        <f>IFERROR(INDEX(Assumptions!$C$45:$G$45,1,MATCH(AN$10,Assumptions!$C$43:$G$43,1)),AO955)</f>
        <v>0</v>
      </c>
      <c r="AO955" s="293">
        <f>IFERROR(INDEX(Assumptions!$C$45:$G$45,1,MATCH(AO$10,Assumptions!$C$43:$G$43,1)),AP955)</f>
        <v>0</v>
      </c>
      <c r="AP955" s="293">
        <f>IFERROR(INDEX(Assumptions!$C$45:$G$45,1,MATCH(AP$10,Assumptions!$C$43:$G$43,1)),AQ955)</f>
        <v>0</v>
      </c>
      <c r="AQ955" s="293">
        <f>IFERROR(INDEX(Assumptions!$C$45:$G$45,1,MATCH(AQ$10,Assumptions!$C$43:$G$43,1)),AR955)</f>
        <v>0</v>
      </c>
      <c r="AR955" s="293">
        <f>IFERROR(INDEX(Assumptions!$C$45:$G$45,1,MATCH(AR$10,Assumptions!$C$43:$G$43,1)),AS955)</f>
        <v>0</v>
      </c>
      <c r="AS955" s="293">
        <f>IFERROR(INDEX(Assumptions!$C$45:$G$45,1,MATCH(AS$10,Assumptions!$C$43:$G$43,1)),AT955)</f>
        <v>0</v>
      </c>
      <c r="AT955" s="293">
        <f>IFERROR(INDEX(Assumptions!$C$45:$G$45,1,MATCH(AT$10,Assumptions!$C$43:$G$43,1)),AU955)</f>
        <v>0</v>
      </c>
      <c r="AU955" s="293">
        <f>IFERROR(INDEX(Assumptions!$C$45:$G$45,1,MATCH(AU$10,Assumptions!$C$43:$G$43,1)),AV955)</f>
        <v>0</v>
      </c>
      <c r="AV955" s="293">
        <f>IFERROR(INDEX(Assumptions!$C$45:$G$45,1,MATCH(AV$10,Assumptions!$C$43:$G$43,1)),AW955)</f>
        <v>0</v>
      </c>
      <c r="AW955" s="293">
        <f>IFERROR(INDEX(Assumptions!$C$45:$G$45,1,MATCH(AW$10,Assumptions!$C$43:$G$43,1)),AX955)</f>
        <v>0</v>
      </c>
      <c r="AX955" s="293">
        <f>IFERROR(INDEX(Assumptions!$C$45:$G$45,1,MATCH(AX$10,Assumptions!$C$43:$G$43,1)),AY955)</f>
        <v>0</v>
      </c>
      <c r="AY955" s="293">
        <f>IFERROR(INDEX(Assumptions!$C$45:$G$45,1,MATCH(AY$10,Assumptions!$C$43:$G$43,1)),AZ955)</f>
        <v>0</v>
      </c>
      <c r="AZ955" s="293">
        <f>IFERROR(INDEX(Assumptions!$C$45:$G$45,1,MATCH(AZ$10,Assumptions!$C$43:$G$43,1)),BA955)</f>
        <v>0</v>
      </c>
      <c r="BA955" s="293">
        <f>IFERROR(INDEX(Assumptions!$C$45:$G$45,1,MATCH(BA$10,Assumptions!$C$43:$G$43,1)),BB955)</f>
        <v>0</v>
      </c>
      <c r="BB955" s="293">
        <f>IFERROR(INDEX(Assumptions!$C$45:$G$45,1,MATCH(BB$10,Assumptions!$C$43:$G$43,1)),BC955)</f>
        <v>0</v>
      </c>
      <c r="BC955" s="293">
        <f>IFERROR(INDEX(Assumptions!$C$45:$G$45,1,MATCH(BC$10,Assumptions!$C$43:$G$43,1)),BD955)</f>
        <v>0</v>
      </c>
      <c r="BD955" s="293">
        <f>IFERROR(INDEX(Assumptions!$C$45:$G$45,1,MATCH(BD$10,Assumptions!$C$43:$G$43,1)),BE955)</f>
        <v>0</v>
      </c>
      <c r="BE955" s="293">
        <f>IFERROR(INDEX(Assumptions!$C$45:$G$45,1,MATCH(BE$10,Assumptions!$C$43:$G$43,1)),BF955)</f>
        <v>0</v>
      </c>
      <c r="BF955" s="293">
        <f>IFERROR(INDEX(Assumptions!$C$45:$G$45,1,MATCH(BF$10,Assumptions!$C$43:$G$43,1)),BG955)</f>
        <v>0</v>
      </c>
      <c r="BG955" s="293">
        <f>IFERROR(INDEX(Assumptions!$C$45:$G$45,1,MATCH(BG$10,Assumptions!$C$43:$G$43,1)),BH955)</f>
        <v>0</v>
      </c>
      <c r="BH955" s="293">
        <f>IFERROR(INDEX(Assumptions!$C$45:$G$45,1,MATCH(BH$10,Assumptions!$C$43:$G$43,1)),BI955)</f>
        <v>0</v>
      </c>
      <c r="BI955" s="293">
        <f>IFERROR(INDEX(Assumptions!$C$45:$G$45,1,MATCH(BI$10,Assumptions!$C$43:$G$43,1)),BJ955)</f>
        <v>0</v>
      </c>
      <c r="BJ955" s="293">
        <f>IFERROR(INDEX(Assumptions!$C$45:$G$45,1,MATCH(BJ$10,Assumptions!$C$43:$G$43,1)),BK955)</f>
        <v>0</v>
      </c>
      <c r="BK955" s="293">
        <f>IFERROR(INDEX(Assumptions!$C$45:$G$45,1,MATCH(BK$10,Assumptions!$C$43:$G$43,1)),BL955)</f>
        <v>0</v>
      </c>
      <c r="BL955" s="293">
        <f>IFERROR(INDEX(Assumptions!$C$45:$G$45,1,MATCH(BL$10,Assumptions!$C$43:$G$43,1)),BM955)</f>
        <v>0</v>
      </c>
      <c r="BM955" s="293">
        <f>IFERROR(INDEX(Assumptions!$C$45:$G$45,1,MATCH(BM$10,Assumptions!$C$43:$G$43,1)),#REF!)</f>
        <v>0</v>
      </c>
    </row>
    <row r="956" spans="4:65" s="221" customFormat="1" ht="12.75" outlineLevel="1">
      <c r="D956" s="229" t="s">
        <v>203</v>
      </c>
      <c r="F956" s="230"/>
      <c r="G956" s="230"/>
      <c r="O956" s="295">
        <f>SUM(O954:O955)</f>
        <v>0</v>
      </c>
      <c r="P956" s="295">
        <f t="shared" si="775" ref="P956:BM956">SUM(P954:P955)</f>
        <v>0</v>
      </c>
      <c r="Q956" s="295">
        <f t="shared" si="775"/>
        <v>0</v>
      </c>
      <c r="R956" s="295">
        <f t="shared" si="775"/>
        <v>0</v>
      </c>
      <c r="S956" s="295">
        <f t="shared" si="775"/>
        <v>0</v>
      </c>
      <c r="T956" s="295">
        <f t="shared" si="775"/>
        <v>0</v>
      </c>
      <c r="U956" s="295">
        <f t="shared" si="775"/>
        <v>0</v>
      </c>
      <c r="V956" s="295">
        <f t="shared" si="775"/>
        <v>0</v>
      </c>
      <c r="W956" s="295">
        <f t="shared" si="775"/>
        <v>0</v>
      </c>
      <c r="X956" s="295">
        <f t="shared" si="775"/>
        <v>0</v>
      </c>
      <c r="Y956" s="295">
        <f t="shared" si="775"/>
        <v>0</v>
      </c>
      <c r="Z956" s="295">
        <f t="shared" si="775"/>
        <v>0</v>
      </c>
      <c r="AA956" s="295">
        <f t="shared" si="775"/>
        <v>0</v>
      </c>
      <c r="AB956" s="295">
        <f t="shared" si="775"/>
        <v>0</v>
      </c>
      <c r="AC956" s="295">
        <f t="shared" si="775"/>
        <v>0</v>
      </c>
      <c r="AD956" s="295">
        <f t="shared" si="775"/>
        <v>0</v>
      </c>
      <c r="AE956" s="295">
        <f t="shared" si="775"/>
        <v>0</v>
      </c>
      <c r="AF956" s="295">
        <f t="shared" si="775"/>
        <v>0</v>
      </c>
      <c r="AG956" s="295">
        <f t="shared" si="775"/>
        <v>0</v>
      </c>
      <c r="AH956" s="295">
        <f t="shared" si="775"/>
        <v>0</v>
      </c>
      <c r="AI956" s="295">
        <f t="shared" si="775"/>
        <v>0</v>
      </c>
      <c r="AJ956" s="295">
        <f t="shared" si="775"/>
        <v>0</v>
      </c>
      <c r="AK956" s="295">
        <f t="shared" si="775"/>
        <v>0</v>
      </c>
      <c r="AL956" s="295">
        <f t="shared" si="775"/>
        <v>0</v>
      </c>
      <c r="AM956" s="295">
        <f t="shared" si="775"/>
        <v>0</v>
      </c>
      <c r="AN956" s="295">
        <f t="shared" si="775"/>
        <v>0</v>
      </c>
      <c r="AO956" s="295">
        <f t="shared" si="775"/>
        <v>0</v>
      </c>
      <c r="AP956" s="295">
        <f t="shared" si="775"/>
        <v>0</v>
      </c>
      <c r="AQ956" s="295">
        <f t="shared" si="775"/>
        <v>0</v>
      </c>
      <c r="AR956" s="295">
        <f t="shared" si="775"/>
        <v>0</v>
      </c>
      <c r="AS956" s="295">
        <f t="shared" si="775"/>
        <v>0</v>
      </c>
      <c r="AT956" s="295">
        <f t="shared" si="775"/>
        <v>0</v>
      </c>
      <c r="AU956" s="295">
        <f t="shared" si="775"/>
        <v>0</v>
      </c>
      <c r="AV956" s="295">
        <f t="shared" si="775"/>
        <v>0</v>
      </c>
      <c r="AW956" s="295">
        <f t="shared" si="775"/>
        <v>0</v>
      </c>
      <c r="AX956" s="295">
        <f t="shared" si="775"/>
        <v>0</v>
      </c>
      <c r="AY956" s="295">
        <f t="shared" si="775"/>
        <v>0</v>
      </c>
      <c r="AZ956" s="295">
        <f t="shared" si="775"/>
        <v>0</v>
      </c>
      <c r="BA956" s="295">
        <f t="shared" si="775"/>
        <v>0</v>
      </c>
      <c r="BB956" s="295">
        <f t="shared" si="775"/>
        <v>0</v>
      </c>
      <c r="BC956" s="295">
        <f t="shared" si="775"/>
        <v>0</v>
      </c>
      <c r="BD956" s="295">
        <f t="shared" si="775"/>
        <v>0</v>
      </c>
      <c r="BE956" s="295">
        <f t="shared" si="775"/>
        <v>0</v>
      </c>
      <c r="BF956" s="295">
        <f t="shared" si="775"/>
        <v>0</v>
      </c>
      <c r="BG956" s="295">
        <f t="shared" si="775"/>
        <v>0</v>
      </c>
      <c r="BH956" s="295">
        <f t="shared" si="775"/>
        <v>0</v>
      </c>
      <c r="BI956" s="295">
        <f t="shared" si="775"/>
        <v>0</v>
      </c>
      <c r="BJ956" s="295">
        <f t="shared" si="775"/>
        <v>0</v>
      </c>
      <c r="BK956" s="295">
        <f t="shared" si="775"/>
        <v>0</v>
      </c>
      <c r="BL956" s="295">
        <f t="shared" si="775"/>
        <v>0</v>
      </c>
      <c r="BM956" s="295">
        <f t="shared" si="775"/>
        <v>0</v>
      </c>
    </row>
    <row r="957" spans="4:7" s="221" customFormat="1" ht="12.75" outlineLevel="1">
      <c r="D957" s="229"/>
      <c r="F957" s="230"/>
      <c r="G957" s="230"/>
    </row>
    <row r="958" spans="4:65" s="221" customFormat="1" ht="12.75" outlineLevel="1">
      <c r="D958" s="229" t="s">
        <v>204</v>
      </c>
      <c r="F958" s="230"/>
      <c r="G958" s="230"/>
      <c r="H958" s="293">
        <f>Assumptions!$D$29</f>
        <v>0.035099999999999999</v>
      </c>
      <c r="O958" s="292">
        <f>$H958</f>
        <v>0.035099999999999999</v>
      </c>
      <c r="P958" s="292">
        <f t="shared" si="776" ref="P958:BM958">$H958</f>
        <v>0.035099999999999999</v>
      </c>
      <c r="Q958" s="292">
        <f t="shared" si="776"/>
        <v>0.035099999999999999</v>
      </c>
      <c r="R958" s="292">
        <f t="shared" si="776"/>
        <v>0.035099999999999999</v>
      </c>
      <c r="S958" s="292">
        <f t="shared" si="776"/>
        <v>0.035099999999999999</v>
      </c>
      <c r="T958" s="292">
        <f t="shared" si="776"/>
        <v>0.035099999999999999</v>
      </c>
      <c r="U958" s="292">
        <f t="shared" si="776"/>
        <v>0.035099999999999999</v>
      </c>
      <c r="V958" s="292">
        <f t="shared" si="776"/>
        <v>0.035099999999999999</v>
      </c>
      <c r="W958" s="292">
        <f t="shared" si="776"/>
        <v>0.035099999999999999</v>
      </c>
      <c r="X958" s="292">
        <f t="shared" si="776"/>
        <v>0.035099999999999999</v>
      </c>
      <c r="Y958" s="292">
        <f t="shared" si="776"/>
        <v>0.035099999999999999</v>
      </c>
      <c r="Z958" s="292">
        <f t="shared" si="776"/>
        <v>0.035099999999999999</v>
      </c>
      <c r="AA958" s="292">
        <f t="shared" si="776"/>
        <v>0.035099999999999999</v>
      </c>
      <c r="AB958" s="292">
        <f t="shared" si="776"/>
        <v>0.035099999999999999</v>
      </c>
      <c r="AC958" s="292">
        <f t="shared" si="776"/>
        <v>0.035099999999999999</v>
      </c>
      <c r="AD958" s="292">
        <f t="shared" si="776"/>
        <v>0.035099999999999999</v>
      </c>
      <c r="AE958" s="292">
        <f t="shared" si="776"/>
        <v>0.035099999999999999</v>
      </c>
      <c r="AF958" s="292">
        <f t="shared" si="776"/>
        <v>0.035099999999999999</v>
      </c>
      <c r="AG958" s="292">
        <f t="shared" si="776"/>
        <v>0.035099999999999999</v>
      </c>
      <c r="AH958" s="292">
        <f t="shared" si="776"/>
        <v>0.035099999999999999</v>
      </c>
      <c r="AI958" s="292">
        <f t="shared" si="776"/>
        <v>0.035099999999999999</v>
      </c>
      <c r="AJ958" s="292">
        <f t="shared" si="776"/>
        <v>0.035099999999999999</v>
      </c>
      <c r="AK958" s="292">
        <f t="shared" si="776"/>
        <v>0.035099999999999999</v>
      </c>
      <c r="AL958" s="292">
        <f t="shared" si="776"/>
        <v>0.035099999999999999</v>
      </c>
      <c r="AM958" s="292">
        <f t="shared" si="776"/>
        <v>0.035099999999999999</v>
      </c>
      <c r="AN958" s="292">
        <f t="shared" si="776"/>
        <v>0.035099999999999999</v>
      </c>
      <c r="AO958" s="292">
        <f t="shared" si="776"/>
        <v>0.035099999999999999</v>
      </c>
      <c r="AP958" s="292">
        <f t="shared" si="776"/>
        <v>0.035099999999999999</v>
      </c>
      <c r="AQ958" s="292">
        <f t="shared" si="776"/>
        <v>0.035099999999999999</v>
      </c>
      <c r="AR958" s="292">
        <f t="shared" si="776"/>
        <v>0.035099999999999999</v>
      </c>
      <c r="AS958" s="292">
        <f t="shared" si="776"/>
        <v>0.035099999999999999</v>
      </c>
      <c r="AT958" s="292">
        <f t="shared" si="776"/>
        <v>0.035099999999999999</v>
      </c>
      <c r="AU958" s="292">
        <f t="shared" si="776"/>
        <v>0.035099999999999999</v>
      </c>
      <c r="AV958" s="292">
        <f t="shared" si="776"/>
        <v>0.035099999999999999</v>
      </c>
      <c r="AW958" s="292">
        <f t="shared" si="776"/>
        <v>0.035099999999999999</v>
      </c>
      <c r="AX958" s="292">
        <f t="shared" si="776"/>
        <v>0.035099999999999999</v>
      </c>
      <c r="AY958" s="292">
        <f t="shared" si="776"/>
        <v>0.035099999999999999</v>
      </c>
      <c r="AZ958" s="292">
        <f t="shared" si="776"/>
        <v>0.035099999999999999</v>
      </c>
      <c r="BA958" s="292">
        <f t="shared" si="776"/>
        <v>0.035099999999999999</v>
      </c>
      <c r="BB958" s="292">
        <f t="shared" si="776"/>
        <v>0.035099999999999999</v>
      </c>
      <c r="BC958" s="292">
        <f t="shared" si="776"/>
        <v>0.035099999999999999</v>
      </c>
      <c r="BD958" s="292">
        <f t="shared" si="776"/>
        <v>0.035099999999999999</v>
      </c>
      <c r="BE958" s="292">
        <f t="shared" si="776"/>
        <v>0.035099999999999999</v>
      </c>
      <c r="BF958" s="292">
        <f t="shared" si="776"/>
        <v>0.035099999999999999</v>
      </c>
      <c r="BG958" s="292">
        <f t="shared" si="776"/>
        <v>0.035099999999999999</v>
      </c>
      <c r="BH958" s="292">
        <f t="shared" si="776"/>
        <v>0.035099999999999999</v>
      </c>
      <c r="BI958" s="292">
        <f t="shared" si="776"/>
        <v>0.035099999999999999</v>
      </c>
      <c r="BJ958" s="292">
        <f t="shared" si="776"/>
        <v>0.035099999999999999</v>
      </c>
      <c r="BK958" s="292">
        <f t="shared" si="776"/>
        <v>0.035099999999999999</v>
      </c>
      <c r="BL958" s="292">
        <f t="shared" si="776"/>
        <v>0.035099999999999999</v>
      </c>
      <c r="BM958" s="292">
        <f t="shared" si="776"/>
        <v>0.035099999999999999</v>
      </c>
    </row>
    <row r="959" spans="4:7" s="221" customFormat="1" ht="12.75" outlineLevel="1">
      <c r="D959" s="229"/>
      <c r="F959" s="230"/>
      <c r="G959" s="230"/>
    </row>
    <row r="960" spans="4:7" s="221" customFormat="1" ht="12.75" outlineLevel="1">
      <c r="D960" s="229"/>
      <c r="F960" s="230"/>
      <c r="G960" s="230"/>
    </row>
    <row r="961" spans="4:7" s="221" customFormat="1" ht="15" outlineLevel="1">
      <c r="D961" s="291" t="s">
        <v>199</v>
      </c>
      <c r="F961" s="230"/>
      <c r="G961" s="230"/>
    </row>
    <row r="962" spans="4:7" s="221" customFormat="1" ht="12.75" outlineLevel="1">
      <c r="D962" s="229"/>
      <c r="F962" s="230"/>
      <c r="G962" s="230"/>
    </row>
    <row r="963" spans="4:65" s="221" customFormat="1" ht="12.75" outlineLevel="1">
      <c r="D963" s="229" t="s">
        <v>196</v>
      </c>
      <c r="F963" s="230"/>
      <c r="G963" s="230"/>
      <c r="O963" s="292">
        <f>(1+O954)^(1/12)-1</f>
        <v>0</v>
      </c>
      <c r="P963" s="292">
        <f t="shared" si="777" ref="P963:BM964">(1+P954)^(1/12)-1</f>
        <v>0</v>
      </c>
      <c r="Q963" s="292">
        <f t="shared" si="777"/>
        <v>0</v>
      </c>
      <c r="R963" s="292">
        <f t="shared" si="777"/>
        <v>0</v>
      </c>
      <c r="S963" s="292">
        <f t="shared" si="777"/>
        <v>0</v>
      </c>
      <c r="T963" s="292">
        <f t="shared" si="777"/>
        <v>0</v>
      </c>
      <c r="U963" s="292">
        <f t="shared" si="777"/>
        <v>0</v>
      </c>
      <c r="V963" s="292">
        <f t="shared" si="777"/>
        <v>0</v>
      </c>
      <c r="W963" s="292">
        <f t="shared" si="777"/>
        <v>0</v>
      </c>
      <c r="X963" s="292">
        <f t="shared" si="777"/>
        <v>0</v>
      </c>
      <c r="Y963" s="292">
        <f t="shared" si="777"/>
        <v>0</v>
      </c>
      <c r="Z963" s="292">
        <f t="shared" si="777"/>
        <v>0</v>
      </c>
      <c r="AA963" s="292">
        <f t="shared" si="777"/>
        <v>0</v>
      </c>
      <c r="AB963" s="292">
        <f t="shared" si="777"/>
        <v>0</v>
      </c>
      <c r="AC963" s="292">
        <f t="shared" si="777"/>
        <v>0</v>
      </c>
      <c r="AD963" s="292">
        <f t="shared" si="777"/>
        <v>0</v>
      </c>
      <c r="AE963" s="292">
        <f t="shared" si="777"/>
        <v>0</v>
      </c>
      <c r="AF963" s="292">
        <f t="shared" si="777"/>
        <v>0</v>
      </c>
      <c r="AG963" s="292">
        <f t="shared" si="777"/>
        <v>0</v>
      </c>
      <c r="AH963" s="292">
        <f t="shared" si="777"/>
        <v>0</v>
      </c>
      <c r="AI963" s="292">
        <f t="shared" si="777"/>
        <v>0</v>
      </c>
      <c r="AJ963" s="292">
        <f t="shared" si="777"/>
        <v>0</v>
      </c>
      <c r="AK963" s="292">
        <f t="shared" si="777"/>
        <v>0</v>
      </c>
      <c r="AL963" s="292">
        <f t="shared" si="777"/>
        <v>0</v>
      </c>
      <c r="AM963" s="292">
        <f t="shared" si="777"/>
        <v>0</v>
      </c>
      <c r="AN963" s="292">
        <f t="shared" si="777"/>
        <v>0</v>
      </c>
      <c r="AO963" s="292">
        <f t="shared" si="777"/>
        <v>0</v>
      </c>
      <c r="AP963" s="292">
        <f t="shared" si="777"/>
        <v>0</v>
      </c>
      <c r="AQ963" s="292">
        <f t="shared" si="777"/>
        <v>0</v>
      </c>
      <c r="AR963" s="292">
        <f t="shared" si="777"/>
        <v>0</v>
      </c>
      <c r="AS963" s="292">
        <f t="shared" si="777"/>
        <v>0</v>
      </c>
      <c r="AT963" s="292">
        <f t="shared" si="777"/>
        <v>0</v>
      </c>
      <c r="AU963" s="292">
        <f t="shared" si="777"/>
        <v>0</v>
      </c>
      <c r="AV963" s="292">
        <f t="shared" si="777"/>
        <v>0</v>
      </c>
      <c r="AW963" s="292">
        <f t="shared" si="777"/>
        <v>0</v>
      </c>
      <c r="AX963" s="292">
        <f t="shared" si="777"/>
        <v>0</v>
      </c>
      <c r="AY963" s="292">
        <f t="shared" si="777"/>
        <v>0</v>
      </c>
      <c r="AZ963" s="292">
        <f t="shared" si="777"/>
        <v>0</v>
      </c>
      <c r="BA963" s="292">
        <f t="shared" si="777"/>
        <v>0</v>
      </c>
      <c r="BB963" s="292">
        <f t="shared" si="777"/>
        <v>0</v>
      </c>
      <c r="BC963" s="292">
        <f t="shared" si="777"/>
        <v>0</v>
      </c>
      <c r="BD963" s="292">
        <f t="shared" si="777"/>
        <v>0</v>
      </c>
      <c r="BE963" s="292">
        <f t="shared" si="777"/>
        <v>0</v>
      </c>
      <c r="BF963" s="292">
        <f t="shared" si="777"/>
        <v>0</v>
      </c>
      <c r="BG963" s="292">
        <f t="shared" si="777"/>
        <v>0</v>
      </c>
      <c r="BH963" s="292">
        <f t="shared" si="777"/>
        <v>0</v>
      </c>
      <c r="BI963" s="292">
        <f t="shared" si="777"/>
        <v>0</v>
      </c>
      <c r="BJ963" s="292">
        <f t="shared" si="777"/>
        <v>0</v>
      </c>
      <c r="BK963" s="292">
        <f t="shared" si="777"/>
        <v>0</v>
      </c>
      <c r="BL963" s="292">
        <f t="shared" si="777"/>
        <v>0</v>
      </c>
      <c r="BM963" s="292">
        <f t="shared" si="777"/>
        <v>0</v>
      </c>
    </row>
    <row r="964" spans="4:65" s="221" customFormat="1" ht="12.75" outlineLevel="1">
      <c r="D964" s="229" t="s">
        <v>195</v>
      </c>
      <c r="F964" s="230"/>
      <c r="G964" s="230"/>
      <c r="O964" s="296">
        <f>(1+O955)^(1/12)-1</f>
        <v>0</v>
      </c>
      <c r="P964" s="296">
        <f t="shared" si="777"/>
        <v>0</v>
      </c>
      <c r="Q964" s="296">
        <f t="shared" si="777"/>
        <v>0</v>
      </c>
      <c r="R964" s="296">
        <f t="shared" si="777"/>
        <v>0</v>
      </c>
      <c r="S964" s="296">
        <f t="shared" si="777"/>
        <v>0</v>
      </c>
      <c r="T964" s="296">
        <f t="shared" si="777"/>
        <v>0</v>
      </c>
      <c r="U964" s="296">
        <f t="shared" si="777"/>
        <v>0</v>
      </c>
      <c r="V964" s="296">
        <f t="shared" si="777"/>
        <v>0</v>
      </c>
      <c r="W964" s="296">
        <f t="shared" si="777"/>
        <v>0</v>
      </c>
      <c r="X964" s="296">
        <f t="shared" si="777"/>
        <v>0</v>
      </c>
      <c r="Y964" s="296">
        <f t="shared" si="777"/>
        <v>0</v>
      </c>
      <c r="Z964" s="296">
        <f t="shared" si="777"/>
        <v>0</v>
      </c>
      <c r="AA964" s="296">
        <f t="shared" si="777"/>
        <v>0</v>
      </c>
      <c r="AB964" s="296">
        <f t="shared" si="777"/>
        <v>0</v>
      </c>
      <c r="AC964" s="296">
        <f t="shared" si="777"/>
        <v>0</v>
      </c>
      <c r="AD964" s="296">
        <f t="shared" si="777"/>
        <v>0</v>
      </c>
      <c r="AE964" s="296">
        <f t="shared" si="777"/>
        <v>0</v>
      </c>
      <c r="AF964" s="296">
        <f t="shared" si="777"/>
        <v>0</v>
      </c>
      <c r="AG964" s="296">
        <f t="shared" si="777"/>
        <v>0</v>
      </c>
      <c r="AH964" s="296">
        <f t="shared" si="777"/>
        <v>0</v>
      </c>
      <c r="AI964" s="296">
        <f t="shared" si="777"/>
        <v>0</v>
      </c>
      <c r="AJ964" s="296">
        <f t="shared" si="777"/>
        <v>0</v>
      </c>
      <c r="AK964" s="296">
        <f t="shared" si="777"/>
        <v>0</v>
      </c>
      <c r="AL964" s="296">
        <f t="shared" si="777"/>
        <v>0</v>
      </c>
      <c r="AM964" s="296">
        <f t="shared" si="777"/>
        <v>0</v>
      </c>
      <c r="AN964" s="296">
        <f t="shared" si="777"/>
        <v>0</v>
      </c>
      <c r="AO964" s="296">
        <f t="shared" si="777"/>
        <v>0</v>
      </c>
      <c r="AP964" s="296">
        <f t="shared" si="777"/>
        <v>0</v>
      </c>
      <c r="AQ964" s="296">
        <f t="shared" si="777"/>
        <v>0</v>
      </c>
      <c r="AR964" s="296">
        <f t="shared" si="777"/>
        <v>0</v>
      </c>
      <c r="AS964" s="296">
        <f t="shared" si="777"/>
        <v>0</v>
      </c>
      <c r="AT964" s="296">
        <f t="shared" si="777"/>
        <v>0</v>
      </c>
      <c r="AU964" s="296">
        <f t="shared" si="777"/>
        <v>0</v>
      </c>
      <c r="AV964" s="296">
        <f t="shared" si="777"/>
        <v>0</v>
      </c>
      <c r="AW964" s="296">
        <f t="shared" si="777"/>
        <v>0</v>
      </c>
      <c r="AX964" s="296">
        <f t="shared" si="777"/>
        <v>0</v>
      </c>
      <c r="AY964" s="296">
        <f t="shared" si="777"/>
        <v>0</v>
      </c>
      <c r="AZ964" s="296">
        <f t="shared" si="777"/>
        <v>0</v>
      </c>
      <c r="BA964" s="296">
        <f t="shared" si="777"/>
        <v>0</v>
      </c>
      <c r="BB964" s="296">
        <f t="shared" si="777"/>
        <v>0</v>
      </c>
      <c r="BC964" s="296">
        <f t="shared" si="777"/>
        <v>0</v>
      </c>
      <c r="BD964" s="296">
        <f t="shared" si="777"/>
        <v>0</v>
      </c>
      <c r="BE964" s="296">
        <f t="shared" si="777"/>
        <v>0</v>
      </c>
      <c r="BF964" s="296">
        <f t="shared" si="777"/>
        <v>0</v>
      </c>
      <c r="BG964" s="296">
        <f t="shared" si="777"/>
        <v>0</v>
      </c>
      <c r="BH964" s="296">
        <f t="shared" si="777"/>
        <v>0</v>
      </c>
      <c r="BI964" s="296">
        <f t="shared" si="777"/>
        <v>0</v>
      </c>
      <c r="BJ964" s="296">
        <f t="shared" si="777"/>
        <v>0</v>
      </c>
      <c r="BK964" s="296">
        <f t="shared" si="777"/>
        <v>0</v>
      </c>
      <c r="BL964" s="296">
        <f t="shared" si="777"/>
        <v>0</v>
      </c>
      <c r="BM964" s="296">
        <f t="shared" si="777"/>
        <v>0</v>
      </c>
    </row>
    <row r="965" spans="4:65" s="221" customFormat="1" ht="12.75" outlineLevel="1">
      <c r="D965" s="229" t="s">
        <v>197</v>
      </c>
      <c r="F965" s="230"/>
      <c r="G965" s="230"/>
      <c r="O965" s="295">
        <f>(1+O956)^(1/12)-1</f>
        <v>0</v>
      </c>
      <c r="P965" s="295">
        <f t="shared" si="778" ref="P965:BM965">(1+P956)^(1/12)-1</f>
        <v>0</v>
      </c>
      <c r="Q965" s="295">
        <f t="shared" si="778"/>
        <v>0</v>
      </c>
      <c r="R965" s="295">
        <f t="shared" si="778"/>
        <v>0</v>
      </c>
      <c r="S965" s="295">
        <f t="shared" si="778"/>
        <v>0</v>
      </c>
      <c r="T965" s="295">
        <f t="shared" si="778"/>
        <v>0</v>
      </c>
      <c r="U965" s="295">
        <f t="shared" si="778"/>
        <v>0</v>
      </c>
      <c r="V965" s="295">
        <f t="shared" si="778"/>
        <v>0</v>
      </c>
      <c r="W965" s="295">
        <f t="shared" si="778"/>
        <v>0</v>
      </c>
      <c r="X965" s="295">
        <f t="shared" si="778"/>
        <v>0</v>
      </c>
      <c r="Y965" s="295">
        <f t="shared" si="778"/>
        <v>0</v>
      </c>
      <c r="Z965" s="295">
        <f t="shared" si="778"/>
        <v>0</v>
      </c>
      <c r="AA965" s="295">
        <f t="shared" si="778"/>
        <v>0</v>
      </c>
      <c r="AB965" s="295">
        <f t="shared" si="778"/>
        <v>0</v>
      </c>
      <c r="AC965" s="295">
        <f t="shared" si="778"/>
        <v>0</v>
      </c>
      <c r="AD965" s="295">
        <f t="shared" si="778"/>
        <v>0</v>
      </c>
      <c r="AE965" s="295">
        <f t="shared" si="778"/>
        <v>0</v>
      </c>
      <c r="AF965" s="295">
        <f t="shared" si="778"/>
        <v>0</v>
      </c>
      <c r="AG965" s="295">
        <f t="shared" si="778"/>
        <v>0</v>
      </c>
      <c r="AH965" s="295">
        <f t="shared" si="778"/>
        <v>0</v>
      </c>
      <c r="AI965" s="295">
        <f t="shared" si="778"/>
        <v>0</v>
      </c>
      <c r="AJ965" s="295">
        <f t="shared" si="778"/>
        <v>0</v>
      </c>
      <c r="AK965" s="295">
        <f t="shared" si="778"/>
        <v>0</v>
      </c>
      <c r="AL965" s="295">
        <f t="shared" si="778"/>
        <v>0</v>
      </c>
      <c r="AM965" s="295">
        <f t="shared" si="778"/>
        <v>0</v>
      </c>
      <c r="AN965" s="295">
        <f t="shared" si="778"/>
        <v>0</v>
      </c>
      <c r="AO965" s="295">
        <f t="shared" si="778"/>
        <v>0</v>
      </c>
      <c r="AP965" s="295">
        <f t="shared" si="778"/>
        <v>0</v>
      </c>
      <c r="AQ965" s="295">
        <f t="shared" si="778"/>
        <v>0</v>
      </c>
      <c r="AR965" s="295">
        <f t="shared" si="778"/>
        <v>0</v>
      </c>
      <c r="AS965" s="295">
        <f t="shared" si="778"/>
        <v>0</v>
      </c>
      <c r="AT965" s="295">
        <f t="shared" si="778"/>
        <v>0</v>
      </c>
      <c r="AU965" s="295">
        <f t="shared" si="778"/>
        <v>0</v>
      </c>
      <c r="AV965" s="295">
        <f t="shared" si="778"/>
        <v>0</v>
      </c>
      <c r="AW965" s="295">
        <f t="shared" si="778"/>
        <v>0</v>
      </c>
      <c r="AX965" s="295">
        <f t="shared" si="778"/>
        <v>0</v>
      </c>
      <c r="AY965" s="295">
        <f t="shared" si="778"/>
        <v>0</v>
      </c>
      <c r="AZ965" s="295">
        <f t="shared" si="778"/>
        <v>0</v>
      </c>
      <c r="BA965" s="295">
        <f t="shared" si="778"/>
        <v>0</v>
      </c>
      <c r="BB965" s="295">
        <f t="shared" si="778"/>
        <v>0</v>
      </c>
      <c r="BC965" s="295">
        <f t="shared" si="778"/>
        <v>0</v>
      </c>
      <c r="BD965" s="295">
        <f t="shared" si="778"/>
        <v>0</v>
      </c>
      <c r="BE965" s="295">
        <f t="shared" si="778"/>
        <v>0</v>
      </c>
      <c r="BF965" s="295">
        <f t="shared" si="778"/>
        <v>0</v>
      </c>
      <c r="BG965" s="295">
        <f t="shared" si="778"/>
        <v>0</v>
      </c>
      <c r="BH965" s="295">
        <f t="shared" si="778"/>
        <v>0</v>
      </c>
      <c r="BI965" s="295">
        <f t="shared" si="778"/>
        <v>0</v>
      </c>
      <c r="BJ965" s="295">
        <f t="shared" si="778"/>
        <v>0</v>
      </c>
      <c r="BK965" s="295">
        <f t="shared" si="778"/>
        <v>0</v>
      </c>
      <c r="BL965" s="295">
        <f t="shared" si="778"/>
        <v>0</v>
      </c>
      <c r="BM965" s="295">
        <f t="shared" si="778"/>
        <v>0</v>
      </c>
    </row>
    <row r="966" spans="4:7" s="221" customFormat="1" ht="12.75" outlineLevel="1">
      <c r="D966" s="229"/>
      <c r="F966" s="230"/>
      <c r="G966" s="230"/>
    </row>
    <row r="967" spans="4:65" s="221" customFormat="1" ht="12.75" outlineLevel="1">
      <c r="D967" s="229" t="s">
        <v>198</v>
      </c>
      <c r="F967" s="230"/>
      <c r="G967" s="230"/>
      <c r="O967" s="292">
        <f>(1+O958)^(1/12)-1</f>
        <v>0.0028789730064431307</v>
      </c>
      <c r="P967" s="292">
        <f t="shared" si="779" ref="P967:BM967">(1+P958)^(1/12)-1</f>
        <v>0.0028789730064431307</v>
      </c>
      <c r="Q967" s="292">
        <f t="shared" si="779"/>
        <v>0.0028789730064431307</v>
      </c>
      <c r="R967" s="292">
        <f t="shared" si="779"/>
        <v>0.0028789730064431307</v>
      </c>
      <c r="S967" s="292">
        <f t="shared" si="779"/>
        <v>0.0028789730064431307</v>
      </c>
      <c r="T967" s="292">
        <f t="shared" si="779"/>
        <v>0.0028789730064431307</v>
      </c>
      <c r="U967" s="292">
        <f t="shared" si="779"/>
        <v>0.0028789730064431307</v>
      </c>
      <c r="V967" s="292">
        <f t="shared" si="779"/>
        <v>0.0028789730064431307</v>
      </c>
      <c r="W967" s="292">
        <f t="shared" si="779"/>
        <v>0.0028789730064431307</v>
      </c>
      <c r="X967" s="292">
        <f t="shared" si="779"/>
        <v>0.0028789730064431307</v>
      </c>
      <c r="Y967" s="292">
        <f t="shared" si="779"/>
        <v>0.0028789730064431307</v>
      </c>
      <c r="Z967" s="292">
        <f t="shared" si="779"/>
        <v>0.0028789730064431307</v>
      </c>
      <c r="AA967" s="292">
        <f t="shared" si="779"/>
        <v>0.0028789730064431307</v>
      </c>
      <c r="AB967" s="292">
        <f t="shared" si="779"/>
        <v>0.0028789730064431307</v>
      </c>
      <c r="AC967" s="292">
        <f t="shared" si="779"/>
        <v>0.0028789730064431307</v>
      </c>
      <c r="AD967" s="292">
        <f t="shared" si="779"/>
        <v>0.0028789730064431307</v>
      </c>
      <c r="AE967" s="292">
        <f t="shared" si="779"/>
        <v>0.0028789730064431307</v>
      </c>
      <c r="AF967" s="292">
        <f t="shared" si="779"/>
        <v>0.0028789730064431307</v>
      </c>
      <c r="AG967" s="292">
        <f t="shared" si="779"/>
        <v>0.0028789730064431307</v>
      </c>
      <c r="AH967" s="292">
        <f t="shared" si="779"/>
        <v>0.0028789730064431307</v>
      </c>
      <c r="AI967" s="292">
        <f t="shared" si="779"/>
        <v>0.0028789730064431307</v>
      </c>
      <c r="AJ967" s="292">
        <f t="shared" si="779"/>
        <v>0.0028789730064431307</v>
      </c>
      <c r="AK967" s="292">
        <f t="shared" si="779"/>
        <v>0.0028789730064431307</v>
      </c>
      <c r="AL967" s="292">
        <f t="shared" si="779"/>
        <v>0.0028789730064431307</v>
      </c>
      <c r="AM967" s="292">
        <f t="shared" si="779"/>
        <v>0.0028789730064431307</v>
      </c>
      <c r="AN967" s="292">
        <f t="shared" si="779"/>
        <v>0.0028789730064431307</v>
      </c>
      <c r="AO967" s="292">
        <f t="shared" si="779"/>
        <v>0.0028789730064431307</v>
      </c>
      <c r="AP967" s="292">
        <f t="shared" si="779"/>
        <v>0.0028789730064431307</v>
      </c>
      <c r="AQ967" s="292">
        <f t="shared" si="779"/>
        <v>0.0028789730064431307</v>
      </c>
      <c r="AR967" s="292">
        <f t="shared" si="779"/>
        <v>0.0028789730064431307</v>
      </c>
      <c r="AS967" s="292">
        <f t="shared" si="779"/>
        <v>0.0028789730064431307</v>
      </c>
      <c r="AT967" s="292">
        <f t="shared" si="779"/>
        <v>0.0028789730064431307</v>
      </c>
      <c r="AU967" s="292">
        <f t="shared" si="779"/>
        <v>0.0028789730064431307</v>
      </c>
      <c r="AV967" s="292">
        <f t="shared" si="779"/>
        <v>0.0028789730064431307</v>
      </c>
      <c r="AW967" s="292">
        <f t="shared" si="779"/>
        <v>0.0028789730064431307</v>
      </c>
      <c r="AX967" s="292">
        <f t="shared" si="779"/>
        <v>0.0028789730064431307</v>
      </c>
      <c r="AY967" s="292">
        <f t="shared" si="779"/>
        <v>0.0028789730064431307</v>
      </c>
      <c r="AZ967" s="292">
        <f t="shared" si="779"/>
        <v>0.0028789730064431307</v>
      </c>
      <c r="BA967" s="292">
        <f t="shared" si="779"/>
        <v>0.0028789730064431307</v>
      </c>
      <c r="BB967" s="292">
        <f t="shared" si="779"/>
        <v>0.0028789730064431307</v>
      </c>
      <c r="BC967" s="292">
        <f t="shared" si="779"/>
        <v>0.0028789730064431307</v>
      </c>
      <c r="BD967" s="292">
        <f t="shared" si="779"/>
        <v>0.0028789730064431307</v>
      </c>
      <c r="BE967" s="292">
        <f t="shared" si="779"/>
        <v>0.0028789730064431307</v>
      </c>
      <c r="BF967" s="292">
        <f t="shared" si="779"/>
        <v>0.0028789730064431307</v>
      </c>
      <c r="BG967" s="292">
        <f t="shared" si="779"/>
        <v>0.0028789730064431307</v>
      </c>
      <c r="BH967" s="292">
        <f t="shared" si="779"/>
        <v>0.0028789730064431307</v>
      </c>
      <c r="BI967" s="292">
        <f t="shared" si="779"/>
        <v>0.0028789730064431307</v>
      </c>
      <c r="BJ967" s="292">
        <f t="shared" si="779"/>
        <v>0.0028789730064431307</v>
      </c>
      <c r="BK967" s="292">
        <f t="shared" si="779"/>
        <v>0.0028789730064431307</v>
      </c>
      <c r="BL967" s="292">
        <f t="shared" si="779"/>
        <v>0.0028789730064431307</v>
      </c>
      <c r="BM967" s="292">
        <f t="shared" si="779"/>
        <v>0.0028789730064431307</v>
      </c>
    </row>
    <row r="968" spans="4:7" s="221" customFormat="1" ht="12.75" outlineLevel="1">
      <c r="D968" s="229"/>
      <c r="F968" s="230"/>
      <c r="G968" s="230"/>
    </row>
    <row r="969" spans="4:7" s="221" customFormat="1" ht="12.75" outlineLevel="1">
      <c r="D969" s="229"/>
      <c r="F969" s="230"/>
      <c r="G969" s="230"/>
    </row>
    <row r="970" spans="4:7" s="221" customFormat="1" ht="12.75" outlineLevel="1">
      <c r="D970" s="229"/>
      <c r="F970" s="230"/>
      <c r="G970" s="230"/>
    </row>
    <row r="971" spans="4:65" ht="38.25" outlineLevel="1">
      <c r="D971" s="218" t="s">
        <v>205</v>
      </c>
      <c r="E971" s="213"/>
      <c r="F971" s="186"/>
      <c r="G971" s="186"/>
      <c r="H971" s="299" t="s">
        <v>66</v>
      </c>
      <c r="I971" s="299" t="s">
        <v>137</v>
      </c>
      <c r="J971" s="299" t="s">
        <v>238</v>
      </c>
      <c r="K971" s="216"/>
      <c r="L971" s="216"/>
      <c r="M971" s="216"/>
      <c r="O971" s="216"/>
      <c r="P971" s="216"/>
      <c r="Q971" s="216"/>
      <c r="R971" s="216"/>
      <c r="S971" s="216"/>
      <c r="T971" s="216"/>
      <c r="U971" s="216"/>
      <c r="V971" s="216"/>
      <c r="W971" s="216"/>
      <c r="X971" s="216"/>
      <c r="Y971" s="216"/>
      <c r="Z971" s="216"/>
      <c r="AA971" s="216"/>
      <c r="AB971" s="216"/>
      <c r="AC971" s="216"/>
      <c r="AD971" s="216"/>
      <c r="AE971" s="216"/>
      <c r="AF971" s="216"/>
      <c r="AG971" s="216"/>
      <c r="AH971" s="216"/>
      <c r="AI971" s="216"/>
      <c r="AJ971" s="216"/>
      <c r="AK971" s="216"/>
      <c r="AL971" s="216"/>
      <c r="AM971" s="216"/>
      <c r="AN971" s="216"/>
      <c r="AO971" s="216"/>
      <c r="AP971" s="216"/>
      <c r="AQ971" s="216"/>
      <c r="AR971" s="216"/>
      <c r="AS971" s="216"/>
      <c r="AT971" s="216"/>
      <c r="AU971" s="216"/>
      <c r="AV971" s="216"/>
      <c r="AW971" s="216"/>
      <c r="AX971" s="216"/>
      <c r="AY971" s="216"/>
      <c r="AZ971" s="216"/>
      <c r="BA971" s="216"/>
      <c r="BB971" s="216"/>
      <c r="BC971" s="216"/>
      <c r="BD971" s="216"/>
      <c r="BE971" s="216"/>
      <c r="BF971" s="216"/>
      <c r="BG971" s="216"/>
      <c r="BH971" s="216"/>
      <c r="BI971" s="216"/>
      <c r="BJ971" s="216"/>
      <c r="BK971" s="216"/>
      <c r="BL971" s="216"/>
      <c r="BM971" s="216"/>
    </row>
    <row r="972" spans="3:65" ht="12.75" outlineLevel="1">
      <c r="C972" s="220">
        <f>C971+1</f>
        <v>1</v>
      </c>
      <c r="D972" s="198" t="str">
        <f>INDEX(D$64:D$88,$C972,1)</f>
        <v>Capital Costs</v>
      </c>
      <c r="E972" s="245" t="str">
        <f t="shared" si="780" ref="E972:F996">INDEX(E$64:E$88,$C972,1)</f>
        <v>Capital</v>
      </c>
      <c r="F972" s="215">
        <f t="shared" si="780"/>
        <v>4</v>
      </c>
      <c r="G972" s="215"/>
      <c r="H972" s="297">
        <f>Input!F12</f>
        <v>44197</v>
      </c>
      <c r="I972" s="297">
        <f>Input!G12</f>
        <v>44562</v>
      </c>
      <c r="J972" s="300">
        <f t="shared" si="781" ref="J972:J996">MAX(0,MONTH(I972)-MONTH(H972)+YEAR(I972)*12-YEAR(H972)*12)</f>
        <v>12</v>
      </c>
      <c r="K972" s="236">
        <f>SUMPRODUCT(O972:BM972,$O$12:$BM$12)</f>
        <v>0</v>
      </c>
      <c r="L972" s="237">
        <f>SUM(O972:BM972)</f>
        <v>0</v>
      </c>
      <c r="O972" s="298">
        <f>IF(O$10&lt;YEAR($H972),0,IF(O$10=YEAR($H972),MIN(13-MONTH($H972),$J972),MIN(12,$J972-SUM($N972:N972))))*($F972&gt;=5)</f>
        <v>0</v>
      </c>
      <c r="P972" s="298">
        <f>IF(P$10&lt;YEAR($H972),0,IF(P$10=YEAR($H972),MIN(13-MONTH($H972),$J972),MIN(12,$J972-SUM($N972:O972))))*($F972&gt;=5)</f>
        <v>0</v>
      </c>
      <c r="Q972" s="298">
        <f>IF(Q$10&lt;YEAR($H972),0,IF(Q$10=YEAR($H972),MIN(13-MONTH($H972),$J972),MIN(12,$J972-SUM($N972:P972))))*($F972&gt;=5)</f>
        <v>0</v>
      </c>
      <c r="R972" s="298">
        <f>IF(R$10&lt;YEAR($H972),0,IF(R$10=YEAR($H972),MIN(13-MONTH($H972),$J972),MIN(12,$J972-SUM($N972:Q972))))*($F972&gt;=5)</f>
        <v>0</v>
      </c>
      <c r="S972" s="298">
        <f>IF(S$10&lt;YEAR($H972),0,IF(S$10=YEAR($H972),MIN(13-MONTH($H972),$J972),MIN(12,$J972-SUM($N972:R972))))*($F972&gt;=5)</f>
        <v>0</v>
      </c>
      <c r="T972" s="298">
        <f>IF(T$10&lt;YEAR($H972),0,IF(T$10=YEAR($H972),MIN(13-MONTH($H972),$J972),MIN(12,$J972-SUM($N972:S972))))*($F972&gt;=5)</f>
        <v>0</v>
      </c>
      <c r="U972" s="298">
        <f>IF(U$10&lt;YEAR($H972),0,IF(U$10=YEAR($H972),MIN(13-MONTH($H972),$J972),MIN(12,$J972-SUM($N972:T972))))*($F972&gt;=5)</f>
        <v>0</v>
      </c>
      <c r="V972" s="298">
        <f>IF(V$10&lt;YEAR($H972),0,IF(V$10=YEAR($H972),MIN(13-MONTH($H972),$J972),MIN(12,$J972-SUM($N972:U972))))*($F972&gt;=5)</f>
        <v>0</v>
      </c>
      <c r="W972" s="298">
        <f>IF(W$10&lt;YEAR($H972),0,IF(W$10=YEAR($H972),MIN(13-MONTH($H972),$J972),MIN(12,$J972-SUM($N972:V972))))*($F972&gt;=5)</f>
        <v>0</v>
      </c>
      <c r="X972" s="298">
        <f>IF(X$10&lt;YEAR($H972),0,IF(X$10=YEAR($H972),MIN(13-MONTH($H972),$J972),MIN(12,$J972-SUM($N972:W972))))*($F972&gt;=5)</f>
        <v>0</v>
      </c>
      <c r="Y972" s="298">
        <f>IF(Y$10&lt;YEAR($H972),0,IF(Y$10=YEAR($H972),MIN(13-MONTH($H972),$J972),MIN(12,$J972-SUM($N972:X972))))*($F972&gt;=5)</f>
        <v>0</v>
      </c>
      <c r="Z972" s="298">
        <f>IF(Z$10&lt;YEAR($H972),0,IF(Z$10=YEAR($H972),MIN(13-MONTH($H972),$J972),MIN(12,$J972-SUM($N972:Y972))))*($F972&gt;=5)</f>
        <v>0</v>
      </c>
      <c r="AA972" s="298">
        <f>IF(AA$10&lt;YEAR($H972),0,IF(AA$10=YEAR($H972),MIN(13-MONTH($H972),$J972),MIN(12,$J972-SUM($N972:Z972))))*($F972&gt;=5)</f>
        <v>0</v>
      </c>
      <c r="AB972" s="298">
        <f>IF(AB$10&lt;YEAR($H972),0,IF(AB$10=YEAR($H972),MIN(13-MONTH($H972),$J972),MIN(12,$J972-SUM($N972:AA972))))*($F972&gt;=5)</f>
        <v>0</v>
      </c>
      <c r="AC972" s="298">
        <f>IF(AC$10&lt;YEAR($H972),0,IF(AC$10=YEAR($H972),MIN(13-MONTH($H972),$J972),MIN(12,$J972-SUM($N972:AB972))))*($F972&gt;=5)</f>
        <v>0</v>
      </c>
      <c r="AD972" s="298">
        <f>IF(AD$10&lt;YEAR($H972),0,IF(AD$10=YEAR($H972),MIN(13-MONTH($H972),$J972),MIN(12,$J972-SUM($N972:AC972))))*($F972&gt;=5)</f>
        <v>0</v>
      </c>
      <c r="AE972" s="298">
        <f>IF(AE$10&lt;YEAR($H972),0,IF(AE$10=YEAR($H972),MIN(13-MONTH($H972),$J972),MIN(12,$J972-SUM($N972:AD972))))*($F972&gt;=5)</f>
        <v>0</v>
      </c>
      <c r="AF972" s="298">
        <f>IF(AF$10&lt;YEAR($H972),0,IF(AF$10=YEAR($H972),MIN(13-MONTH($H972),$J972),MIN(12,$J972-SUM($N972:AE972))))*($F972&gt;=5)</f>
        <v>0</v>
      </c>
      <c r="AG972" s="298">
        <f>IF(AG$10&lt;YEAR($H972),0,IF(AG$10=YEAR($H972),MIN(13-MONTH($H972),$J972),MIN(12,$J972-SUM($N972:AF972))))*($F972&gt;=5)</f>
        <v>0</v>
      </c>
      <c r="AH972" s="298">
        <f>IF(AH$10&lt;YEAR($H972),0,IF(AH$10=YEAR($H972),MIN(13-MONTH($H972),$J972),MIN(12,$J972-SUM($N972:AG972))))*($F972&gt;=5)</f>
        <v>0</v>
      </c>
      <c r="AI972" s="298">
        <f>IF(AI$10&lt;YEAR($H972),0,IF(AI$10=YEAR($H972),MIN(13-MONTH($H972),$J972),MIN(12,$J972-SUM($N972:AH972))))*($F972&gt;=5)</f>
        <v>0</v>
      </c>
      <c r="AJ972" s="298">
        <f>IF(AJ$10&lt;YEAR($H972),0,IF(AJ$10=YEAR($H972),MIN(13-MONTH($H972),$J972),MIN(12,$J972-SUM($N972:AI972))))*($F972&gt;=5)</f>
        <v>0</v>
      </c>
      <c r="AK972" s="298">
        <f>IF(AK$10&lt;YEAR($H972),0,IF(AK$10=YEAR($H972),MIN(13-MONTH($H972),$J972),MIN(12,$J972-SUM($N972:AJ972))))*($F972&gt;=5)</f>
        <v>0</v>
      </c>
      <c r="AL972" s="298">
        <f>IF(AL$10&lt;YEAR($H972),0,IF(AL$10=YEAR($H972),MIN(13-MONTH($H972),$J972),MIN(12,$J972-SUM($N972:AK972))))*($F972&gt;=5)</f>
        <v>0</v>
      </c>
      <c r="AM972" s="298">
        <f>IF(AM$10&lt;YEAR($H972),0,IF(AM$10=YEAR($H972),MIN(13-MONTH($H972),$J972),MIN(12,$J972-SUM($N972:AL972))))*($F972&gt;=5)</f>
        <v>0</v>
      </c>
      <c r="AN972" s="298">
        <f>IF(AN$10&lt;YEAR($H972),0,IF(AN$10=YEAR($H972),MIN(13-MONTH($H972),$J972),MIN(12,$J972-SUM($N972:AM972))))*($F972&gt;=5)</f>
        <v>0</v>
      </c>
      <c r="AO972" s="298">
        <f>IF(AO$10&lt;YEAR($H972),0,IF(AO$10=YEAR($H972),MIN(13-MONTH($H972),$J972),MIN(12,$J972-SUM($N972:AN972))))*($F972&gt;=5)</f>
        <v>0</v>
      </c>
      <c r="AP972" s="298">
        <f>IF(AP$10&lt;YEAR($H972),0,IF(AP$10=YEAR($H972),MIN(13-MONTH($H972),$J972),MIN(12,$J972-SUM($N972:AO972))))*($F972&gt;=5)</f>
        <v>0</v>
      </c>
      <c r="AQ972" s="298">
        <f>IF(AQ$10&lt;YEAR($H972),0,IF(AQ$10=YEAR($H972),MIN(13-MONTH($H972),$J972),MIN(12,$J972-SUM($N972:AP972))))*($F972&gt;=5)</f>
        <v>0</v>
      </c>
      <c r="AR972" s="298">
        <f>IF(AR$10&lt;YEAR($H972),0,IF(AR$10=YEAR($H972),MIN(13-MONTH($H972),$J972),MIN(12,$J972-SUM($N972:AQ972))))*($F972&gt;=5)</f>
        <v>0</v>
      </c>
      <c r="AS972" s="298">
        <f>IF(AS$10&lt;YEAR($H972),0,IF(AS$10=YEAR($H972),MIN(13-MONTH($H972),$J972),MIN(12,$J972-SUM($N972:AR972))))*($F972&gt;=5)</f>
        <v>0</v>
      </c>
      <c r="AT972" s="298">
        <f>IF(AT$10&lt;YEAR($H972),0,IF(AT$10=YEAR($H972),MIN(13-MONTH($H972),$J972),MIN(12,$J972-SUM($N972:AS972))))*($F972&gt;=5)</f>
        <v>0</v>
      </c>
      <c r="AU972" s="298">
        <f>IF(AU$10&lt;YEAR($H972),0,IF(AU$10=YEAR($H972),MIN(13-MONTH($H972),$J972),MIN(12,$J972-SUM($N972:AT972))))*($F972&gt;=5)</f>
        <v>0</v>
      </c>
      <c r="AV972" s="298">
        <f>IF(AV$10&lt;YEAR($H972),0,IF(AV$10=YEAR($H972),MIN(13-MONTH($H972),$J972),MIN(12,$J972-SUM($N972:AU972))))*($F972&gt;=5)</f>
        <v>0</v>
      </c>
      <c r="AW972" s="298">
        <f>IF(AW$10&lt;YEAR($H972),0,IF(AW$10=YEAR($H972),MIN(13-MONTH($H972),$J972),MIN(12,$J972-SUM($N972:AV972))))*($F972&gt;=5)</f>
        <v>0</v>
      </c>
      <c r="AX972" s="298">
        <f>IF(AX$10&lt;YEAR($H972),0,IF(AX$10=YEAR($H972),MIN(13-MONTH($H972),$J972),MIN(12,$J972-SUM($N972:AW972))))*($F972&gt;=5)</f>
        <v>0</v>
      </c>
      <c r="AY972" s="298">
        <f>IF(AY$10&lt;YEAR($H972),0,IF(AY$10=YEAR($H972),MIN(13-MONTH($H972),$J972),MIN(12,$J972-SUM($N972:AX972))))*($F972&gt;=5)</f>
        <v>0</v>
      </c>
      <c r="AZ972" s="298">
        <f>IF(AZ$10&lt;YEAR($H972),0,IF(AZ$10=YEAR($H972),MIN(13-MONTH($H972),$J972),MIN(12,$J972-SUM($N972:AY972))))*($F972&gt;=5)</f>
        <v>0</v>
      </c>
      <c r="BA972" s="298">
        <f>IF(BA$10&lt;YEAR($H972),0,IF(BA$10=YEAR($H972),MIN(13-MONTH($H972),$J972),MIN(12,$J972-SUM($N972:AZ972))))*($F972&gt;=5)</f>
        <v>0</v>
      </c>
      <c r="BB972" s="298">
        <f>IF(BB$10&lt;YEAR($H972),0,IF(BB$10=YEAR($H972),MIN(13-MONTH($H972),$J972),MIN(12,$J972-SUM($N972:BA972))))*($F972&gt;=5)</f>
        <v>0</v>
      </c>
      <c r="BC972" s="298">
        <f>IF(BC$10&lt;YEAR($H972),0,IF(BC$10=YEAR($H972),MIN(13-MONTH($H972),$J972),MIN(12,$J972-SUM($N972:BB972))))*($F972&gt;=5)</f>
        <v>0</v>
      </c>
      <c r="BD972" s="298">
        <f>IF(BD$10&lt;YEAR($H972),0,IF(BD$10=YEAR($H972),MIN(13-MONTH($H972),$J972),MIN(12,$J972-SUM($N972:BC972))))*($F972&gt;=5)</f>
        <v>0</v>
      </c>
      <c r="BE972" s="298">
        <f>IF(BE$10&lt;YEAR($H972),0,IF(BE$10=YEAR($H972),MIN(13-MONTH($H972),$J972),MIN(12,$J972-SUM($N972:BD972))))*($F972&gt;=5)</f>
        <v>0</v>
      </c>
      <c r="BF972" s="298">
        <f>IF(BF$10&lt;YEAR($H972),0,IF(BF$10=YEAR($H972),MIN(13-MONTH($H972),$J972),MIN(12,$J972-SUM($N972:BE972))))*($F972&gt;=5)</f>
        <v>0</v>
      </c>
      <c r="BG972" s="298">
        <f>IF(BG$10&lt;YEAR($H972),0,IF(BG$10=YEAR($H972),MIN(13-MONTH($H972),$J972),MIN(12,$J972-SUM($N972:BF972))))*($F972&gt;=5)</f>
        <v>0</v>
      </c>
      <c r="BH972" s="298">
        <f>IF(BH$10&lt;YEAR($H972),0,IF(BH$10=YEAR($H972),MIN(13-MONTH($H972),$J972),MIN(12,$J972-SUM($N972:BG972))))*($F972&gt;=5)</f>
        <v>0</v>
      </c>
      <c r="BI972" s="298">
        <f>IF(BI$10&lt;YEAR($H972),0,IF(BI$10=YEAR($H972),MIN(13-MONTH($H972),$J972),MIN(12,$J972-SUM($N972:BH972))))*($F972&gt;=5)</f>
        <v>0</v>
      </c>
      <c r="BJ972" s="298">
        <f>IF(BJ$10&lt;YEAR($H972),0,IF(BJ$10=YEAR($H972),MIN(13-MONTH($H972),$J972),MIN(12,$J972-SUM($N972:BI972))))*($F972&gt;=5)</f>
        <v>0</v>
      </c>
      <c r="BK972" s="298">
        <f>IF(BK$10&lt;YEAR($H972),0,IF(BK$10=YEAR($H972),MIN(13-MONTH($H972),$J972),MIN(12,$J972-SUM($N972:BJ972))))*($F972&gt;=5)</f>
        <v>0</v>
      </c>
      <c r="BL972" s="298">
        <f>IF(BL$10&lt;YEAR($H972),0,IF(BL$10=YEAR($H972),MIN(13-MONTH($H972),$J972),MIN(12,$J972-SUM($N972:BK972))))*($F972&gt;=5)</f>
        <v>0</v>
      </c>
      <c r="BM972" s="298">
        <f>IF(BM$10&lt;YEAR($H972),0,IF(BM$10=YEAR($H972),MIN(13-MONTH($H972),$J972),MIN(12,$J972-SUM($N972:BL972))))*($F972&gt;=5)</f>
        <v>0</v>
      </c>
    </row>
    <row r="973" spans="3:65" ht="12.75" outlineLevel="1">
      <c r="C973" s="220">
        <f t="shared" si="782" ref="C973:C996">C972+1</f>
        <v>2</v>
      </c>
      <c r="D973" s="198" t="str">
        <f t="shared" si="783" ref="D973:D996">INDEX(D$64:D$88,$C973,1)</f>
        <v>O&amp;M</v>
      </c>
      <c r="E973" s="245" t="str">
        <f t="shared" si="780"/>
        <v>Operating Expense</v>
      </c>
      <c r="F973" s="215">
        <f t="shared" si="780"/>
        <v>2</v>
      </c>
      <c r="G973" s="215"/>
      <c r="H973" s="297">
        <f>Input!F13</f>
        <v>44197</v>
      </c>
      <c r="I973" s="297">
        <f>Input!G13</f>
        <v>44562</v>
      </c>
      <c r="J973" s="300">
        <f t="shared" si="781"/>
        <v>12</v>
      </c>
      <c r="K973" s="236">
        <f t="shared" si="784" ref="K973:K997">SUMPRODUCT(O973:BM973,$O$12:$BM$12)</f>
        <v>0</v>
      </c>
      <c r="L973" s="237">
        <f t="shared" si="785" ref="L973:L997">SUM(O973:BM973)</f>
        <v>0</v>
      </c>
      <c r="O973" s="298">
        <f>IF(O$10&lt;YEAR($H973),0,IF(O$10=YEAR($H973),MIN(13-MONTH($H973),$J973),MIN(12,$J973-SUM($N973:N973))))*($F973&gt;=5)</f>
        <v>0</v>
      </c>
      <c r="P973" s="298">
        <f>IF(P$10&lt;YEAR($H973),0,IF(P$10=YEAR($H973),MIN(13-MONTH($H973),$J973),MIN(12,$J973-SUM($N973:O973))))*($F973&gt;=5)</f>
        <v>0</v>
      </c>
      <c r="Q973" s="298">
        <f>IF(Q$10&lt;YEAR($H973),0,IF(Q$10=YEAR($H973),MIN(13-MONTH($H973),$J973),MIN(12,$J973-SUM($N973:P973))))*($F973&gt;=5)</f>
        <v>0</v>
      </c>
      <c r="R973" s="298">
        <f>IF(R$10&lt;YEAR($H973),0,IF(R$10=YEAR($H973),MIN(13-MONTH($H973),$J973),MIN(12,$J973-SUM($N973:Q973))))*($F973&gt;=5)</f>
        <v>0</v>
      </c>
      <c r="S973" s="298">
        <f>IF(S$10&lt;YEAR($H973),0,IF(S$10=YEAR($H973),MIN(13-MONTH($H973),$J973),MIN(12,$J973-SUM($N973:R973))))*($F973&gt;=5)</f>
        <v>0</v>
      </c>
      <c r="T973" s="298">
        <f>IF(T$10&lt;YEAR($H973),0,IF(T$10=YEAR($H973),MIN(13-MONTH($H973),$J973),MIN(12,$J973-SUM($N973:S973))))*($F973&gt;=5)</f>
        <v>0</v>
      </c>
      <c r="U973" s="298">
        <f>IF(U$10&lt;YEAR($H973),0,IF(U$10=YEAR($H973),MIN(13-MONTH($H973),$J973),MIN(12,$J973-SUM($N973:T973))))*($F973&gt;=5)</f>
        <v>0</v>
      </c>
      <c r="V973" s="298">
        <f>IF(V$10&lt;YEAR($H973),0,IF(V$10=YEAR($H973),MIN(13-MONTH($H973),$J973),MIN(12,$J973-SUM($N973:U973))))*($F973&gt;=5)</f>
        <v>0</v>
      </c>
      <c r="W973" s="298">
        <f>IF(W$10&lt;YEAR($H973),0,IF(W$10=YEAR($H973),MIN(13-MONTH($H973),$J973),MIN(12,$J973-SUM($N973:V973))))*($F973&gt;=5)</f>
        <v>0</v>
      </c>
      <c r="X973" s="298">
        <f>IF(X$10&lt;YEAR($H973),0,IF(X$10=YEAR($H973),MIN(13-MONTH($H973),$J973),MIN(12,$J973-SUM($N973:W973))))*($F973&gt;=5)</f>
        <v>0</v>
      </c>
      <c r="Y973" s="298">
        <f>IF(Y$10&lt;YEAR($H973),0,IF(Y$10=YEAR($H973),MIN(13-MONTH($H973),$J973),MIN(12,$J973-SUM($N973:X973))))*($F973&gt;=5)</f>
        <v>0</v>
      </c>
      <c r="Z973" s="298">
        <f>IF(Z$10&lt;YEAR($H973),0,IF(Z$10=YEAR($H973),MIN(13-MONTH($H973),$J973),MIN(12,$J973-SUM($N973:Y973))))*($F973&gt;=5)</f>
        <v>0</v>
      </c>
      <c r="AA973" s="298">
        <f>IF(AA$10&lt;YEAR($H973),0,IF(AA$10=YEAR($H973),MIN(13-MONTH($H973),$J973),MIN(12,$J973-SUM($N973:Z973))))*($F973&gt;=5)</f>
        <v>0</v>
      </c>
      <c r="AB973" s="298">
        <f>IF(AB$10&lt;YEAR($H973),0,IF(AB$10=YEAR($H973),MIN(13-MONTH($H973),$J973),MIN(12,$J973-SUM($N973:AA973))))*($F973&gt;=5)</f>
        <v>0</v>
      </c>
      <c r="AC973" s="298">
        <f>IF(AC$10&lt;YEAR($H973),0,IF(AC$10=YEAR($H973),MIN(13-MONTH($H973),$J973),MIN(12,$J973-SUM($N973:AB973))))*($F973&gt;=5)</f>
        <v>0</v>
      </c>
      <c r="AD973" s="298">
        <f>IF(AD$10&lt;YEAR($H973),0,IF(AD$10=YEAR($H973),MIN(13-MONTH($H973),$J973),MIN(12,$J973-SUM($N973:AC973))))*($F973&gt;=5)</f>
        <v>0</v>
      </c>
      <c r="AE973" s="298">
        <f>IF(AE$10&lt;YEAR($H973),0,IF(AE$10=YEAR($H973),MIN(13-MONTH($H973),$J973),MIN(12,$J973-SUM($N973:AD973))))*($F973&gt;=5)</f>
        <v>0</v>
      </c>
      <c r="AF973" s="298">
        <f>IF(AF$10&lt;YEAR($H973),0,IF(AF$10=YEAR($H973),MIN(13-MONTH($H973),$J973),MIN(12,$J973-SUM($N973:AE973))))*($F973&gt;=5)</f>
        <v>0</v>
      </c>
      <c r="AG973" s="298">
        <f>IF(AG$10&lt;YEAR($H973),0,IF(AG$10=YEAR($H973),MIN(13-MONTH($H973),$J973),MIN(12,$J973-SUM($N973:AF973))))*($F973&gt;=5)</f>
        <v>0</v>
      </c>
      <c r="AH973" s="298">
        <f>IF(AH$10&lt;YEAR($H973),0,IF(AH$10=YEAR($H973),MIN(13-MONTH($H973),$J973),MIN(12,$J973-SUM($N973:AG973))))*($F973&gt;=5)</f>
        <v>0</v>
      </c>
      <c r="AI973" s="298">
        <f>IF(AI$10&lt;YEAR($H973),0,IF(AI$10=YEAR($H973),MIN(13-MONTH($H973),$J973),MIN(12,$J973-SUM($N973:AH973))))*($F973&gt;=5)</f>
        <v>0</v>
      </c>
      <c r="AJ973" s="298">
        <f>IF(AJ$10&lt;YEAR($H973),0,IF(AJ$10=YEAR($H973),MIN(13-MONTH($H973),$J973),MIN(12,$J973-SUM($N973:AI973))))*($F973&gt;=5)</f>
        <v>0</v>
      </c>
      <c r="AK973" s="298">
        <f>IF(AK$10&lt;YEAR($H973),0,IF(AK$10=YEAR($H973),MIN(13-MONTH($H973),$J973),MIN(12,$J973-SUM($N973:AJ973))))*($F973&gt;=5)</f>
        <v>0</v>
      </c>
      <c r="AL973" s="298">
        <f>IF(AL$10&lt;YEAR($H973),0,IF(AL$10=YEAR($H973),MIN(13-MONTH($H973),$J973),MIN(12,$J973-SUM($N973:AK973))))*($F973&gt;=5)</f>
        <v>0</v>
      </c>
      <c r="AM973" s="298">
        <f>IF(AM$10&lt;YEAR($H973),0,IF(AM$10=YEAR($H973),MIN(13-MONTH($H973),$J973),MIN(12,$J973-SUM($N973:AL973))))*($F973&gt;=5)</f>
        <v>0</v>
      </c>
      <c r="AN973" s="298">
        <f>IF(AN$10&lt;YEAR($H973),0,IF(AN$10=YEAR($H973),MIN(13-MONTH($H973),$J973),MIN(12,$J973-SUM($N973:AM973))))*($F973&gt;=5)</f>
        <v>0</v>
      </c>
      <c r="AO973" s="298">
        <f>IF(AO$10&lt;YEAR($H973),0,IF(AO$10=YEAR($H973),MIN(13-MONTH($H973),$J973),MIN(12,$J973-SUM($N973:AN973))))*($F973&gt;=5)</f>
        <v>0</v>
      </c>
      <c r="AP973" s="298">
        <f>IF(AP$10&lt;YEAR($H973),0,IF(AP$10=YEAR($H973),MIN(13-MONTH($H973),$J973),MIN(12,$J973-SUM($N973:AO973))))*($F973&gt;=5)</f>
        <v>0</v>
      </c>
      <c r="AQ973" s="298">
        <f>IF(AQ$10&lt;YEAR($H973),0,IF(AQ$10=YEAR($H973),MIN(13-MONTH($H973),$J973),MIN(12,$J973-SUM($N973:AP973))))*($F973&gt;=5)</f>
        <v>0</v>
      </c>
      <c r="AR973" s="298">
        <f>IF(AR$10&lt;YEAR($H973),0,IF(AR$10=YEAR($H973),MIN(13-MONTH($H973),$J973),MIN(12,$J973-SUM($N973:AQ973))))*($F973&gt;=5)</f>
        <v>0</v>
      </c>
      <c r="AS973" s="298">
        <f>IF(AS$10&lt;YEAR($H973),0,IF(AS$10=YEAR($H973),MIN(13-MONTH($H973),$J973),MIN(12,$J973-SUM($N973:AR973))))*($F973&gt;=5)</f>
        <v>0</v>
      </c>
      <c r="AT973" s="298">
        <f>IF(AT$10&lt;YEAR($H973),0,IF(AT$10=YEAR($H973),MIN(13-MONTH($H973),$J973),MIN(12,$J973-SUM($N973:AS973))))*($F973&gt;=5)</f>
        <v>0</v>
      </c>
      <c r="AU973" s="298">
        <f>IF(AU$10&lt;YEAR($H973),0,IF(AU$10=YEAR($H973),MIN(13-MONTH($H973),$J973),MIN(12,$J973-SUM($N973:AT973))))*($F973&gt;=5)</f>
        <v>0</v>
      </c>
      <c r="AV973" s="298">
        <f>IF(AV$10&lt;YEAR($H973),0,IF(AV$10=YEAR($H973),MIN(13-MONTH($H973),$J973),MIN(12,$J973-SUM($N973:AU973))))*($F973&gt;=5)</f>
        <v>0</v>
      </c>
      <c r="AW973" s="298">
        <f>IF(AW$10&lt;YEAR($H973),0,IF(AW$10=YEAR($H973),MIN(13-MONTH($H973),$J973),MIN(12,$J973-SUM($N973:AV973))))*($F973&gt;=5)</f>
        <v>0</v>
      </c>
      <c r="AX973" s="298">
        <f>IF(AX$10&lt;YEAR($H973),0,IF(AX$10=YEAR($H973),MIN(13-MONTH($H973),$J973),MIN(12,$J973-SUM($N973:AW973))))*($F973&gt;=5)</f>
        <v>0</v>
      </c>
      <c r="AY973" s="298">
        <f>IF(AY$10&lt;YEAR($H973),0,IF(AY$10=YEAR($H973),MIN(13-MONTH($H973),$J973),MIN(12,$J973-SUM($N973:AX973))))*($F973&gt;=5)</f>
        <v>0</v>
      </c>
      <c r="AZ973" s="298">
        <f>IF(AZ$10&lt;YEAR($H973),0,IF(AZ$10=YEAR($H973),MIN(13-MONTH($H973),$J973),MIN(12,$J973-SUM($N973:AY973))))*($F973&gt;=5)</f>
        <v>0</v>
      </c>
      <c r="BA973" s="298">
        <f>IF(BA$10&lt;YEAR($H973),0,IF(BA$10=YEAR($H973),MIN(13-MONTH($H973),$J973),MIN(12,$J973-SUM($N973:AZ973))))*($F973&gt;=5)</f>
        <v>0</v>
      </c>
      <c r="BB973" s="298">
        <f>IF(BB$10&lt;YEAR($H973),0,IF(BB$10=YEAR($H973),MIN(13-MONTH($H973),$J973),MIN(12,$J973-SUM($N973:BA973))))*($F973&gt;=5)</f>
        <v>0</v>
      </c>
      <c r="BC973" s="298">
        <f>IF(BC$10&lt;YEAR($H973),0,IF(BC$10=YEAR($H973),MIN(13-MONTH($H973),$J973),MIN(12,$J973-SUM($N973:BB973))))*($F973&gt;=5)</f>
        <v>0</v>
      </c>
      <c r="BD973" s="298">
        <f>IF(BD$10&lt;YEAR($H973),0,IF(BD$10=YEAR($H973),MIN(13-MONTH($H973),$J973),MIN(12,$J973-SUM($N973:BC973))))*($F973&gt;=5)</f>
        <v>0</v>
      </c>
      <c r="BE973" s="298">
        <f>IF(BE$10&lt;YEAR($H973),0,IF(BE$10=YEAR($H973),MIN(13-MONTH($H973),$J973),MIN(12,$J973-SUM($N973:BD973))))*($F973&gt;=5)</f>
        <v>0</v>
      </c>
      <c r="BF973" s="298">
        <f>IF(BF$10&lt;YEAR($H973),0,IF(BF$10=YEAR($H973),MIN(13-MONTH($H973),$J973),MIN(12,$J973-SUM($N973:BE973))))*($F973&gt;=5)</f>
        <v>0</v>
      </c>
      <c r="BG973" s="298">
        <f>IF(BG$10&lt;YEAR($H973),0,IF(BG$10=YEAR($H973),MIN(13-MONTH($H973),$J973),MIN(12,$J973-SUM($N973:BF973))))*($F973&gt;=5)</f>
        <v>0</v>
      </c>
      <c r="BH973" s="298">
        <f>IF(BH$10&lt;YEAR($H973),0,IF(BH$10=YEAR($H973),MIN(13-MONTH($H973),$J973),MIN(12,$J973-SUM($N973:BG973))))*($F973&gt;=5)</f>
        <v>0</v>
      </c>
      <c r="BI973" s="298">
        <f>IF(BI$10&lt;YEAR($H973),0,IF(BI$10=YEAR($H973),MIN(13-MONTH($H973),$J973),MIN(12,$J973-SUM($N973:BH973))))*($F973&gt;=5)</f>
        <v>0</v>
      </c>
      <c r="BJ973" s="298">
        <f>IF(BJ$10&lt;YEAR($H973),0,IF(BJ$10=YEAR($H973),MIN(13-MONTH($H973),$J973),MIN(12,$J973-SUM($N973:BI973))))*($F973&gt;=5)</f>
        <v>0</v>
      </c>
      <c r="BK973" s="298">
        <f>IF(BK$10&lt;YEAR($H973),0,IF(BK$10=YEAR($H973),MIN(13-MONTH($H973),$J973),MIN(12,$J973-SUM($N973:BJ973))))*($F973&gt;=5)</f>
        <v>0</v>
      </c>
      <c r="BL973" s="298">
        <f>IF(BL$10&lt;YEAR($H973),0,IF(BL$10=YEAR($H973),MIN(13-MONTH($H973),$J973),MIN(12,$J973-SUM($N973:BK973))))*($F973&gt;=5)</f>
        <v>0</v>
      </c>
      <c r="BM973" s="298">
        <f>IF(BM$10&lt;YEAR($H973),0,IF(BM$10=YEAR($H973),MIN(13-MONTH($H973),$J973),MIN(12,$J973-SUM($N973:BL973))))*($F973&gt;=5)</f>
        <v>0</v>
      </c>
    </row>
    <row r="974" spans="3:65" ht="12.75" outlineLevel="1">
      <c r="C974" s="220">
        <f t="shared" si="782"/>
        <v>3</v>
      </c>
      <c r="D974" s="198" t="str">
        <f t="shared" si="783"/>
        <v>…</v>
      </c>
      <c r="E974" s="245" t="str">
        <f t="shared" si="780"/>
        <v>Operating Expense</v>
      </c>
      <c r="F974" s="215">
        <f t="shared" si="780"/>
        <v>2</v>
      </c>
      <c r="G974" s="215"/>
      <c r="H974" s="297">
        <f>Input!F14</f>
        <v>44197</v>
      </c>
      <c r="I974" s="297">
        <f>Input!G14</f>
        <v>44562</v>
      </c>
      <c r="J974" s="300">
        <f t="shared" si="781"/>
        <v>12</v>
      </c>
      <c r="K974" s="236">
        <f t="shared" si="784"/>
        <v>0</v>
      </c>
      <c r="L974" s="237">
        <f t="shared" si="785"/>
        <v>0</v>
      </c>
      <c r="O974" s="298">
        <f>IF(O$10&lt;YEAR($H974),0,IF(O$10=YEAR($H974),MIN(13-MONTH($H974),$J974),MIN(12,$J974-SUM($N974:N974))))*($F974&gt;=5)</f>
        <v>0</v>
      </c>
      <c r="P974" s="298">
        <f>IF(P$10&lt;YEAR($H974),0,IF(P$10=YEAR($H974),MIN(13-MONTH($H974),$J974),MIN(12,$J974-SUM($N974:O974))))*($F974&gt;=5)</f>
        <v>0</v>
      </c>
      <c r="Q974" s="298">
        <f>IF(Q$10&lt;YEAR($H974),0,IF(Q$10=YEAR($H974),MIN(13-MONTH($H974),$J974),MIN(12,$J974-SUM($N974:P974))))*($F974&gt;=5)</f>
        <v>0</v>
      </c>
      <c r="R974" s="298">
        <f>IF(R$10&lt;YEAR($H974),0,IF(R$10=YEAR($H974),MIN(13-MONTH($H974),$J974),MIN(12,$J974-SUM($N974:Q974))))*($F974&gt;=5)</f>
        <v>0</v>
      </c>
      <c r="S974" s="298">
        <f>IF(S$10&lt;YEAR($H974),0,IF(S$10=YEAR($H974),MIN(13-MONTH($H974),$J974),MIN(12,$J974-SUM($N974:R974))))*($F974&gt;=5)</f>
        <v>0</v>
      </c>
      <c r="T974" s="298">
        <f>IF(T$10&lt;YEAR($H974),0,IF(T$10=YEAR($H974),MIN(13-MONTH($H974),$J974),MIN(12,$J974-SUM($N974:S974))))*($F974&gt;=5)</f>
        <v>0</v>
      </c>
      <c r="U974" s="298">
        <f>IF(U$10&lt;YEAR($H974),0,IF(U$10=YEAR($H974),MIN(13-MONTH($H974),$J974),MIN(12,$J974-SUM($N974:T974))))*($F974&gt;=5)</f>
        <v>0</v>
      </c>
      <c r="V974" s="298">
        <f>IF(V$10&lt;YEAR($H974),0,IF(V$10=YEAR($H974),MIN(13-MONTH($H974),$J974),MIN(12,$J974-SUM($N974:U974))))*($F974&gt;=5)</f>
        <v>0</v>
      </c>
      <c r="W974" s="298">
        <f>IF(W$10&lt;YEAR($H974),0,IF(W$10=YEAR($H974),MIN(13-MONTH($H974),$J974),MIN(12,$J974-SUM($N974:V974))))*($F974&gt;=5)</f>
        <v>0</v>
      </c>
      <c r="X974" s="298">
        <f>IF(X$10&lt;YEAR($H974),0,IF(X$10=YEAR($H974),MIN(13-MONTH($H974),$J974),MIN(12,$J974-SUM($N974:W974))))*($F974&gt;=5)</f>
        <v>0</v>
      </c>
      <c r="Y974" s="298">
        <f>IF(Y$10&lt;YEAR($H974),0,IF(Y$10=YEAR($H974),MIN(13-MONTH($H974),$J974),MIN(12,$J974-SUM($N974:X974))))*($F974&gt;=5)</f>
        <v>0</v>
      </c>
      <c r="Z974" s="298">
        <f>IF(Z$10&lt;YEAR($H974),0,IF(Z$10=YEAR($H974),MIN(13-MONTH($H974),$J974),MIN(12,$J974-SUM($N974:Y974))))*($F974&gt;=5)</f>
        <v>0</v>
      </c>
      <c r="AA974" s="298">
        <f>IF(AA$10&lt;YEAR($H974),0,IF(AA$10=YEAR($H974),MIN(13-MONTH($H974),$J974),MIN(12,$J974-SUM($N974:Z974))))*($F974&gt;=5)</f>
        <v>0</v>
      </c>
      <c r="AB974" s="298">
        <f>IF(AB$10&lt;YEAR($H974),0,IF(AB$10=YEAR($H974),MIN(13-MONTH($H974),$J974),MIN(12,$J974-SUM($N974:AA974))))*($F974&gt;=5)</f>
        <v>0</v>
      </c>
      <c r="AC974" s="298">
        <f>IF(AC$10&lt;YEAR($H974),0,IF(AC$10=YEAR($H974),MIN(13-MONTH($H974),$J974),MIN(12,$J974-SUM($N974:AB974))))*($F974&gt;=5)</f>
        <v>0</v>
      </c>
      <c r="AD974" s="298">
        <f>IF(AD$10&lt;YEAR($H974),0,IF(AD$10=YEAR($H974),MIN(13-MONTH($H974),$J974),MIN(12,$J974-SUM($N974:AC974))))*($F974&gt;=5)</f>
        <v>0</v>
      </c>
      <c r="AE974" s="298">
        <f>IF(AE$10&lt;YEAR($H974),0,IF(AE$10=YEAR($H974),MIN(13-MONTH($H974),$J974),MIN(12,$J974-SUM($N974:AD974))))*($F974&gt;=5)</f>
        <v>0</v>
      </c>
      <c r="AF974" s="298">
        <f>IF(AF$10&lt;YEAR($H974),0,IF(AF$10=YEAR($H974),MIN(13-MONTH($H974),$J974),MIN(12,$J974-SUM($N974:AE974))))*($F974&gt;=5)</f>
        <v>0</v>
      </c>
      <c r="AG974" s="298">
        <f>IF(AG$10&lt;YEAR($H974),0,IF(AG$10=YEAR($H974),MIN(13-MONTH($H974),$J974),MIN(12,$J974-SUM($N974:AF974))))*($F974&gt;=5)</f>
        <v>0</v>
      </c>
      <c r="AH974" s="298">
        <f>IF(AH$10&lt;YEAR($H974),0,IF(AH$10=YEAR($H974),MIN(13-MONTH($H974),$J974),MIN(12,$J974-SUM($N974:AG974))))*($F974&gt;=5)</f>
        <v>0</v>
      </c>
      <c r="AI974" s="298">
        <f>IF(AI$10&lt;YEAR($H974),0,IF(AI$10=YEAR($H974),MIN(13-MONTH($H974),$J974),MIN(12,$J974-SUM($N974:AH974))))*($F974&gt;=5)</f>
        <v>0</v>
      </c>
      <c r="AJ974" s="298">
        <f>IF(AJ$10&lt;YEAR($H974),0,IF(AJ$10=YEAR($H974),MIN(13-MONTH($H974),$J974),MIN(12,$J974-SUM($N974:AI974))))*($F974&gt;=5)</f>
        <v>0</v>
      </c>
      <c r="AK974" s="298">
        <f>IF(AK$10&lt;YEAR($H974),0,IF(AK$10=YEAR($H974),MIN(13-MONTH($H974),$J974),MIN(12,$J974-SUM($N974:AJ974))))*($F974&gt;=5)</f>
        <v>0</v>
      </c>
      <c r="AL974" s="298">
        <f>IF(AL$10&lt;YEAR($H974),0,IF(AL$10=YEAR($H974),MIN(13-MONTH($H974),$J974),MIN(12,$J974-SUM($N974:AK974))))*($F974&gt;=5)</f>
        <v>0</v>
      </c>
      <c r="AM974" s="298">
        <f>IF(AM$10&lt;YEAR($H974),0,IF(AM$10=YEAR($H974),MIN(13-MONTH($H974),$J974),MIN(12,$J974-SUM($N974:AL974))))*($F974&gt;=5)</f>
        <v>0</v>
      </c>
      <c r="AN974" s="298">
        <f>IF(AN$10&lt;YEAR($H974),0,IF(AN$10=YEAR($H974),MIN(13-MONTH($H974),$J974),MIN(12,$J974-SUM($N974:AM974))))*($F974&gt;=5)</f>
        <v>0</v>
      </c>
      <c r="AO974" s="298">
        <f>IF(AO$10&lt;YEAR($H974),0,IF(AO$10=YEAR($H974),MIN(13-MONTH($H974),$J974),MIN(12,$J974-SUM($N974:AN974))))*($F974&gt;=5)</f>
        <v>0</v>
      </c>
      <c r="AP974" s="298">
        <f>IF(AP$10&lt;YEAR($H974),0,IF(AP$10=YEAR($H974),MIN(13-MONTH($H974),$J974),MIN(12,$J974-SUM($N974:AO974))))*($F974&gt;=5)</f>
        <v>0</v>
      </c>
      <c r="AQ974" s="298">
        <f>IF(AQ$10&lt;YEAR($H974),0,IF(AQ$10=YEAR($H974),MIN(13-MONTH($H974),$J974),MIN(12,$J974-SUM($N974:AP974))))*($F974&gt;=5)</f>
        <v>0</v>
      </c>
      <c r="AR974" s="298">
        <f>IF(AR$10&lt;YEAR($H974),0,IF(AR$10=YEAR($H974),MIN(13-MONTH($H974),$J974),MIN(12,$J974-SUM($N974:AQ974))))*($F974&gt;=5)</f>
        <v>0</v>
      </c>
      <c r="AS974" s="298">
        <f>IF(AS$10&lt;YEAR($H974),0,IF(AS$10=YEAR($H974),MIN(13-MONTH($H974),$J974),MIN(12,$J974-SUM($N974:AR974))))*($F974&gt;=5)</f>
        <v>0</v>
      </c>
      <c r="AT974" s="298">
        <f>IF(AT$10&lt;YEAR($H974),0,IF(AT$10=YEAR($H974),MIN(13-MONTH($H974),$J974),MIN(12,$J974-SUM($N974:AS974))))*($F974&gt;=5)</f>
        <v>0</v>
      </c>
      <c r="AU974" s="298">
        <f>IF(AU$10&lt;YEAR($H974),0,IF(AU$10=YEAR($H974),MIN(13-MONTH($H974),$J974),MIN(12,$J974-SUM($N974:AT974))))*($F974&gt;=5)</f>
        <v>0</v>
      </c>
      <c r="AV974" s="298">
        <f>IF(AV$10&lt;YEAR($H974),0,IF(AV$10=YEAR($H974),MIN(13-MONTH($H974),$J974),MIN(12,$J974-SUM($N974:AU974))))*($F974&gt;=5)</f>
        <v>0</v>
      </c>
      <c r="AW974" s="298">
        <f>IF(AW$10&lt;YEAR($H974),0,IF(AW$10=YEAR($H974),MIN(13-MONTH($H974),$J974),MIN(12,$J974-SUM($N974:AV974))))*($F974&gt;=5)</f>
        <v>0</v>
      </c>
      <c r="AX974" s="298">
        <f>IF(AX$10&lt;YEAR($H974),0,IF(AX$10=YEAR($H974),MIN(13-MONTH($H974),$J974),MIN(12,$J974-SUM($N974:AW974))))*($F974&gt;=5)</f>
        <v>0</v>
      </c>
      <c r="AY974" s="298">
        <f>IF(AY$10&lt;YEAR($H974),0,IF(AY$10=YEAR($H974),MIN(13-MONTH($H974),$J974),MIN(12,$J974-SUM($N974:AX974))))*($F974&gt;=5)</f>
        <v>0</v>
      </c>
      <c r="AZ974" s="298">
        <f>IF(AZ$10&lt;YEAR($H974),0,IF(AZ$10=YEAR($H974),MIN(13-MONTH($H974),$J974),MIN(12,$J974-SUM($N974:AY974))))*($F974&gt;=5)</f>
        <v>0</v>
      </c>
      <c r="BA974" s="298">
        <f>IF(BA$10&lt;YEAR($H974),0,IF(BA$10=YEAR($H974),MIN(13-MONTH($H974),$J974),MIN(12,$J974-SUM($N974:AZ974))))*($F974&gt;=5)</f>
        <v>0</v>
      </c>
      <c r="BB974" s="298">
        <f>IF(BB$10&lt;YEAR($H974),0,IF(BB$10=YEAR($H974),MIN(13-MONTH($H974),$J974),MIN(12,$J974-SUM($N974:BA974))))*($F974&gt;=5)</f>
        <v>0</v>
      </c>
      <c r="BC974" s="298">
        <f>IF(BC$10&lt;YEAR($H974),0,IF(BC$10=YEAR($H974),MIN(13-MONTH($H974),$J974),MIN(12,$J974-SUM($N974:BB974))))*($F974&gt;=5)</f>
        <v>0</v>
      </c>
      <c r="BD974" s="298">
        <f>IF(BD$10&lt;YEAR($H974),0,IF(BD$10=YEAR($H974),MIN(13-MONTH($H974),$J974),MIN(12,$J974-SUM($N974:BC974))))*($F974&gt;=5)</f>
        <v>0</v>
      </c>
      <c r="BE974" s="298">
        <f>IF(BE$10&lt;YEAR($H974),0,IF(BE$10=YEAR($H974),MIN(13-MONTH($H974),$J974),MIN(12,$J974-SUM($N974:BD974))))*($F974&gt;=5)</f>
        <v>0</v>
      </c>
      <c r="BF974" s="298">
        <f>IF(BF$10&lt;YEAR($H974),0,IF(BF$10=YEAR($H974),MIN(13-MONTH($H974),$J974),MIN(12,$J974-SUM($N974:BE974))))*($F974&gt;=5)</f>
        <v>0</v>
      </c>
      <c r="BG974" s="298">
        <f>IF(BG$10&lt;YEAR($H974),0,IF(BG$10=YEAR($H974),MIN(13-MONTH($H974),$J974),MIN(12,$J974-SUM($N974:BF974))))*($F974&gt;=5)</f>
        <v>0</v>
      </c>
      <c r="BH974" s="298">
        <f>IF(BH$10&lt;YEAR($H974),0,IF(BH$10=YEAR($H974),MIN(13-MONTH($H974),$J974),MIN(12,$J974-SUM($N974:BG974))))*($F974&gt;=5)</f>
        <v>0</v>
      </c>
      <c r="BI974" s="298">
        <f>IF(BI$10&lt;YEAR($H974),0,IF(BI$10=YEAR($H974),MIN(13-MONTH($H974),$J974),MIN(12,$J974-SUM($N974:BH974))))*($F974&gt;=5)</f>
        <v>0</v>
      </c>
      <c r="BJ974" s="298">
        <f>IF(BJ$10&lt;YEAR($H974),0,IF(BJ$10=YEAR($H974),MIN(13-MONTH($H974),$J974),MIN(12,$J974-SUM($N974:BI974))))*($F974&gt;=5)</f>
        <v>0</v>
      </c>
      <c r="BK974" s="298">
        <f>IF(BK$10&lt;YEAR($H974),0,IF(BK$10=YEAR($H974),MIN(13-MONTH($H974),$J974),MIN(12,$J974-SUM($N974:BJ974))))*($F974&gt;=5)</f>
        <v>0</v>
      </c>
      <c r="BL974" s="298">
        <f>IF(BL$10&lt;YEAR($H974),0,IF(BL$10=YEAR($H974),MIN(13-MONTH($H974),$J974),MIN(12,$J974-SUM($N974:BK974))))*($F974&gt;=5)</f>
        <v>0</v>
      </c>
      <c r="BM974" s="298">
        <f>IF(BM$10&lt;YEAR($H974),0,IF(BM$10=YEAR($H974),MIN(13-MONTH($H974),$J974),MIN(12,$J974-SUM($N974:BL974))))*($F974&gt;=5)</f>
        <v>0</v>
      </c>
    </row>
    <row r="975" spans="3:65" ht="12.75" outlineLevel="1">
      <c r="C975" s="220">
        <f t="shared" si="782"/>
        <v>4</v>
      </c>
      <c r="D975" s="198" t="str">
        <f t="shared" si="783"/>
        <v>…</v>
      </c>
      <c r="E975" s="245" t="str">
        <f t="shared" si="780"/>
        <v>Operating Savings</v>
      </c>
      <c r="F975" s="215">
        <f t="shared" si="780"/>
        <v>1</v>
      </c>
      <c r="G975" s="215"/>
      <c r="H975" s="297">
        <f>Input!F15</f>
        <v>44197</v>
      </c>
      <c r="I975" s="297">
        <f>Input!G15</f>
        <v>44562</v>
      </c>
      <c r="J975" s="300">
        <f t="shared" si="781"/>
        <v>12</v>
      </c>
      <c r="K975" s="236">
        <f t="shared" si="784"/>
        <v>0</v>
      </c>
      <c r="L975" s="237">
        <f t="shared" si="785"/>
        <v>0</v>
      </c>
      <c r="O975" s="298">
        <f>IF(O$10&lt;YEAR($H975),0,IF(O$10=YEAR($H975),MIN(13-MONTH($H975),$J975),MIN(12,$J975-SUM($N975:N975))))*($F975&gt;=5)</f>
        <v>0</v>
      </c>
      <c r="P975" s="298">
        <f>IF(P$10&lt;YEAR($H975),0,IF(P$10=YEAR($H975),MIN(13-MONTH($H975),$J975),MIN(12,$J975-SUM($N975:O975))))*($F975&gt;=5)</f>
        <v>0</v>
      </c>
      <c r="Q975" s="298">
        <f>IF(Q$10&lt;YEAR($H975),0,IF(Q$10=YEAR($H975),MIN(13-MONTH($H975),$J975),MIN(12,$J975-SUM($N975:P975))))*($F975&gt;=5)</f>
        <v>0</v>
      </c>
      <c r="R975" s="298">
        <f>IF(R$10&lt;YEAR($H975),0,IF(R$10=YEAR($H975),MIN(13-MONTH($H975),$J975),MIN(12,$J975-SUM($N975:Q975))))*($F975&gt;=5)</f>
        <v>0</v>
      </c>
      <c r="S975" s="298">
        <f>IF(S$10&lt;YEAR($H975),0,IF(S$10=YEAR($H975),MIN(13-MONTH($H975),$J975),MIN(12,$J975-SUM($N975:R975))))*($F975&gt;=5)</f>
        <v>0</v>
      </c>
      <c r="T975" s="298">
        <f>IF(T$10&lt;YEAR($H975),0,IF(T$10=YEAR($H975),MIN(13-MONTH($H975),$J975),MIN(12,$J975-SUM($N975:S975))))*($F975&gt;=5)</f>
        <v>0</v>
      </c>
      <c r="U975" s="298">
        <f>IF(U$10&lt;YEAR($H975),0,IF(U$10=YEAR($H975),MIN(13-MONTH($H975),$J975),MIN(12,$J975-SUM($N975:T975))))*($F975&gt;=5)</f>
        <v>0</v>
      </c>
      <c r="V975" s="298">
        <f>IF(V$10&lt;YEAR($H975),0,IF(V$10=YEAR($H975),MIN(13-MONTH($H975),$J975),MIN(12,$J975-SUM($N975:U975))))*($F975&gt;=5)</f>
        <v>0</v>
      </c>
      <c r="W975" s="298">
        <f>IF(W$10&lt;YEAR($H975),0,IF(W$10=YEAR($H975),MIN(13-MONTH($H975),$J975),MIN(12,$J975-SUM($N975:V975))))*($F975&gt;=5)</f>
        <v>0</v>
      </c>
      <c r="X975" s="298">
        <f>IF(X$10&lt;YEAR($H975),0,IF(X$10=YEAR($H975),MIN(13-MONTH($H975),$J975),MIN(12,$J975-SUM($N975:W975))))*($F975&gt;=5)</f>
        <v>0</v>
      </c>
      <c r="Y975" s="298">
        <f>IF(Y$10&lt;YEAR($H975),0,IF(Y$10=YEAR($H975),MIN(13-MONTH($H975),$J975),MIN(12,$J975-SUM($N975:X975))))*($F975&gt;=5)</f>
        <v>0</v>
      </c>
      <c r="Z975" s="298">
        <f>IF(Z$10&lt;YEAR($H975),0,IF(Z$10=YEAR($H975),MIN(13-MONTH($H975),$J975),MIN(12,$J975-SUM($N975:Y975))))*($F975&gt;=5)</f>
        <v>0</v>
      </c>
      <c r="AA975" s="298">
        <f>IF(AA$10&lt;YEAR($H975),0,IF(AA$10=YEAR($H975),MIN(13-MONTH($H975),$J975),MIN(12,$J975-SUM($N975:Z975))))*($F975&gt;=5)</f>
        <v>0</v>
      </c>
      <c r="AB975" s="298">
        <f>IF(AB$10&lt;YEAR($H975),0,IF(AB$10=YEAR($H975),MIN(13-MONTH($H975),$J975),MIN(12,$J975-SUM($N975:AA975))))*($F975&gt;=5)</f>
        <v>0</v>
      </c>
      <c r="AC975" s="298">
        <f>IF(AC$10&lt;YEAR($H975),0,IF(AC$10=YEAR($H975),MIN(13-MONTH($H975),$J975),MIN(12,$J975-SUM($N975:AB975))))*($F975&gt;=5)</f>
        <v>0</v>
      </c>
      <c r="AD975" s="298">
        <f>IF(AD$10&lt;YEAR($H975),0,IF(AD$10=YEAR($H975),MIN(13-MONTH($H975),$J975),MIN(12,$J975-SUM($N975:AC975))))*($F975&gt;=5)</f>
        <v>0</v>
      </c>
      <c r="AE975" s="298">
        <f>IF(AE$10&lt;YEAR($H975),0,IF(AE$10=YEAR($H975),MIN(13-MONTH($H975),$J975),MIN(12,$J975-SUM($N975:AD975))))*($F975&gt;=5)</f>
        <v>0</v>
      </c>
      <c r="AF975" s="298">
        <f>IF(AF$10&lt;YEAR($H975),0,IF(AF$10=YEAR($H975),MIN(13-MONTH($H975),$J975),MIN(12,$J975-SUM($N975:AE975))))*($F975&gt;=5)</f>
        <v>0</v>
      </c>
      <c r="AG975" s="298">
        <f>IF(AG$10&lt;YEAR($H975),0,IF(AG$10=YEAR($H975),MIN(13-MONTH($H975),$J975),MIN(12,$J975-SUM($N975:AF975))))*($F975&gt;=5)</f>
        <v>0</v>
      </c>
      <c r="AH975" s="298">
        <f>IF(AH$10&lt;YEAR($H975),0,IF(AH$10=YEAR($H975),MIN(13-MONTH($H975),$J975),MIN(12,$J975-SUM($N975:AG975))))*($F975&gt;=5)</f>
        <v>0</v>
      </c>
      <c r="AI975" s="298">
        <f>IF(AI$10&lt;YEAR($H975),0,IF(AI$10=YEAR($H975),MIN(13-MONTH($H975),$J975),MIN(12,$J975-SUM($N975:AH975))))*($F975&gt;=5)</f>
        <v>0</v>
      </c>
      <c r="AJ975" s="298">
        <f>IF(AJ$10&lt;YEAR($H975),0,IF(AJ$10=YEAR($H975),MIN(13-MONTH($H975),$J975),MIN(12,$J975-SUM($N975:AI975))))*($F975&gt;=5)</f>
        <v>0</v>
      </c>
      <c r="AK975" s="298">
        <f>IF(AK$10&lt;YEAR($H975),0,IF(AK$10=YEAR($H975),MIN(13-MONTH($H975),$J975),MIN(12,$J975-SUM($N975:AJ975))))*($F975&gt;=5)</f>
        <v>0</v>
      </c>
      <c r="AL975" s="298">
        <f>IF(AL$10&lt;YEAR($H975),0,IF(AL$10=YEAR($H975),MIN(13-MONTH($H975),$J975),MIN(12,$J975-SUM($N975:AK975))))*($F975&gt;=5)</f>
        <v>0</v>
      </c>
      <c r="AM975" s="298">
        <f>IF(AM$10&lt;YEAR($H975),0,IF(AM$10=YEAR($H975),MIN(13-MONTH($H975),$J975),MIN(12,$J975-SUM($N975:AL975))))*($F975&gt;=5)</f>
        <v>0</v>
      </c>
      <c r="AN975" s="298">
        <f>IF(AN$10&lt;YEAR($H975),0,IF(AN$10=YEAR($H975),MIN(13-MONTH($H975),$J975),MIN(12,$J975-SUM($N975:AM975))))*($F975&gt;=5)</f>
        <v>0</v>
      </c>
      <c r="AO975" s="298">
        <f>IF(AO$10&lt;YEAR($H975),0,IF(AO$10=YEAR($H975),MIN(13-MONTH($H975),$J975),MIN(12,$J975-SUM($N975:AN975))))*($F975&gt;=5)</f>
        <v>0</v>
      </c>
      <c r="AP975" s="298">
        <f>IF(AP$10&lt;YEAR($H975),0,IF(AP$10=YEAR($H975),MIN(13-MONTH($H975),$J975),MIN(12,$J975-SUM($N975:AO975))))*($F975&gt;=5)</f>
        <v>0</v>
      </c>
      <c r="AQ975" s="298">
        <f>IF(AQ$10&lt;YEAR($H975),0,IF(AQ$10=YEAR($H975),MIN(13-MONTH($H975),$J975),MIN(12,$J975-SUM($N975:AP975))))*($F975&gt;=5)</f>
        <v>0</v>
      </c>
      <c r="AR975" s="298">
        <f>IF(AR$10&lt;YEAR($H975),0,IF(AR$10=YEAR($H975),MIN(13-MONTH($H975),$J975),MIN(12,$J975-SUM($N975:AQ975))))*($F975&gt;=5)</f>
        <v>0</v>
      </c>
      <c r="AS975" s="298">
        <f>IF(AS$10&lt;YEAR($H975),0,IF(AS$10=YEAR($H975),MIN(13-MONTH($H975),$J975),MIN(12,$J975-SUM($N975:AR975))))*($F975&gt;=5)</f>
        <v>0</v>
      </c>
      <c r="AT975" s="298">
        <f>IF(AT$10&lt;YEAR($H975),0,IF(AT$10=YEAR($H975),MIN(13-MONTH($H975),$J975),MIN(12,$J975-SUM($N975:AS975))))*($F975&gt;=5)</f>
        <v>0</v>
      </c>
      <c r="AU975" s="298">
        <f>IF(AU$10&lt;YEAR($H975),0,IF(AU$10=YEAR($H975),MIN(13-MONTH($H975),$J975),MIN(12,$J975-SUM($N975:AT975))))*($F975&gt;=5)</f>
        <v>0</v>
      </c>
      <c r="AV975" s="298">
        <f>IF(AV$10&lt;YEAR($H975),0,IF(AV$10=YEAR($H975),MIN(13-MONTH($H975),$J975),MIN(12,$J975-SUM($N975:AU975))))*($F975&gt;=5)</f>
        <v>0</v>
      </c>
      <c r="AW975" s="298">
        <f>IF(AW$10&lt;YEAR($H975),0,IF(AW$10=YEAR($H975),MIN(13-MONTH($H975),$J975),MIN(12,$J975-SUM($N975:AV975))))*($F975&gt;=5)</f>
        <v>0</v>
      </c>
      <c r="AX975" s="298">
        <f>IF(AX$10&lt;YEAR($H975),0,IF(AX$10=YEAR($H975),MIN(13-MONTH($H975),$J975),MIN(12,$J975-SUM($N975:AW975))))*($F975&gt;=5)</f>
        <v>0</v>
      </c>
      <c r="AY975" s="298">
        <f>IF(AY$10&lt;YEAR($H975),0,IF(AY$10=YEAR($H975),MIN(13-MONTH($H975),$J975),MIN(12,$J975-SUM($N975:AX975))))*($F975&gt;=5)</f>
        <v>0</v>
      </c>
      <c r="AZ975" s="298">
        <f>IF(AZ$10&lt;YEAR($H975),0,IF(AZ$10=YEAR($H975),MIN(13-MONTH($H975),$J975),MIN(12,$J975-SUM($N975:AY975))))*($F975&gt;=5)</f>
        <v>0</v>
      </c>
      <c r="BA975" s="298">
        <f>IF(BA$10&lt;YEAR($H975),0,IF(BA$10=YEAR($H975),MIN(13-MONTH($H975),$J975),MIN(12,$J975-SUM($N975:AZ975))))*($F975&gt;=5)</f>
        <v>0</v>
      </c>
      <c r="BB975" s="298">
        <f>IF(BB$10&lt;YEAR($H975),0,IF(BB$10=YEAR($H975),MIN(13-MONTH($H975),$J975),MIN(12,$J975-SUM($N975:BA975))))*($F975&gt;=5)</f>
        <v>0</v>
      </c>
      <c r="BC975" s="298">
        <f>IF(BC$10&lt;YEAR($H975),0,IF(BC$10=YEAR($H975),MIN(13-MONTH($H975),$J975),MIN(12,$J975-SUM($N975:BB975))))*($F975&gt;=5)</f>
        <v>0</v>
      </c>
      <c r="BD975" s="298">
        <f>IF(BD$10&lt;YEAR($H975),0,IF(BD$10=YEAR($H975),MIN(13-MONTH($H975),$J975),MIN(12,$J975-SUM($N975:BC975))))*($F975&gt;=5)</f>
        <v>0</v>
      </c>
      <c r="BE975" s="298">
        <f>IF(BE$10&lt;YEAR($H975),0,IF(BE$10=YEAR($H975),MIN(13-MONTH($H975),$J975),MIN(12,$J975-SUM($N975:BD975))))*($F975&gt;=5)</f>
        <v>0</v>
      </c>
      <c r="BF975" s="298">
        <f>IF(BF$10&lt;YEAR($H975),0,IF(BF$10=YEAR($H975),MIN(13-MONTH($H975),$J975),MIN(12,$J975-SUM($N975:BE975))))*($F975&gt;=5)</f>
        <v>0</v>
      </c>
      <c r="BG975" s="298">
        <f>IF(BG$10&lt;YEAR($H975),0,IF(BG$10=YEAR($H975),MIN(13-MONTH($H975),$J975),MIN(12,$J975-SUM($N975:BF975))))*($F975&gt;=5)</f>
        <v>0</v>
      </c>
      <c r="BH975" s="298">
        <f>IF(BH$10&lt;YEAR($H975),0,IF(BH$10=YEAR($H975),MIN(13-MONTH($H975),$J975),MIN(12,$J975-SUM($N975:BG975))))*($F975&gt;=5)</f>
        <v>0</v>
      </c>
      <c r="BI975" s="298">
        <f>IF(BI$10&lt;YEAR($H975),0,IF(BI$10=YEAR($H975),MIN(13-MONTH($H975),$J975),MIN(12,$J975-SUM($N975:BH975))))*($F975&gt;=5)</f>
        <v>0</v>
      </c>
      <c r="BJ975" s="298">
        <f>IF(BJ$10&lt;YEAR($H975),0,IF(BJ$10=YEAR($H975),MIN(13-MONTH($H975),$J975),MIN(12,$J975-SUM($N975:BI975))))*($F975&gt;=5)</f>
        <v>0</v>
      </c>
      <c r="BK975" s="298">
        <f>IF(BK$10&lt;YEAR($H975),0,IF(BK$10=YEAR($H975),MIN(13-MONTH($H975),$J975),MIN(12,$J975-SUM($N975:BJ975))))*($F975&gt;=5)</f>
        <v>0</v>
      </c>
      <c r="BL975" s="298">
        <f>IF(BL$10&lt;YEAR($H975),0,IF(BL$10=YEAR($H975),MIN(13-MONTH($H975),$J975),MIN(12,$J975-SUM($N975:BK975))))*($F975&gt;=5)</f>
        <v>0</v>
      </c>
      <c r="BM975" s="298">
        <f>IF(BM$10&lt;YEAR($H975),0,IF(BM$10=YEAR($H975),MIN(13-MONTH($H975),$J975),MIN(12,$J975-SUM($N975:BL975))))*($F975&gt;=5)</f>
        <v>0</v>
      </c>
    </row>
    <row r="976" spans="3:65" ht="12.75" outlineLevel="1">
      <c r="C976" s="220">
        <f t="shared" si="782"/>
        <v>5</v>
      </c>
      <c r="D976" s="198" t="str">
        <f t="shared" si="783"/>
        <v>…</v>
      </c>
      <c r="E976" s="245" t="str">
        <f t="shared" si="780"/>
        <v>Operating Expense</v>
      </c>
      <c r="F976" s="215">
        <f t="shared" si="780"/>
        <v>2</v>
      </c>
      <c r="G976" s="215"/>
      <c r="H976" s="297">
        <f>Input!F16</f>
        <v>44197</v>
      </c>
      <c r="I976" s="297">
        <f>Input!G16</f>
        <v>44562</v>
      </c>
      <c r="J976" s="300">
        <f t="shared" si="781"/>
        <v>12</v>
      </c>
      <c r="K976" s="236">
        <f t="shared" si="784"/>
        <v>0</v>
      </c>
      <c r="L976" s="237">
        <f t="shared" si="785"/>
        <v>0</v>
      </c>
      <c r="O976" s="298">
        <f>IF(O$10&lt;YEAR($H976),0,IF(O$10=YEAR($H976),MIN(13-MONTH($H976),$J976),MIN(12,$J976-SUM($N976:N976))))*($F976&gt;=5)</f>
        <v>0</v>
      </c>
      <c r="P976" s="298">
        <f>IF(P$10&lt;YEAR($H976),0,IF(P$10=YEAR($H976),MIN(13-MONTH($H976),$J976),MIN(12,$J976-SUM($N976:O976))))*($F976&gt;=5)</f>
        <v>0</v>
      </c>
      <c r="Q976" s="298">
        <f>IF(Q$10&lt;YEAR($H976),0,IF(Q$10=YEAR($H976),MIN(13-MONTH($H976),$J976),MIN(12,$J976-SUM($N976:P976))))*($F976&gt;=5)</f>
        <v>0</v>
      </c>
      <c r="R976" s="298">
        <f>IF(R$10&lt;YEAR($H976),0,IF(R$10=YEAR($H976),MIN(13-MONTH($H976),$J976),MIN(12,$J976-SUM($N976:Q976))))*($F976&gt;=5)</f>
        <v>0</v>
      </c>
      <c r="S976" s="298">
        <f>IF(S$10&lt;YEAR($H976),0,IF(S$10=YEAR($H976),MIN(13-MONTH($H976),$J976),MIN(12,$J976-SUM($N976:R976))))*($F976&gt;=5)</f>
        <v>0</v>
      </c>
      <c r="T976" s="298">
        <f>IF(T$10&lt;YEAR($H976),0,IF(T$10=YEAR($H976),MIN(13-MONTH($H976),$J976),MIN(12,$J976-SUM($N976:S976))))*($F976&gt;=5)</f>
        <v>0</v>
      </c>
      <c r="U976" s="298">
        <f>IF(U$10&lt;YEAR($H976),0,IF(U$10=YEAR($H976),MIN(13-MONTH($H976),$J976),MIN(12,$J976-SUM($N976:T976))))*($F976&gt;=5)</f>
        <v>0</v>
      </c>
      <c r="V976" s="298">
        <f>IF(V$10&lt;YEAR($H976),0,IF(V$10=YEAR($H976),MIN(13-MONTH($H976),$J976),MIN(12,$J976-SUM($N976:U976))))*($F976&gt;=5)</f>
        <v>0</v>
      </c>
      <c r="W976" s="298">
        <f>IF(W$10&lt;YEAR($H976),0,IF(W$10=YEAR($H976),MIN(13-MONTH($H976),$J976),MIN(12,$J976-SUM($N976:V976))))*($F976&gt;=5)</f>
        <v>0</v>
      </c>
      <c r="X976" s="298">
        <f>IF(X$10&lt;YEAR($H976),0,IF(X$10=YEAR($H976),MIN(13-MONTH($H976),$J976),MIN(12,$J976-SUM($N976:W976))))*($F976&gt;=5)</f>
        <v>0</v>
      </c>
      <c r="Y976" s="298">
        <f>IF(Y$10&lt;YEAR($H976),0,IF(Y$10=YEAR($H976),MIN(13-MONTH($H976),$J976),MIN(12,$J976-SUM($N976:X976))))*($F976&gt;=5)</f>
        <v>0</v>
      </c>
      <c r="Z976" s="298">
        <f>IF(Z$10&lt;YEAR($H976),0,IF(Z$10=YEAR($H976),MIN(13-MONTH($H976),$J976),MIN(12,$J976-SUM($N976:Y976))))*($F976&gt;=5)</f>
        <v>0</v>
      </c>
      <c r="AA976" s="298">
        <f>IF(AA$10&lt;YEAR($H976),0,IF(AA$10=YEAR($H976),MIN(13-MONTH($H976),$J976),MIN(12,$J976-SUM($N976:Z976))))*($F976&gt;=5)</f>
        <v>0</v>
      </c>
      <c r="AB976" s="298">
        <f>IF(AB$10&lt;YEAR($H976),0,IF(AB$10=YEAR($H976),MIN(13-MONTH($H976),$J976),MIN(12,$J976-SUM($N976:AA976))))*($F976&gt;=5)</f>
        <v>0</v>
      </c>
      <c r="AC976" s="298">
        <f>IF(AC$10&lt;YEAR($H976),0,IF(AC$10=YEAR($H976),MIN(13-MONTH($H976),$J976),MIN(12,$J976-SUM($N976:AB976))))*($F976&gt;=5)</f>
        <v>0</v>
      </c>
      <c r="AD976" s="298">
        <f>IF(AD$10&lt;YEAR($H976),0,IF(AD$10=YEAR($H976),MIN(13-MONTH($H976),$J976),MIN(12,$J976-SUM($N976:AC976))))*($F976&gt;=5)</f>
        <v>0</v>
      </c>
      <c r="AE976" s="298">
        <f>IF(AE$10&lt;YEAR($H976),0,IF(AE$10=YEAR($H976),MIN(13-MONTH($H976),$J976),MIN(12,$J976-SUM($N976:AD976))))*($F976&gt;=5)</f>
        <v>0</v>
      </c>
      <c r="AF976" s="298">
        <f>IF(AF$10&lt;YEAR($H976),0,IF(AF$10=YEAR($H976),MIN(13-MONTH($H976),$J976),MIN(12,$J976-SUM($N976:AE976))))*($F976&gt;=5)</f>
        <v>0</v>
      </c>
      <c r="AG976" s="298">
        <f>IF(AG$10&lt;YEAR($H976),0,IF(AG$10=YEAR($H976),MIN(13-MONTH($H976),$J976),MIN(12,$J976-SUM($N976:AF976))))*($F976&gt;=5)</f>
        <v>0</v>
      </c>
      <c r="AH976" s="298">
        <f>IF(AH$10&lt;YEAR($H976),0,IF(AH$10=YEAR($H976),MIN(13-MONTH($H976),$J976),MIN(12,$J976-SUM($N976:AG976))))*($F976&gt;=5)</f>
        <v>0</v>
      </c>
      <c r="AI976" s="298">
        <f>IF(AI$10&lt;YEAR($H976),0,IF(AI$10=YEAR($H976),MIN(13-MONTH($H976),$J976),MIN(12,$J976-SUM($N976:AH976))))*($F976&gt;=5)</f>
        <v>0</v>
      </c>
      <c r="AJ976" s="298">
        <f>IF(AJ$10&lt;YEAR($H976),0,IF(AJ$10=YEAR($H976),MIN(13-MONTH($H976),$J976),MIN(12,$J976-SUM($N976:AI976))))*($F976&gt;=5)</f>
        <v>0</v>
      </c>
      <c r="AK976" s="298">
        <f>IF(AK$10&lt;YEAR($H976),0,IF(AK$10=YEAR($H976),MIN(13-MONTH($H976),$J976),MIN(12,$J976-SUM($N976:AJ976))))*($F976&gt;=5)</f>
        <v>0</v>
      </c>
      <c r="AL976" s="298">
        <f>IF(AL$10&lt;YEAR($H976),0,IF(AL$10=YEAR($H976),MIN(13-MONTH($H976),$J976),MIN(12,$J976-SUM($N976:AK976))))*($F976&gt;=5)</f>
        <v>0</v>
      </c>
      <c r="AM976" s="298">
        <f>IF(AM$10&lt;YEAR($H976),0,IF(AM$10=YEAR($H976),MIN(13-MONTH($H976),$J976),MIN(12,$J976-SUM($N976:AL976))))*($F976&gt;=5)</f>
        <v>0</v>
      </c>
      <c r="AN976" s="298">
        <f>IF(AN$10&lt;YEAR($H976),0,IF(AN$10=YEAR($H976),MIN(13-MONTH($H976),$J976),MIN(12,$J976-SUM($N976:AM976))))*($F976&gt;=5)</f>
        <v>0</v>
      </c>
      <c r="AO976" s="298">
        <f>IF(AO$10&lt;YEAR($H976),0,IF(AO$10=YEAR($H976),MIN(13-MONTH($H976),$J976),MIN(12,$J976-SUM($N976:AN976))))*($F976&gt;=5)</f>
        <v>0</v>
      </c>
      <c r="AP976" s="298">
        <f>IF(AP$10&lt;YEAR($H976),0,IF(AP$10=YEAR($H976),MIN(13-MONTH($H976),$J976),MIN(12,$J976-SUM($N976:AO976))))*($F976&gt;=5)</f>
        <v>0</v>
      </c>
      <c r="AQ976" s="298">
        <f>IF(AQ$10&lt;YEAR($H976),0,IF(AQ$10=YEAR($H976),MIN(13-MONTH($H976),$J976),MIN(12,$J976-SUM($N976:AP976))))*($F976&gt;=5)</f>
        <v>0</v>
      </c>
      <c r="AR976" s="298">
        <f>IF(AR$10&lt;YEAR($H976),0,IF(AR$10=YEAR($H976),MIN(13-MONTH($H976),$J976),MIN(12,$J976-SUM($N976:AQ976))))*($F976&gt;=5)</f>
        <v>0</v>
      </c>
      <c r="AS976" s="298">
        <f>IF(AS$10&lt;YEAR($H976),0,IF(AS$10=YEAR($H976),MIN(13-MONTH($H976),$J976),MIN(12,$J976-SUM($N976:AR976))))*($F976&gt;=5)</f>
        <v>0</v>
      </c>
      <c r="AT976" s="298">
        <f>IF(AT$10&lt;YEAR($H976),0,IF(AT$10=YEAR($H976),MIN(13-MONTH($H976),$J976),MIN(12,$J976-SUM($N976:AS976))))*($F976&gt;=5)</f>
        <v>0</v>
      </c>
      <c r="AU976" s="298">
        <f>IF(AU$10&lt;YEAR($H976),0,IF(AU$10=YEAR($H976),MIN(13-MONTH($H976),$J976),MIN(12,$J976-SUM($N976:AT976))))*($F976&gt;=5)</f>
        <v>0</v>
      </c>
      <c r="AV976" s="298">
        <f>IF(AV$10&lt;YEAR($H976),0,IF(AV$10=YEAR($H976),MIN(13-MONTH($H976),$J976),MIN(12,$J976-SUM($N976:AU976))))*($F976&gt;=5)</f>
        <v>0</v>
      </c>
      <c r="AW976" s="298">
        <f>IF(AW$10&lt;YEAR($H976),0,IF(AW$10=YEAR($H976),MIN(13-MONTH($H976),$J976),MIN(12,$J976-SUM($N976:AV976))))*($F976&gt;=5)</f>
        <v>0</v>
      </c>
      <c r="AX976" s="298">
        <f>IF(AX$10&lt;YEAR($H976),0,IF(AX$10=YEAR($H976),MIN(13-MONTH($H976),$J976),MIN(12,$J976-SUM($N976:AW976))))*($F976&gt;=5)</f>
        <v>0</v>
      </c>
      <c r="AY976" s="298">
        <f>IF(AY$10&lt;YEAR($H976),0,IF(AY$10=YEAR($H976),MIN(13-MONTH($H976),$J976),MIN(12,$J976-SUM($N976:AX976))))*($F976&gt;=5)</f>
        <v>0</v>
      </c>
      <c r="AZ976" s="298">
        <f>IF(AZ$10&lt;YEAR($H976),0,IF(AZ$10=YEAR($H976),MIN(13-MONTH($H976),$J976),MIN(12,$J976-SUM($N976:AY976))))*($F976&gt;=5)</f>
        <v>0</v>
      </c>
      <c r="BA976" s="298">
        <f>IF(BA$10&lt;YEAR($H976),0,IF(BA$10=YEAR($H976),MIN(13-MONTH($H976),$J976),MIN(12,$J976-SUM($N976:AZ976))))*($F976&gt;=5)</f>
        <v>0</v>
      </c>
      <c r="BB976" s="298">
        <f>IF(BB$10&lt;YEAR($H976),0,IF(BB$10=YEAR($H976),MIN(13-MONTH($H976),$J976),MIN(12,$J976-SUM($N976:BA976))))*($F976&gt;=5)</f>
        <v>0</v>
      </c>
      <c r="BC976" s="298">
        <f>IF(BC$10&lt;YEAR($H976),0,IF(BC$10=YEAR($H976),MIN(13-MONTH($H976),$J976),MIN(12,$J976-SUM($N976:BB976))))*($F976&gt;=5)</f>
        <v>0</v>
      </c>
      <c r="BD976" s="298">
        <f>IF(BD$10&lt;YEAR($H976),0,IF(BD$10=YEAR($H976),MIN(13-MONTH($H976),$J976),MIN(12,$J976-SUM($N976:BC976))))*($F976&gt;=5)</f>
        <v>0</v>
      </c>
      <c r="BE976" s="298">
        <f>IF(BE$10&lt;YEAR($H976),0,IF(BE$10=YEAR($H976),MIN(13-MONTH($H976),$J976),MIN(12,$J976-SUM($N976:BD976))))*($F976&gt;=5)</f>
        <v>0</v>
      </c>
      <c r="BF976" s="298">
        <f>IF(BF$10&lt;YEAR($H976),0,IF(BF$10=YEAR($H976),MIN(13-MONTH($H976),$J976),MIN(12,$J976-SUM($N976:BE976))))*($F976&gt;=5)</f>
        <v>0</v>
      </c>
      <c r="BG976" s="298">
        <f>IF(BG$10&lt;YEAR($H976),0,IF(BG$10=YEAR($H976),MIN(13-MONTH($H976),$J976),MIN(12,$J976-SUM($N976:BF976))))*($F976&gt;=5)</f>
        <v>0</v>
      </c>
      <c r="BH976" s="298">
        <f>IF(BH$10&lt;YEAR($H976),0,IF(BH$10=YEAR($H976),MIN(13-MONTH($H976),$J976),MIN(12,$J976-SUM($N976:BG976))))*($F976&gt;=5)</f>
        <v>0</v>
      </c>
      <c r="BI976" s="298">
        <f>IF(BI$10&lt;YEAR($H976),0,IF(BI$10=YEAR($H976),MIN(13-MONTH($H976),$J976),MIN(12,$J976-SUM($N976:BH976))))*($F976&gt;=5)</f>
        <v>0</v>
      </c>
      <c r="BJ976" s="298">
        <f>IF(BJ$10&lt;YEAR($H976),0,IF(BJ$10=YEAR($H976),MIN(13-MONTH($H976),$J976),MIN(12,$J976-SUM($N976:BI976))))*($F976&gt;=5)</f>
        <v>0</v>
      </c>
      <c r="BK976" s="298">
        <f>IF(BK$10&lt;YEAR($H976),0,IF(BK$10=YEAR($H976),MIN(13-MONTH($H976),$J976),MIN(12,$J976-SUM($N976:BJ976))))*($F976&gt;=5)</f>
        <v>0</v>
      </c>
      <c r="BL976" s="298">
        <f>IF(BL$10&lt;YEAR($H976),0,IF(BL$10=YEAR($H976),MIN(13-MONTH($H976),$J976),MIN(12,$J976-SUM($N976:BK976))))*($F976&gt;=5)</f>
        <v>0</v>
      </c>
      <c r="BM976" s="298">
        <f>IF(BM$10&lt;YEAR($H976),0,IF(BM$10=YEAR($H976),MIN(13-MONTH($H976),$J976),MIN(12,$J976-SUM($N976:BL976))))*($F976&gt;=5)</f>
        <v>0</v>
      </c>
    </row>
    <row r="977" spans="3:65" ht="12.75" outlineLevel="1">
      <c r="C977" s="220">
        <f t="shared" si="782"/>
        <v>6</v>
      </c>
      <c r="D977" s="198" t="str">
        <f t="shared" si="783"/>
        <v>…</v>
      </c>
      <c r="E977" s="245" t="str">
        <f t="shared" si="780"/>
        <v>Operating Expense</v>
      </c>
      <c r="F977" s="215">
        <f t="shared" si="780"/>
        <v>2</v>
      </c>
      <c r="G977" s="215"/>
      <c r="H977" s="297">
        <f>Input!F17</f>
        <v>44197</v>
      </c>
      <c r="I977" s="297">
        <f>Input!G17</f>
        <v>44562</v>
      </c>
      <c r="J977" s="300">
        <f t="shared" si="781"/>
        <v>12</v>
      </c>
      <c r="K977" s="236">
        <f t="shared" si="784"/>
        <v>0</v>
      </c>
      <c r="L977" s="237">
        <f t="shared" si="785"/>
        <v>0</v>
      </c>
      <c r="O977" s="298">
        <f>IF(O$10&lt;YEAR($H977),0,IF(O$10=YEAR($H977),MIN(13-MONTH($H977),$J977),MIN(12,$J977-SUM($N977:N977))))*($F977&gt;=5)</f>
        <v>0</v>
      </c>
      <c r="P977" s="298">
        <f>IF(P$10&lt;YEAR($H977),0,IF(P$10=YEAR($H977),MIN(13-MONTH($H977),$J977),MIN(12,$J977-SUM($N977:O977))))*($F977&gt;=5)</f>
        <v>0</v>
      </c>
      <c r="Q977" s="298">
        <f>IF(Q$10&lt;YEAR($H977),0,IF(Q$10=YEAR($H977),MIN(13-MONTH($H977),$J977),MIN(12,$J977-SUM($N977:P977))))*($F977&gt;=5)</f>
        <v>0</v>
      </c>
      <c r="R977" s="298">
        <f>IF(R$10&lt;YEAR($H977),0,IF(R$10=YEAR($H977),MIN(13-MONTH($H977),$J977),MIN(12,$J977-SUM($N977:Q977))))*($F977&gt;=5)</f>
        <v>0</v>
      </c>
      <c r="S977" s="298">
        <f>IF(S$10&lt;YEAR($H977),0,IF(S$10=YEAR($H977),MIN(13-MONTH($H977),$J977),MIN(12,$J977-SUM($N977:R977))))*($F977&gt;=5)</f>
        <v>0</v>
      </c>
      <c r="T977" s="298">
        <f>IF(T$10&lt;YEAR($H977),0,IF(T$10=YEAR($H977),MIN(13-MONTH($H977),$J977),MIN(12,$J977-SUM($N977:S977))))*($F977&gt;=5)</f>
        <v>0</v>
      </c>
      <c r="U977" s="298">
        <f>IF(U$10&lt;YEAR($H977),0,IF(U$10=YEAR($H977),MIN(13-MONTH($H977),$J977),MIN(12,$J977-SUM($N977:T977))))*($F977&gt;=5)</f>
        <v>0</v>
      </c>
      <c r="V977" s="298">
        <f>IF(V$10&lt;YEAR($H977),0,IF(V$10=YEAR($H977),MIN(13-MONTH($H977),$J977),MIN(12,$J977-SUM($N977:U977))))*($F977&gt;=5)</f>
        <v>0</v>
      </c>
      <c r="W977" s="298">
        <f>IF(W$10&lt;YEAR($H977),0,IF(W$10=YEAR($H977),MIN(13-MONTH($H977),$J977),MIN(12,$J977-SUM($N977:V977))))*($F977&gt;=5)</f>
        <v>0</v>
      </c>
      <c r="X977" s="298">
        <f>IF(X$10&lt;YEAR($H977),0,IF(X$10=YEAR($H977),MIN(13-MONTH($H977),$J977),MIN(12,$J977-SUM($N977:W977))))*($F977&gt;=5)</f>
        <v>0</v>
      </c>
      <c r="Y977" s="298">
        <f>IF(Y$10&lt;YEAR($H977),0,IF(Y$10=YEAR($H977),MIN(13-MONTH($H977),$J977),MIN(12,$J977-SUM($N977:X977))))*($F977&gt;=5)</f>
        <v>0</v>
      </c>
      <c r="Z977" s="298">
        <f>IF(Z$10&lt;YEAR($H977),0,IF(Z$10=YEAR($H977),MIN(13-MONTH($H977),$J977),MIN(12,$J977-SUM($N977:Y977))))*($F977&gt;=5)</f>
        <v>0</v>
      </c>
      <c r="AA977" s="298">
        <f>IF(AA$10&lt;YEAR($H977),0,IF(AA$10=YEAR($H977),MIN(13-MONTH($H977),$J977),MIN(12,$J977-SUM($N977:Z977))))*($F977&gt;=5)</f>
        <v>0</v>
      </c>
      <c r="AB977" s="298">
        <f>IF(AB$10&lt;YEAR($H977),0,IF(AB$10=YEAR($H977),MIN(13-MONTH($H977),$J977),MIN(12,$J977-SUM($N977:AA977))))*($F977&gt;=5)</f>
        <v>0</v>
      </c>
      <c r="AC977" s="298">
        <f>IF(AC$10&lt;YEAR($H977),0,IF(AC$10=YEAR($H977),MIN(13-MONTH($H977),$J977),MIN(12,$J977-SUM($N977:AB977))))*($F977&gt;=5)</f>
        <v>0</v>
      </c>
      <c r="AD977" s="298">
        <f>IF(AD$10&lt;YEAR($H977),0,IF(AD$10=YEAR($H977),MIN(13-MONTH($H977),$J977),MIN(12,$J977-SUM($N977:AC977))))*($F977&gt;=5)</f>
        <v>0</v>
      </c>
      <c r="AE977" s="298">
        <f>IF(AE$10&lt;YEAR($H977),0,IF(AE$10=YEAR($H977),MIN(13-MONTH($H977),$J977),MIN(12,$J977-SUM($N977:AD977))))*($F977&gt;=5)</f>
        <v>0</v>
      </c>
      <c r="AF977" s="298">
        <f>IF(AF$10&lt;YEAR($H977),0,IF(AF$10=YEAR($H977),MIN(13-MONTH($H977),$J977),MIN(12,$J977-SUM($N977:AE977))))*($F977&gt;=5)</f>
        <v>0</v>
      </c>
      <c r="AG977" s="298">
        <f>IF(AG$10&lt;YEAR($H977),0,IF(AG$10=YEAR($H977),MIN(13-MONTH($H977),$J977),MIN(12,$J977-SUM($N977:AF977))))*($F977&gt;=5)</f>
        <v>0</v>
      </c>
      <c r="AH977" s="298">
        <f>IF(AH$10&lt;YEAR($H977),0,IF(AH$10=YEAR($H977),MIN(13-MONTH($H977),$J977),MIN(12,$J977-SUM($N977:AG977))))*($F977&gt;=5)</f>
        <v>0</v>
      </c>
      <c r="AI977" s="298">
        <f>IF(AI$10&lt;YEAR($H977),0,IF(AI$10=YEAR($H977),MIN(13-MONTH($H977),$J977),MIN(12,$J977-SUM($N977:AH977))))*($F977&gt;=5)</f>
        <v>0</v>
      </c>
      <c r="AJ977" s="298">
        <f>IF(AJ$10&lt;YEAR($H977),0,IF(AJ$10=YEAR($H977),MIN(13-MONTH($H977),$J977),MIN(12,$J977-SUM($N977:AI977))))*($F977&gt;=5)</f>
        <v>0</v>
      </c>
      <c r="AK977" s="298">
        <f>IF(AK$10&lt;YEAR($H977),0,IF(AK$10=YEAR($H977),MIN(13-MONTH($H977),$J977),MIN(12,$J977-SUM($N977:AJ977))))*($F977&gt;=5)</f>
        <v>0</v>
      </c>
      <c r="AL977" s="298">
        <f>IF(AL$10&lt;YEAR($H977),0,IF(AL$10=YEAR($H977),MIN(13-MONTH($H977),$J977),MIN(12,$J977-SUM($N977:AK977))))*($F977&gt;=5)</f>
        <v>0</v>
      </c>
      <c r="AM977" s="298">
        <f>IF(AM$10&lt;YEAR($H977),0,IF(AM$10=YEAR($H977),MIN(13-MONTH($H977),$J977),MIN(12,$J977-SUM($N977:AL977))))*($F977&gt;=5)</f>
        <v>0</v>
      </c>
      <c r="AN977" s="298">
        <f>IF(AN$10&lt;YEAR($H977),0,IF(AN$10=YEAR($H977),MIN(13-MONTH($H977),$J977),MIN(12,$J977-SUM($N977:AM977))))*($F977&gt;=5)</f>
        <v>0</v>
      </c>
      <c r="AO977" s="298">
        <f>IF(AO$10&lt;YEAR($H977),0,IF(AO$10=YEAR($H977),MIN(13-MONTH($H977),$J977),MIN(12,$J977-SUM($N977:AN977))))*($F977&gt;=5)</f>
        <v>0</v>
      </c>
      <c r="AP977" s="298">
        <f>IF(AP$10&lt;YEAR($H977),0,IF(AP$10=YEAR($H977),MIN(13-MONTH($H977),$J977),MIN(12,$J977-SUM($N977:AO977))))*($F977&gt;=5)</f>
        <v>0</v>
      </c>
      <c r="AQ977" s="298">
        <f>IF(AQ$10&lt;YEAR($H977),0,IF(AQ$10=YEAR($H977),MIN(13-MONTH($H977),$J977),MIN(12,$J977-SUM($N977:AP977))))*($F977&gt;=5)</f>
        <v>0</v>
      </c>
      <c r="AR977" s="298">
        <f>IF(AR$10&lt;YEAR($H977),0,IF(AR$10=YEAR($H977),MIN(13-MONTH($H977),$J977),MIN(12,$J977-SUM($N977:AQ977))))*($F977&gt;=5)</f>
        <v>0</v>
      </c>
      <c r="AS977" s="298">
        <f>IF(AS$10&lt;YEAR($H977),0,IF(AS$10=YEAR($H977),MIN(13-MONTH($H977),$J977),MIN(12,$J977-SUM($N977:AR977))))*($F977&gt;=5)</f>
        <v>0</v>
      </c>
      <c r="AT977" s="298">
        <f>IF(AT$10&lt;YEAR($H977),0,IF(AT$10=YEAR($H977),MIN(13-MONTH($H977),$J977),MIN(12,$J977-SUM($N977:AS977))))*($F977&gt;=5)</f>
        <v>0</v>
      </c>
      <c r="AU977" s="298">
        <f>IF(AU$10&lt;YEAR($H977),0,IF(AU$10=YEAR($H977),MIN(13-MONTH($H977),$J977),MIN(12,$J977-SUM($N977:AT977))))*($F977&gt;=5)</f>
        <v>0</v>
      </c>
      <c r="AV977" s="298">
        <f>IF(AV$10&lt;YEAR($H977),0,IF(AV$10=YEAR($H977),MIN(13-MONTH($H977),$J977),MIN(12,$J977-SUM($N977:AU977))))*($F977&gt;=5)</f>
        <v>0</v>
      </c>
      <c r="AW977" s="298">
        <f>IF(AW$10&lt;YEAR($H977),0,IF(AW$10=YEAR($H977),MIN(13-MONTH($H977),$J977),MIN(12,$J977-SUM($N977:AV977))))*($F977&gt;=5)</f>
        <v>0</v>
      </c>
      <c r="AX977" s="298">
        <f>IF(AX$10&lt;YEAR($H977),0,IF(AX$10=YEAR($H977),MIN(13-MONTH($H977),$J977),MIN(12,$J977-SUM($N977:AW977))))*($F977&gt;=5)</f>
        <v>0</v>
      </c>
      <c r="AY977" s="298">
        <f>IF(AY$10&lt;YEAR($H977),0,IF(AY$10=YEAR($H977),MIN(13-MONTH($H977),$J977),MIN(12,$J977-SUM($N977:AX977))))*($F977&gt;=5)</f>
        <v>0</v>
      </c>
      <c r="AZ977" s="298">
        <f>IF(AZ$10&lt;YEAR($H977),0,IF(AZ$10=YEAR($H977),MIN(13-MONTH($H977),$J977),MIN(12,$J977-SUM($N977:AY977))))*($F977&gt;=5)</f>
        <v>0</v>
      </c>
      <c r="BA977" s="298">
        <f>IF(BA$10&lt;YEAR($H977),0,IF(BA$10=YEAR($H977),MIN(13-MONTH($H977),$J977),MIN(12,$J977-SUM($N977:AZ977))))*($F977&gt;=5)</f>
        <v>0</v>
      </c>
      <c r="BB977" s="298">
        <f>IF(BB$10&lt;YEAR($H977),0,IF(BB$10=YEAR($H977),MIN(13-MONTH($H977),$J977),MIN(12,$J977-SUM($N977:BA977))))*($F977&gt;=5)</f>
        <v>0</v>
      </c>
      <c r="BC977" s="298">
        <f>IF(BC$10&lt;YEAR($H977),0,IF(BC$10=YEAR($H977),MIN(13-MONTH($H977),$J977),MIN(12,$J977-SUM($N977:BB977))))*($F977&gt;=5)</f>
        <v>0</v>
      </c>
      <c r="BD977" s="298">
        <f>IF(BD$10&lt;YEAR($H977),0,IF(BD$10=YEAR($H977),MIN(13-MONTH($H977),$J977),MIN(12,$J977-SUM($N977:BC977))))*($F977&gt;=5)</f>
        <v>0</v>
      </c>
      <c r="BE977" s="298">
        <f>IF(BE$10&lt;YEAR($H977),0,IF(BE$10=YEAR($H977),MIN(13-MONTH($H977),$J977),MIN(12,$J977-SUM($N977:BD977))))*($F977&gt;=5)</f>
        <v>0</v>
      </c>
      <c r="BF977" s="298">
        <f>IF(BF$10&lt;YEAR($H977),0,IF(BF$10=YEAR($H977),MIN(13-MONTH($H977),$J977),MIN(12,$J977-SUM($N977:BE977))))*($F977&gt;=5)</f>
        <v>0</v>
      </c>
      <c r="BG977" s="298">
        <f>IF(BG$10&lt;YEAR($H977),0,IF(BG$10=YEAR($H977),MIN(13-MONTH($H977),$J977),MIN(12,$J977-SUM($N977:BF977))))*($F977&gt;=5)</f>
        <v>0</v>
      </c>
      <c r="BH977" s="298">
        <f>IF(BH$10&lt;YEAR($H977),0,IF(BH$10=YEAR($H977),MIN(13-MONTH($H977),$J977),MIN(12,$J977-SUM($N977:BG977))))*($F977&gt;=5)</f>
        <v>0</v>
      </c>
      <c r="BI977" s="298">
        <f>IF(BI$10&lt;YEAR($H977),0,IF(BI$10=YEAR($H977),MIN(13-MONTH($H977),$J977),MIN(12,$J977-SUM($N977:BH977))))*($F977&gt;=5)</f>
        <v>0</v>
      </c>
      <c r="BJ977" s="298">
        <f>IF(BJ$10&lt;YEAR($H977),0,IF(BJ$10=YEAR($H977),MIN(13-MONTH($H977),$J977),MIN(12,$J977-SUM($N977:BI977))))*($F977&gt;=5)</f>
        <v>0</v>
      </c>
      <c r="BK977" s="298">
        <f>IF(BK$10&lt;YEAR($H977),0,IF(BK$10=YEAR($H977),MIN(13-MONTH($H977),$J977),MIN(12,$J977-SUM($N977:BJ977))))*($F977&gt;=5)</f>
        <v>0</v>
      </c>
      <c r="BL977" s="298">
        <f>IF(BL$10&lt;YEAR($H977),0,IF(BL$10=YEAR($H977),MIN(13-MONTH($H977),$J977),MIN(12,$J977-SUM($N977:BK977))))*($F977&gt;=5)</f>
        <v>0</v>
      </c>
      <c r="BM977" s="298">
        <f>IF(BM$10&lt;YEAR($H977),0,IF(BM$10=YEAR($H977),MIN(13-MONTH($H977),$J977),MIN(12,$J977-SUM($N977:BL977))))*($F977&gt;=5)</f>
        <v>0</v>
      </c>
    </row>
    <row r="978" spans="3:65" ht="12.75" outlineLevel="1">
      <c r="C978" s="220">
        <f t="shared" si="782"/>
        <v>7</v>
      </c>
      <c r="D978" s="198" t="str">
        <f t="shared" si="783"/>
        <v>…</v>
      </c>
      <c r="E978" s="245" t="str">
        <f t="shared" si="780"/>
        <v>Operating Expense</v>
      </c>
      <c r="F978" s="215">
        <f t="shared" si="780"/>
        <v>2</v>
      </c>
      <c r="G978" s="215"/>
      <c r="H978" s="297">
        <f>Input!F18</f>
        <v>44197</v>
      </c>
      <c r="I978" s="297">
        <f>Input!G18</f>
        <v>44562</v>
      </c>
      <c r="J978" s="300">
        <f t="shared" si="781"/>
        <v>12</v>
      </c>
      <c r="K978" s="236">
        <f t="shared" si="784"/>
        <v>0</v>
      </c>
      <c r="L978" s="237">
        <f t="shared" si="785"/>
        <v>0</v>
      </c>
      <c r="O978" s="298">
        <f>IF(O$10&lt;YEAR($H978),0,IF(O$10=YEAR($H978),MIN(13-MONTH($H978),$J978),MIN(12,$J978-SUM($N978:N978))))*($F978&gt;=5)</f>
        <v>0</v>
      </c>
      <c r="P978" s="298">
        <f>IF(P$10&lt;YEAR($H978),0,IF(P$10=YEAR($H978),MIN(13-MONTH($H978),$J978),MIN(12,$J978-SUM($N978:O978))))*($F978&gt;=5)</f>
        <v>0</v>
      </c>
      <c r="Q978" s="298">
        <f>IF(Q$10&lt;YEAR($H978),0,IF(Q$10=YEAR($H978),MIN(13-MONTH($H978),$J978),MIN(12,$J978-SUM($N978:P978))))*($F978&gt;=5)</f>
        <v>0</v>
      </c>
      <c r="R978" s="298">
        <f>IF(R$10&lt;YEAR($H978),0,IF(R$10=YEAR($H978),MIN(13-MONTH($H978),$J978),MIN(12,$J978-SUM($N978:Q978))))*($F978&gt;=5)</f>
        <v>0</v>
      </c>
      <c r="S978" s="298">
        <f>IF(S$10&lt;YEAR($H978),0,IF(S$10=YEAR($H978),MIN(13-MONTH($H978),$J978),MIN(12,$J978-SUM($N978:R978))))*($F978&gt;=5)</f>
        <v>0</v>
      </c>
      <c r="T978" s="298">
        <f>IF(T$10&lt;YEAR($H978),0,IF(T$10=YEAR($H978),MIN(13-MONTH($H978),$J978),MIN(12,$J978-SUM($N978:S978))))*($F978&gt;=5)</f>
        <v>0</v>
      </c>
      <c r="U978" s="298">
        <f>IF(U$10&lt;YEAR($H978),0,IF(U$10=YEAR($H978),MIN(13-MONTH($H978),$J978),MIN(12,$J978-SUM($N978:T978))))*($F978&gt;=5)</f>
        <v>0</v>
      </c>
      <c r="V978" s="298">
        <f>IF(V$10&lt;YEAR($H978),0,IF(V$10=YEAR($H978),MIN(13-MONTH($H978),$J978),MIN(12,$J978-SUM($N978:U978))))*($F978&gt;=5)</f>
        <v>0</v>
      </c>
      <c r="W978" s="298">
        <f>IF(W$10&lt;YEAR($H978),0,IF(W$10=YEAR($H978),MIN(13-MONTH($H978),$J978),MIN(12,$J978-SUM($N978:V978))))*($F978&gt;=5)</f>
        <v>0</v>
      </c>
      <c r="X978" s="298">
        <f>IF(X$10&lt;YEAR($H978),0,IF(X$10=YEAR($H978),MIN(13-MONTH($H978),$J978),MIN(12,$J978-SUM($N978:W978))))*($F978&gt;=5)</f>
        <v>0</v>
      </c>
      <c r="Y978" s="298">
        <f>IF(Y$10&lt;YEAR($H978),0,IF(Y$10=YEAR($H978),MIN(13-MONTH($H978),$J978),MIN(12,$J978-SUM($N978:X978))))*($F978&gt;=5)</f>
        <v>0</v>
      </c>
      <c r="Z978" s="298">
        <f>IF(Z$10&lt;YEAR($H978),0,IF(Z$10=YEAR($H978),MIN(13-MONTH($H978),$J978),MIN(12,$J978-SUM($N978:Y978))))*($F978&gt;=5)</f>
        <v>0</v>
      </c>
      <c r="AA978" s="298">
        <f>IF(AA$10&lt;YEAR($H978),0,IF(AA$10=YEAR($H978),MIN(13-MONTH($H978),$J978),MIN(12,$J978-SUM($N978:Z978))))*($F978&gt;=5)</f>
        <v>0</v>
      </c>
      <c r="AB978" s="298">
        <f>IF(AB$10&lt;YEAR($H978),0,IF(AB$10=YEAR($H978),MIN(13-MONTH($H978),$J978),MIN(12,$J978-SUM($N978:AA978))))*($F978&gt;=5)</f>
        <v>0</v>
      </c>
      <c r="AC978" s="298">
        <f>IF(AC$10&lt;YEAR($H978),0,IF(AC$10=YEAR($H978),MIN(13-MONTH($H978),$J978),MIN(12,$J978-SUM($N978:AB978))))*($F978&gt;=5)</f>
        <v>0</v>
      </c>
      <c r="AD978" s="298">
        <f>IF(AD$10&lt;YEAR($H978),0,IF(AD$10=YEAR($H978),MIN(13-MONTH($H978),$J978),MIN(12,$J978-SUM($N978:AC978))))*($F978&gt;=5)</f>
        <v>0</v>
      </c>
      <c r="AE978" s="298">
        <f>IF(AE$10&lt;YEAR($H978),0,IF(AE$10=YEAR($H978),MIN(13-MONTH($H978),$J978),MIN(12,$J978-SUM($N978:AD978))))*($F978&gt;=5)</f>
        <v>0</v>
      </c>
      <c r="AF978" s="298">
        <f>IF(AF$10&lt;YEAR($H978),0,IF(AF$10=YEAR($H978),MIN(13-MONTH($H978),$J978),MIN(12,$J978-SUM($N978:AE978))))*($F978&gt;=5)</f>
        <v>0</v>
      </c>
      <c r="AG978" s="298">
        <f>IF(AG$10&lt;YEAR($H978),0,IF(AG$10=YEAR($H978),MIN(13-MONTH($H978),$J978),MIN(12,$J978-SUM($N978:AF978))))*($F978&gt;=5)</f>
        <v>0</v>
      </c>
      <c r="AH978" s="298">
        <f>IF(AH$10&lt;YEAR($H978),0,IF(AH$10=YEAR($H978),MIN(13-MONTH($H978),$J978),MIN(12,$J978-SUM($N978:AG978))))*($F978&gt;=5)</f>
        <v>0</v>
      </c>
      <c r="AI978" s="298">
        <f>IF(AI$10&lt;YEAR($H978),0,IF(AI$10=YEAR($H978),MIN(13-MONTH($H978),$J978),MIN(12,$J978-SUM($N978:AH978))))*($F978&gt;=5)</f>
        <v>0</v>
      </c>
      <c r="AJ978" s="298">
        <f>IF(AJ$10&lt;YEAR($H978),0,IF(AJ$10=YEAR($H978),MIN(13-MONTH($H978),$J978),MIN(12,$J978-SUM($N978:AI978))))*($F978&gt;=5)</f>
        <v>0</v>
      </c>
      <c r="AK978" s="298">
        <f>IF(AK$10&lt;YEAR($H978),0,IF(AK$10=YEAR($H978),MIN(13-MONTH($H978),$J978),MIN(12,$J978-SUM($N978:AJ978))))*($F978&gt;=5)</f>
        <v>0</v>
      </c>
      <c r="AL978" s="298">
        <f>IF(AL$10&lt;YEAR($H978),0,IF(AL$10=YEAR($H978),MIN(13-MONTH($H978),$J978),MIN(12,$J978-SUM($N978:AK978))))*($F978&gt;=5)</f>
        <v>0</v>
      </c>
      <c r="AM978" s="298">
        <f>IF(AM$10&lt;YEAR($H978),0,IF(AM$10=YEAR($H978),MIN(13-MONTH($H978),$J978),MIN(12,$J978-SUM($N978:AL978))))*($F978&gt;=5)</f>
        <v>0</v>
      </c>
      <c r="AN978" s="298">
        <f>IF(AN$10&lt;YEAR($H978),0,IF(AN$10=YEAR($H978),MIN(13-MONTH($H978),$J978),MIN(12,$J978-SUM($N978:AM978))))*($F978&gt;=5)</f>
        <v>0</v>
      </c>
      <c r="AO978" s="298">
        <f>IF(AO$10&lt;YEAR($H978),0,IF(AO$10=YEAR($H978),MIN(13-MONTH($H978),$J978),MIN(12,$J978-SUM($N978:AN978))))*($F978&gt;=5)</f>
        <v>0</v>
      </c>
      <c r="AP978" s="298">
        <f>IF(AP$10&lt;YEAR($H978),0,IF(AP$10=YEAR($H978),MIN(13-MONTH($H978),$J978),MIN(12,$J978-SUM($N978:AO978))))*($F978&gt;=5)</f>
        <v>0</v>
      </c>
      <c r="AQ978" s="298">
        <f>IF(AQ$10&lt;YEAR($H978),0,IF(AQ$10=YEAR($H978),MIN(13-MONTH($H978),$J978),MIN(12,$J978-SUM($N978:AP978))))*($F978&gt;=5)</f>
        <v>0</v>
      </c>
      <c r="AR978" s="298">
        <f>IF(AR$10&lt;YEAR($H978),0,IF(AR$10=YEAR($H978),MIN(13-MONTH($H978),$J978),MIN(12,$J978-SUM($N978:AQ978))))*($F978&gt;=5)</f>
        <v>0</v>
      </c>
      <c r="AS978" s="298">
        <f>IF(AS$10&lt;YEAR($H978),0,IF(AS$10=YEAR($H978),MIN(13-MONTH($H978),$J978),MIN(12,$J978-SUM($N978:AR978))))*($F978&gt;=5)</f>
        <v>0</v>
      </c>
      <c r="AT978" s="298">
        <f>IF(AT$10&lt;YEAR($H978),0,IF(AT$10=YEAR($H978),MIN(13-MONTH($H978),$J978),MIN(12,$J978-SUM($N978:AS978))))*($F978&gt;=5)</f>
        <v>0</v>
      </c>
      <c r="AU978" s="298">
        <f>IF(AU$10&lt;YEAR($H978),0,IF(AU$10=YEAR($H978),MIN(13-MONTH($H978),$J978),MIN(12,$J978-SUM($N978:AT978))))*($F978&gt;=5)</f>
        <v>0</v>
      </c>
      <c r="AV978" s="298">
        <f>IF(AV$10&lt;YEAR($H978),0,IF(AV$10=YEAR($H978),MIN(13-MONTH($H978),$J978),MIN(12,$J978-SUM($N978:AU978))))*($F978&gt;=5)</f>
        <v>0</v>
      </c>
      <c r="AW978" s="298">
        <f>IF(AW$10&lt;YEAR($H978),0,IF(AW$10=YEAR($H978),MIN(13-MONTH($H978),$J978),MIN(12,$J978-SUM($N978:AV978))))*($F978&gt;=5)</f>
        <v>0</v>
      </c>
      <c r="AX978" s="298">
        <f>IF(AX$10&lt;YEAR($H978),0,IF(AX$10=YEAR($H978),MIN(13-MONTH($H978),$J978),MIN(12,$J978-SUM($N978:AW978))))*($F978&gt;=5)</f>
        <v>0</v>
      </c>
      <c r="AY978" s="298">
        <f>IF(AY$10&lt;YEAR($H978),0,IF(AY$10=YEAR($H978),MIN(13-MONTH($H978),$J978),MIN(12,$J978-SUM($N978:AX978))))*($F978&gt;=5)</f>
        <v>0</v>
      </c>
      <c r="AZ978" s="298">
        <f>IF(AZ$10&lt;YEAR($H978),0,IF(AZ$10=YEAR($H978),MIN(13-MONTH($H978),$J978),MIN(12,$J978-SUM($N978:AY978))))*($F978&gt;=5)</f>
        <v>0</v>
      </c>
      <c r="BA978" s="298">
        <f>IF(BA$10&lt;YEAR($H978),0,IF(BA$10=YEAR($H978),MIN(13-MONTH($H978),$J978),MIN(12,$J978-SUM($N978:AZ978))))*($F978&gt;=5)</f>
        <v>0</v>
      </c>
      <c r="BB978" s="298">
        <f>IF(BB$10&lt;YEAR($H978),0,IF(BB$10=YEAR($H978),MIN(13-MONTH($H978),$J978),MIN(12,$J978-SUM($N978:BA978))))*($F978&gt;=5)</f>
        <v>0</v>
      </c>
      <c r="BC978" s="298">
        <f>IF(BC$10&lt;YEAR($H978),0,IF(BC$10=YEAR($H978),MIN(13-MONTH($H978),$J978),MIN(12,$J978-SUM($N978:BB978))))*($F978&gt;=5)</f>
        <v>0</v>
      </c>
      <c r="BD978" s="298">
        <f>IF(BD$10&lt;YEAR($H978),0,IF(BD$10=YEAR($H978),MIN(13-MONTH($H978),$J978),MIN(12,$J978-SUM($N978:BC978))))*($F978&gt;=5)</f>
        <v>0</v>
      </c>
      <c r="BE978" s="298">
        <f>IF(BE$10&lt;YEAR($H978),0,IF(BE$10=YEAR($H978),MIN(13-MONTH($H978),$J978),MIN(12,$J978-SUM($N978:BD978))))*($F978&gt;=5)</f>
        <v>0</v>
      </c>
      <c r="BF978" s="298">
        <f>IF(BF$10&lt;YEAR($H978),0,IF(BF$10=YEAR($H978),MIN(13-MONTH($H978),$J978),MIN(12,$J978-SUM($N978:BE978))))*($F978&gt;=5)</f>
        <v>0</v>
      </c>
      <c r="BG978" s="298">
        <f>IF(BG$10&lt;YEAR($H978),0,IF(BG$10=YEAR($H978),MIN(13-MONTH($H978),$J978),MIN(12,$J978-SUM($N978:BF978))))*($F978&gt;=5)</f>
        <v>0</v>
      </c>
      <c r="BH978" s="298">
        <f>IF(BH$10&lt;YEAR($H978),0,IF(BH$10=YEAR($H978),MIN(13-MONTH($H978),$J978),MIN(12,$J978-SUM($N978:BG978))))*($F978&gt;=5)</f>
        <v>0</v>
      </c>
      <c r="BI978" s="298">
        <f>IF(BI$10&lt;YEAR($H978),0,IF(BI$10=YEAR($H978),MIN(13-MONTH($H978),$J978),MIN(12,$J978-SUM($N978:BH978))))*($F978&gt;=5)</f>
        <v>0</v>
      </c>
      <c r="BJ978" s="298">
        <f>IF(BJ$10&lt;YEAR($H978),0,IF(BJ$10=YEAR($H978),MIN(13-MONTH($H978),$J978),MIN(12,$J978-SUM($N978:BI978))))*($F978&gt;=5)</f>
        <v>0</v>
      </c>
      <c r="BK978" s="298">
        <f>IF(BK$10&lt;YEAR($H978),0,IF(BK$10=YEAR($H978),MIN(13-MONTH($H978),$J978),MIN(12,$J978-SUM($N978:BJ978))))*($F978&gt;=5)</f>
        <v>0</v>
      </c>
      <c r="BL978" s="298">
        <f>IF(BL$10&lt;YEAR($H978),0,IF(BL$10=YEAR($H978),MIN(13-MONTH($H978),$J978),MIN(12,$J978-SUM($N978:BK978))))*($F978&gt;=5)</f>
        <v>0</v>
      </c>
      <c r="BM978" s="298">
        <f>IF(BM$10&lt;YEAR($H978),0,IF(BM$10=YEAR($H978),MIN(13-MONTH($H978),$J978),MIN(12,$J978-SUM($N978:BL978))))*($F978&gt;=5)</f>
        <v>0</v>
      </c>
    </row>
    <row r="979" spans="3:65" ht="12.75" outlineLevel="1">
      <c r="C979" s="220">
        <f t="shared" si="782"/>
        <v>8</v>
      </c>
      <c r="D979" s="198" t="str">
        <f t="shared" si="783"/>
        <v>…</v>
      </c>
      <c r="E979" s="245" t="str">
        <f t="shared" si="780"/>
        <v>Operating Expense</v>
      </c>
      <c r="F979" s="215">
        <f t="shared" si="780"/>
        <v>2</v>
      </c>
      <c r="G979" s="215"/>
      <c r="H979" s="297">
        <f>Input!F19</f>
        <v>44197</v>
      </c>
      <c r="I979" s="297">
        <f>Input!G19</f>
        <v>44562</v>
      </c>
      <c r="J979" s="300">
        <f t="shared" si="781"/>
        <v>12</v>
      </c>
      <c r="K979" s="236">
        <f t="shared" si="784"/>
        <v>0</v>
      </c>
      <c r="L979" s="237">
        <f t="shared" si="785"/>
        <v>0</v>
      </c>
      <c r="O979" s="298">
        <f>IF(O$10&lt;YEAR($H979),0,IF(O$10=YEAR($H979),MIN(13-MONTH($H979),$J979),MIN(12,$J979-SUM($N979:N979))))*($F979&gt;=5)</f>
        <v>0</v>
      </c>
      <c r="P979" s="298">
        <f>IF(P$10&lt;YEAR($H979),0,IF(P$10=YEAR($H979),MIN(13-MONTH($H979),$J979),MIN(12,$J979-SUM($N979:O979))))*($F979&gt;=5)</f>
        <v>0</v>
      </c>
      <c r="Q979" s="298">
        <f>IF(Q$10&lt;YEAR($H979),0,IF(Q$10=YEAR($H979),MIN(13-MONTH($H979),$J979),MIN(12,$J979-SUM($N979:P979))))*($F979&gt;=5)</f>
        <v>0</v>
      </c>
      <c r="R979" s="298">
        <f>IF(R$10&lt;YEAR($H979),0,IF(R$10=YEAR($H979),MIN(13-MONTH($H979),$J979),MIN(12,$J979-SUM($N979:Q979))))*($F979&gt;=5)</f>
        <v>0</v>
      </c>
      <c r="S979" s="298">
        <f>IF(S$10&lt;YEAR($H979),0,IF(S$10=YEAR($H979),MIN(13-MONTH($H979),$J979),MIN(12,$J979-SUM($N979:R979))))*($F979&gt;=5)</f>
        <v>0</v>
      </c>
      <c r="T979" s="298">
        <f>IF(T$10&lt;YEAR($H979),0,IF(T$10=YEAR($H979),MIN(13-MONTH($H979),$J979),MIN(12,$J979-SUM($N979:S979))))*($F979&gt;=5)</f>
        <v>0</v>
      </c>
      <c r="U979" s="298">
        <f>IF(U$10&lt;YEAR($H979),0,IF(U$10=YEAR($H979),MIN(13-MONTH($H979),$J979),MIN(12,$J979-SUM($N979:T979))))*($F979&gt;=5)</f>
        <v>0</v>
      </c>
      <c r="V979" s="298">
        <f>IF(V$10&lt;YEAR($H979),0,IF(V$10=YEAR($H979),MIN(13-MONTH($H979),$J979),MIN(12,$J979-SUM($N979:U979))))*($F979&gt;=5)</f>
        <v>0</v>
      </c>
      <c r="W979" s="298">
        <f>IF(W$10&lt;YEAR($H979),0,IF(W$10=YEAR($H979),MIN(13-MONTH($H979),$J979),MIN(12,$J979-SUM($N979:V979))))*($F979&gt;=5)</f>
        <v>0</v>
      </c>
      <c r="X979" s="298">
        <f>IF(X$10&lt;YEAR($H979),0,IF(X$10=YEAR($H979),MIN(13-MONTH($H979),$J979),MIN(12,$J979-SUM($N979:W979))))*($F979&gt;=5)</f>
        <v>0</v>
      </c>
      <c r="Y979" s="298">
        <f>IF(Y$10&lt;YEAR($H979),0,IF(Y$10=YEAR($H979),MIN(13-MONTH($H979),$J979),MIN(12,$J979-SUM($N979:X979))))*($F979&gt;=5)</f>
        <v>0</v>
      </c>
      <c r="Z979" s="298">
        <f>IF(Z$10&lt;YEAR($H979),0,IF(Z$10=YEAR($H979),MIN(13-MONTH($H979),$J979),MIN(12,$J979-SUM($N979:Y979))))*($F979&gt;=5)</f>
        <v>0</v>
      </c>
      <c r="AA979" s="298">
        <f>IF(AA$10&lt;YEAR($H979),0,IF(AA$10=YEAR($H979),MIN(13-MONTH($H979),$J979),MIN(12,$J979-SUM($N979:Z979))))*($F979&gt;=5)</f>
        <v>0</v>
      </c>
      <c r="AB979" s="298">
        <f>IF(AB$10&lt;YEAR($H979),0,IF(AB$10=YEAR($H979),MIN(13-MONTH($H979),$J979),MIN(12,$J979-SUM($N979:AA979))))*($F979&gt;=5)</f>
        <v>0</v>
      </c>
      <c r="AC979" s="298">
        <f>IF(AC$10&lt;YEAR($H979),0,IF(AC$10=YEAR($H979),MIN(13-MONTH($H979),$J979),MIN(12,$J979-SUM($N979:AB979))))*($F979&gt;=5)</f>
        <v>0</v>
      </c>
      <c r="AD979" s="298">
        <f>IF(AD$10&lt;YEAR($H979),0,IF(AD$10=YEAR($H979),MIN(13-MONTH($H979),$J979),MIN(12,$J979-SUM($N979:AC979))))*($F979&gt;=5)</f>
        <v>0</v>
      </c>
      <c r="AE979" s="298">
        <f>IF(AE$10&lt;YEAR($H979),0,IF(AE$10=YEAR($H979),MIN(13-MONTH($H979),$J979),MIN(12,$J979-SUM($N979:AD979))))*($F979&gt;=5)</f>
        <v>0</v>
      </c>
      <c r="AF979" s="298">
        <f>IF(AF$10&lt;YEAR($H979),0,IF(AF$10=YEAR($H979),MIN(13-MONTH($H979),$J979),MIN(12,$J979-SUM($N979:AE979))))*($F979&gt;=5)</f>
        <v>0</v>
      </c>
      <c r="AG979" s="298">
        <f>IF(AG$10&lt;YEAR($H979),0,IF(AG$10=YEAR($H979),MIN(13-MONTH($H979),$J979),MIN(12,$J979-SUM($N979:AF979))))*($F979&gt;=5)</f>
        <v>0</v>
      </c>
      <c r="AH979" s="298">
        <f>IF(AH$10&lt;YEAR($H979),0,IF(AH$10=YEAR($H979),MIN(13-MONTH($H979),$J979),MIN(12,$J979-SUM($N979:AG979))))*($F979&gt;=5)</f>
        <v>0</v>
      </c>
      <c r="AI979" s="298">
        <f>IF(AI$10&lt;YEAR($H979),0,IF(AI$10=YEAR($H979),MIN(13-MONTH($H979),$J979),MIN(12,$J979-SUM($N979:AH979))))*($F979&gt;=5)</f>
        <v>0</v>
      </c>
      <c r="AJ979" s="298">
        <f>IF(AJ$10&lt;YEAR($H979),0,IF(AJ$10=YEAR($H979),MIN(13-MONTH($H979),$J979),MIN(12,$J979-SUM($N979:AI979))))*($F979&gt;=5)</f>
        <v>0</v>
      </c>
      <c r="AK979" s="298">
        <f>IF(AK$10&lt;YEAR($H979),0,IF(AK$10=YEAR($H979),MIN(13-MONTH($H979),$J979),MIN(12,$J979-SUM($N979:AJ979))))*($F979&gt;=5)</f>
        <v>0</v>
      </c>
      <c r="AL979" s="298">
        <f>IF(AL$10&lt;YEAR($H979),0,IF(AL$10=YEAR($H979),MIN(13-MONTH($H979),$J979),MIN(12,$J979-SUM($N979:AK979))))*($F979&gt;=5)</f>
        <v>0</v>
      </c>
      <c r="AM979" s="298">
        <f>IF(AM$10&lt;YEAR($H979),0,IF(AM$10=YEAR($H979),MIN(13-MONTH($H979),$J979),MIN(12,$J979-SUM($N979:AL979))))*($F979&gt;=5)</f>
        <v>0</v>
      </c>
      <c r="AN979" s="298">
        <f>IF(AN$10&lt;YEAR($H979),0,IF(AN$10=YEAR($H979),MIN(13-MONTH($H979),$J979),MIN(12,$J979-SUM($N979:AM979))))*($F979&gt;=5)</f>
        <v>0</v>
      </c>
      <c r="AO979" s="298">
        <f>IF(AO$10&lt;YEAR($H979),0,IF(AO$10=YEAR($H979),MIN(13-MONTH($H979),$J979),MIN(12,$J979-SUM($N979:AN979))))*($F979&gt;=5)</f>
        <v>0</v>
      </c>
      <c r="AP979" s="298">
        <f>IF(AP$10&lt;YEAR($H979),0,IF(AP$10=YEAR($H979),MIN(13-MONTH($H979),$J979),MIN(12,$J979-SUM($N979:AO979))))*($F979&gt;=5)</f>
        <v>0</v>
      </c>
      <c r="AQ979" s="298">
        <f>IF(AQ$10&lt;YEAR($H979),0,IF(AQ$10=YEAR($H979),MIN(13-MONTH($H979),$J979),MIN(12,$J979-SUM($N979:AP979))))*($F979&gt;=5)</f>
        <v>0</v>
      </c>
      <c r="AR979" s="298">
        <f>IF(AR$10&lt;YEAR($H979),0,IF(AR$10=YEAR($H979),MIN(13-MONTH($H979),$J979),MIN(12,$J979-SUM($N979:AQ979))))*($F979&gt;=5)</f>
        <v>0</v>
      </c>
      <c r="AS979" s="298">
        <f>IF(AS$10&lt;YEAR($H979),0,IF(AS$10=YEAR($H979),MIN(13-MONTH($H979),$J979),MIN(12,$J979-SUM($N979:AR979))))*($F979&gt;=5)</f>
        <v>0</v>
      </c>
      <c r="AT979" s="298">
        <f>IF(AT$10&lt;YEAR($H979),0,IF(AT$10=YEAR($H979),MIN(13-MONTH($H979),$J979),MIN(12,$J979-SUM($N979:AS979))))*($F979&gt;=5)</f>
        <v>0</v>
      </c>
      <c r="AU979" s="298">
        <f>IF(AU$10&lt;YEAR($H979),0,IF(AU$10=YEAR($H979),MIN(13-MONTH($H979),$J979),MIN(12,$J979-SUM($N979:AT979))))*($F979&gt;=5)</f>
        <v>0</v>
      </c>
      <c r="AV979" s="298">
        <f>IF(AV$10&lt;YEAR($H979),0,IF(AV$10=YEAR($H979),MIN(13-MONTH($H979),$J979),MIN(12,$J979-SUM($N979:AU979))))*($F979&gt;=5)</f>
        <v>0</v>
      </c>
      <c r="AW979" s="298">
        <f>IF(AW$10&lt;YEAR($H979),0,IF(AW$10=YEAR($H979),MIN(13-MONTH($H979),$J979),MIN(12,$J979-SUM($N979:AV979))))*($F979&gt;=5)</f>
        <v>0</v>
      </c>
      <c r="AX979" s="298">
        <f>IF(AX$10&lt;YEAR($H979),0,IF(AX$10=YEAR($H979),MIN(13-MONTH($H979),$J979),MIN(12,$J979-SUM($N979:AW979))))*($F979&gt;=5)</f>
        <v>0</v>
      </c>
      <c r="AY979" s="298">
        <f>IF(AY$10&lt;YEAR($H979),0,IF(AY$10=YEAR($H979),MIN(13-MONTH($H979),$J979),MIN(12,$J979-SUM($N979:AX979))))*($F979&gt;=5)</f>
        <v>0</v>
      </c>
      <c r="AZ979" s="298">
        <f>IF(AZ$10&lt;YEAR($H979),0,IF(AZ$10=YEAR($H979),MIN(13-MONTH($H979),$J979),MIN(12,$J979-SUM($N979:AY979))))*($F979&gt;=5)</f>
        <v>0</v>
      </c>
      <c r="BA979" s="298">
        <f>IF(BA$10&lt;YEAR($H979),0,IF(BA$10=YEAR($H979),MIN(13-MONTH($H979),$J979),MIN(12,$J979-SUM($N979:AZ979))))*($F979&gt;=5)</f>
        <v>0</v>
      </c>
      <c r="BB979" s="298">
        <f>IF(BB$10&lt;YEAR($H979),0,IF(BB$10=YEAR($H979),MIN(13-MONTH($H979),$J979),MIN(12,$J979-SUM($N979:BA979))))*($F979&gt;=5)</f>
        <v>0</v>
      </c>
      <c r="BC979" s="298">
        <f>IF(BC$10&lt;YEAR($H979),0,IF(BC$10=YEAR($H979),MIN(13-MONTH($H979),$J979),MIN(12,$J979-SUM($N979:BB979))))*($F979&gt;=5)</f>
        <v>0</v>
      </c>
      <c r="BD979" s="298">
        <f>IF(BD$10&lt;YEAR($H979),0,IF(BD$10=YEAR($H979),MIN(13-MONTH($H979),$J979),MIN(12,$J979-SUM($N979:BC979))))*($F979&gt;=5)</f>
        <v>0</v>
      </c>
      <c r="BE979" s="298">
        <f>IF(BE$10&lt;YEAR($H979),0,IF(BE$10=YEAR($H979),MIN(13-MONTH($H979),$J979),MIN(12,$J979-SUM($N979:BD979))))*($F979&gt;=5)</f>
        <v>0</v>
      </c>
      <c r="BF979" s="298">
        <f>IF(BF$10&lt;YEAR($H979),0,IF(BF$10=YEAR($H979),MIN(13-MONTH($H979),$J979),MIN(12,$J979-SUM($N979:BE979))))*($F979&gt;=5)</f>
        <v>0</v>
      </c>
      <c r="BG979" s="298">
        <f>IF(BG$10&lt;YEAR($H979),0,IF(BG$10=YEAR($H979),MIN(13-MONTH($H979),$J979),MIN(12,$J979-SUM($N979:BF979))))*($F979&gt;=5)</f>
        <v>0</v>
      </c>
      <c r="BH979" s="298">
        <f>IF(BH$10&lt;YEAR($H979),0,IF(BH$10=YEAR($H979),MIN(13-MONTH($H979),$J979),MIN(12,$J979-SUM($N979:BG979))))*($F979&gt;=5)</f>
        <v>0</v>
      </c>
      <c r="BI979" s="298">
        <f>IF(BI$10&lt;YEAR($H979),0,IF(BI$10=YEAR($H979),MIN(13-MONTH($H979),$J979),MIN(12,$J979-SUM($N979:BH979))))*($F979&gt;=5)</f>
        <v>0</v>
      </c>
      <c r="BJ979" s="298">
        <f>IF(BJ$10&lt;YEAR($H979),0,IF(BJ$10=YEAR($H979),MIN(13-MONTH($H979),$J979),MIN(12,$J979-SUM($N979:BI979))))*($F979&gt;=5)</f>
        <v>0</v>
      </c>
      <c r="BK979" s="298">
        <f>IF(BK$10&lt;YEAR($H979),0,IF(BK$10=YEAR($H979),MIN(13-MONTH($H979),$J979),MIN(12,$J979-SUM($N979:BJ979))))*($F979&gt;=5)</f>
        <v>0</v>
      </c>
      <c r="BL979" s="298">
        <f>IF(BL$10&lt;YEAR($H979),0,IF(BL$10=YEAR($H979),MIN(13-MONTH($H979),$J979),MIN(12,$J979-SUM($N979:BK979))))*($F979&gt;=5)</f>
        <v>0</v>
      </c>
      <c r="BM979" s="298">
        <f>IF(BM$10&lt;YEAR($H979),0,IF(BM$10=YEAR($H979),MIN(13-MONTH($H979),$J979),MIN(12,$J979-SUM($N979:BL979))))*($F979&gt;=5)</f>
        <v>0</v>
      </c>
    </row>
    <row r="980" spans="3:65" ht="12.75" outlineLevel="1">
      <c r="C980" s="220">
        <f t="shared" si="782"/>
        <v>9</v>
      </c>
      <c r="D980" s="198" t="str">
        <f t="shared" si="783"/>
        <v>…</v>
      </c>
      <c r="E980" s="245" t="str">
        <f t="shared" si="780"/>
        <v>Operating Expense</v>
      </c>
      <c r="F980" s="215">
        <f t="shared" si="780"/>
        <v>2</v>
      </c>
      <c r="G980" s="215"/>
      <c r="H980" s="297">
        <f>Input!F20</f>
        <v>44197</v>
      </c>
      <c r="I980" s="297">
        <f>Input!G20</f>
        <v>44562</v>
      </c>
      <c r="J980" s="300">
        <f t="shared" si="781"/>
        <v>12</v>
      </c>
      <c r="K980" s="236">
        <f t="shared" si="784"/>
        <v>0</v>
      </c>
      <c r="L980" s="237">
        <f t="shared" si="785"/>
        <v>0</v>
      </c>
      <c r="O980" s="298">
        <f>IF(O$10&lt;YEAR($H980),0,IF(O$10=YEAR($H980),MIN(13-MONTH($H980),$J980),MIN(12,$J980-SUM($N980:N980))))*($F980&gt;=5)</f>
        <v>0</v>
      </c>
      <c r="P980" s="298">
        <f>IF(P$10&lt;YEAR($H980),0,IF(P$10=YEAR($H980),MIN(13-MONTH($H980),$J980),MIN(12,$J980-SUM($N980:O980))))*($F980&gt;=5)</f>
        <v>0</v>
      </c>
      <c r="Q980" s="298">
        <f>IF(Q$10&lt;YEAR($H980),0,IF(Q$10=YEAR($H980),MIN(13-MONTH($H980),$J980),MIN(12,$J980-SUM($N980:P980))))*($F980&gt;=5)</f>
        <v>0</v>
      </c>
      <c r="R980" s="298">
        <f>IF(R$10&lt;YEAR($H980),0,IF(R$10=YEAR($H980),MIN(13-MONTH($H980),$J980),MIN(12,$J980-SUM($N980:Q980))))*($F980&gt;=5)</f>
        <v>0</v>
      </c>
      <c r="S980" s="298">
        <f>IF(S$10&lt;YEAR($H980),0,IF(S$10=YEAR($H980),MIN(13-MONTH($H980),$J980),MIN(12,$J980-SUM($N980:R980))))*($F980&gt;=5)</f>
        <v>0</v>
      </c>
      <c r="T980" s="298">
        <f>IF(T$10&lt;YEAR($H980),0,IF(T$10=YEAR($H980),MIN(13-MONTH($H980),$J980),MIN(12,$J980-SUM($N980:S980))))*($F980&gt;=5)</f>
        <v>0</v>
      </c>
      <c r="U980" s="298">
        <f>IF(U$10&lt;YEAR($H980),0,IF(U$10=YEAR($H980),MIN(13-MONTH($H980),$J980),MIN(12,$J980-SUM($N980:T980))))*($F980&gt;=5)</f>
        <v>0</v>
      </c>
      <c r="V980" s="298">
        <f>IF(V$10&lt;YEAR($H980),0,IF(V$10=YEAR($H980),MIN(13-MONTH($H980),$J980),MIN(12,$J980-SUM($N980:U980))))*($F980&gt;=5)</f>
        <v>0</v>
      </c>
      <c r="W980" s="298">
        <f>IF(W$10&lt;YEAR($H980),0,IF(W$10=YEAR($H980),MIN(13-MONTH($H980),$J980),MIN(12,$J980-SUM($N980:V980))))*($F980&gt;=5)</f>
        <v>0</v>
      </c>
      <c r="X980" s="298">
        <f>IF(X$10&lt;YEAR($H980),0,IF(X$10=YEAR($H980),MIN(13-MONTH($H980),$J980),MIN(12,$J980-SUM($N980:W980))))*($F980&gt;=5)</f>
        <v>0</v>
      </c>
      <c r="Y980" s="298">
        <f>IF(Y$10&lt;YEAR($H980),0,IF(Y$10=YEAR($H980),MIN(13-MONTH($H980),$J980),MIN(12,$J980-SUM($N980:X980))))*($F980&gt;=5)</f>
        <v>0</v>
      </c>
      <c r="Z980" s="298">
        <f>IF(Z$10&lt;YEAR($H980),0,IF(Z$10=YEAR($H980),MIN(13-MONTH($H980),$J980),MIN(12,$J980-SUM($N980:Y980))))*($F980&gt;=5)</f>
        <v>0</v>
      </c>
      <c r="AA980" s="298">
        <f>IF(AA$10&lt;YEAR($H980),0,IF(AA$10=YEAR($H980),MIN(13-MONTH($H980),$J980),MIN(12,$J980-SUM($N980:Z980))))*($F980&gt;=5)</f>
        <v>0</v>
      </c>
      <c r="AB980" s="298">
        <f>IF(AB$10&lt;YEAR($H980),0,IF(AB$10=YEAR($H980),MIN(13-MONTH($H980),$J980),MIN(12,$J980-SUM($N980:AA980))))*($F980&gt;=5)</f>
        <v>0</v>
      </c>
      <c r="AC980" s="298">
        <f>IF(AC$10&lt;YEAR($H980),0,IF(AC$10=YEAR($H980),MIN(13-MONTH($H980),$J980),MIN(12,$J980-SUM($N980:AB980))))*($F980&gt;=5)</f>
        <v>0</v>
      </c>
      <c r="AD980" s="298">
        <f>IF(AD$10&lt;YEAR($H980),0,IF(AD$10=YEAR($H980),MIN(13-MONTH($H980),$J980),MIN(12,$J980-SUM($N980:AC980))))*($F980&gt;=5)</f>
        <v>0</v>
      </c>
      <c r="AE980" s="298">
        <f>IF(AE$10&lt;YEAR($H980),0,IF(AE$10=YEAR($H980),MIN(13-MONTH($H980),$J980),MIN(12,$J980-SUM($N980:AD980))))*($F980&gt;=5)</f>
        <v>0</v>
      </c>
      <c r="AF980" s="298">
        <f>IF(AF$10&lt;YEAR($H980),0,IF(AF$10=YEAR($H980),MIN(13-MONTH($H980),$J980),MIN(12,$J980-SUM($N980:AE980))))*($F980&gt;=5)</f>
        <v>0</v>
      </c>
      <c r="AG980" s="298">
        <f>IF(AG$10&lt;YEAR($H980),0,IF(AG$10=YEAR($H980),MIN(13-MONTH($H980),$J980),MIN(12,$J980-SUM($N980:AF980))))*($F980&gt;=5)</f>
        <v>0</v>
      </c>
      <c r="AH980" s="298">
        <f>IF(AH$10&lt;YEAR($H980),0,IF(AH$10=YEAR($H980),MIN(13-MONTH($H980),$J980),MIN(12,$J980-SUM($N980:AG980))))*($F980&gt;=5)</f>
        <v>0</v>
      </c>
      <c r="AI980" s="298">
        <f>IF(AI$10&lt;YEAR($H980),0,IF(AI$10=YEAR($H980),MIN(13-MONTH($H980),$J980),MIN(12,$J980-SUM($N980:AH980))))*($F980&gt;=5)</f>
        <v>0</v>
      </c>
      <c r="AJ980" s="298">
        <f>IF(AJ$10&lt;YEAR($H980),0,IF(AJ$10=YEAR($H980),MIN(13-MONTH($H980),$J980),MIN(12,$J980-SUM($N980:AI980))))*($F980&gt;=5)</f>
        <v>0</v>
      </c>
      <c r="AK980" s="298">
        <f>IF(AK$10&lt;YEAR($H980),0,IF(AK$10=YEAR($H980),MIN(13-MONTH($H980),$J980),MIN(12,$J980-SUM($N980:AJ980))))*($F980&gt;=5)</f>
        <v>0</v>
      </c>
      <c r="AL980" s="298">
        <f>IF(AL$10&lt;YEAR($H980),0,IF(AL$10=YEAR($H980),MIN(13-MONTH($H980),$J980),MIN(12,$J980-SUM($N980:AK980))))*($F980&gt;=5)</f>
        <v>0</v>
      </c>
      <c r="AM980" s="298">
        <f>IF(AM$10&lt;YEAR($H980),0,IF(AM$10=YEAR($H980),MIN(13-MONTH($H980),$J980),MIN(12,$J980-SUM($N980:AL980))))*($F980&gt;=5)</f>
        <v>0</v>
      </c>
      <c r="AN980" s="298">
        <f>IF(AN$10&lt;YEAR($H980),0,IF(AN$10=YEAR($H980),MIN(13-MONTH($H980),$J980),MIN(12,$J980-SUM($N980:AM980))))*($F980&gt;=5)</f>
        <v>0</v>
      </c>
      <c r="AO980" s="298">
        <f>IF(AO$10&lt;YEAR($H980),0,IF(AO$10=YEAR($H980),MIN(13-MONTH($H980),$J980),MIN(12,$J980-SUM($N980:AN980))))*($F980&gt;=5)</f>
        <v>0</v>
      </c>
      <c r="AP980" s="298">
        <f>IF(AP$10&lt;YEAR($H980),0,IF(AP$10=YEAR($H980),MIN(13-MONTH($H980),$J980),MIN(12,$J980-SUM($N980:AO980))))*($F980&gt;=5)</f>
        <v>0</v>
      </c>
      <c r="AQ980" s="298">
        <f>IF(AQ$10&lt;YEAR($H980),0,IF(AQ$10=YEAR($H980),MIN(13-MONTH($H980),$J980),MIN(12,$J980-SUM($N980:AP980))))*($F980&gt;=5)</f>
        <v>0</v>
      </c>
      <c r="AR980" s="298">
        <f>IF(AR$10&lt;YEAR($H980),0,IF(AR$10=YEAR($H980),MIN(13-MONTH($H980),$J980),MIN(12,$J980-SUM($N980:AQ980))))*($F980&gt;=5)</f>
        <v>0</v>
      </c>
      <c r="AS980" s="298">
        <f>IF(AS$10&lt;YEAR($H980),0,IF(AS$10=YEAR($H980),MIN(13-MONTH($H980),$J980),MIN(12,$J980-SUM($N980:AR980))))*($F980&gt;=5)</f>
        <v>0</v>
      </c>
      <c r="AT980" s="298">
        <f>IF(AT$10&lt;YEAR($H980),0,IF(AT$10=YEAR($H980),MIN(13-MONTH($H980),$J980),MIN(12,$J980-SUM($N980:AS980))))*($F980&gt;=5)</f>
        <v>0</v>
      </c>
      <c r="AU980" s="298">
        <f>IF(AU$10&lt;YEAR($H980),0,IF(AU$10=YEAR($H980),MIN(13-MONTH($H980),$J980),MIN(12,$J980-SUM($N980:AT980))))*($F980&gt;=5)</f>
        <v>0</v>
      </c>
      <c r="AV980" s="298">
        <f>IF(AV$10&lt;YEAR($H980),0,IF(AV$10=YEAR($H980),MIN(13-MONTH($H980),$J980),MIN(12,$J980-SUM($N980:AU980))))*($F980&gt;=5)</f>
        <v>0</v>
      </c>
      <c r="AW980" s="298">
        <f>IF(AW$10&lt;YEAR($H980),0,IF(AW$10=YEAR($H980),MIN(13-MONTH($H980),$J980),MIN(12,$J980-SUM($N980:AV980))))*($F980&gt;=5)</f>
        <v>0</v>
      </c>
      <c r="AX980" s="298">
        <f>IF(AX$10&lt;YEAR($H980),0,IF(AX$10=YEAR($H980),MIN(13-MONTH($H980),$J980),MIN(12,$J980-SUM($N980:AW980))))*($F980&gt;=5)</f>
        <v>0</v>
      </c>
      <c r="AY980" s="298">
        <f>IF(AY$10&lt;YEAR($H980),0,IF(AY$10=YEAR($H980),MIN(13-MONTH($H980),$J980),MIN(12,$J980-SUM($N980:AX980))))*($F980&gt;=5)</f>
        <v>0</v>
      </c>
      <c r="AZ980" s="298">
        <f>IF(AZ$10&lt;YEAR($H980),0,IF(AZ$10=YEAR($H980),MIN(13-MONTH($H980),$J980),MIN(12,$J980-SUM($N980:AY980))))*($F980&gt;=5)</f>
        <v>0</v>
      </c>
      <c r="BA980" s="298">
        <f>IF(BA$10&lt;YEAR($H980),0,IF(BA$10=YEAR($H980),MIN(13-MONTH($H980),$J980),MIN(12,$J980-SUM($N980:AZ980))))*($F980&gt;=5)</f>
        <v>0</v>
      </c>
      <c r="BB980" s="298">
        <f>IF(BB$10&lt;YEAR($H980),0,IF(BB$10=YEAR($H980),MIN(13-MONTH($H980),$J980),MIN(12,$J980-SUM($N980:BA980))))*($F980&gt;=5)</f>
        <v>0</v>
      </c>
      <c r="BC980" s="298">
        <f>IF(BC$10&lt;YEAR($H980),0,IF(BC$10=YEAR($H980),MIN(13-MONTH($H980),$J980),MIN(12,$J980-SUM($N980:BB980))))*($F980&gt;=5)</f>
        <v>0</v>
      </c>
      <c r="BD980" s="298">
        <f>IF(BD$10&lt;YEAR($H980),0,IF(BD$10=YEAR($H980),MIN(13-MONTH($H980),$J980),MIN(12,$J980-SUM($N980:BC980))))*($F980&gt;=5)</f>
        <v>0</v>
      </c>
      <c r="BE980" s="298">
        <f>IF(BE$10&lt;YEAR($H980),0,IF(BE$10=YEAR($H980),MIN(13-MONTH($H980),$J980),MIN(12,$J980-SUM($N980:BD980))))*($F980&gt;=5)</f>
        <v>0</v>
      </c>
      <c r="BF980" s="298">
        <f>IF(BF$10&lt;YEAR($H980),0,IF(BF$10=YEAR($H980),MIN(13-MONTH($H980),$J980),MIN(12,$J980-SUM($N980:BE980))))*($F980&gt;=5)</f>
        <v>0</v>
      </c>
      <c r="BG980" s="298">
        <f>IF(BG$10&lt;YEAR($H980),0,IF(BG$10=YEAR($H980),MIN(13-MONTH($H980),$J980),MIN(12,$J980-SUM($N980:BF980))))*($F980&gt;=5)</f>
        <v>0</v>
      </c>
      <c r="BH980" s="298">
        <f>IF(BH$10&lt;YEAR($H980),0,IF(BH$10=YEAR($H980),MIN(13-MONTH($H980),$J980),MIN(12,$J980-SUM($N980:BG980))))*($F980&gt;=5)</f>
        <v>0</v>
      </c>
      <c r="BI980" s="298">
        <f>IF(BI$10&lt;YEAR($H980),0,IF(BI$10=YEAR($H980),MIN(13-MONTH($H980),$J980),MIN(12,$J980-SUM($N980:BH980))))*($F980&gt;=5)</f>
        <v>0</v>
      </c>
      <c r="BJ980" s="298">
        <f>IF(BJ$10&lt;YEAR($H980),0,IF(BJ$10=YEAR($H980),MIN(13-MONTH($H980),$J980),MIN(12,$J980-SUM($N980:BI980))))*($F980&gt;=5)</f>
        <v>0</v>
      </c>
      <c r="BK980" s="298">
        <f>IF(BK$10&lt;YEAR($H980),0,IF(BK$10=YEAR($H980),MIN(13-MONTH($H980),$J980),MIN(12,$J980-SUM($N980:BJ980))))*($F980&gt;=5)</f>
        <v>0</v>
      </c>
      <c r="BL980" s="298">
        <f>IF(BL$10&lt;YEAR($H980),0,IF(BL$10=YEAR($H980),MIN(13-MONTH($H980),$J980),MIN(12,$J980-SUM($N980:BK980))))*($F980&gt;=5)</f>
        <v>0</v>
      </c>
      <c r="BM980" s="298">
        <f>IF(BM$10&lt;YEAR($H980),0,IF(BM$10=YEAR($H980),MIN(13-MONTH($H980),$J980),MIN(12,$J980-SUM($N980:BL980))))*($F980&gt;=5)</f>
        <v>0</v>
      </c>
    </row>
    <row r="981" spans="3:65" ht="12.75" outlineLevel="1">
      <c r="C981" s="220">
        <f t="shared" si="782"/>
        <v>10</v>
      </c>
      <c r="D981" s="198" t="str">
        <f t="shared" si="783"/>
        <v>…</v>
      </c>
      <c r="E981" s="245" t="str">
        <f t="shared" si="780"/>
        <v>Operating Expense</v>
      </c>
      <c r="F981" s="215">
        <f t="shared" si="780"/>
        <v>2</v>
      </c>
      <c r="G981" s="215"/>
      <c r="H981" s="297">
        <f>Input!F21</f>
        <v>44197</v>
      </c>
      <c r="I981" s="297">
        <f>Input!G21</f>
        <v>44562</v>
      </c>
      <c r="J981" s="300">
        <f t="shared" si="781"/>
        <v>12</v>
      </c>
      <c r="K981" s="236">
        <f t="shared" si="784"/>
        <v>0</v>
      </c>
      <c r="L981" s="237">
        <f t="shared" si="785"/>
        <v>0</v>
      </c>
      <c r="O981" s="298">
        <f>IF(O$10&lt;YEAR($H981),0,IF(O$10=YEAR($H981),MIN(13-MONTH($H981),$J981),MIN(12,$J981-SUM($N981:N981))))*($F981&gt;=5)</f>
        <v>0</v>
      </c>
      <c r="P981" s="298">
        <f>IF(P$10&lt;YEAR($H981),0,IF(P$10=YEAR($H981),MIN(13-MONTH($H981),$J981),MIN(12,$J981-SUM($N981:O981))))*($F981&gt;=5)</f>
        <v>0</v>
      </c>
      <c r="Q981" s="298">
        <f>IF(Q$10&lt;YEAR($H981),0,IF(Q$10=YEAR($H981),MIN(13-MONTH($H981),$J981),MIN(12,$J981-SUM($N981:P981))))*($F981&gt;=5)</f>
        <v>0</v>
      </c>
      <c r="R981" s="298">
        <f>IF(R$10&lt;YEAR($H981),0,IF(R$10=YEAR($H981),MIN(13-MONTH($H981),$J981),MIN(12,$J981-SUM($N981:Q981))))*($F981&gt;=5)</f>
        <v>0</v>
      </c>
      <c r="S981" s="298">
        <f>IF(S$10&lt;YEAR($H981),0,IF(S$10=YEAR($H981),MIN(13-MONTH($H981),$J981),MIN(12,$J981-SUM($N981:R981))))*($F981&gt;=5)</f>
        <v>0</v>
      </c>
      <c r="T981" s="298">
        <f>IF(T$10&lt;YEAR($H981),0,IF(T$10=YEAR($H981),MIN(13-MONTH($H981),$J981),MIN(12,$J981-SUM($N981:S981))))*($F981&gt;=5)</f>
        <v>0</v>
      </c>
      <c r="U981" s="298">
        <f>IF(U$10&lt;YEAR($H981),0,IF(U$10=YEAR($H981),MIN(13-MONTH($H981),$J981),MIN(12,$J981-SUM($N981:T981))))*($F981&gt;=5)</f>
        <v>0</v>
      </c>
      <c r="V981" s="298">
        <f>IF(V$10&lt;YEAR($H981),0,IF(V$10=YEAR($H981),MIN(13-MONTH($H981),$J981),MIN(12,$J981-SUM($N981:U981))))*($F981&gt;=5)</f>
        <v>0</v>
      </c>
      <c r="W981" s="298">
        <f>IF(W$10&lt;YEAR($H981),0,IF(W$10=YEAR($H981),MIN(13-MONTH($H981),$J981),MIN(12,$J981-SUM($N981:V981))))*($F981&gt;=5)</f>
        <v>0</v>
      </c>
      <c r="X981" s="298">
        <f>IF(X$10&lt;YEAR($H981),0,IF(X$10=YEAR($H981),MIN(13-MONTH($H981),$J981),MIN(12,$J981-SUM($N981:W981))))*($F981&gt;=5)</f>
        <v>0</v>
      </c>
      <c r="Y981" s="298">
        <f>IF(Y$10&lt;YEAR($H981),0,IF(Y$10=YEAR($H981),MIN(13-MONTH($H981),$J981),MIN(12,$J981-SUM($N981:X981))))*($F981&gt;=5)</f>
        <v>0</v>
      </c>
      <c r="Z981" s="298">
        <f>IF(Z$10&lt;YEAR($H981),0,IF(Z$10=YEAR($H981),MIN(13-MONTH($H981),$J981),MIN(12,$J981-SUM($N981:Y981))))*($F981&gt;=5)</f>
        <v>0</v>
      </c>
      <c r="AA981" s="298">
        <f>IF(AA$10&lt;YEAR($H981),0,IF(AA$10=YEAR($H981),MIN(13-MONTH($H981),$J981),MIN(12,$J981-SUM($N981:Z981))))*($F981&gt;=5)</f>
        <v>0</v>
      </c>
      <c r="AB981" s="298">
        <f>IF(AB$10&lt;YEAR($H981),0,IF(AB$10=YEAR($H981),MIN(13-MONTH($H981),$J981),MIN(12,$J981-SUM($N981:AA981))))*($F981&gt;=5)</f>
        <v>0</v>
      </c>
      <c r="AC981" s="298">
        <f>IF(AC$10&lt;YEAR($H981),0,IF(AC$10=YEAR($H981),MIN(13-MONTH($H981),$J981),MIN(12,$J981-SUM($N981:AB981))))*($F981&gt;=5)</f>
        <v>0</v>
      </c>
      <c r="AD981" s="298">
        <f>IF(AD$10&lt;YEAR($H981),0,IF(AD$10=YEAR($H981),MIN(13-MONTH($H981),$J981),MIN(12,$J981-SUM($N981:AC981))))*($F981&gt;=5)</f>
        <v>0</v>
      </c>
      <c r="AE981" s="298">
        <f>IF(AE$10&lt;YEAR($H981),0,IF(AE$10=YEAR($H981),MIN(13-MONTH($H981),$J981),MIN(12,$J981-SUM($N981:AD981))))*($F981&gt;=5)</f>
        <v>0</v>
      </c>
      <c r="AF981" s="298">
        <f>IF(AF$10&lt;YEAR($H981),0,IF(AF$10=YEAR($H981),MIN(13-MONTH($H981),$J981),MIN(12,$J981-SUM($N981:AE981))))*($F981&gt;=5)</f>
        <v>0</v>
      </c>
      <c r="AG981" s="298">
        <f>IF(AG$10&lt;YEAR($H981),0,IF(AG$10=YEAR($H981),MIN(13-MONTH($H981),$J981),MIN(12,$J981-SUM($N981:AF981))))*($F981&gt;=5)</f>
        <v>0</v>
      </c>
      <c r="AH981" s="298">
        <f>IF(AH$10&lt;YEAR($H981),0,IF(AH$10=YEAR($H981),MIN(13-MONTH($H981),$J981),MIN(12,$J981-SUM($N981:AG981))))*($F981&gt;=5)</f>
        <v>0</v>
      </c>
      <c r="AI981" s="298">
        <f>IF(AI$10&lt;YEAR($H981),0,IF(AI$10=YEAR($H981),MIN(13-MONTH($H981),$J981),MIN(12,$J981-SUM($N981:AH981))))*($F981&gt;=5)</f>
        <v>0</v>
      </c>
      <c r="AJ981" s="298">
        <f>IF(AJ$10&lt;YEAR($H981),0,IF(AJ$10=YEAR($H981),MIN(13-MONTH($H981),$J981),MIN(12,$J981-SUM($N981:AI981))))*($F981&gt;=5)</f>
        <v>0</v>
      </c>
      <c r="AK981" s="298">
        <f>IF(AK$10&lt;YEAR($H981),0,IF(AK$10=YEAR($H981),MIN(13-MONTH($H981),$J981),MIN(12,$J981-SUM($N981:AJ981))))*($F981&gt;=5)</f>
        <v>0</v>
      </c>
      <c r="AL981" s="298">
        <f>IF(AL$10&lt;YEAR($H981),0,IF(AL$10=YEAR($H981),MIN(13-MONTH($H981),$J981),MIN(12,$J981-SUM($N981:AK981))))*($F981&gt;=5)</f>
        <v>0</v>
      </c>
      <c r="AM981" s="298">
        <f>IF(AM$10&lt;YEAR($H981),0,IF(AM$10=YEAR($H981),MIN(13-MONTH($H981),$J981),MIN(12,$J981-SUM($N981:AL981))))*($F981&gt;=5)</f>
        <v>0</v>
      </c>
      <c r="AN981" s="298">
        <f>IF(AN$10&lt;YEAR($H981),0,IF(AN$10=YEAR($H981),MIN(13-MONTH($H981),$J981),MIN(12,$J981-SUM($N981:AM981))))*($F981&gt;=5)</f>
        <v>0</v>
      </c>
      <c r="AO981" s="298">
        <f>IF(AO$10&lt;YEAR($H981),0,IF(AO$10=YEAR($H981),MIN(13-MONTH($H981),$J981),MIN(12,$J981-SUM($N981:AN981))))*($F981&gt;=5)</f>
        <v>0</v>
      </c>
      <c r="AP981" s="298">
        <f>IF(AP$10&lt;YEAR($H981),0,IF(AP$10=YEAR($H981),MIN(13-MONTH($H981),$J981),MIN(12,$J981-SUM($N981:AO981))))*($F981&gt;=5)</f>
        <v>0</v>
      </c>
      <c r="AQ981" s="298">
        <f>IF(AQ$10&lt;YEAR($H981),0,IF(AQ$10=YEAR($H981),MIN(13-MONTH($H981),$J981),MIN(12,$J981-SUM($N981:AP981))))*($F981&gt;=5)</f>
        <v>0</v>
      </c>
      <c r="AR981" s="298">
        <f>IF(AR$10&lt;YEAR($H981),0,IF(AR$10=YEAR($H981),MIN(13-MONTH($H981),$J981),MIN(12,$J981-SUM($N981:AQ981))))*($F981&gt;=5)</f>
        <v>0</v>
      </c>
      <c r="AS981" s="298">
        <f>IF(AS$10&lt;YEAR($H981),0,IF(AS$10=YEAR($H981),MIN(13-MONTH($H981),$J981),MIN(12,$J981-SUM($N981:AR981))))*($F981&gt;=5)</f>
        <v>0</v>
      </c>
      <c r="AT981" s="298">
        <f>IF(AT$10&lt;YEAR($H981),0,IF(AT$10=YEAR($H981),MIN(13-MONTH($H981),$J981),MIN(12,$J981-SUM($N981:AS981))))*($F981&gt;=5)</f>
        <v>0</v>
      </c>
      <c r="AU981" s="298">
        <f>IF(AU$10&lt;YEAR($H981),0,IF(AU$10=YEAR($H981),MIN(13-MONTH($H981),$J981),MIN(12,$J981-SUM($N981:AT981))))*($F981&gt;=5)</f>
        <v>0</v>
      </c>
      <c r="AV981" s="298">
        <f>IF(AV$10&lt;YEAR($H981),0,IF(AV$10=YEAR($H981),MIN(13-MONTH($H981),$J981),MIN(12,$J981-SUM($N981:AU981))))*($F981&gt;=5)</f>
        <v>0</v>
      </c>
      <c r="AW981" s="298">
        <f>IF(AW$10&lt;YEAR($H981),0,IF(AW$10=YEAR($H981),MIN(13-MONTH($H981),$J981),MIN(12,$J981-SUM($N981:AV981))))*($F981&gt;=5)</f>
        <v>0</v>
      </c>
      <c r="AX981" s="298">
        <f>IF(AX$10&lt;YEAR($H981),0,IF(AX$10=YEAR($H981),MIN(13-MONTH($H981),$J981),MIN(12,$J981-SUM($N981:AW981))))*($F981&gt;=5)</f>
        <v>0</v>
      </c>
      <c r="AY981" s="298">
        <f>IF(AY$10&lt;YEAR($H981),0,IF(AY$10=YEAR($H981),MIN(13-MONTH($H981),$J981),MIN(12,$J981-SUM($N981:AX981))))*($F981&gt;=5)</f>
        <v>0</v>
      </c>
      <c r="AZ981" s="298">
        <f>IF(AZ$10&lt;YEAR($H981),0,IF(AZ$10=YEAR($H981),MIN(13-MONTH($H981),$J981),MIN(12,$J981-SUM($N981:AY981))))*($F981&gt;=5)</f>
        <v>0</v>
      </c>
      <c r="BA981" s="298">
        <f>IF(BA$10&lt;YEAR($H981),0,IF(BA$10=YEAR($H981),MIN(13-MONTH($H981),$J981),MIN(12,$J981-SUM($N981:AZ981))))*($F981&gt;=5)</f>
        <v>0</v>
      </c>
      <c r="BB981" s="298">
        <f>IF(BB$10&lt;YEAR($H981),0,IF(BB$10=YEAR($H981),MIN(13-MONTH($H981),$J981),MIN(12,$J981-SUM($N981:BA981))))*($F981&gt;=5)</f>
        <v>0</v>
      </c>
      <c r="BC981" s="298">
        <f>IF(BC$10&lt;YEAR($H981),0,IF(BC$10=YEAR($H981),MIN(13-MONTH($H981),$J981),MIN(12,$J981-SUM($N981:BB981))))*($F981&gt;=5)</f>
        <v>0</v>
      </c>
      <c r="BD981" s="298">
        <f>IF(BD$10&lt;YEAR($H981),0,IF(BD$10=YEAR($H981),MIN(13-MONTH($H981),$J981),MIN(12,$J981-SUM($N981:BC981))))*($F981&gt;=5)</f>
        <v>0</v>
      </c>
      <c r="BE981" s="298">
        <f>IF(BE$10&lt;YEAR($H981),0,IF(BE$10=YEAR($H981),MIN(13-MONTH($H981),$J981),MIN(12,$J981-SUM($N981:BD981))))*($F981&gt;=5)</f>
        <v>0</v>
      </c>
      <c r="BF981" s="298">
        <f>IF(BF$10&lt;YEAR($H981),0,IF(BF$10=YEAR($H981),MIN(13-MONTH($H981),$J981),MIN(12,$J981-SUM($N981:BE981))))*($F981&gt;=5)</f>
        <v>0</v>
      </c>
      <c r="BG981" s="298">
        <f>IF(BG$10&lt;YEAR($H981),0,IF(BG$10=YEAR($H981),MIN(13-MONTH($H981),$J981),MIN(12,$J981-SUM($N981:BF981))))*($F981&gt;=5)</f>
        <v>0</v>
      </c>
      <c r="BH981" s="298">
        <f>IF(BH$10&lt;YEAR($H981),0,IF(BH$10=YEAR($H981),MIN(13-MONTH($H981),$J981),MIN(12,$J981-SUM($N981:BG981))))*($F981&gt;=5)</f>
        <v>0</v>
      </c>
      <c r="BI981" s="298">
        <f>IF(BI$10&lt;YEAR($H981),0,IF(BI$10=YEAR($H981),MIN(13-MONTH($H981),$J981),MIN(12,$J981-SUM($N981:BH981))))*($F981&gt;=5)</f>
        <v>0</v>
      </c>
      <c r="BJ981" s="298">
        <f>IF(BJ$10&lt;YEAR($H981),0,IF(BJ$10=YEAR($H981),MIN(13-MONTH($H981),$J981),MIN(12,$J981-SUM($N981:BI981))))*($F981&gt;=5)</f>
        <v>0</v>
      </c>
      <c r="BK981" s="298">
        <f>IF(BK$10&lt;YEAR($H981),0,IF(BK$10=YEAR($H981),MIN(13-MONTH($H981),$J981),MIN(12,$J981-SUM($N981:BJ981))))*($F981&gt;=5)</f>
        <v>0</v>
      </c>
      <c r="BL981" s="298">
        <f>IF(BL$10&lt;YEAR($H981),0,IF(BL$10=YEAR($H981),MIN(13-MONTH($H981),$J981),MIN(12,$J981-SUM($N981:BK981))))*($F981&gt;=5)</f>
        <v>0</v>
      </c>
      <c r="BM981" s="298">
        <f>IF(BM$10&lt;YEAR($H981),0,IF(BM$10=YEAR($H981),MIN(13-MONTH($H981),$J981),MIN(12,$J981-SUM($N981:BL981))))*($F981&gt;=5)</f>
        <v>0</v>
      </c>
    </row>
    <row r="982" spans="3:65" ht="12.75" outlineLevel="1">
      <c r="C982" s="220">
        <f t="shared" si="782"/>
        <v>11</v>
      </c>
      <c r="D982" s="198" t="str">
        <f t="shared" si="783"/>
        <v>…</v>
      </c>
      <c r="E982" s="245" t="str">
        <f t="shared" si="780"/>
        <v>Operating Expense</v>
      </c>
      <c r="F982" s="215">
        <f t="shared" si="780"/>
        <v>2</v>
      </c>
      <c r="G982" s="215"/>
      <c r="H982" s="297">
        <f>Input!F22</f>
        <v>44197</v>
      </c>
      <c r="I982" s="297">
        <f>Input!G22</f>
        <v>44562</v>
      </c>
      <c r="J982" s="300">
        <f t="shared" si="781"/>
        <v>12</v>
      </c>
      <c r="K982" s="236">
        <f t="shared" si="784"/>
        <v>0</v>
      </c>
      <c r="L982" s="237">
        <f t="shared" si="785"/>
        <v>0</v>
      </c>
      <c r="O982" s="298">
        <f>IF(O$10&lt;YEAR($H982),0,IF(O$10=YEAR($H982),MIN(13-MONTH($H982),$J982),MIN(12,$J982-SUM($N982:N982))))*($F982&gt;=5)</f>
        <v>0</v>
      </c>
      <c r="P982" s="298">
        <f>IF(P$10&lt;YEAR($H982),0,IF(P$10=YEAR($H982),MIN(13-MONTH($H982),$J982),MIN(12,$J982-SUM($N982:O982))))*($F982&gt;=5)</f>
        <v>0</v>
      </c>
      <c r="Q982" s="298">
        <f>IF(Q$10&lt;YEAR($H982),0,IF(Q$10=YEAR($H982),MIN(13-MONTH($H982),$J982),MIN(12,$J982-SUM($N982:P982))))*($F982&gt;=5)</f>
        <v>0</v>
      </c>
      <c r="R982" s="298">
        <f>IF(R$10&lt;YEAR($H982),0,IF(R$10=YEAR($H982),MIN(13-MONTH($H982),$J982),MIN(12,$J982-SUM($N982:Q982))))*($F982&gt;=5)</f>
        <v>0</v>
      </c>
      <c r="S982" s="298">
        <f>IF(S$10&lt;YEAR($H982),0,IF(S$10=YEAR($H982),MIN(13-MONTH($H982),$J982),MIN(12,$J982-SUM($N982:R982))))*($F982&gt;=5)</f>
        <v>0</v>
      </c>
      <c r="T982" s="298">
        <f>IF(T$10&lt;YEAR($H982),0,IF(T$10=YEAR($H982),MIN(13-MONTH($H982),$J982),MIN(12,$J982-SUM($N982:S982))))*($F982&gt;=5)</f>
        <v>0</v>
      </c>
      <c r="U982" s="298">
        <f>IF(U$10&lt;YEAR($H982),0,IF(U$10=YEAR($H982),MIN(13-MONTH($H982),$J982),MIN(12,$J982-SUM($N982:T982))))*($F982&gt;=5)</f>
        <v>0</v>
      </c>
      <c r="V982" s="298">
        <f>IF(V$10&lt;YEAR($H982),0,IF(V$10=YEAR($H982),MIN(13-MONTH($H982),$J982),MIN(12,$J982-SUM($N982:U982))))*($F982&gt;=5)</f>
        <v>0</v>
      </c>
      <c r="W982" s="298">
        <f>IF(W$10&lt;YEAR($H982),0,IF(W$10=YEAR($H982),MIN(13-MONTH($H982),$J982),MIN(12,$J982-SUM($N982:V982))))*($F982&gt;=5)</f>
        <v>0</v>
      </c>
      <c r="X982" s="298">
        <f>IF(X$10&lt;YEAR($H982),0,IF(X$10=YEAR($H982),MIN(13-MONTH($H982),$J982),MIN(12,$J982-SUM($N982:W982))))*($F982&gt;=5)</f>
        <v>0</v>
      </c>
      <c r="Y982" s="298">
        <f>IF(Y$10&lt;YEAR($H982),0,IF(Y$10=YEAR($H982),MIN(13-MONTH($H982),$J982),MIN(12,$J982-SUM($N982:X982))))*($F982&gt;=5)</f>
        <v>0</v>
      </c>
      <c r="Z982" s="298">
        <f>IF(Z$10&lt;YEAR($H982),0,IF(Z$10=YEAR($H982),MIN(13-MONTH($H982),$J982),MIN(12,$J982-SUM($N982:Y982))))*($F982&gt;=5)</f>
        <v>0</v>
      </c>
      <c r="AA982" s="298">
        <f>IF(AA$10&lt;YEAR($H982),0,IF(AA$10=YEAR($H982),MIN(13-MONTH($H982),$J982),MIN(12,$J982-SUM($N982:Z982))))*($F982&gt;=5)</f>
        <v>0</v>
      </c>
      <c r="AB982" s="298">
        <f>IF(AB$10&lt;YEAR($H982),0,IF(AB$10=YEAR($H982),MIN(13-MONTH($H982),$J982),MIN(12,$J982-SUM($N982:AA982))))*($F982&gt;=5)</f>
        <v>0</v>
      </c>
      <c r="AC982" s="298">
        <f>IF(AC$10&lt;YEAR($H982),0,IF(AC$10=YEAR($H982),MIN(13-MONTH($H982),$J982),MIN(12,$J982-SUM($N982:AB982))))*($F982&gt;=5)</f>
        <v>0</v>
      </c>
      <c r="AD982" s="298">
        <f>IF(AD$10&lt;YEAR($H982),0,IF(AD$10=YEAR($H982),MIN(13-MONTH($H982),$J982),MIN(12,$J982-SUM($N982:AC982))))*($F982&gt;=5)</f>
        <v>0</v>
      </c>
      <c r="AE982" s="298">
        <f>IF(AE$10&lt;YEAR($H982),0,IF(AE$10=YEAR($H982),MIN(13-MONTH($H982),$J982),MIN(12,$J982-SUM($N982:AD982))))*($F982&gt;=5)</f>
        <v>0</v>
      </c>
      <c r="AF982" s="298">
        <f>IF(AF$10&lt;YEAR($H982),0,IF(AF$10=YEAR($H982),MIN(13-MONTH($H982),$J982),MIN(12,$J982-SUM($N982:AE982))))*($F982&gt;=5)</f>
        <v>0</v>
      </c>
      <c r="AG982" s="298">
        <f>IF(AG$10&lt;YEAR($H982),0,IF(AG$10=YEAR($H982),MIN(13-MONTH($H982),$J982),MIN(12,$J982-SUM($N982:AF982))))*($F982&gt;=5)</f>
        <v>0</v>
      </c>
      <c r="AH982" s="298">
        <f>IF(AH$10&lt;YEAR($H982),0,IF(AH$10=YEAR($H982),MIN(13-MONTH($H982),$J982),MIN(12,$J982-SUM($N982:AG982))))*($F982&gt;=5)</f>
        <v>0</v>
      </c>
      <c r="AI982" s="298">
        <f>IF(AI$10&lt;YEAR($H982),0,IF(AI$10=YEAR($H982),MIN(13-MONTH($H982),$J982),MIN(12,$J982-SUM($N982:AH982))))*($F982&gt;=5)</f>
        <v>0</v>
      </c>
      <c r="AJ982" s="298">
        <f>IF(AJ$10&lt;YEAR($H982),0,IF(AJ$10=YEAR($H982),MIN(13-MONTH($H982),$J982),MIN(12,$J982-SUM($N982:AI982))))*($F982&gt;=5)</f>
        <v>0</v>
      </c>
      <c r="AK982" s="298">
        <f>IF(AK$10&lt;YEAR($H982),0,IF(AK$10=YEAR($H982),MIN(13-MONTH($H982),$J982),MIN(12,$J982-SUM($N982:AJ982))))*($F982&gt;=5)</f>
        <v>0</v>
      </c>
      <c r="AL982" s="298">
        <f>IF(AL$10&lt;YEAR($H982),0,IF(AL$10=YEAR($H982),MIN(13-MONTH($H982),$J982),MIN(12,$J982-SUM($N982:AK982))))*($F982&gt;=5)</f>
        <v>0</v>
      </c>
      <c r="AM982" s="298">
        <f>IF(AM$10&lt;YEAR($H982),0,IF(AM$10=YEAR($H982),MIN(13-MONTH($H982),$J982),MIN(12,$J982-SUM($N982:AL982))))*($F982&gt;=5)</f>
        <v>0</v>
      </c>
      <c r="AN982" s="298">
        <f>IF(AN$10&lt;YEAR($H982),0,IF(AN$10=YEAR($H982),MIN(13-MONTH($H982),$J982),MIN(12,$J982-SUM($N982:AM982))))*($F982&gt;=5)</f>
        <v>0</v>
      </c>
      <c r="AO982" s="298">
        <f>IF(AO$10&lt;YEAR($H982),0,IF(AO$10=YEAR($H982),MIN(13-MONTH($H982),$J982),MIN(12,$J982-SUM($N982:AN982))))*($F982&gt;=5)</f>
        <v>0</v>
      </c>
      <c r="AP982" s="298">
        <f>IF(AP$10&lt;YEAR($H982),0,IF(AP$10=YEAR($H982),MIN(13-MONTH($H982),$J982),MIN(12,$J982-SUM($N982:AO982))))*($F982&gt;=5)</f>
        <v>0</v>
      </c>
      <c r="AQ982" s="298">
        <f>IF(AQ$10&lt;YEAR($H982),0,IF(AQ$10=YEAR($H982),MIN(13-MONTH($H982),$J982),MIN(12,$J982-SUM($N982:AP982))))*($F982&gt;=5)</f>
        <v>0</v>
      </c>
      <c r="AR982" s="298">
        <f>IF(AR$10&lt;YEAR($H982),0,IF(AR$10=YEAR($H982),MIN(13-MONTH($H982),$J982),MIN(12,$J982-SUM($N982:AQ982))))*($F982&gt;=5)</f>
        <v>0</v>
      </c>
      <c r="AS982" s="298">
        <f>IF(AS$10&lt;YEAR($H982),0,IF(AS$10=YEAR($H982),MIN(13-MONTH($H982),$J982),MIN(12,$J982-SUM($N982:AR982))))*($F982&gt;=5)</f>
        <v>0</v>
      </c>
      <c r="AT982" s="298">
        <f>IF(AT$10&lt;YEAR($H982),0,IF(AT$10=YEAR($H982),MIN(13-MONTH($H982),$J982),MIN(12,$J982-SUM($N982:AS982))))*($F982&gt;=5)</f>
        <v>0</v>
      </c>
      <c r="AU982" s="298">
        <f>IF(AU$10&lt;YEAR($H982),0,IF(AU$10=YEAR($H982),MIN(13-MONTH($H982),$J982),MIN(12,$J982-SUM($N982:AT982))))*($F982&gt;=5)</f>
        <v>0</v>
      </c>
      <c r="AV982" s="298">
        <f>IF(AV$10&lt;YEAR($H982),0,IF(AV$10=YEAR($H982),MIN(13-MONTH($H982),$J982),MIN(12,$J982-SUM($N982:AU982))))*($F982&gt;=5)</f>
        <v>0</v>
      </c>
      <c r="AW982" s="298">
        <f>IF(AW$10&lt;YEAR($H982),0,IF(AW$10=YEAR($H982),MIN(13-MONTH($H982),$J982),MIN(12,$J982-SUM($N982:AV982))))*($F982&gt;=5)</f>
        <v>0</v>
      </c>
      <c r="AX982" s="298">
        <f>IF(AX$10&lt;YEAR($H982),0,IF(AX$10=YEAR($H982),MIN(13-MONTH($H982),$J982),MIN(12,$J982-SUM($N982:AW982))))*($F982&gt;=5)</f>
        <v>0</v>
      </c>
      <c r="AY982" s="298">
        <f>IF(AY$10&lt;YEAR($H982),0,IF(AY$10=YEAR($H982),MIN(13-MONTH($H982),$J982),MIN(12,$J982-SUM($N982:AX982))))*($F982&gt;=5)</f>
        <v>0</v>
      </c>
      <c r="AZ982" s="298">
        <f>IF(AZ$10&lt;YEAR($H982),0,IF(AZ$10=YEAR($H982),MIN(13-MONTH($H982),$J982),MIN(12,$J982-SUM($N982:AY982))))*($F982&gt;=5)</f>
        <v>0</v>
      </c>
      <c r="BA982" s="298">
        <f>IF(BA$10&lt;YEAR($H982),0,IF(BA$10=YEAR($H982),MIN(13-MONTH($H982),$J982),MIN(12,$J982-SUM($N982:AZ982))))*($F982&gt;=5)</f>
        <v>0</v>
      </c>
      <c r="BB982" s="298">
        <f>IF(BB$10&lt;YEAR($H982),0,IF(BB$10=YEAR($H982),MIN(13-MONTH($H982),$J982),MIN(12,$J982-SUM($N982:BA982))))*($F982&gt;=5)</f>
        <v>0</v>
      </c>
      <c r="BC982" s="298">
        <f>IF(BC$10&lt;YEAR($H982),0,IF(BC$10=YEAR($H982),MIN(13-MONTH($H982),$J982),MIN(12,$J982-SUM($N982:BB982))))*($F982&gt;=5)</f>
        <v>0</v>
      </c>
      <c r="BD982" s="298">
        <f>IF(BD$10&lt;YEAR($H982),0,IF(BD$10=YEAR($H982),MIN(13-MONTH($H982),$J982),MIN(12,$J982-SUM($N982:BC982))))*($F982&gt;=5)</f>
        <v>0</v>
      </c>
      <c r="BE982" s="298">
        <f>IF(BE$10&lt;YEAR($H982),0,IF(BE$10=YEAR($H982),MIN(13-MONTH($H982),$J982),MIN(12,$J982-SUM($N982:BD982))))*($F982&gt;=5)</f>
        <v>0</v>
      </c>
      <c r="BF982" s="298">
        <f>IF(BF$10&lt;YEAR($H982),0,IF(BF$10=YEAR($H982),MIN(13-MONTH($H982),$J982),MIN(12,$J982-SUM($N982:BE982))))*($F982&gt;=5)</f>
        <v>0</v>
      </c>
      <c r="BG982" s="298">
        <f>IF(BG$10&lt;YEAR($H982),0,IF(BG$10=YEAR($H982),MIN(13-MONTH($H982),$J982),MIN(12,$J982-SUM($N982:BF982))))*($F982&gt;=5)</f>
        <v>0</v>
      </c>
      <c r="BH982" s="298">
        <f>IF(BH$10&lt;YEAR($H982),0,IF(BH$10=YEAR($H982),MIN(13-MONTH($H982),$J982),MIN(12,$J982-SUM($N982:BG982))))*($F982&gt;=5)</f>
        <v>0</v>
      </c>
      <c r="BI982" s="298">
        <f>IF(BI$10&lt;YEAR($H982),0,IF(BI$10=YEAR($H982),MIN(13-MONTH($H982),$J982),MIN(12,$J982-SUM($N982:BH982))))*($F982&gt;=5)</f>
        <v>0</v>
      </c>
      <c r="BJ982" s="298">
        <f>IF(BJ$10&lt;YEAR($H982),0,IF(BJ$10=YEAR($H982),MIN(13-MONTH($H982),$J982),MIN(12,$J982-SUM($N982:BI982))))*($F982&gt;=5)</f>
        <v>0</v>
      </c>
      <c r="BK982" s="298">
        <f>IF(BK$10&lt;YEAR($H982),0,IF(BK$10=YEAR($H982),MIN(13-MONTH($H982),$J982),MIN(12,$J982-SUM($N982:BJ982))))*($F982&gt;=5)</f>
        <v>0</v>
      </c>
      <c r="BL982" s="298">
        <f>IF(BL$10&lt;YEAR($H982),0,IF(BL$10=YEAR($H982),MIN(13-MONTH($H982),$J982),MIN(12,$J982-SUM($N982:BK982))))*($F982&gt;=5)</f>
        <v>0</v>
      </c>
      <c r="BM982" s="298">
        <f>IF(BM$10&lt;YEAR($H982),0,IF(BM$10=YEAR($H982),MIN(13-MONTH($H982),$J982),MIN(12,$J982-SUM($N982:BL982))))*($F982&gt;=5)</f>
        <v>0</v>
      </c>
    </row>
    <row r="983" spans="3:65" ht="12.75" outlineLevel="1">
      <c r="C983" s="220">
        <f t="shared" si="782"/>
        <v>12</v>
      </c>
      <c r="D983" s="198" t="str">
        <f t="shared" si="783"/>
        <v>…</v>
      </c>
      <c r="E983" s="245" t="str">
        <f t="shared" si="780"/>
        <v>Operating Expense</v>
      </c>
      <c r="F983" s="215">
        <f t="shared" si="780"/>
        <v>2</v>
      </c>
      <c r="G983" s="215"/>
      <c r="H983" s="297">
        <f>Input!F23</f>
        <v>44197</v>
      </c>
      <c r="I983" s="297">
        <f>Input!G23</f>
        <v>44562</v>
      </c>
      <c r="J983" s="300">
        <f t="shared" si="781"/>
        <v>12</v>
      </c>
      <c r="K983" s="236">
        <f t="shared" si="784"/>
        <v>0</v>
      </c>
      <c r="L983" s="237">
        <f t="shared" si="785"/>
        <v>0</v>
      </c>
      <c r="O983" s="298">
        <f>IF(O$10&lt;YEAR($H983),0,IF(O$10=YEAR($H983),MIN(13-MONTH($H983),$J983),MIN(12,$J983-SUM($N983:N983))))*($F983&gt;=5)</f>
        <v>0</v>
      </c>
      <c r="P983" s="298">
        <f>IF(P$10&lt;YEAR($H983),0,IF(P$10=YEAR($H983),MIN(13-MONTH($H983),$J983),MIN(12,$J983-SUM($N983:O983))))*($F983&gt;=5)</f>
        <v>0</v>
      </c>
      <c r="Q983" s="298">
        <f>IF(Q$10&lt;YEAR($H983),0,IF(Q$10=YEAR($H983),MIN(13-MONTH($H983),$J983),MIN(12,$J983-SUM($N983:P983))))*($F983&gt;=5)</f>
        <v>0</v>
      </c>
      <c r="R983" s="298">
        <f>IF(R$10&lt;YEAR($H983),0,IF(R$10=YEAR($H983),MIN(13-MONTH($H983),$J983),MIN(12,$J983-SUM($N983:Q983))))*($F983&gt;=5)</f>
        <v>0</v>
      </c>
      <c r="S983" s="298">
        <f>IF(S$10&lt;YEAR($H983),0,IF(S$10=YEAR($H983),MIN(13-MONTH($H983),$J983),MIN(12,$J983-SUM($N983:R983))))*($F983&gt;=5)</f>
        <v>0</v>
      </c>
      <c r="T983" s="298">
        <f>IF(T$10&lt;YEAR($H983),0,IF(T$10=YEAR($H983),MIN(13-MONTH($H983),$J983),MIN(12,$J983-SUM($N983:S983))))*($F983&gt;=5)</f>
        <v>0</v>
      </c>
      <c r="U983" s="298">
        <f>IF(U$10&lt;YEAR($H983),0,IF(U$10=YEAR($H983),MIN(13-MONTH($H983),$J983),MIN(12,$J983-SUM($N983:T983))))*($F983&gt;=5)</f>
        <v>0</v>
      </c>
      <c r="V983" s="298">
        <f>IF(V$10&lt;YEAR($H983),0,IF(V$10=YEAR($H983),MIN(13-MONTH($H983),$J983),MIN(12,$J983-SUM($N983:U983))))*($F983&gt;=5)</f>
        <v>0</v>
      </c>
      <c r="W983" s="298">
        <f>IF(W$10&lt;YEAR($H983),0,IF(W$10=YEAR($H983),MIN(13-MONTH($H983),$J983),MIN(12,$J983-SUM($N983:V983))))*($F983&gt;=5)</f>
        <v>0</v>
      </c>
      <c r="X983" s="298">
        <f>IF(X$10&lt;YEAR($H983),0,IF(X$10=YEAR($H983),MIN(13-MONTH($H983),$J983),MIN(12,$J983-SUM($N983:W983))))*($F983&gt;=5)</f>
        <v>0</v>
      </c>
      <c r="Y983" s="298">
        <f>IF(Y$10&lt;YEAR($H983),0,IF(Y$10=YEAR($H983),MIN(13-MONTH($H983),$J983),MIN(12,$J983-SUM($N983:X983))))*($F983&gt;=5)</f>
        <v>0</v>
      </c>
      <c r="Z983" s="298">
        <f>IF(Z$10&lt;YEAR($H983),0,IF(Z$10=YEAR($H983),MIN(13-MONTH($H983),$J983),MIN(12,$J983-SUM($N983:Y983))))*($F983&gt;=5)</f>
        <v>0</v>
      </c>
      <c r="AA983" s="298">
        <f>IF(AA$10&lt;YEAR($H983),0,IF(AA$10=YEAR($H983),MIN(13-MONTH($H983),$J983),MIN(12,$J983-SUM($N983:Z983))))*($F983&gt;=5)</f>
        <v>0</v>
      </c>
      <c r="AB983" s="298">
        <f>IF(AB$10&lt;YEAR($H983),0,IF(AB$10=YEAR($H983),MIN(13-MONTH($H983),$J983),MIN(12,$J983-SUM($N983:AA983))))*($F983&gt;=5)</f>
        <v>0</v>
      </c>
      <c r="AC983" s="298">
        <f>IF(AC$10&lt;YEAR($H983),0,IF(AC$10=YEAR($H983),MIN(13-MONTH($H983),$J983),MIN(12,$J983-SUM($N983:AB983))))*($F983&gt;=5)</f>
        <v>0</v>
      </c>
      <c r="AD983" s="298">
        <f>IF(AD$10&lt;YEAR($H983),0,IF(AD$10=YEAR($H983),MIN(13-MONTH($H983),$J983),MIN(12,$J983-SUM($N983:AC983))))*($F983&gt;=5)</f>
        <v>0</v>
      </c>
      <c r="AE983" s="298">
        <f>IF(AE$10&lt;YEAR($H983),0,IF(AE$10=YEAR($H983),MIN(13-MONTH($H983),$J983),MIN(12,$J983-SUM($N983:AD983))))*($F983&gt;=5)</f>
        <v>0</v>
      </c>
      <c r="AF983" s="298">
        <f>IF(AF$10&lt;YEAR($H983),0,IF(AF$10=YEAR($H983),MIN(13-MONTH($H983),$J983),MIN(12,$J983-SUM($N983:AE983))))*($F983&gt;=5)</f>
        <v>0</v>
      </c>
      <c r="AG983" s="298">
        <f>IF(AG$10&lt;YEAR($H983),0,IF(AG$10=YEAR($H983),MIN(13-MONTH($H983),$J983),MIN(12,$J983-SUM($N983:AF983))))*($F983&gt;=5)</f>
        <v>0</v>
      </c>
      <c r="AH983" s="298">
        <f>IF(AH$10&lt;YEAR($H983),0,IF(AH$10=YEAR($H983),MIN(13-MONTH($H983),$J983),MIN(12,$J983-SUM($N983:AG983))))*($F983&gt;=5)</f>
        <v>0</v>
      </c>
      <c r="AI983" s="298">
        <f>IF(AI$10&lt;YEAR($H983),0,IF(AI$10=YEAR($H983),MIN(13-MONTH($H983),$J983),MIN(12,$J983-SUM($N983:AH983))))*($F983&gt;=5)</f>
        <v>0</v>
      </c>
      <c r="AJ983" s="298">
        <f>IF(AJ$10&lt;YEAR($H983),0,IF(AJ$10=YEAR($H983),MIN(13-MONTH($H983),$J983),MIN(12,$J983-SUM($N983:AI983))))*($F983&gt;=5)</f>
        <v>0</v>
      </c>
      <c r="AK983" s="298">
        <f>IF(AK$10&lt;YEAR($H983),0,IF(AK$10=YEAR($H983),MIN(13-MONTH($H983),$J983),MIN(12,$J983-SUM($N983:AJ983))))*($F983&gt;=5)</f>
        <v>0</v>
      </c>
      <c r="AL983" s="298">
        <f>IF(AL$10&lt;YEAR($H983),0,IF(AL$10=YEAR($H983),MIN(13-MONTH($H983),$J983),MIN(12,$J983-SUM($N983:AK983))))*($F983&gt;=5)</f>
        <v>0</v>
      </c>
      <c r="AM983" s="298">
        <f>IF(AM$10&lt;YEAR($H983),0,IF(AM$10=YEAR($H983),MIN(13-MONTH($H983),$J983),MIN(12,$J983-SUM($N983:AL983))))*($F983&gt;=5)</f>
        <v>0</v>
      </c>
      <c r="AN983" s="298">
        <f>IF(AN$10&lt;YEAR($H983),0,IF(AN$10=YEAR($H983),MIN(13-MONTH($H983),$J983),MIN(12,$J983-SUM($N983:AM983))))*($F983&gt;=5)</f>
        <v>0</v>
      </c>
      <c r="AO983" s="298">
        <f>IF(AO$10&lt;YEAR($H983),0,IF(AO$10=YEAR($H983),MIN(13-MONTH($H983),$J983),MIN(12,$J983-SUM($N983:AN983))))*($F983&gt;=5)</f>
        <v>0</v>
      </c>
      <c r="AP983" s="298">
        <f>IF(AP$10&lt;YEAR($H983),0,IF(AP$10=YEAR($H983),MIN(13-MONTH($H983),$J983),MIN(12,$J983-SUM($N983:AO983))))*($F983&gt;=5)</f>
        <v>0</v>
      </c>
      <c r="AQ983" s="298">
        <f>IF(AQ$10&lt;YEAR($H983),0,IF(AQ$10=YEAR($H983),MIN(13-MONTH($H983),$J983),MIN(12,$J983-SUM($N983:AP983))))*($F983&gt;=5)</f>
        <v>0</v>
      </c>
      <c r="AR983" s="298">
        <f>IF(AR$10&lt;YEAR($H983),0,IF(AR$10=YEAR($H983),MIN(13-MONTH($H983),$J983),MIN(12,$J983-SUM($N983:AQ983))))*($F983&gt;=5)</f>
        <v>0</v>
      </c>
      <c r="AS983" s="298">
        <f>IF(AS$10&lt;YEAR($H983),0,IF(AS$10=YEAR($H983),MIN(13-MONTH($H983),$J983),MIN(12,$J983-SUM($N983:AR983))))*($F983&gt;=5)</f>
        <v>0</v>
      </c>
      <c r="AT983" s="298">
        <f>IF(AT$10&lt;YEAR($H983),0,IF(AT$10=YEAR($H983),MIN(13-MONTH($H983),$J983),MIN(12,$J983-SUM($N983:AS983))))*($F983&gt;=5)</f>
        <v>0</v>
      </c>
      <c r="AU983" s="298">
        <f>IF(AU$10&lt;YEAR($H983),0,IF(AU$10=YEAR($H983),MIN(13-MONTH($H983),$J983),MIN(12,$J983-SUM($N983:AT983))))*($F983&gt;=5)</f>
        <v>0</v>
      </c>
      <c r="AV983" s="298">
        <f>IF(AV$10&lt;YEAR($H983),0,IF(AV$10=YEAR($H983),MIN(13-MONTH($H983),$J983),MIN(12,$J983-SUM($N983:AU983))))*($F983&gt;=5)</f>
        <v>0</v>
      </c>
      <c r="AW983" s="298">
        <f>IF(AW$10&lt;YEAR($H983),0,IF(AW$10=YEAR($H983),MIN(13-MONTH($H983),$J983),MIN(12,$J983-SUM($N983:AV983))))*($F983&gt;=5)</f>
        <v>0</v>
      </c>
      <c r="AX983" s="298">
        <f>IF(AX$10&lt;YEAR($H983),0,IF(AX$10=YEAR($H983),MIN(13-MONTH($H983),$J983),MIN(12,$J983-SUM($N983:AW983))))*($F983&gt;=5)</f>
        <v>0</v>
      </c>
      <c r="AY983" s="298">
        <f>IF(AY$10&lt;YEAR($H983),0,IF(AY$10=YEAR($H983),MIN(13-MONTH($H983),$J983),MIN(12,$J983-SUM($N983:AX983))))*($F983&gt;=5)</f>
        <v>0</v>
      </c>
      <c r="AZ983" s="298">
        <f>IF(AZ$10&lt;YEAR($H983),0,IF(AZ$10=YEAR($H983),MIN(13-MONTH($H983),$J983),MIN(12,$J983-SUM($N983:AY983))))*($F983&gt;=5)</f>
        <v>0</v>
      </c>
      <c r="BA983" s="298">
        <f>IF(BA$10&lt;YEAR($H983),0,IF(BA$10=YEAR($H983),MIN(13-MONTH($H983),$J983),MIN(12,$J983-SUM($N983:AZ983))))*($F983&gt;=5)</f>
        <v>0</v>
      </c>
      <c r="BB983" s="298">
        <f>IF(BB$10&lt;YEAR($H983),0,IF(BB$10=YEAR($H983),MIN(13-MONTH($H983),$J983),MIN(12,$J983-SUM($N983:BA983))))*($F983&gt;=5)</f>
        <v>0</v>
      </c>
      <c r="BC983" s="298">
        <f>IF(BC$10&lt;YEAR($H983),0,IF(BC$10=YEAR($H983),MIN(13-MONTH($H983),$J983),MIN(12,$J983-SUM($N983:BB983))))*($F983&gt;=5)</f>
        <v>0</v>
      </c>
      <c r="BD983" s="298">
        <f>IF(BD$10&lt;YEAR($H983),0,IF(BD$10=YEAR($H983),MIN(13-MONTH($H983),$J983),MIN(12,$J983-SUM($N983:BC983))))*($F983&gt;=5)</f>
        <v>0</v>
      </c>
      <c r="BE983" s="298">
        <f>IF(BE$10&lt;YEAR($H983),0,IF(BE$10=YEAR($H983),MIN(13-MONTH($H983),$J983),MIN(12,$J983-SUM($N983:BD983))))*($F983&gt;=5)</f>
        <v>0</v>
      </c>
      <c r="BF983" s="298">
        <f>IF(BF$10&lt;YEAR($H983),0,IF(BF$10=YEAR($H983),MIN(13-MONTH($H983),$J983),MIN(12,$J983-SUM($N983:BE983))))*($F983&gt;=5)</f>
        <v>0</v>
      </c>
      <c r="BG983" s="298">
        <f>IF(BG$10&lt;YEAR($H983),0,IF(BG$10=YEAR($H983),MIN(13-MONTH($H983),$J983),MIN(12,$J983-SUM($N983:BF983))))*($F983&gt;=5)</f>
        <v>0</v>
      </c>
      <c r="BH983" s="298">
        <f>IF(BH$10&lt;YEAR($H983),0,IF(BH$10=YEAR($H983),MIN(13-MONTH($H983),$J983),MIN(12,$J983-SUM($N983:BG983))))*($F983&gt;=5)</f>
        <v>0</v>
      </c>
      <c r="BI983" s="298">
        <f>IF(BI$10&lt;YEAR($H983),0,IF(BI$10=YEAR($H983),MIN(13-MONTH($H983),$J983),MIN(12,$J983-SUM($N983:BH983))))*($F983&gt;=5)</f>
        <v>0</v>
      </c>
      <c r="BJ983" s="298">
        <f>IF(BJ$10&lt;YEAR($H983),0,IF(BJ$10=YEAR($H983),MIN(13-MONTH($H983),$J983),MIN(12,$J983-SUM($N983:BI983))))*($F983&gt;=5)</f>
        <v>0</v>
      </c>
      <c r="BK983" s="298">
        <f>IF(BK$10&lt;YEAR($H983),0,IF(BK$10=YEAR($H983),MIN(13-MONTH($H983),$J983),MIN(12,$J983-SUM($N983:BJ983))))*($F983&gt;=5)</f>
        <v>0</v>
      </c>
      <c r="BL983" s="298">
        <f>IF(BL$10&lt;YEAR($H983),0,IF(BL$10=YEAR($H983),MIN(13-MONTH($H983),$J983),MIN(12,$J983-SUM($N983:BK983))))*($F983&gt;=5)</f>
        <v>0</v>
      </c>
      <c r="BM983" s="298">
        <f>IF(BM$10&lt;YEAR($H983),0,IF(BM$10=YEAR($H983),MIN(13-MONTH($H983),$J983),MIN(12,$J983-SUM($N983:BL983))))*($F983&gt;=5)</f>
        <v>0</v>
      </c>
    </row>
    <row r="984" spans="3:65" ht="12.75" outlineLevel="1">
      <c r="C984" s="220">
        <f t="shared" si="782"/>
        <v>13</v>
      </c>
      <c r="D984" s="198" t="str">
        <f t="shared" si="783"/>
        <v>…</v>
      </c>
      <c r="E984" s="245" t="str">
        <f t="shared" si="780"/>
        <v>Operating Expense</v>
      </c>
      <c r="F984" s="215">
        <f t="shared" si="780"/>
        <v>2</v>
      </c>
      <c r="G984" s="215"/>
      <c r="H984" s="297">
        <f>Input!F24</f>
        <v>44197</v>
      </c>
      <c r="I984" s="297">
        <f>Input!G24</f>
        <v>44562</v>
      </c>
      <c r="J984" s="300">
        <f t="shared" si="781"/>
        <v>12</v>
      </c>
      <c r="K984" s="236">
        <f t="shared" si="784"/>
        <v>0</v>
      </c>
      <c r="L984" s="237">
        <f t="shared" si="785"/>
        <v>0</v>
      </c>
      <c r="O984" s="298">
        <f>IF(O$10&lt;YEAR($H984),0,IF(O$10=YEAR($H984),MIN(13-MONTH($H984),$J984),MIN(12,$J984-SUM($N984:N984))))*($F984&gt;=5)</f>
        <v>0</v>
      </c>
      <c r="P984" s="298">
        <f>IF(P$10&lt;YEAR($H984),0,IF(P$10=YEAR($H984),MIN(13-MONTH($H984),$J984),MIN(12,$J984-SUM($N984:O984))))*($F984&gt;=5)</f>
        <v>0</v>
      </c>
      <c r="Q984" s="298">
        <f>IF(Q$10&lt;YEAR($H984),0,IF(Q$10=YEAR($H984),MIN(13-MONTH($H984),$J984),MIN(12,$J984-SUM($N984:P984))))*($F984&gt;=5)</f>
        <v>0</v>
      </c>
      <c r="R984" s="298">
        <f>IF(R$10&lt;YEAR($H984),0,IF(R$10=YEAR($H984),MIN(13-MONTH($H984),$J984),MIN(12,$J984-SUM($N984:Q984))))*($F984&gt;=5)</f>
        <v>0</v>
      </c>
      <c r="S984" s="298">
        <f>IF(S$10&lt;YEAR($H984),0,IF(S$10=YEAR($H984),MIN(13-MONTH($H984),$J984),MIN(12,$J984-SUM($N984:R984))))*($F984&gt;=5)</f>
        <v>0</v>
      </c>
      <c r="T984" s="298">
        <f>IF(T$10&lt;YEAR($H984),0,IF(T$10=YEAR($H984),MIN(13-MONTH($H984),$J984),MIN(12,$J984-SUM($N984:S984))))*($F984&gt;=5)</f>
        <v>0</v>
      </c>
      <c r="U984" s="298">
        <f>IF(U$10&lt;YEAR($H984),0,IF(U$10=YEAR($H984),MIN(13-MONTH($H984),$J984),MIN(12,$J984-SUM($N984:T984))))*($F984&gt;=5)</f>
        <v>0</v>
      </c>
      <c r="V984" s="298">
        <f>IF(V$10&lt;YEAR($H984),0,IF(V$10=YEAR($H984),MIN(13-MONTH($H984),$J984),MIN(12,$J984-SUM($N984:U984))))*($F984&gt;=5)</f>
        <v>0</v>
      </c>
      <c r="W984" s="298">
        <f>IF(W$10&lt;YEAR($H984),0,IF(W$10=YEAR($H984),MIN(13-MONTH($H984),$J984),MIN(12,$J984-SUM($N984:V984))))*($F984&gt;=5)</f>
        <v>0</v>
      </c>
      <c r="X984" s="298">
        <f>IF(X$10&lt;YEAR($H984),0,IF(X$10=YEAR($H984),MIN(13-MONTH($H984),$J984),MIN(12,$J984-SUM($N984:W984))))*($F984&gt;=5)</f>
        <v>0</v>
      </c>
      <c r="Y984" s="298">
        <f>IF(Y$10&lt;YEAR($H984),0,IF(Y$10=YEAR($H984),MIN(13-MONTH($H984),$J984),MIN(12,$J984-SUM($N984:X984))))*($F984&gt;=5)</f>
        <v>0</v>
      </c>
      <c r="Z984" s="298">
        <f>IF(Z$10&lt;YEAR($H984),0,IF(Z$10=YEAR($H984),MIN(13-MONTH($H984),$J984),MIN(12,$J984-SUM($N984:Y984))))*($F984&gt;=5)</f>
        <v>0</v>
      </c>
      <c r="AA984" s="298">
        <f>IF(AA$10&lt;YEAR($H984),0,IF(AA$10=YEAR($H984),MIN(13-MONTH($H984),$J984),MIN(12,$J984-SUM($N984:Z984))))*($F984&gt;=5)</f>
        <v>0</v>
      </c>
      <c r="AB984" s="298">
        <f>IF(AB$10&lt;YEAR($H984),0,IF(AB$10=YEAR($H984),MIN(13-MONTH($H984),$J984),MIN(12,$J984-SUM($N984:AA984))))*($F984&gt;=5)</f>
        <v>0</v>
      </c>
      <c r="AC984" s="298">
        <f>IF(AC$10&lt;YEAR($H984),0,IF(AC$10=YEAR($H984),MIN(13-MONTH($H984),$J984),MIN(12,$J984-SUM($N984:AB984))))*($F984&gt;=5)</f>
        <v>0</v>
      </c>
      <c r="AD984" s="298">
        <f>IF(AD$10&lt;YEAR($H984),0,IF(AD$10=YEAR($H984),MIN(13-MONTH($H984),$J984),MIN(12,$J984-SUM($N984:AC984))))*($F984&gt;=5)</f>
        <v>0</v>
      </c>
      <c r="AE984" s="298">
        <f>IF(AE$10&lt;YEAR($H984),0,IF(AE$10=YEAR($H984),MIN(13-MONTH($H984),$J984),MIN(12,$J984-SUM($N984:AD984))))*($F984&gt;=5)</f>
        <v>0</v>
      </c>
      <c r="AF984" s="298">
        <f>IF(AF$10&lt;YEAR($H984),0,IF(AF$10=YEAR($H984),MIN(13-MONTH($H984),$J984),MIN(12,$J984-SUM($N984:AE984))))*($F984&gt;=5)</f>
        <v>0</v>
      </c>
      <c r="AG984" s="298">
        <f>IF(AG$10&lt;YEAR($H984),0,IF(AG$10=YEAR($H984),MIN(13-MONTH($H984),$J984),MIN(12,$J984-SUM($N984:AF984))))*($F984&gt;=5)</f>
        <v>0</v>
      </c>
      <c r="AH984" s="298">
        <f>IF(AH$10&lt;YEAR($H984),0,IF(AH$10=YEAR($H984),MIN(13-MONTH($H984),$J984),MIN(12,$J984-SUM($N984:AG984))))*($F984&gt;=5)</f>
        <v>0</v>
      </c>
      <c r="AI984" s="298">
        <f>IF(AI$10&lt;YEAR($H984),0,IF(AI$10=YEAR($H984),MIN(13-MONTH($H984),$J984),MIN(12,$J984-SUM($N984:AH984))))*($F984&gt;=5)</f>
        <v>0</v>
      </c>
      <c r="AJ984" s="298">
        <f>IF(AJ$10&lt;YEAR($H984),0,IF(AJ$10=YEAR($H984),MIN(13-MONTH($H984),$J984),MIN(12,$J984-SUM($N984:AI984))))*($F984&gt;=5)</f>
        <v>0</v>
      </c>
      <c r="AK984" s="298">
        <f>IF(AK$10&lt;YEAR($H984),0,IF(AK$10=YEAR($H984),MIN(13-MONTH($H984),$J984),MIN(12,$J984-SUM($N984:AJ984))))*($F984&gt;=5)</f>
        <v>0</v>
      </c>
      <c r="AL984" s="298">
        <f>IF(AL$10&lt;YEAR($H984),0,IF(AL$10=YEAR($H984),MIN(13-MONTH($H984),$J984),MIN(12,$J984-SUM($N984:AK984))))*($F984&gt;=5)</f>
        <v>0</v>
      </c>
      <c r="AM984" s="298">
        <f>IF(AM$10&lt;YEAR($H984),0,IF(AM$10=YEAR($H984),MIN(13-MONTH($H984),$J984),MIN(12,$J984-SUM($N984:AL984))))*($F984&gt;=5)</f>
        <v>0</v>
      </c>
      <c r="AN984" s="298">
        <f>IF(AN$10&lt;YEAR($H984),0,IF(AN$10=YEAR($H984),MIN(13-MONTH($H984),$J984),MIN(12,$J984-SUM($N984:AM984))))*($F984&gt;=5)</f>
        <v>0</v>
      </c>
      <c r="AO984" s="298">
        <f>IF(AO$10&lt;YEAR($H984),0,IF(AO$10=YEAR($H984),MIN(13-MONTH($H984),$J984),MIN(12,$J984-SUM($N984:AN984))))*($F984&gt;=5)</f>
        <v>0</v>
      </c>
      <c r="AP984" s="298">
        <f>IF(AP$10&lt;YEAR($H984),0,IF(AP$10=YEAR($H984),MIN(13-MONTH($H984),$J984),MIN(12,$J984-SUM($N984:AO984))))*($F984&gt;=5)</f>
        <v>0</v>
      </c>
      <c r="AQ984" s="298">
        <f>IF(AQ$10&lt;YEAR($H984),0,IF(AQ$10=YEAR($H984),MIN(13-MONTH($H984),$J984),MIN(12,$J984-SUM($N984:AP984))))*($F984&gt;=5)</f>
        <v>0</v>
      </c>
      <c r="AR984" s="298">
        <f>IF(AR$10&lt;YEAR($H984),0,IF(AR$10=YEAR($H984),MIN(13-MONTH($H984),$J984),MIN(12,$J984-SUM($N984:AQ984))))*($F984&gt;=5)</f>
        <v>0</v>
      </c>
      <c r="AS984" s="298">
        <f>IF(AS$10&lt;YEAR($H984),0,IF(AS$10=YEAR($H984),MIN(13-MONTH($H984),$J984),MIN(12,$J984-SUM($N984:AR984))))*($F984&gt;=5)</f>
        <v>0</v>
      </c>
      <c r="AT984" s="298">
        <f>IF(AT$10&lt;YEAR($H984),0,IF(AT$10=YEAR($H984),MIN(13-MONTH($H984),$J984),MIN(12,$J984-SUM($N984:AS984))))*($F984&gt;=5)</f>
        <v>0</v>
      </c>
      <c r="AU984" s="298">
        <f>IF(AU$10&lt;YEAR($H984),0,IF(AU$10=YEAR($H984),MIN(13-MONTH($H984),$J984),MIN(12,$J984-SUM($N984:AT984))))*($F984&gt;=5)</f>
        <v>0</v>
      </c>
      <c r="AV984" s="298">
        <f>IF(AV$10&lt;YEAR($H984),0,IF(AV$10=YEAR($H984),MIN(13-MONTH($H984),$J984),MIN(12,$J984-SUM($N984:AU984))))*($F984&gt;=5)</f>
        <v>0</v>
      </c>
      <c r="AW984" s="298">
        <f>IF(AW$10&lt;YEAR($H984),0,IF(AW$10=YEAR($H984),MIN(13-MONTH($H984),$J984),MIN(12,$J984-SUM($N984:AV984))))*($F984&gt;=5)</f>
        <v>0</v>
      </c>
      <c r="AX984" s="298">
        <f>IF(AX$10&lt;YEAR($H984),0,IF(AX$10=YEAR($H984),MIN(13-MONTH($H984),$J984),MIN(12,$J984-SUM($N984:AW984))))*($F984&gt;=5)</f>
        <v>0</v>
      </c>
      <c r="AY984" s="298">
        <f>IF(AY$10&lt;YEAR($H984),0,IF(AY$10=YEAR($H984),MIN(13-MONTH($H984),$J984),MIN(12,$J984-SUM($N984:AX984))))*($F984&gt;=5)</f>
        <v>0</v>
      </c>
      <c r="AZ984" s="298">
        <f>IF(AZ$10&lt;YEAR($H984),0,IF(AZ$10=YEAR($H984),MIN(13-MONTH($H984),$J984),MIN(12,$J984-SUM($N984:AY984))))*($F984&gt;=5)</f>
        <v>0</v>
      </c>
      <c r="BA984" s="298">
        <f>IF(BA$10&lt;YEAR($H984),0,IF(BA$10=YEAR($H984),MIN(13-MONTH($H984),$J984),MIN(12,$J984-SUM($N984:AZ984))))*($F984&gt;=5)</f>
        <v>0</v>
      </c>
      <c r="BB984" s="298">
        <f>IF(BB$10&lt;YEAR($H984),0,IF(BB$10=YEAR($H984),MIN(13-MONTH($H984),$J984),MIN(12,$J984-SUM($N984:BA984))))*($F984&gt;=5)</f>
        <v>0</v>
      </c>
      <c r="BC984" s="298">
        <f>IF(BC$10&lt;YEAR($H984),0,IF(BC$10=YEAR($H984),MIN(13-MONTH($H984),$J984),MIN(12,$J984-SUM($N984:BB984))))*($F984&gt;=5)</f>
        <v>0</v>
      </c>
      <c r="BD984" s="298">
        <f>IF(BD$10&lt;YEAR($H984),0,IF(BD$10=YEAR($H984),MIN(13-MONTH($H984),$J984),MIN(12,$J984-SUM($N984:BC984))))*($F984&gt;=5)</f>
        <v>0</v>
      </c>
      <c r="BE984" s="298">
        <f>IF(BE$10&lt;YEAR($H984),0,IF(BE$10=YEAR($H984),MIN(13-MONTH($H984),$J984),MIN(12,$J984-SUM($N984:BD984))))*($F984&gt;=5)</f>
        <v>0</v>
      </c>
      <c r="BF984" s="298">
        <f>IF(BF$10&lt;YEAR($H984),0,IF(BF$10=YEAR($H984),MIN(13-MONTH($H984),$J984),MIN(12,$J984-SUM($N984:BE984))))*($F984&gt;=5)</f>
        <v>0</v>
      </c>
      <c r="BG984" s="298">
        <f>IF(BG$10&lt;YEAR($H984),0,IF(BG$10=YEAR($H984),MIN(13-MONTH($H984),$J984),MIN(12,$J984-SUM($N984:BF984))))*($F984&gt;=5)</f>
        <v>0</v>
      </c>
      <c r="BH984" s="298">
        <f>IF(BH$10&lt;YEAR($H984),0,IF(BH$10=YEAR($H984),MIN(13-MONTH($H984),$J984),MIN(12,$J984-SUM($N984:BG984))))*($F984&gt;=5)</f>
        <v>0</v>
      </c>
      <c r="BI984" s="298">
        <f>IF(BI$10&lt;YEAR($H984),0,IF(BI$10=YEAR($H984),MIN(13-MONTH($H984),$J984),MIN(12,$J984-SUM($N984:BH984))))*($F984&gt;=5)</f>
        <v>0</v>
      </c>
      <c r="BJ984" s="298">
        <f>IF(BJ$10&lt;YEAR($H984),0,IF(BJ$10=YEAR($H984),MIN(13-MONTH($H984),$J984),MIN(12,$J984-SUM($N984:BI984))))*($F984&gt;=5)</f>
        <v>0</v>
      </c>
      <c r="BK984" s="298">
        <f>IF(BK$10&lt;YEAR($H984),0,IF(BK$10=YEAR($H984),MIN(13-MONTH($H984),$J984),MIN(12,$J984-SUM($N984:BJ984))))*($F984&gt;=5)</f>
        <v>0</v>
      </c>
      <c r="BL984" s="298">
        <f>IF(BL$10&lt;YEAR($H984),0,IF(BL$10=YEAR($H984),MIN(13-MONTH($H984),$J984),MIN(12,$J984-SUM($N984:BK984))))*($F984&gt;=5)</f>
        <v>0</v>
      </c>
      <c r="BM984" s="298">
        <f>IF(BM$10&lt;YEAR($H984),0,IF(BM$10=YEAR($H984),MIN(13-MONTH($H984),$J984),MIN(12,$J984-SUM($N984:BL984))))*($F984&gt;=5)</f>
        <v>0</v>
      </c>
    </row>
    <row r="985" spans="3:65" ht="12.75" outlineLevel="1">
      <c r="C985" s="220">
        <f t="shared" si="782"/>
        <v>14</v>
      </c>
      <c r="D985" s="198" t="str">
        <f t="shared" si="783"/>
        <v>…</v>
      </c>
      <c r="E985" s="245" t="str">
        <f t="shared" si="780"/>
        <v>Operating Expense</v>
      </c>
      <c r="F985" s="215">
        <f t="shared" si="780"/>
        <v>2</v>
      </c>
      <c r="G985" s="215"/>
      <c r="H985" s="297">
        <f>Input!F25</f>
        <v>44197</v>
      </c>
      <c r="I985" s="297">
        <f>Input!G25</f>
        <v>44562</v>
      </c>
      <c r="J985" s="300">
        <f t="shared" si="781"/>
        <v>12</v>
      </c>
      <c r="K985" s="236">
        <f t="shared" si="784"/>
        <v>0</v>
      </c>
      <c r="L985" s="237">
        <f t="shared" si="785"/>
        <v>0</v>
      </c>
      <c r="O985" s="298">
        <f>IF(O$10&lt;YEAR($H985),0,IF(O$10=YEAR($H985),MIN(13-MONTH($H985),$J985),MIN(12,$J985-SUM($N985:N985))))*($F985&gt;=5)</f>
        <v>0</v>
      </c>
      <c r="P985" s="298">
        <f>IF(P$10&lt;YEAR($H985),0,IF(P$10=YEAR($H985),MIN(13-MONTH($H985),$J985),MIN(12,$J985-SUM($N985:O985))))*($F985&gt;=5)</f>
        <v>0</v>
      </c>
      <c r="Q985" s="298">
        <f>IF(Q$10&lt;YEAR($H985),0,IF(Q$10=YEAR($H985),MIN(13-MONTH($H985),$J985),MIN(12,$J985-SUM($N985:P985))))*($F985&gt;=5)</f>
        <v>0</v>
      </c>
      <c r="R985" s="298">
        <f>IF(R$10&lt;YEAR($H985),0,IF(R$10=YEAR($H985),MIN(13-MONTH($H985),$J985),MIN(12,$J985-SUM($N985:Q985))))*($F985&gt;=5)</f>
        <v>0</v>
      </c>
      <c r="S985" s="298">
        <f>IF(S$10&lt;YEAR($H985),0,IF(S$10=YEAR($H985),MIN(13-MONTH($H985),$J985),MIN(12,$J985-SUM($N985:R985))))*($F985&gt;=5)</f>
        <v>0</v>
      </c>
      <c r="T985" s="298">
        <f>IF(T$10&lt;YEAR($H985),0,IF(T$10=YEAR($H985),MIN(13-MONTH($H985),$J985),MIN(12,$J985-SUM($N985:S985))))*($F985&gt;=5)</f>
        <v>0</v>
      </c>
      <c r="U985" s="298">
        <f>IF(U$10&lt;YEAR($H985),0,IF(U$10=YEAR($H985),MIN(13-MONTH($H985),$J985),MIN(12,$J985-SUM($N985:T985))))*($F985&gt;=5)</f>
        <v>0</v>
      </c>
      <c r="V985" s="298">
        <f>IF(V$10&lt;YEAR($H985),0,IF(V$10=YEAR($H985),MIN(13-MONTH($H985),$J985),MIN(12,$J985-SUM($N985:U985))))*($F985&gt;=5)</f>
        <v>0</v>
      </c>
      <c r="W985" s="298">
        <f>IF(W$10&lt;YEAR($H985),0,IF(W$10=YEAR($H985),MIN(13-MONTH($H985),$J985),MIN(12,$J985-SUM($N985:V985))))*($F985&gt;=5)</f>
        <v>0</v>
      </c>
      <c r="X985" s="298">
        <f>IF(X$10&lt;YEAR($H985),0,IF(X$10=YEAR($H985),MIN(13-MONTH($H985),$J985),MIN(12,$J985-SUM($N985:W985))))*($F985&gt;=5)</f>
        <v>0</v>
      </c>
      <c r="Y985" s="298">
        <f>IF(Y$10&lt;YEAR($H985),0,IF(Y$10=YEAR($H985),MIN(13-MONTH($H985),$J985),MIN(12,$J985-SUM($N985:X985))))*($F985&gt;=5)</f>
        <v>0</v>
      </c>
      <c r="Z985" s="298">
        <f>IF(Z$10&lt;YEAR($H985),0,IF(Z$10=YEAR($H985),MIN(13-MONTH($H985),$J985),MIN(12,$J985-SUM($N985:Y985))))*($F985&gt;=5)</f>
        <v>0</v>
      </c>
      <c r="AA985" s="298">
        <f>IF(AA$10&lt;YEAR($H985),0,IF(AA$10=YEAR($H985),MIN(13-MONTH($H985),$J985),MIN(12,$J985-SUM($N985:Z985))))*($F985&gt;=5)</f>
        <v>0</v>
      </c>
      <c r="AB985" s="298">
        <f>IF(AB$10&lt;YEAR($H985),0,IF(AB$10=YEAR($H985),MIN(13-MONTH($H985),$J985),MIN(12,$J985-SUM($N985:AA985))))*($F985&gt;=5)</f>
        <v>0</v>
      </c>
      <c r="AC985" s="298">
        <f>IF(AC$10&lt;YEAR($H985),0,IF(AC$10=YEAR($H985),MIN(13-MONTH($H985),$J985),MIN(12,$J985-SUM($N985:AB985))))*($F985&gt;=5)</f>
        <v>0</v>
      </c>
      <c r="AD985" s="298">
        <f>IF(AD$10&lt;YEAR($H985),0,IF(AD$10=YEAR($H985),MIN(13-MONTH($H985),$J985),MIN(12,$J985-SUM($N985:AC985))))*($F985&gt;=5)</f>
        <v>0</v>
      </c>
      <c r="AE985" s="298">
        <f>IF(AE$10&lt;YEAR($H985),0,IF(AE$10=YEAR($H985),MIN(13-MONTH($H985),$J985),MIN(12,$J985-SUM($N985:AD985))))*($F985&gt;=5)</f>
        <v>0</v>
      </c>
      <c r="AF985" s="298">
        <f>IF(AF$10&lt;YEAR($H985),0,IF(AF$10=YEAR($H985),MIN(13-MONTH($H985),$J985),MIN(12,$J985-SUM($N985:AE985))))*($F985&gt;=5)</f>
        <v>0</v>
      </c>
      <c r="AG985" s="298">
        <f>IF(AG$10&lt;YEAR($H985),0,IF(AG$10=YEAR($H985),MIN(13-MONTH($H985),$J985),MIN(12,$J985-SUM($N985:AF985))))*($F985&gt;=5)</f>
        <v>0</v>
      </c>
      <c r="AH985" s="298">
        <f>IF(AH$10&lt;YEAR($H985),0,IF(AH$10=YEAR($H985),MIN(13-MONTH($H985),$J985),MIN(12,$J985-SUM($N985:AG985))))*($F985&gt;=5)</f>
        <v>0</v>
      </c>
      <c r="AI985" s="298">
        <f>IF(AI$10&lt;YEAR($H985),0,IF(AI$10=YEAR($H985),MIN(13-MONTH($H985),$J985),MIN(12,$J985-SUM($N985:AH985))))*($F985&gt;=5)</f>
        <v>0</v>
      </c>
      <c r="AJ985" s="298">
        <f>IF(AJ$10&lt;YEAR($H985),0,IF(AJ$10=YEAR($H985),MIN(13-MONTH($H985),$J985),MIN(12,$J985-SUM($N985:AI985))))*($F985&gt;=5)</f>
        <v>0</v>
      </c>
      <c r="AK985" s="298">
        <f>IF(AK$10&lt;YEAR($H985),0,IF(AK$10=YEAR($H985),MIN(13-MONTH($H985),$J985),MIN(12,$J985-SUM($N985:AJ985))))*($F985&gt;=5)</f>
        <v>0</v>
      </c>
      <c r="AL985" s="298">
        <f>IF(AL$10&lt;YEAR($H985),0,IF(AL$10=YEAR($H985),MIN(13-MONTH($H985),$J985),MIN(12,$J985-SUM($N985:AK985))))*($F985&gt;=5)</f>
        <v>0</v>
      </c>
      <c r="AM985" s="298">
        <f>IF(AM$10&lt;YEAR($H985),0,IF(AM$10=YEAR($H985),MIN(13-MONTH($H985),$J985),MIN(12,$J985-SUM($N985:AL985))))*($F985&gt;=5)</f>
        <v>0</v>
      </c>
      <c r="AN985" s="298">
        <f>IF(AN$10&lt;YEAR($H985),0,IF(AN$10=YEAR($H985),MIN(13-MONTH($H985),$J985),MIN(12,$J985-SUM($N985:AM985))))*($F985&gt;=5)</f>
        <v>0</v>
      </c>
      <c r="AO985" s="298">
        <f>IF(AO$10&lt;YEAR($H985),0,IF(AO$10=YEAR($H985),MIN(13-MONTH($H985),$J985),MIN(12,$J985-SUM($N985:AN985))))*($F985&gt;=5)</f>
        <v>0</v>
      </c>
      <c r="AP985" s="298">
        <f>IF(AP$10&lt;YEAR($H985),0,IF(AP$10=YEAR($H985),MIN(13-MONTH($H985),$J985),MIN(12,$J985-SUM($N985:AO985))))*($F985&gt;=5)</f>
        <v>0</v>
      </c>
      <c r="AQ985" s="298">
        <f>IF(AQ$10&lt;YEAR($H985),0,IF(AQ$10=YEAR($H985),MIN(13-MONTH($H985),$J985),MIN(12,$J985-SUM($N985:AP985))))*($F985&gt;=5)</f>
        <v>0</v>
      </c>
      <c r="AR985" s="298">
        <f>IF(AR$10&lt;YEAR($H985),0,IF(AR$10=YEAR($H985),MIN(13-MONTH($H985),$J985),MIN(12,$J985-SUM($N985:AQ985))))*($F985&gt;=5)</f>
        <v>0</v>
      </c>
      <c r="AS985" s="298">
        <f>IF(AS$10&lt;YEAR($H985),0,IF(AS$10=YEAR($H985),MIN(13-MONTH($H985),$J985),MIN(12,$J985-SUM($N985:AR985))))*($F985&gt;=5)</f>
        <v>0</v>
      </c>
      <c r="AT985" s="298">
        <f>IF(AT$10&lt;YEAR($H985),0,IF(AT$10=YEAR($H985),MIN(13-MONTH($H985),$J985),MIN(12,$J985-SUM($N985:AS985))))*($F985&gt;=5)</f>
        <v>0</v>
      </c>
      <c r="AU985" s="298">
        <f>IF(AU$10&lt;YEAR($H985),0,IF(AU$10=YEAR($H985),MIN(13-MONTH($H985),$J985),MIN(12,$J985-SUM($N985:AT985))))*($F985&gt;=5)</f>
        <v>0</v>
      </c>
      <c r="AV985" s="298">
        <f>IF(AV$10&lt;YEAR($H985),0,IF(AV$10=YEAR($H985),MIN(13-MONTH($H985),$J985),MIN(12,$J985-SUM($N985:AU985))))*($F985&gt;=5)</f>
        <v>0</v>
      </c>
      <c r="AW985" s="298">
        <f>IF(AW$10&lt;YEAR($H985),0,IF(AW$10=YEAR($H985),MIN(13-MONTH($H985),$J985),MIN(12,$J985-SUM($N985:AV985))))*($F985&gt;=5)</f>
        <v>0</v>
      </c>
      <c r="AX985" s="298">
        <f>IF(AX$10&lt;YEAR($H985),0,IF(AX$10=YEAR($H985),MIN(13-MONTH($H985),$J985),MIN(12,$J985-SUM($N985:AW985))))*($F985&gt;=5)</f>
        <v>0</v>
      </c>
      <c r="AY985" s="298">
        <f>IF(AY$10&lt;YEAR($H985),0,IF(AY$10=YEAR($H985),MIN(13-MONTH($H985),$J985),MIN(12,$J985-SUM($N985:AX985))))*($F985&gt;=5)</f>
        <v>0</v>
      </c>
      <c r="AZ985" s="298">
        <f>IF(AZ$10&lt;YEAR($H985),0,IF(AZ$10=YEAR($H985),MIN(13-MONTH($H985),$J985),MIN(12,$J985-SUM($N985:AY985))))*($F985&gt;=5)</f>
        <v>0</v>
      </c>
      <c r="BA985" s="298">
        <f>IF(BA$10&lt;YEAR($H985),0,IF(BA$10=YEAR($H985),MIN(13-MONTH($H985),$J985),MIN(12,$J985-SUM($N985:AZ985))))*($F985&gt;=5)</f>
        <v>0</v>
      </c>
      <c r="BB985" s="298">
        <f>IF(BB$10&lt;YEAR($H985),0,IF(BB$10=YEAR($H985),MIN(13-MONTH($H985),$J985),MIN(12,$J985-SUM($N985:BA985))))*($F985&gt;=5)</f>
        <v>0</v>
      </c>
      <c r="BC985" s="298">
        <f>IF(BC$10&lt;YEAR($H985),0,IF(BC$10=YEAR($H985),MIN(13-MONTH($H985),$J985),MIN(12,$J985-SUM($N985:BB985))))*($F985&gt;=5)</f>
        <v>0</v>
      </c>
      <c r="BD985" s="298">
        <f>IF(BD$10&lt;YEAR($H985),0,IF(BD$10=YEAR($H985),MIN(13-MONTH($H985),$J985),MIN(12,$J985-SUM($N985:BC985))))*($F985&gt;=5)</f>
        <v>0</v>
      </c>
      <c r="BE985" s="298">
        <f>IF(BE$10&lt;YEAR($H985),0,IF(BE$10=YEAR($H985),MIN(13-MONTH($H985),$J985),MIN(12,$J985-SUM($N985:BD985))))*($F985&gt;=5)</f>
        <v>0</v>
      </c>
      <c r="BF985" s="298">
        <f>IF(BF$10&lt;YEAR($H985),0,IF(BF$10=YEAR($H985),MIN(13-MONTH($H985),$J985),MIN(12,$J985-SUM($N985:BE985))))*($F985&gt;=5)</f>
        <v>0</v>
      </c>
      <c r="BG985" s="298">
        <f>IF(BG$10&lt;YEAR($H985),0,IF(BG$10=YEAR($H985),MIN(13-MONTH($H985),$J985),MIN(12,$J985-SUM($N985:BF985))))*($F985&gt;=5)</f>
        <v>0</v>
      </c>
      <c r="BH985" s="298">
        <f>IF(BH$10&lt;YEAR($H985),0,IF(BH$10=YEAR($H985),MIN(13-MONTH($H985),$J985),MIN(12,$J985-SUM($N985:BG985))))*($F985&gt;=5)</f>
        <v>0</v>
      </c>
      <c r="BI985" s="298">
        <f>IF(BI$10&lt;YEAR($H985),0,IF(BI$10=YEAR($H985),MIN(13-MONTH($H985),$J985),MIN(12,$J985-SUM($N985:BH985))))*($F985&gt;=5)</f>
        <v>0</v>
      </c>
      <c r="BJ985" s="298">
        <f>IF(BJ$10&lt;YEAR($H985),0,IF(BJ$10=YEAR($H985),MIN(13-MONTH($H985),$J985),MIN(12,$J985-SUM($N985:BI985))))*($F985&gt;=5)</f>
        <v>0</v>
      </c>
      <c r="BK985" s="298">
        <f>IF(BK$10&lt;YEAR($H985),0,IF(BK$10=YEAR($H985),MIN(13-MONTH($H985),$J985),MIN(12,$J985-SUM($N985:BJ985))))*($F985&gt;=5)</f>
        <v>0</v>
      </c>
      <c r="BL985" s="298">
        <f>IF(BL$10&lt;YEAR($H985),0,IF(BL$10=YEAR($H985),MIN(13-MONTH($H985),$J985),MIN(12,$J985-SUM($N985:BK985))))*($F985&gt;=5)</f>
        <v>0</v>
      </c>
      <c r="BM985" s="298">
        <f>IF(BM$10&lt;YEAR($H985),0,IF(BM$10=YEAR($H985),MIN(13-MONTH($H985),$J985),MIN(12,$J985-SUM($N985:BL985))))*($F985&gt;=5)</f>
        <v>0</v>
      </c>
    </row>
    <row r="986" spans="3:65" ht="12.75" outlineLevel="1">
      <c r="C986" s="220">
        <f t="shared" si="782"/>
        <v>15</v>
      </c>
      <c r="D986" s="198" t="str">
        <f t="shared" si="783"/>
        <v>…</v>
      </c>
      <c r="E986" s="245" t="str">
        <f t="shared" si="780"/>
        <v>Operating Expense</v>
      </c>
      <c r="F986" s="215">
        <f t="shared" si="780"/>
        <v>2</v>
      </c>
      <c r="G986" s="215"/>
      <c r="H986" s="297">
        <f>Input!F26</f>
        <v>44197</v>
      </c>
      <c r="I986" s="297">
        <f>Input!G26</f>
        <v>44562</v>
      </c>
      <c r="J986" s="300">
        <f t="shared" si="781"/>
        <v>12</v>
      </c>
      <c r="K986" s="236">
        <f t="shared" si="784"/>
        <v>0</v>
      </c>
      <c r="L986" s="237">
        <f t="shared" si="785"/>
        <v>0</v>
      </c>
      <c r="O986" s="298">
        <f>IF(O$10&lt;YEAR($H986),0,IF(O$10=YEAR($H986),MIN(13-MONTH($H986),$J986),MIN(12,$J986-SUM($N986:N986))))*($F986&gt;=5)</f>
        <v>0</v>
      </c>
      <c r="P986" s="298">
        <f>IF(P$10&lt;YEAR($H986),0,IF(P$10=YEAR($H986),MIN(13-MONTH($H986),$J986),MIN(12,$J986-SUM($N986:O986))))*($F986&gt;=5)</f>
        <v>0</v>
      </c>
      <c r="Q986" s="298">
        <f>IF(Q$10&lt;YEAR($H986),0,IF(Q$10=YEAR($H986),MIN(13-MONTH($H986),$J986),MIN(12,$J986-SUM($N986:P986))))*($F986&gt;=5)</f>
        <v>0</v>
      </c>
      <c r="R986" s="298">
        <f>IF(R$10&lt;YEAR($H986),0,IF(R$10=YEAR($H986),MIN(13-MONTH($H986),$J986),MIN(12,$J986-SUM($N986:Q986))))*($F986&gt;=5)</f>
        <v>0</v>
      </c>
      <c r="S986" s="298">
        <f>IF(S$10&lt;YEAR($H986),0,IF(S$10=YEAR($H986),MIN(13-MONTH($H986),$J986),MIN(12,$J986-SUM($N986:R986))))*($F986&gt;=5)</f>
        <v>0</v>
      </c>
      <c r="T986" s="298">
        <f>IF(T$10&lt;YEAR($H986),0,IF(T$10=YEAR($H986),MIN(13-MONTH($H986),$J986),MIN(12,$J986-SUM($N986:S986))))*($F986&gt;=5)</f>
        <v>0</v>
      </c>
      <c r="U986" s="298">
        <f>IF(U$10&lt;YEAR($H986),0,IF(U$10=YEAR($H986),MIN(13-MONTH($H986),$J986),MIN(12,$J986-SUM($N986:T986))))*($F986&gt;=5)</f>
        <v>0</v>
      </c>
      <c r="V986" s="298">
        <f>IF(V$10&lt;YEAR($H986),0,IF(V$10=YEAR($H986),MIN(13-MONTH($H986),$J986),MIN(12,$J986-SUM($N986:U986))))*($F986&gt;=5)</f>
        <v>0</v>
      </c>
      <c r="W986" s="298">
        <f>IF(W$10&lt;YEAR($H986),0,IF(W$10=YEAR($H986),MIN(13-MONTH($H986),$J986),MIN(12,$J986-SUM($N986:V986))))*($F986&gt;=5)</f>
        <v>0</v>
      </c>
      <c r="X986" s="298">
        <f>IF(X$10&lt;YEAR($H986),0,IF(X$10=YEAR($H986),MIN(13-MONTH($H986),$J986),MIN(12,$J986-SUM($N986:W986))))*($F986&gt;=5)</f>
        <v>0</v>
      </c>
      <c r="Y986" s="298">
        <f>IF(Y$10&lt;YEAR($H986),0,IF(Y$10=YEAR($H986),MIN(13-MONTH($H986),$J986),MIN(12,$J986-SUM($N986:X986))))*($F986&gt;=5)</f>
        <v>0</v>
      </c>
      <c r="Z986" s="298">
        <f>IF(Z$10&lt;YEAR($H986),0,IF(Z$10=YEAR($H986),MIN(13-MONTH($H986),$J986),MIN(12,$J986-SUM($N986:Y986))))*($F986&gt;=5)</f>
        <v>0</v>
      </c>
      <c r="AA986" s="298">
        <f>IF(AA$10&lt;YEAR($H986),0,IF(AA$10=YEAR($H986),MIN(13-MONTH($H986),$J986),MIN(12,$J986-SUM($N986:Z986))))*($F986&gt;=5)</f>
        <v>0</v>
      </c>
      <c r="AB986" s="298">
        <f>IF(AB$10&lt;YEAR($H986),0,IF(AB$10=YEAR($H986),MIN(13-MONTH($H986),$J986),MIN(12,$J986-SUM($N986:AA986))))*($F986&gt;=5)</f>
        <v>0</v>
      </c>
      <c r="AC986" s="298">
        <f>IF(AC$10&lt;YEAR($H986),0,IF(AC$10=YEAR($H986),MIN(13-MONTH($H986),$J986),MIN(12,$J986-SUM($N986:AB986))))*($F986&gt;=5)</f>
        <v>0</v>
      </c>
      <c r="AD986" s="298">
        <f>IF(AD$10&lt;YEAR($H986),0,IF(AD$10=YEAR($H986),MIN(13-MONTH($H986),$J986),MIN(12,$J986-SUM($N986:AC986))))*($F986&gt;=5)</f>
        <v>0</v>
      </c>
      <c r="AE986" s="298">
        <f>IF(AE$10&lt;YEAR($H986),0,IF(AE$10=YEAR($H986),MIN(13-MONTH($H986),$J986),MIN(12,$J986-SUM($N986:AD986))))*($F986&gt;=5)</f>
        <v>0</v>
      </c>
      <c r="AF986" s="298">
        <f>IF(AF$10&lt;YEAR($H986),0,IF(AF$10=YEAR($H986),MIN(13-MONTH($H986),$J986),MIN(12,$J986-SUM($N986:AE986))))*($F986&gt;=5)</f>
        <v>0</v>
      </c>
      <c r="AG986" s="298">
        <f>IF(AG$10&lt;YEAR($H986),0,IF(AG$10=YEAR($H986),MIN(13-MONTH($H986),$J986),MIN(12,$J986-SUM($N986:AF986))))*($F986&gt;=5)</f>
        <v>0</v>
      </c>
      <c r="AH986" s="298">
        <f>IF(AH$10&lt;YEAR($H986),0,IF(AH$10=YEAR($H986),MIN(13-MONTH($H986),$J986),MIN(12,$J986-SUM($N986:AG986))))*($F986&gt;=5)</f>
        <v>0</v>
      </c>
      <c r="AI986" s="298">
        <f>IF(AI$10&lt;YEAR($H986),0,IF(AI$10=YEAR($H986),MIN(13-MONTH($H986),$J986),MIN(12,$J986-SUM($N986:AH986))))*($F986&gt;=5)</f>
        <v>0</v>
      </c>
      <c r="AJ986" s="298">
        <f>IF(AJ$10&lt;YEAR($H986),0,IF(AJ$10=YEAR($H986),MIN(13-MONTH($H986),$J986),MIN(12,$J986-SUM($N986:AI986))))*($F986&gt;=5)</f>
        <v>0</v>
      </c>
      <c r="AK986" s="298">
        <f>IF(AK$10&lt;YEAR($H986),0,IF(AK$10=YEAR($H986),MIN(13-MONTH($H986),$J986),MIN(12,$J986-SUM($N986:AJ986))))*($F986&gt;=5)</f>
        <v>0</v>
      </c>
      <c r="AL986" s="298">
        <f>IF(AL$10&lt;YEAR($H986),0,IF(AL$10=YEAR($H986),MIN(13-MONTH($H986),$J986),MIN(12,$J986-SUM($N986:AK986))))*($F986&gt;=5)</f>
        <v>0</v>
      </c>
      <c r="AM986" s="298">
        <f>IF(AM$10&lt;YEAR($H986),0,IF(AM$10=YEAR($H986),MIN(13-MONTH($H986),$J986),MIN(12,$J986-SUM($N986:AL986))))*($F986&gt;=5)</f>
        <v>0</v>
      </c>
      <c r="AN986" s="298">
        <f>IF(AN$10&lt;YEAR($H986),0,IF(AN$10=YEAR($H986),MIN(13-MONTH($H986),$J986),MIN(12,$J986-SUM($N986:AM986))))*($F986&gt;=5)</f>
        <v>0</v>
      </c>
      <c r="AO986" s="298">
        <f>IF(AO$10&lt;YEAR($H986),0,IF(AO$10=YEAR($H986),MIN(13-MONTH($H986),$J986),MIN(12,$J986-SUM($N986:AN986))))*($F986&gt;=5)</f>
        <v>0</v>
      </c>
      <c r="AP986" s="298">
        <f>IF(AP$10&lt;YEAR($H986),0,IF(AP$10=YEAR($H986),MIN(13-MONTH($H986),$J986),MIN(12,$J986-SUM($N986:AO986))))*($F986&gt;=5)</f>
        <v>0</v>
      </c>
      <c r="AQ986" s="298">
        <f>IF(AQ$10&lt;YEAR($H986),0,IF(AQ$10=YEAR($H986),MIN(13-MONTH($H986),$J986),MIN(12,$J986-SUM($N986:AP986))))*($F986&gt;=5)</f>
        <v>0</v>
      </c>
      <c r="AR986" s="298">
        <f>IF(AR$10&lt;YEAR($H986),0,IF(AR$10=YEAR($H986),MIN(13-MONTH($H986),$J986),MIN(12,$J986-SUM($N986:AQ986))))*($F986&gt;=5)</f>
        <v>0</v>
      </c>
      <c r="AS986" s="298">
        <f>IF(AS$10&lt;YEAR($H986),0,IF(AS$10=YEAR($H986),MIN(13-MONTH($H986),$J986),MIN(12,$J986-SUM($N986:AR986))))*($F986&gt;=5)</f>
        <v>0</v>
      </c>
      <c r="AT986" s="298">
        <f>IF(AT$10&lt;YEAR($H986),0,IF(AT$10=YEAR($H986),MIN(13-MONTH($H986),$J986),MIN(12,$J986-SUM($N986:AS986))))*($F986&gt;=5)</f>
        <v>0</v>
      </c>
      <c r="AU986" s="298">
        <f>IF(AU$10&lt;YEAR($H986),0,IF(AU$10=YEAR($H986),MIN(13-MONTH($H986),$J986),MIN(12,$J986-SUM($N986:AT986))))*($F986&gt;=5)</f>
        <v>0</v>
      </c>
      <c r="AV986" s="298">
        <f>IF(AV$10&lt;YEAR($H986),0,IF(AV$10=YEAR($H986),MIN(13-MONTH($H986),$J986),MIN(12,$J986-SUM($N986:AU986))))*($F986&gt;=5)</f>
        <v>0</v>
      </c>
      <c r="AW986" s="298">
        <f>IF(AW$10&lt;YEAR($H986),0,IF(AW$10=YEAR($H986),MIN(13-MONTH($H986),$J986),MIN(12,$J986-SUM($N986:AV986))))*($F986&gt;=5)</f>
        <v>0</v>
      </c>
      <c r="AX986" s="298">
        <f>IF(AX$10&lt;YEAR($H986),0,IF(AX$10=YEAR($H986),MIN(13-MONTH($H986),$J986),MIN(12,$J986-SUM($N986:AW986))))*($F986&gt;=5)</f>
        <v>0</v>
      </c>
      <c r="AY986" s="298">
        <f>IF(AY$10&lt;YEAR($H986),0,IF(AY$10=YEAR($H986),MIN(13-MONTH($H986),$J986),MIN(12,$J986-SUM($N986:AX986))))*($F986&gt;=5)</f>
        <v>0</v>
      </c>
      <c r="AZ986" s="298">
        <f>IF(AZ$10&lt;YEAR($H986),0,IF(AZ$10=YEAR($H986),MIN(13-MONTH($H986),$J986),MIN(12,$J986-SUM($N986:AY986))))*($F986&gt;=5)</f>
        <v>0</v>
      </c>
      <c r="BA986" s="298">
        <f>IF(BA$10&lt;YEAR($H986),0,IF(BA$10=YEAR($H986),MIN(13-MONTH($H986),$J986),MIN(12,$J986-SUM($N986:AZ986))))*($F986&gt;=5)</f>
        <v>0</v>
      </c>
      <c r="BB986" s="298">
        <f>IF(BB$10&lt;YEAR($H986),0,IF(BB$10=YEAR($H986),MIN(13-MONTH($H986),$J986),MIN(12,$J986-SUM($N986:BA986))))*($F986&gt;=5)</f>
        <v>0</v>
      </c>
      <c r="BC986" s="298">
        <f>IF(BC$10&lt;YEAR($H986),0,IF(BC$10=YEAR($H986),MIN(13-MONTH($H986),$J986),MIN(12,$J986-SUM($N986:BB986))))*($F986&gt;=5)</f>
        <v>0</v>
      </c>
      <c r="BD986" s="298">
        <f>IF(BD$10&lt;YEAR($H986),0,IF(BD$10=YEAR($H986),MIN(13-MONTH($H986),$J986),MIN(12,$J986-SUM($N986:BC986))))*($F986&gt;=5)</f>
        <v>0</v>
      </c>
      <c r="BE986" s="298">
        <f>IF(BE$10&lt;YEAR($H986),0,IF(BE$10=YEAR($H986),MIN(13-MONTH($H986),$J986),MIN(12,$J986-SUM($N986:BD986))))*($F986&gt;=5)</f>
        <v>0</v>
      </c>
      <c r="BF986" s="298">
        <f>IF(BF$10&lt;YEAR($H986),0,IF(BF$10=YEAR($H986),MIN(13-MONTH($H986),$J986),MIN(12,$J986-SUM($N986:BE986))))*($F986&gt;=5)</f>
        <v>0</v>
      </c>
      <c r="BG986" s="298">
        <f>IF(BG$10&lt;YEAR($H986),0,IF(BG$10=YEAR($H986),MIN(13-MONTH($H986),$J986),MIN(12,$J986-SUM($N986:BF986))))*($F986&gt;=5)</f>
        <v>0</v>
      </c>
      <c r="BH986" s="298">
        <f>IF(BH$10&lt;YEAR($H986),0,IF(BH$10=YEAR($H986),MIN(13-MONTH($H986),$J986),MIN(12,$J986-SUM($N986:BG986))))*($F986&gt;=5)</f>
        <v>0</v>
      </c>
      <c r="BI986" s="298">
        <f>IF(BI$10&lt;YEAR($H986),0,IF(BI$10=YEAR($H986),MIN(13-MONTH($H986),$J986),MIN(12,$J986-SUM($N986:BH986))))*($F986&gt;=5)</f>
        <v>0</v>
      </c>
      <c r="BJ986" s="298">
        <f>IF(BJ$10&lt;YEAR($H986),0,IF(BJ$10=YEAR($H986),MIN(13-MONTH($H986),$J986),MIN(12,$J986-SUM($N986:BI986))))*($F986&gt;=5)</f>
        <v>0</v>
      </c>
      <c r="BK986" s="298">
        <f>IF(BK$10&lt;YEAR($H986),0,IF(BK$10=YEAR($H986),MIN(13-MONTH($H986),$J986),MIN(12,$J986-SUM($N986:BJ986))))*($F986&gt;=5)</f>
        <v>0</v>
      </c>
      <c r="BL986" s="298">
        <f>IF(BL$10&lt;YEAR($H986),0,IF(BL$10=YEAR($H986),MIN(13-MONTH($H986),$J986),MIN(12,$J986-SUM($N986:BK986))))*($F986&gt;=5)</f>
        <v>0</v>
      </c>
      <c r="BM986" s="298">
        <f>IF(BM$10&lt;YEAR($H986),0,IF(BM$10=YEAR($H986),MIN(13-MONTH($H986),$J986),MIN(12,$J986-SUM($N986:BL986))))*($F986&gt;=5)</f>
        <v>0</v>
      </c>
    </row>
    <row r="987" spans="3:65" ht="12.75" outlineLevel="1">
      <c r="C987" s="220">
        <f t="shared" si="782"/>
        <v>16</v>
      </c>
      <c r="D987" s="198" t="str">
        <f t="shared" si="783"/>
        <v>…</v>
      </c>
      <c r="E987" s="245" t="str">
        <f t="shared" si="780"/>
        <v>Operating Expense</v>
      </c>
      <c r="F987" s="215">
        <f t="shared" si="780"/>
        <v>2</v>
      </c>
      <c r="G987" s="215"/>
      <c r="H987" s="297">
        <f>Input!F27</f>
        <v>44197</v>
      </c>
      <c r="I987" s="297">
        <f>Input!G27</f>
        <v>44562</v>
      </c>
      <c r="J987" s="300">
        <f t="shared" si="781"/>
        <v>12</v>
      </c>
      <c r="K987" s="236">
        <f t="shared" si="784"/>
        <v>0</v>
      </c>
      <c r="L987" s="237">
        <f t="shared" si="785"/>
        <v>0</v>
      </c>
      <c r="O987" s="298">
        <f>IF(O$10&lt;YEAR($H987),0,IF(O$10=YEAR($H987),MIN(13-MONTH($H987),$J987),MIN(12,$J987-SUM($N987:N987))))*($F987&gt;=5)</f>
        <v>0</v>
      </c>
      <c r="P987" s="298">
        <f>IF(P$10&lt;YEAR($H987),0,IF(P$10=YEAR($H987),MIN(13-MONTH($H987),$J987),MIN(12,$J987-SUM($N987:O987))))*($F987&gt;=5)</f>
        <v>0</v>
      </c>
      <c r="Q987" s="298">
        <f>IF(Q$10&lt;YEAR($H987),0,IF(Q$10=YEAR($H987),MIN(13-MONTH($H987),$J987),MIN(12,$J987-SUM($N987:P987))))*($F987&gt;=5)</f>
        <v>0</v>
      </c>
      <c r="R987" s="298">
        <f>IF(R$10&lt;YEAR($H987),0,IF(R$10=YEAR($H987),MIN(13-MONTH($H987),$J987),MIN(12,$J987-SUM($N987:Q987))))*($F987&gt;=5)</f>
        <v>0</v>
      </c>
      <c r="S987" s="298">
        <f>IF(S$10&lt;YEAR($H987),0,IF(S$10=YEAR($H987),MIN(13-MONTH($H987),$J987),MIN(12,$J987-SUM($N987:R987))))*($F987&gt;=5)</f>
        <v>0</v>
      </c>
      <c r="T987" s="298">
        <f>IF(T$10&lt;YEAR($H987),0,IF(T$10=YEAR($H987),MIN(13-MONTH($H987),$J987),MIN(12,$J987-SUM($N987:S987))))*($F987&gt;=5)</f>
        <v>0</v>
      </c>
      <c r="U987" s="298">
        <f>IF(U$10&lt;YEAR($H987),0,IF(U$10=YEAR($H987),MIN(13-MONTH($H987),$J987),MIN(12,$J987-SUM($N987:T987))))*($F987&gt;=5)</f>
        <v>0</v>
      </c>
      <c r="V987" s="298">
        <f>IF(V$10&lt;YEAR($H987),0,IF(V$10=YEAR($H987),MIN(13-MONTH($H987),$J987),MIN(12,$J987-SUM($N987:U987))))*($F987&gt;=5)</f>
        <v>0</v>
      </c>
      <c r="W987" s="298">
        <f>IF(W$10&lt;YEAR($H987),0,IF(W$10=YEAR($H987),MIN(13-MONTH($H987),$J987),MIN(12,$J987-SUM($N987:V987))))*($F987&gt;=5)</f>
        <v>0</v>
      </c>
      <c r="X987" s="298">
        <f>IF(X$10&lt;YEAR($H987),0,IF(X$10=YEAR($H987),MIN(13-MONTH($H987),$J987),MIN(12,$J987-SUM($N987:W987))))*($F987&gt;=5)</f>
        <v>0</v>
      </c>
      <c r="Y987" s="298">
        <f>IF(Y$10&lt;YEAR($H987),0,IF(Y$10=YEAR($H987),MIN(13-MONTH($H987),$J987),MIN(12,$J987-SUM($N987:X987))))*($F987&gt;=5)</f>
        <v>0</v>
      </c>
      <c r="Z987" s="298">
        <f>IF(Z$10&lt;YEAR($H987),0,IF(Z$10=YEAR($H987),MIN(13-MONTH($H987),$J987),MIN(12,$J987-SUM($N987:Y987))))*($F987&gt;=5)</f>
        <v>0</v>
      </c>
      <c r="AA987" s="298">
        <f>IF(AA$10&lt;YEAR($H987),0,IF(AA$10=YEAR($H987),MIN(13-MONTH($H987),$J987),MIN(12,$J987-SUM($N987:Z987))))*($F987&gt;=5)</f>
        <v>0</v>
      </c>
      <c r="AB987" s="298">
        <f>IF(AB$10&lt;YEAR($H987),0,IF(AB$10=YEAR($H987),MIN(13-MONTH($H987),$J987),MIN(12,$J987-SUM($N987:AA987))))*($F987&gt;=5)</f>
        <v>0</v>
      </c>
      <c r="AC987" s="298">
        <f>IF(AC$10&lt;YEAR($H987),0,IF(AC$10=YEAR($H987),MIN(13-MONTH($H987),$J987),MIN(12,$J987-SUM($N987:AB987))))*($F987&gt;=5)</f>
        <v>0</v>
      </c>
      <c r="AD987" s="298">
        <f>IF(AD$10&lt;YEAR($H987),0,IF(AD$10=YEAR($H987),MIN(13-MONTH($H987),$J987),MIN(12,$J987-SUM($N987:AC987))))*($F987&gt;=5)</f>
        <v>0</v>
      </c>
      <c r="AE987" s="298">
        <f>IF(AE$10&lt;YEAR($H987),0,IF(AE$10=YEAR($H987),MIN(13-MONTH($H987),$J987),MIN(12,$J987-SUM($N987:AD987))))*($F987&gt;=5)</f>
        <v>0</v>
      </c>
      <c r="AF987" s="298">
        <f>IF(AF$10&lt;YEAR($H987),0,IF(AF$10=YEAR($H987),MIN(13-MONTH($H987),$J987),MIN(12,$J987-SUM($N987:AE987))))*($F987&gt;=5)</f>
        <v>0</v>
      </c>
      <c r="AG987" s="298">
        <f>IF(AG$10&lt;YEAR($H987),0,IF(AG$10=YEAR($H987),MIN(13-MONTH($H987),$J987),MIN(12,$J987-SUM($N987:AF987))))*($F987&gt;=5)</f>
        <v>0</v>
      </c>
      <c r="AH987" s="298">
        <f>IF(AH$10&lt;YEAR($H987),0,IF(AH$10=YEAR($H987),MIN(13-MONTH($H987),$J987),MIN(12,$J987-SUM($N987:AG987))))*($F987&gt;=5)</f>
        <v>0</v>
      </c>
      <c r="AI987" s="298">
        <f>IF(AI$10&lt;YEAR($H987),0,IF(AI$10=YEAR($H987),MIN(13-MONTH($H987),$J987),MIN(12,$J987-SUM($N987:AH987))))*($F987&gt;=5)</f>
        <v>0</v>
      </c>
      <c r="AJ987" s="298">
        <f>IF(AJ$10&lt;YEAR($H987),0,IF(AJ$10=YEAR($H987),MIN(13-MONTH($H987),$J987),MIN(12,$J987-SUM($N987:AI987))))*($F987&gt;=5)</f>
        <v>0</v>
      </c>
      <c r="AK987" s="298">
        <f>IF(AK$10&lt;YEAR($H987),0,IF(AK$10=YEAR($H987),MIN(13-MONTH($H987),$J987),MIN(12,$J987-SUM($N987:AJ987))))*($F987&gt;=5)</f>
        <v>0</v>
      </c>
      <c r="AL987" s="298">
        <f>IF(AL$10&lt;YEAR($H987),0,IF(AL$10=YEAR($H987),MIN(13-MONTH($H987),$J987),MIN(12,$J987-SUM($N987:AK987))))*($F987&gt;=5)</f>
        <v>0</v>
      </c>
      <c r="AM987" s="298">
        <f>IF(AM$10&lt;YEAR($H987),0,IF(AM$10=YEAR($H987),MIN(13-MONTH($H987),$J987),MIN(12,$J987-SUM($N987:AL987))))*($F987&gt;=5)</f>
        <v>0</v>
      </c>
      <c r="AN987" s="298">
        <f>IF(AN$10&lt;YEAR($H987),0,IF(AN$10=YEAR($H987),MIN(13-MONTH($H987),$J987),MIN(12,$J987-SUM($N987:AM987))))*($F987&gt;=5)</f>
        <v>0</v>
      </c>
      <c r="AO987" s="298">
        <f>IF(AO$10&lt;YEAR($H987),0,IF(AO$10=YEAR($H987),MIN(13-MONTH($H987),$J987),MIN(12,$J987-SUM($N987:AN987))))*($F987&gt;=5)</f>
        <v>0</v>
      </c>
      <c r="AP987" s="298">
        <f>IF(AP$10&lt;YEAR($H987),0,IF(AP$10=YEAR($H987),MIN(13-MONTH($H987),$J987),MIN(12,$J987-SUM($N987:AO987))))*($F987&gt;=5)</f>
        <v>0</v>
      </c>
      <c r="AQ987" s="298">
        <f>IF(AQ$10&lt;YEAR($H987),0,IF(AQ$10=YEAR($H987),MIN(13-MONTH($H987),$J987),MIN(12,$J987-SUM($N987:AP987))))*($F987&gt;=5)</f>
        <v>0</v>
      </c>
      <c r="AR987" s="298">
        <f>IF(AR$10&lt;YEAR($H987),0,IF(AR$10=YEAR($H987),MIN(13-MONTH($H987),$J987),MIN(12,$J987-SUM($N987:AQ987))))*($F987&gt;=5)</f>
        <v>0</v>
      </c>
      <c r="AS987" s="298">
        <f>IF(AS$10&lt;YEAR($H987),0,IF(AS$10=YEAR($H987),MIN(13-MONTH($H987),$J987),MIN(12,$J987-SUM($N987:AR987))))*($F987&gt;=5)</f>
        <v>0</v>
      </c>
      <c r="AT987" s="298">
        <f>IF(AT$10&lt;YEAR($H987),0,IF(AT$10=YEAR($H987),MIN(13-MONTH($H987),$J987),MIN(12,$J987-SUM($N987:AS987))))*($F987&gt;=5)</f>
        <v>0</v>
      </c>
      <c r="AU987" s="298">
        <f>IF(AU$10&lt;YEAR($H987),0,IF(AU$10=YEAR($H987),MIN(13-MONTH($H987),$J987),MIN(12,$J987-SUM($N987:AT987))))*($F987&gt;=5)</f>
        <v>0</v>
      </c>
      <c r="AV987" s="298">
        <f>IF(AV$10&lt;YEAR($H987),0,IF(AV$10=YEAR($H987),MIN(13-MONTH($H987),$J987),MIN(12,$J987-SUM($N987:AU987))))*($F987&gt;=5)</f>
        <v>0</v>
      </c>
      <c r="AW987" s="298">
        <f>IF(AW$10&lt;YEAR($H987),0,IF(AW$10=YEAR($H987),MIN(13-MONTH($H987),$J987),MIN(12,$J987-SUM($N987:AV987))))*($F987&gt;=5)</f>
        <v>0</v>
      </c>
      <c r="AX987" s="298">
        <f>IF(AX$10&lt;YEAR($H987),0,IF(AX$10=YEAR($H987),MIN(13-MONTH($H987),$J987),MIN(12,$J987-SUM($N987:AW987))))*($F987&gt;=5)</f>
        <v>0</v>
      </c>
      <c r="AY987" s="298">
        <f>IF(AY$10&lt;YEAR($H987),0,IF(AY$10=YEAR($H987),MIN(13-MONTH($H987),$J987),MIN(12,$J987-SUM($N987:AX987))))*($F987&gt;=5)</f>
        <v>0</v>
      </c>
      <c r="AZ987" s="298">
        <f>IF(AZ$10&lt;YEAR($H987),0,IF(AZ$10=YEAR($H987),MIN(13-MONTH($H987),$J987),MIN(12,$J987-SUM($N987:AY987))))*($F987&gt;=5)</f>
        <v>0</v>
      </c>
      <c r="BA987" s="298">
        <f>IF(BA$10&lt;YEAR($H987),0,IF(BA$10=YEAR($H987),MIN(13-MONTH($H987),$J987),MIN(12,$J987-SUM($N987:AZ987))))*($F987&gt;=5)</f>
        <v>0</v>
      </c>
      <c r="BB987" s="298">
        <f>IF(BB$10&lt;YEAR($H987),0,IF(BB$10=YEAR($H987),MIN(13-MONTH($H987),$J987),MIN(12,$J987-SUM($N987:BA987))))*($F987&gt;=5)</f>
        <v>0</v>
      </c>
      <c r="BC987" s="298">
        <f>IF(BC$10&lt;YEAR($H987),0,IF(BC$10=YEAR($H987),MIN(13-MONTH($H987),$J987),MIN(12,$J987-SUM($N987:BB987))))*($F987&gt;=5)</f>
        <v>0</v>
      </c>
      <c r="BD987" s="298">
        <f>IF(BD$10&lt;YEAR($H987),0,IF(BD$10=YEAR($H987),MIN(13-MONTH($H987),$J987),MIN(12,$J987-SUM($N987:BC987))))*($F987&gt;=5)</f>
        <v>0</v>
      </c>
      <c r="BE987" s="298">
        <f>IF(BE$10&lt;YEAR($H987),0,IF(BE$10=YEAR($H987),MIN(13-MONTH($H987),$J987),MIN(12,$J987-SUM($N987:BD987))))*($F987&gt;=5)</f>
        <v>0</v>
      </c>
      <c r="BF987" s="298">
        <f>IF(BF$10&lt;YEAR($H987),0,IF(BF$10=YEAR($H987),MIN(13-MONTH($H987),$J987),MIN(12,$J987-SUM($N987:BE987))))*($F987&gt;=5)</f>
        <v>0</v>
      </c>
      <c r="BG987" s="298">
        <f>IF(BG$10&lt;YEAR($H987),0,IF(BG$10=YEAR($H987),MIN(13-MONTH($H987),$J987),MIN(12,$J987-SUM($N987:BF987))))*($F987&gt;=5)</f>
        <v>0</v>
      </c>
      <c r="BH987" s="298">
        <f>IF(BH$10&lt;YEAR($H987),0,IF(BH$10=YEAR($H987),MIN(13-MONTH($H987),$J987),MIN(12,$J987-SUM($N987:BG987))))*($F987&gt;=5)</f>
        <v>0</v>
      </c>
      <c r="BI987" s="298">
        <f>IF(BI$10&lt;YEAR($H987),0,IF(BI$10=YEAR($H987),MIN(13-MONTH($H987),$J987),MIN(12,$J987-SUM($N987:BH987))))*($F987&gt;=5)</f>
        <v>0</v>
      </c>
      <c r="BJ987" s="298">
        <f>IF(BJ$10&lt;YEAR($H987),0,IF(BJ$10=YEAR($H987),MIN(13-MONTH($H987),$J987),MIN(12,$J987-SUM($N987:BI987))))*($F987&gt;=5)</f>
        <v>0</v>
      </c>
      <c r="BK987" s="298">
        <f>IF(BK$10&lt;YEAR($H987),0,IF(BK$10=YEAR($H987),MIN(13-MONTH($H987),$J987),MIN(12,$J987-SUM($N987:BJ987))))*($F987&gt;=5)</f>
        <v>0</v>
      </c>
      <c r="BL987" s="298">
        <f>IF(BL$10&lt;YEAR($H987),0,IF(BL$10=YEAR($H987),MIN(13-MONTH($H987),$J987),MIN(12,$J987-SUM($N987:BK987))))*($F987&gt;=5)</f>
        <v>0</v>
      </c>
      <c r="BM987" s="298">
        <f>IF(BM$10&lt;YEAR($H987),0,IF(BM$10=YEAR($H987),MIN(13-MONTH($H987),$J987),MIN(12,$J987-SUM($N987:BL987))))*($F987&gt;=5)</f>
        <v>0</v>
      </c>
    </row>
    <row r="988" spans="3:65" ht="12.75" outlineLevel="1">
      <c r="C988" s="220">
        <f t="shared" si="782"/>
        <v>17</v>
      </c>
      <c r="D988" s="198" t="str">
        <f t="shared" si="783"/>
        <v>…</v>
      </c>
      <c r="E988" s="245" t="str">
        <f t="shared" si="780"/>
        <v>Operating Expense</v>
      </c>
      <c r="F988" s="215">
        <f t="shared" si="780"/>
        <v>2</v>
      </c>
      <c r="G988" s="215"/>
      <c r="H988" s="297">
        <f>Input!F28</f>
        <v>44197</v>
      </c>
      <c r="I988" s="297">
        <f>Input!G28</f>
        <v>44562</v>
      </c>
      <c r="J988" s="300">
        <f t="shared" si="781"/>
        <v>12</v>
      </c>
      <c r="K988" s="236">
        <f t="shared" si="784"/>
        <v>0</v>
      </c>
      <c r="L988" s="237">
        <f t="shared" si="785"/>
        <v>0</v>
      </c>
      <c r="O988" s="298">
        <f>IF(O$10&lt;YEAR($H988),0,IF(O$10=YEAR($H988),MIN(13-MONTH($H988),$J988),MIN(12,$J988-SUM($N988:N988))))*($F988&gt;=5)</f>
        <v>0</v>
      </c>
      <c r="P988" s="298">
        <f>IF(P$10&lt;YEAR($H988),0,IF(P$10=YEAR($H988),MIN(13-MONTH($H988),$J988),MIN(12,$J988-SUM($N988:O988))))*($F988&gt;=5)</f>
        <v>0</v>
      </c>
      <c r="Q988" s="298">
        <f>IF(Q$10&lt;YEAR($H988),0,IF(Q$10=YEAR($H988),MIN(13-MONTH($H988),$J988),MIN(12,$J988-SUM($N988:P988))))*($F988&gt;=5)</f>
        <v>0</v>
      </c>
      <c r="R988" s="298">
        <f>IF(R$10&lt;YEAR($H988),0,IF(R$10=YEAR($H988),MIN(13-MONTH($H988),$J988),MIN(12,$J988-SUM($N988:Q988))))*($F988&gt;=5)</f>
        <v>0</v>
      </c>
      <c r="S988" s="298">
        <f>IF(S$10&lt;YEAR($H988),0,IF(S$10=YEAR($H988),MIN(13-MONTH($H988),$J988),MIN(12,$J988-SUM($N988:R988))))*($F988&gt;=5)</f>
        <v>0</v>
      </c>
      <c r="T988" s="298">
        <f>IF(T$10&lt;YEAR($H988),0,IF(T$10=YEAR($H988),MIN(13-MONTH($H988),$J988),MIN(12,$J988-SUM($N988:S988))))*($F988&gt;=5)</f>
        <v>0</v>
      </c>
      <c r="U988" s="298">
        <f>IF(U$10&lt;YEAR($H988),0,IF(U$10=YEAR($H988),MIN(13-MONTH($H988),$J988),MIN(12,$J988-SUM($N988:T988))))*($F988&gt;=5)</f>
        <v>0</v>
      </c>
      <c r="V988" s="298">
        <f>IF(V$10&lt;YEAR($H988),0,IF(V$10=YEAR($H988),MIN(13-MONTH($H988),$J988),MIN(12,$J988-SUM($N988:U988))))*($F988&gt;=5)</f>
        <v>0</v>
      </c>
      <c r="W988" s="298">
        <f>IF(W$10&lt;YEAR($H988),0,IF(W$10=YEAR($H988),MIN(13-MONTH($H988),$J988),MIN(12,$J988-SUM($N988:V988))))*($F988&gt;=5)</f>
        <v>0</v>
      </c>
      <c r="X988" s="298">
        <f>IF(X$10&lt;YEAR($H988),0,IF(X$10=YEAR($H988),MIN(13-MONTH($H988),$J988),MIN(12,$J988-SUM($N988:W988))))*($F988&gt;=5)</f>
        <v>0</v>
      </c>
      <c r="Y988" s="298">
        <f>IF(Y$10&lt;YEAR($H988),0,IF(Y$10=YEAR($H988),MIN(13-MONTH($H988),$J988),MIN(12,$J988-SUM($N988:X988))))*($F988&gt;=5)</f>
        <v>0</v>
      </c>
      <c r="Z988" s="298">
        <f>IF(Z$10&lt;YEAR($H988),0,IF(Z$10=YEAR($H988),MIN(13-MONTH($H988),$J988),MIN(12,$J988-SUM($N988:Y988))))*($F988&gt;=5)</f>
        <v>0</v>
      </c>
      <c r="AA988" s="298">
        <f>IF(AA$10&lt;YEAR($H988),0,IF(AA$10=YEAR($H988),MIN(13-MONTH($H988),$J988),MIN(12,$J988-SUM($N988:Z988))))*($F988&gt;=5)</f>
        <v>0</v>
      </c>
      <c r="AB988" s="298">
        <f>IF(AB$10&lt;YEAR($H988),0,IF(AB$10=YEAR($H988),MIN(13-MONTH($H988),$J988),MIN(12,$J988-SUM($N988:AA988))))*($F988&gt;=5)</f>
        <v>0</v>
      </c>
      <c r="AC988" s="298">
        <f>IF(AC$10&lt;YEAR($H988),0,IF(AC$10=YEAR($H988),MIN(13-MONTH($H988),$J988),MIN(12,$J988-SUM($N988:AB988))))*($F988&gt;=5)</f>
        <v>0</v>
      </c>
      <c r="AD988" s="298">
        <f>IF(AD$10&lt;YEAR($H988),0,IF(AD$10=YEAR($H988),MIN(13-MONTH($H988),$J988),MIN(12,$J988-SUM($N988:AC988))))*($F988&gt;=5)</f>
        <v>0</v>
      </c>
      <c r="AE988" s="298">
        <f>IF(AE$10&lt;YEAR($H988),0,IF(AE$10=YEAR($H988),MIN(13-MONTH($H988),$J988),MIN(12,$J988-SUM($N988:AD988))))*($F988&gt;=5)</f>
        <v>0</v>
      </c>
      <c r="AF988" s="298">
        <f>IF(AF$10&lt;YEAR($H988),0,IF(AF$10=YEAR($H988),MIN(13-MONTH($H988),$J988),MIN(12,$J988-SUM($N988:AE988))))*($F988&gt;=5)</f>
        <v>0</v>
      </c>
      <c r="AG988" s="298">
        <f>IF(AG$10&lt;YEAR($H988),0,IF(AG$10=YEAR($H988),MIN(13-MONTH($H988),$J988),MIN(12,$J988-SUM($N988:AF988))))*($F988&gt;=5)</f>
        <v>0</v>
      </c>
      <c r="AH988" s="298">
        <f>IF(AH$10&lt;YEAR($H988),0,IF(AH$10=YEAR($H988),MIN(13-MONTH($H988),$J988),MIN(12,$J988-SUM($N988:AG988))))*($F988&gt;=5)</f>
        <v>0</v>
      </c>
      <c r="AI988" s="298">
        <f>IF(AI$10&lt;YEAR($H988),0,IF(AI$10=YEAR($H988),MIN(13-MONTH($H988),$J988),MIN(12,$J988-SUM($N988:AH988))))*($F988&gt;=5)</f>
        <v>0</v>
      </c>
      <c r="AJ988" s="298">
        <f>IF(AJ$10&lt;YEAR($H988),0,IF(AJ$10=YEAR($H988),MIN(13-MONTH($H988),$J988),MIN(12,$J988-SUM($N988:AI988))))*($F988&gt;=5)</f>
        <v>0</v>
      </c>
      <c r="AK988" s="298">
        <f>IF(AK$10&lt;YEAR($H988),0,IF(AK$10=YEAR($H988),MIN(13-MONTH($H988),$J988),MIN(12,$J988-SUM($N988:AJ988))))*($F988&gt;=5)</f>
        <v>0</v>
      </c>
      <c r="AL988" s="298">
        <f>IF(AL$10&lt;YEAR($H988),0,IF(AL$10=YEAR($H988),MIN(13-MONTH($H988),$J988),MIN(12,$J988-SUM($N988:AK988))))*($F988&gt;=5)</f>
        <v>0</v>
      </c>
      <c r="AM988" s="298">
        <f>IF(AM$10&lt;YEAR($H988),0,IF(AM$10=YEAR($H988),MIN(13-MONTH($H988),$J988),MIN(12,$J988-SUM($N988:AL988))))*($F988&gt;=5)</f>
        <v>0</v>
      </c>
      <c r="AN988" s="298">
        <f>IF(AN$10&lt;YEAR($H988),0,IF(AN$10=YEAR($H988),MIN(13-MONTH($H988),$J988),MIN(12,$J988-SUM($N988:AM988))))*($F988&gt;=5)</f>
        <v>0</v>
      </c>
      <c r="AO988" s="298">
        <f>IF(AO$10&lt;YEAR($H988),0,IF(AO$10=YEAR($H988),MIN(13-MONTH($H988),$J988),MIN(12,$J988-SUM($N988:AN988))))*($F988&gt;=5)</f>
        <v>0</v>
      </c>
      <c r="AP988" s="298">
        <f>IF(AP$10&lt;YEAR($H988),0,IF(AP$10=YEAR($H988),MIN(13-MONTH($H988),$J988),MIN(12,$J988-SUM($N988:AO988))))*($F988&gt;=5)</f>
        <v>0</v>
      </c>
      <c r="AQ988" s="298">
        <f>IF(AQ$10&lt;YEAR($H988),0,IF(AQ$10=YEAR($H988),MIN(13-MONTH($H988),$J988),MIN(12,$J988-SUM($N988:AP988))))*($F988&gt;=5)</f>
        <v>0</v>
      </c>
      <c r="AR988" s="298">
        <f>IF(AR$10&lt;YEAR($H988),0,IF(AR$10=YEAR($H988),MIN(13-MONTH($H988),$J988),MIN(12,$J988-SUM($N988:AQ988))))*($F988&gt;=5)</f>
        <v>0</v>
      </c>
      <c r="AS988" s="298">
        <f>IF(AS$10&lt;YEAR($H988),0,IF(AS$10=YEAR($H988),MIN(13-MONTH($H988),$J988),MIN(12,$J988-SUM($N988:AR988))))*($F988&gt;=5)</f>
        <v>0</v>
      </c>
      <c r="AT988" s="298">
        <f>IF(AT$10&lt;YEAR($H988),0,IF(AT$10=YEAR($H988),MIN(13-MONTH($H988),$J988),MIN(12,$J988-SUM($N988:AS988))))*($F988&gt;=5)</f>
        <v>0</v>
      </c>
      <c r="AU988" s="298">
        <f>IF(AU$10&lt;YEAR($H988),0,IF(AU$10=YEAR($H988),MIN(13-MONTH($H988),$J988),MIN(12,$J988-SUM($N988:AT988))))*($F988&gt;=5)</f>
        <v>0</v>
      </c>
      <c r="AV988" s="298">
        <f>IF(AV$10&lt;YEAR($H988),0,IF(AV$10=YEAR($H988),MIN(13-MONTH($H988),$J988),MIN(12,$J988-SUM($N988:AU988))))*($F988&gt;=5)</f>
        <v>0</v>
      </c>
      <c r="AW988" s="298">
        <f>IF(AW$10&lt;YEAR($H988),0,IF(AW$10=YEAR($H988),MIN(13-MONTH($H988),$J988),MIN(12,$J988-SUM($N988:AV988))))*($F988&gt;=5)</f>
        <v>0</v>
      </c>
      <c r="AX988" s="298">
        <f>IF(AX$10&lt;YEAR($H988),0,IF(AX$10=YEAR($H988),MIN(13-MONTH($H988),$J988),MIN(12,$J988-SUM($N988:AW988))))*($F988&gt;=5)</f>
        <v>0</v>
      </c>
      <c r="AY988" s="298">
        <f>IF(AY$10&lt;YEAR($H988),0,IF(AY$10=YEAR($H988),MIN(13-MONTH($H988),$J988),MIN(12,$J988-SUM($N988:AX988))))*($F988&gt;=5)</f>
        <v>0</v>
      </c>
      <c r="AZ988" s="298">
        <f>IF(AZ$10&lt;YEAR($H988),0,IF(AZ$10=YEAR($H988),MIN(13-MONTH($H988),$J988),MIN(12,$J988-SUM($N988:AY988))))*($F988&gt;=5)</f>
        <v>0</v>
      </c>
      <c r="BA988" s="298">
        <f>IF(BA$10&lt;YEAR($H988),0,IF(BA$10=YEAR($H988),MIN(13-MONTH($H988),$J988),MIN(12,$J988-SUM($N988:AZ988))))*($F988&gt;=5)</f>
        <v>0</v>
      </c>
      <c r="BB988" s="298">
        <f>IF(BB$10&lt;YEAR($H988),0,IF(BB$10=YEAR($H988),MIN(13-MONTH($H988),$J988),MIN(12,$J988-SUM($N988:BA988))))*($F988&gt;=5)</f>
        <v>0</v>
      </c>
      <c r="BC988" s="298">
        <f>IF(BC$10&lt;YEAR($H988),0,IF(BC$10=YEAR($H988),MIN(13-MONTH($H988),$J988),MIN(12,$J988-SUM($N988:BB988))))*($F988&gt;=5)</f>
        <v>0</v>
      </c>
      <c r="BD988" s="298">
        <f>IF(BD$10&lt;YEAR($H988),0,IF(BD$10=YEAR($H988),MIN(13-MONTH($H988),$J988),MIN(12,$J988-SUM($N988:BC988))))*($F988&gt;=5)</f>
        <v>0</v>
      </c>
      <c r="BE988" s="298">
        <f>IF(BE$10&lt;YEAR($H988),0,IF(BE$10=YEAR($H988),MIN(13-MONTH($H988),$J988),MIN(12,$J988-SUM($N988:BD988))))*($F988&gt;=5)</f>
        <v>0</v>
      </c>
      <c r="BF988" s="298">
        <f>IF(BF$10&lt;YEAR($H988),0,IF(BF$10=YEAR($H988),MIN(13-MONTH($H988),$J988),MIN(12,$J988-SUM($N988:BE988))))*($F988&gt;=5)</f>
        <v>0</v>
      </c>
      <c r="BG988" s="298">
        <f>IF(BG$10&lt;YEAR($H988),0,IF(BG$10=YEAR($H988),MIN(13-MONTH($H988),$J988),MIN(12,$J988-SUM($N988:BF988))))*($F988&gt;=5)</f>
        <v>0</v>
      </c>
      <c r="BH988" s="298">
        <f>IF(BH$10&lt;YEAR($H988),0,IF(BH$10=YEAR($H988),MIN(13-MONTH($H988),$J988),MIN(12,$J988-SUM($N988:BG988))))*($F988&gt;=5)</f>
        <v>0</v>
      </c>
      <c r="BI988" s="298">
        <f>IF(BI$10&lt;YEAR($H988),0,IF(BI$10=YEAR($H988),MIN(13-MONTH($H988),$J988),MIN(12,$J988-SUM($N988:BH988))))*($F988&gt;=5)</f>
        <v>0</v>
      </c>
      <c r="BJ988" s="298">
        <f>IF(BJ$10&lt;YEAR($H988),0,IF(BJ$10=YEAR($H988),MIN(13-MONTH($H988),$J988),MIN(12,$J988-SUM($N988:BI988))))*($F988&gt;=5)</f>
        <v>0</v>
      </c>
      <c r="BK988" s="298">
        <f>IF(BK$10&lt;YEAR($H988),0,IF(BK$10=YEAR($H988),MIN(13-MONTH($H988),$J988),MIN(12,$J988-SUM($N988:BJ988))))*($F988&gt;=5)</f>
        <v>0</v>
      </c>
      <c r="BL988" s="298">
        <f>IF(BL$10&lt;YEAR($H988),0,IF(BL$10=YEAR($H988),MIN(13-MONTH($H988),$J988),MIN(12,$J988-SUM($N988:BK988))))*($F988&gt;=5)</f>
        <v>0</v>
      </c>
      <c r="BM988" s="298">
        <f>IF(BM$10&lt;YEAR($H988),0,IF(BM$10=YEAR($H988),MIN(13-MONTH($H988),$J988),MIN(12,$J988-SUM($N988:BL988))))*($F988&gt;=5)</f>
        <v>0</v>
      </c>
    </row>
    <row r="989" spans="3:65" ht="12.75" outlineLevel="1">
      <c r="C989" s="220">
        <f t="shared" si="782"/>
        <v>18</v>
      </c>
      <c r="D989" s="198" t="str">
        <f t="shared" si="783"/>
        <v>…</v>
      </c>
      <c r="E989" s="245" t="str">
        <f t="shared" si="780"/>
        <v>Operating Expense</v>
      </c>
      <c r="F989" s="215">
        <f t="shared" si="780"/>
        <v>2</v>
      </c>
      <c r="G989" s="215"/>
      <c r="H989" s="297">
        <f>Input!F29</f>
        <v>44197</v>
      </c>
      <c r="I989" s="297">
        <f>Input!G29</f>
        <v>44562</v>
      </c>
      <c r="J989" s="300">
        <f t="shared" si="781"/>
        <v>12</v>
      </c>
      <c r="K989" s="236">
        <f t="shared" si="784"/>
        <v>0</v>
      </c>
      <c r="L989" s="237">
        <f t="shared" si="785"/>
        <v>0</v>
      </c>
      <c r="O989" s="298">
        <f>IF(O$10&lt;YEAR($H989),0,IF(O$10=YEAR($H989),MIN(13-MONTH($H989),$J989),MIN(12,$J989-SUM($N989:N989))))*($F989&gt;=5)</f>
        <v>0</v>
      </c>
      <c r="P989" s="298">
        <f>IF(P$10&lt;YEAR($H989),0,IF(P$10=YEAR($H989),MIN(13-MONTH($H989),$J989),MIN(12,$J989-SUM($N989:O989))))*($F989&gt;=5)</f>
        <v>0</v>
      </c>
      <c r="Q989" s="298">
        <f>IF(Q$10&lt;YEAR($H989),0,IF(Q$10=YEAR($H989),MIN(13-MONTH($H989),$J989),MIN(12,$J989-SUM($N989:P989))))*($F989&gt;=5)</f>
        <v>0</v>
      </c>
      <c r="R989" s="298">
        <f>IF(R$10&lt;YEAR($H989),0,IF(R$10=YEAR($H989),MIN(13-MONTH($H989),$J989),MIN(12,$J989-SUM($N989:Q989))))*($F989&gt;=5)</f>
        <v>0</v>
      </c>
      <c r="S989" s="298">
        <f>IF(S$10&lt;YEAR($H989),0,IF(S$10=YEAR($H989),MIN(13-MONTH($H989),$J989),MIN(12,$J989-SUM($N989:R989))))*($F989&gt;=5)</f>
        <v>0</v>
      </c>
      <c r="T989" s="298">
        <f>IF(T$10&lt;YEAR($H989),0,IF(T$10=YEAR($H989),MIN(13-MONTH($H989),$J989),MIN(12,$J989-SUM($N989:S989))))*($F989&gt;=5)</f>
        <v>0</v>
      </c>
      <c r="U989" s="298">
        <f>IF(U$10&lt;YEAR($H989),0,IF(U$10=YEAR($H989),MIN(13-MONTH($H989),$J989),MIN(12,$J989-SUM($N989:T989))))*($F989&gt;=5)</f>
        <v>0</v>
      </c>
      <c r="V989" s="298">
        <f>IF(V$10&lt;YEAR($H989),0,IF(V$10=YEAR($H989),MIN(13-MONTH($H989),$J989),MIN(12,$J989-SUM($N989:U989))))*($F989&gt;=5)</f>
        <v>0</v>
      </c>
      <c r="W989" s="298">
        <f>IF(W$10&lt;YEAR($H989),0,IF(W$10=YEAR($H989),MIN(13-MONTH($H989),$J989),MIN(12,$J989-SUM($N989:V989))))*($F989&gt;=5)</f>
        <v>0</v>
      </c>
      <c r="X989" s="298">
        <f>IF(X$10&lt;YEAR($H989),0,IF(X$10=YEAR($H989),MIN(13-MONTH($H989),$J989),MIN(12,$J989-SUM($N989:W989))))*($F989&gt;=5)</f>
        <v>0</v>
      </c>
      <c r="Y989" s="298">
        <f>IF(Y$10&lt;YEAR($H989),0,IF(Y$10=YEAR($H989),MIN(13-MONTH($H989),$J989),MIN(12,$J989-SUM($N989:X989))))*($F989&gt;=5)</f>
        <v>0</v>
      </c>
      <c r="Z989" s="298">
        <f>IF(Z$10&lt;YEAR($H989),0,IF(Z$10=YEAR($H989),MIN(13-MONTH($H989),$J989),MIN(12,$J989-SUM($N989:Y989))))*($F989&gt;=5)</f>
        <v>0</v>
      </c>
      <c r="AA989" s="298">
        <f>IF(AA$10&lt;YEAR($H989),0,IF(AA$10=YEAR($H989),MIN(13-MONTH($H989),$J989),MIN(12,$J989-SUM($N989:Z989))))*($F989&gt;=5)</f>
        <v>0</v>
      </c>
      <c r="AB989" s="298">
        <f>IF(AB$10&lt;YEAR($H989),0,IF(AB$10=YEAR($H989),MIN(13-MONTH($H989),$J989),MIN(12,$J989-SUM($N989:AA989))))*($F989&gt;=5)</f>
        <v>0</v>
      </c>
      <c r="AC989" s="298">
        <f>IF(AC$10&lt;YEAR($H989),0,IF(AC$10=YEAR($H989),MIN(13-MONTH($H989),$J989),MIN(12,$J989-SUM($N989:AB989))))*($F989&gt;=5)</f>
        <v>0</v>
      </c>
      <c r="AD989" s="298">
        <f>IF(AD$10&lt;YEAR($H989),0,IF(AD$10=YEAR($H989),MIN(13-MONTH($H989),$J989),MIN(12,$J989-SUM($N989:AC989))))*($F989&gt;=5)</f>
        <v>0</v>
      </c>
      <c r="AE989" s="298">
        <f>IF(AE$10&lt;YEAR($H989),0,IF(AE$10=YEAR($H989),MIN(13-MONTH($H989),$J989),MIN(12,$J989-SUM($N989:AD989))))*($F989&gt;=5)</f>
        <v>0</v>
      </c>
      <c r="AF989" s="298">
        <f>IF(AF$10&lt;YEAR($H989),0,IF(AF$10=YEAR($H989),MIN(13-MONTH($H989),$J989),MIN(12,$J989-SUM($N989:AE989))))*($F989&gt;=5)</f>
        <v>0</v>
      </c>
      <c r="AG989" s="298">
        <f>IF(AG$10&lt;YEAR($H989),0,IF(AG$10=YEAR($H989),MIN(13-MONTH($H989),$J989),MIN(12,$J989-SUM($N989:AF989))))*($F989&gt;=5)</f>
        <v>0</v>
      </c>
      <c r="AH989" s="298">
        <f>IF(AH$10&lt;YEAR($H989),0,IF(AH$10=YEAR($H989),MIN(13-MONTH($H989),$J989),MIN(12,$J989-SUM($N989:AG989))))*($F989&gt;=5)</f>
        <v>0</v>
      </c>
      <c r="AI989" s="298">
        <f>IF(AI$10&lt;YEAR($H989),0,IF(AI$10=YEAR($H989),MIN(13-MONTH($H989),$J989),MIN(12,$J989-SUM($N989:AH989))))*($F989&gt;=5)</f>
        <v>0</v>
      </c>
      <c r="AJ989" s="298">
        <f>IF(AJ$10&lt;YEAR($H989),0,IF(AJ$10=YEAR($H989),MIN(13-MONTH($H989),$J989),MIN(12,$J989-SUM($N989:AI989))))*($F989&gt;=5)</f>
        <v>0</v>
      </c>
      <c r="AK989" s="298">
        <f>IF(AK$10&lt;YEAR($H989),0,IF(AK$10=YEAR($H989),MIN(13-MONTH($H989),$J989),MIN(12,$J989-SUM($N989:AJ989))))*($F989&gt;=5)</f>
        <v>0</v>
      </c>
      <c r="AL989" s="298">
        <f>IF(AL$10&lt;YEAR($H989),0,IF(AL$10=YEAR($H989),MIN(13-MONTH($H989),$J989),MIN(12,$J989-SUM($N989:AK989))))*($F989&gt;=5)</f>
        <v>0</v>
      </c>
      <c r="AM989" s="298">
        <f>IF(AM$10&lt;YEAR($H989),0,IF(AM$10=YEAR($H989),MIN(13-MONTH($H989),$J989),MIN(12,$J989-SUM($N989:AL989))))*($F989&gt;=5)</f>
        <v>0</v>
      </c>
      <c r="AN989" s="298">
        <f>IF(AN$10&lt;YEAR($H989),0,IF(AN$10=YEAR($H989),MIN(13-MONTH($H989),$J989),MIN(12,$J989-SUM($N989:AM989))))*($F989&gt;=5)</f>
        <v>0</v>
      </c>
      <c r="AO989" s="298">
        <f>IF(AO$10&lt;YEAR($H989),0,IF(AO$10=YEAR($H989),MIN(13-MONTH($H989),$J989),MIN(12,$J989-SUM($N989:AN989))))*($F989&gt;=5)</f>
        <v>0</v>
      </c>
      <c r="AP989" s="298">
        <f>IF(AP$10&lt;YEAR($H989),0,IF(AP$10=YEAR($H989),MIN(13-MONTH($H989),$J989),MIN(12,$J989-SUM($N989:AO989))))*($F989&gt;=5)</f>
        <v>0</v>
      </c>
      <c r="AQ989" s="298">
        <f>IF(AQ$10&lt;YEAR($H989),0,IF(AQ$10=YEAR($H989),MIN(13-MONTH($H989),$J989),MIN(12,$J989-SUM($N989:AP989))))*($F989&gt;=5)</f>
        <v>0</v>
      </c>
      <c r="AR989" s="298">
        <f>IF(AR$10&lt;YEAR($H989),0,IF(AR$10=YEAR($H989),MIN(13-MONTH($H989),$J989),MIN(12,$J989-SUM($N989:AQ989))))*($F989&gt;=5)</f>
        <v>0</v>
      </c>
      <c r="AS989" s="298">
        <f>IF(AS$10&lt;YEAR($H989),0,IF(AS$10=YEAR($H989),MIN(13-MONTH($H989),$J989),MIN(12,$J989-SUM($N989:AR989))))*($F989&gt;=5)</f>
        <v>0</v>
      </c>
      <c r="AT989" s="298">
        <f>IF(AT$10&lt;YEAR($H989),0,IF(AT$10=YEAR($H989),MIN(13-MONTH($H989),$J989),MIN(12,$J989-SUM($N989:AS989))))*($F989&gt;=5)</f>
        <v>0</v>
      </c>
      <c r="AU989" s="298">
        <f>IF(AU$10&lt;YEAR($H989),0,IF(AU$10=YEAR($H989),MIN(13-MONTH($H989),$J989),MIN(12,$J989-SUM($N989:AT989))))*($F989&gt;=5)</f>
        <v>0</v>
      </c>
      <c r="AV989" s="298">
        <f>IF(AV$10&lt;YEAR($H989),0,IF(AV$10=YEAR($H989),MIN(13-MONTH($H989),$J989),MIN(12,$J989-SUM($N989:AU989))))*($F989&gt;=5)</f>
        <v>0</v>
      </c>
      <c r="AW989" s="298">
        <f>IF(AW$10&lt;YEAR($H989),0,IF(AW$10=YEAR($H989),MIN(13-MONTH($H989),$J989),MIN(12,$J989-SUM($N989:AV989))))*($F989&gt;=5)</f>
        <v>0</v>
      </c>
      <c r="AX989" s="298">
        <f>IF(AX$10&lt;YEAR($H989),0,IF(AX$10=YEAR($H989),MIN(13-MONTH($H989),$J989),MIN(12,$J989-SUM($N989:AW989))))*($F989&gt;=5)</f>
        <v>0</v>
      </c>
      <c r="AY989" s="298">
        <f>IF(AY$10&lt;YEAR($H989),0,IF(AY$10=YEAR($H989),MIN(13-MONTH($H989),$J989),MIN(12,$J989-SUM($N989:AX989))))*($F989&gt;=5)</f>
        <v>0</v>
      </c>
      <c r="AZ989" s="298">
        <f>IF(AZ$10&lt;YEAR($H989),0,IF(AZ$10=YEAR($H989),MIN(13-MONTH($H989),$J989),MIN(12,$J989-SUM($N989:AY989))))*($F989&gt;=5)</f>
        <v>0</v>
      </c>
      <c r="BA989" s="298">
        <f>IF(BA$10&lt;YEAR($H989),0,IF(BA$10=YEAR($H989),MIN(13-MONTH($H989),$J989),MIN(12,$J989-SUM($N989:AZ989))))*($F989&gt;=5)</f>
        <v>0</v>
      </c>
      <c r="BB989" s="298">
        <f>IF(BB$10&lt;YEAR($H989),0,IF(BB$10=YEAR($H989),MIN(13-MONTH($H989),$J989),MIN(12,$J989-SUM($N989:BA989))))*($F989&gt;=5)</f>
        <v>0</v>
      </c>
      <c r="BC989" s="298">
        <f>IF(BC$10&lt;YEAR($H989),0,IF(BC$10=YEAR($H989),MIN(13-MONTH($H989),$J989),MIN(12,$J989-SUM($N989:BB989))))*($F989&gt;=5)</f>
        <v>0</v>
      </c>
      <c r="BD989" s="298">
        <f>IF(BD$10&lt;YEAR($H989),0,IF(BD$10=YEAR($H989),MIN(13-MONTH($H989),$J989),MIN(12,$J989-SUM($N989:BC989))))*($F989&gt;=5)</f>
        <v>0</v>
      </c>
      <c r="BE989" s="298">
        <f>IF(BE$10&lt;YEAR($H989),0,IF(BE$10=YEAR($H989),MIN(13-MONTH($H989),$J989),MIN(12,$J989-SUM($N989:BD989))))*($F989&gt;=5)</f>
        <v>0</v>
      </c>
      <c r="BF989" s="298">
        <f>IF(BF$10&lt;YEAR($H989),0,IF(BF$10=YEAR($H989),MIN(13-MONTH($H989),$J989),MIN(12,$J989-SUM($N989:BE989))))*($F989&gt;=5)</f>
        <v>0</v>
      </c>
      <c r="BG989" s="298">
        <f>IF(BG$10&lt;YEAR($H989),0,IF(BG$10=YEAR($H989),MIN(13-MONTH($H989),$J989),MIN(12,$J989-SUM($N989:BF989))))*($F989&gt;=5)</f>
        <v>0</v>
      </c>
      <c r="BH989" s="298">
        <f>IF(BH$10&lt;YEAR($H989),0,IF(BH$10=YEAR($H989),MIN(13-MONTH($H989),$J989),MIN(12,$J989-SUM($N989:BG989))))*($F989&gt;=5)</f>
        <v>0</v>
      </c>
      <c r="BI989" s="298">
        <f>IF(BI$10&lt;YEAR($H989),0,IF(BI$10=YEAR($H989),MIN(13-MONTH($H989),$J989),MIN(12,$J989-SUM($N989:BH989))))*($F989&gt;=5)</f>
        <v>0</v>
      </c>
      <c r="BJ989" s="298">
        <f>IF(BJ$10&lt;YEAR($H989),0,IF(BJ$10=YEAR($H989),MIN(13-MONTH($H989),$J989),MIN(12,$J989-SUM($N989:BI989))))*($F989&gt;=5)</f>
        <v>0</v>
      </c>
      <c r="BK989" s="298">
        <f>IF(BK$10&lt;YEAR($H989),0,IF(BK$10=YEAR($H989),MIN(13-MONTH($H989),$J989),MIN(12,$J989-SUM($N989:BJ989))))*($F989&gt;=5)</f>
        <v>0</v>
      </c>
      <c r="BL989" s="298">
        <f>IF(BL$10&lt;YEAR($H989),0,IF(BL$10=YEAR($H989),MIN(13-MONTH($H989),$J989),MIN(12,$J989-SUM($N989:BK989))))*($F989&gt;=5)</f>
        <v>0</v>
      </c>
      <c r="BM989" s="298">
        <f>IF(BM$10&lt;YEAR($H989),0,IF(BM$10=YEAR($H989),MIN(13-MONTH($H989),$J989),MIN(12,$J989-SUM($N989:BL989))))*($F989&gt;=5)</f>
        <v>0</v>
      </c>
    </row>
    <row r="990" spans="3:65" ht="12.75" outlineLevel="1">
      <c r="C990" s="220">
        <f t="shared" si="782"/>
        <v>19</v>
      </c>
      <c r="D990" s="198" t="str">
        <f t="shared" si="783"/>
        <v>…</v>
      </c>
      <c r="E990" s="245" t="str">
        <f t="shared" si="780"/>
        <v>Operating Expense</v>
      </c>
      <c r="F990" s="215">
        <f t="shared" si="780"/>
        <v>2</v>
      </c>
      <c r="G990" s="215"/>
      <c r="H990" s="297">
        <f>Input!F30</f>
        <v>44197</v>
      </c>
      <c r="I990" s="297">
        <f>Input!G30</f>
        <v>44562</v>
      </c>
      <c r="J990" s="300">
        <f t="shared" si="781"/>
        <v>12</v>
      </c>
      <c r="K990" s="236">
        <f t="shared" si="784"/>
        <v>0</v>
      </c>
      <c r="L990" s="237">
        <f t="shared" si="785"/>
        <v>0</v>
      </c>
      <c r="O990" s="298">
        <f>IF(O$10&lt;YEAR($H990),0,IF(O$10=YEAR($H990),MIN(13-MONTH($H990),$J990),MIN(12,$J990-SUM($N990:N990))))*($F990&gt;=5)</f>
        <v>0</v>
      </c>
      <c r="P990" s="298">
        <f>IF(P$10&lt;YEAR($H990),0,IF(P$10=YEAR($H990),MIN(13-MONTH($H990),$J990),MIN(12,$J990-SUM($N990:O990))))*($F990&gt;=5)</f>
        <v>0</v>
      </c>
      <c r="Q990" s="298">
        <f>IF(Q$10&lt;YEAR($H990),0,IF(Q$10=YEAR($H990),MIN(13-MONTH($H990),$J990),MIN(12,$J990-SUM($N990:P990))))*($F990&gt;=5)</f>
        <v>0</v>
      </c>
      <c r="R990" s="298">
        <f>IF(R$10&lt;YEAR($H990),0,IF(R$10=YEAR($H990),MIN(13-MONTH($H990),$J990),MIN(12,$J990-SUM($N990:Q990))))*($F990&gt;=5)</f>
        <v>0</v>
      </c>
      <c r="S990" s="298">
        <f>IF(S$10&lt;YEAR($H990),0,IF(S$10=YEAR($H990),MIN(13-MONTH($H990),$J990),MIN(12,$J990-SUM($N990:R990))))*($F990&gt;=5)</f>
        <v>0</v>
      </c>
      <c r="T990" s="298">
        <f>IF(T$10&lt;YEAR($H990),0,IF(T$10=YEAR($H990),MIN(13-MONTH($H990),$J990),MIN(12,$J990-SUM($N990:S990))))*($F990&gt;=5)</f>
        <v>0</v>
      </c>
      <c r="U990" s="298">
        <f>IF(U$10&lt;YEAR($H990),0,IF(U$10=YEAR($H990),MIN(13-MONTH($H990),$J990),MIN(12,$J990-SUM($N990:T990))))*($F990&gt;=5)</f>
        <v>0</v>
      </c>
      <c r="V990" s="298">
        <f>IF(V$10&lt;YEAR($H990),0,IF(V$10=YEAR($H990),MIN(13-MONTH($H990),$J990),MIN(12,$J990-SUM($N990:U990))))*($F990&gt;=5)</f>
        <v>0</v>
      </c>
      <c r="W990" s="298">
        <f>IF(W$10&lt;YEAR($H990),0,IF(W$10=YEAR($H990),MIN(13-MONTH($H990),$J990),MIN(12,$J990-SUM($N990:V990))))*($F990&gt;=5)</f>
        <v>0</v>
      </c>
      <c r="X990" s="298">
        <f>IF(X$10&lt;YEAR($H990),0,IF(X$10=YEAR($H990),MIN(13-MONTH($H990),$J990),MIN(12,$J990-SUM($N990:W990))))*($F990&gt;=5)</f>
        <v>0</v>
      </c>
      <c r="Y990" s="298">
        <f>IF(Y$10&lt;YEAR($H990),0,IF(Y$10=YEAR($H990),MIN(13-MONTH($H990),$J990),MIN(12,$J990-SUM($N990:X990))))*($F990&gt;=5)</f>
        <v>0</v>
      </c>
      <c r="Z990" s="298">
        <f>IF(Z$10&lt;YEAR($H990),0,IF(Z$10=YEAR($H990),MIN(13-MONTH($H990),$J990),MIN(12,$J990-SUM($N990:Y990))))*($F990&gt;=5)</f>
        <v>0</v>
      </c>
      <c r="AA990" s="298">
        <f>IF(AA$10&lt;YEAR($H990),0,IF(AA$10=YEAR($H990),MIN(13-MONTH($H990),$J990),MIN(12,$J990-SUM($N990:Z990))))*($F990&gt;=5)</f>
        <v>0</v>
      </c>
      <c r="AB990" s="298">
        <f>IF(AB$10&lt;YEAR($H990),0,IF(AB$10=YEAR($H990),MIN(13-MONTH($H990),$J990),MIN(12,$J990-SUM($N990:AA990))))*($F990&gt;=5)</f>
        <v>0</v>
      </c>
      <c r="AC990" s="298">
        <f>IF(AC$10&lt;YEAR($H990),0,IF(AC$10=YEAR($H990),MIN(13-MONTH($H990),$J990),MIN(12,$J990-SUM($N990:AB990))))*($F990&gt;=5)</f>
        <v>0</v>
      </c>
      <c r="AD990" s="298">
        <f>IF(AD$10&lt;YEAR($H990),0,IF(AD$10=YEAR($H990),MIN(13-MONTH($H990),$J990),MIN(12,$J990-SUM($N990:AC990))))*($F990&gt;=5)</f>
        <v>0</v>
      </c>
      <c r="AE990" s="298">
        <f>IF(AE$10&lt;YEAR($H990),0,IF(AE$10=YEAR($H990),MIN(13-MONTH($H990),$J990),MIN(12,$J990-SUM($N990:AD990))))*($F990&gt;=5)</f>
        <v>0</v>
      </c>
      <c r="AF990" s="298">
        <f>IF(AF$10&lt;YEAR($H990),0,IF(AF$10=YEAR($H990),MIN(13-MONTH($H990),$J990),MIN(12,$J990-SUM($N990:AE990))))*($F990&gt;=5)</f>
        <v>0</v>
      </c>
      <c r="AG990" s="298">
        <f>IF(AG$10&lt;YEAR($H990),0,IF(AG$10=YEAR($H990),MIN(13-MONTH($H990),$J990),MIN(12,$J990-SUM($N990:AF990))))*($F990&gt;=5)</f>
        <v>0</v>
      </c>
      <c r="AH990" s="298">
        <f>IF(AH$10&lt;YEAR($H990),0,IF(AH$10=YEAR($H990),MIN(13-MONTH($H990),$J990),MIN(12,$J990-SUM($N990:AG990))))*($F990&gt;=5)</f>
        <v>0</v>
      </c>
      <c r="AI990" s="298">
        <f>IF(AI$10&lt;YEAR($H990),0,IF(AI$10=YEAR($H990),MIN(13-MONTH($H990),$J990),MIN(12,$J990-SUM($N990:AH990))))*($F990&gt;=5)</f>
        <v>0</v>
      </c>
      <c r="AJ990" s="298">
        <f>IF(AJ$10&lt;YEAR($H990),0,IF(AJ$10=YEAR($H990),MIN(13-MONTH($H990),$J990),MIN(12,$J990-SUM($N990:AI990))))*($F990&gt;=5)</f>
        <v>0</v>
      </c>
      <c r="AK990" s="298">
        <f>IF(AK$10&lt;YEAR($H990),0,IF(AK$10=YEAR($H990),MIN(13-MONTH($H990),$J990),MIN(12,$J990-SUM($N990:AJ990))))*($F990&gt;=5)</f>
        <v>0</v>
      </c>
      <c r="AL990" s="298">
        <f>IF(AL$10&lt;YEAR($H990),0,IF(AL$10=YEAR($H990),MIN(13-MONTH($H990),$J990),MIN(12,$J990-SUM($N990:AK990))))*($F990&gt;=5)</f>
        <v>0</v>
      </c>
      <c r="AM990" s="298">
        <f>IF(AM$10&lt;YEAR($H990),0,IF(AM$10=YEAR($H990),MIN(13-MONTH($H990),$J990),MIN(12,$J990-SUM($N990:AL990))))*($F990&gt;=5)</f>
        <v>0</v>
      </c>
      <c r="AN990" s="298">
        <f>IF(AN$10&lt;YEAR($H990),0,IF(AN$10=YEAR($H990),MIN(13-MONTH($H990),$J990),MIN(12,$J990-SUM($N990:AM990))))*($F990&gt;=5)</f>
        <v>0</v>
      </c>
      <c r="AO990" s="298">
        <f>IF(AO$10&lt;YEAR($H990),0,IF(AO$10=YEAR($H990),MIN(13-MONTH($H990),$J990),MIN(12,$J990-SUM($N990:AN990))))*($F990&gt;=5)</f>
        <v>0</v>
      </c>
      <c r="AP990" s="298">
        <f>IF(AP$10&lt;YEAR($H990),0,IF(AP$10=YEAR($H990),MIN(13-MONTH($H990),$J990),MIN(12,$J990-SUM($N990:AO990))))*($F990&gt;=5)</f>
        <v>0</v>
      </c>
      <c r="AQ990" s="298">
        <f>IF(AQ$10&lt;YEAR($H990),0,IF(AQ$10=YEAR($H990),MIN(13-MONTH($H990),$J990),MIN(12,$J990-SUM($N990:AP990))))*($F990&gt;=5)</f>
        <v>0</v>
      </c>
      <c r="AR990" s="298">
        <f>IF(AR$10&lt;YEAR($H990),0,IF(AR$10=YEAR($H990),MIN(13-MONTH($H990),$J990),MIN(12,$J990-SUM($N990:AQ990))))*($F990&gt;=5)</f>
        <v>0</v>
      </c>
      <c r="AS990" s="298">
        <f>IF(AS$10&lt;YEAR($H990),0,IF(AS$10=YEAR($H990),MIN(13-MONTH($H990),$J990),MIN(12,$J990-SUM($N990:AR990))))*($F990&gt;=5)</f>
        <v>0</v>
      </c>
      <c r="AT990" s="298">
        <f>IF(AT$10&lt;YEAR($H990),0,IF(AT$10=YEAR($H990),MIN(13-MONTH($H990),$J990),MIN(12,$J990-SUM($N990:AS990))))*($F990&gt;=5)</f>
        <v>0</v>
      </c>
      <c r="AU990" s="298">
        <f>IF(AU$10&lt;YEAR($H990),0,IF(AU$10=YEAR($H990),MIN(13-MONTH($H990),$J990),MIN(12,$J990-SUM($N990:AT990))))*($F990&gt;=5)</f>
        <v>0</v>
      </c>
      <c r="AV990" s="298">
        <f>IF(AV$10&lt;YEAR($H990),0,IF(AV$10=YEAR($H990),MIN(13-MONTH($H990),$J990),MIN(12,$J990-SUM($N990:AU990))))*($F990&gt;=5)</f>
        <v>0</v>
      </c>
      <c r="AW990" s="298">
        <f>IF(AW$10&lt;YEAR($H990),0,IF(AW$10=YEAR($H990),MIN(13-MONTH($H990),$J990),MIN(12,$J990-SUM($N990:AV990))))*($F990&gt;=5)</f>
        <v>0</v>
      </c>
      <c r="AX990" s="298">
        <f>IF(AX$10&lt;YEAR($H990),0,IF(AX$10=YEAR($H990),MIN(13-MONTH($H990),$J990),MIN(12,$J990-SUM($N990:AW990))))*($F990&gt;=5)</f>
        <v>0</v>
      </c>
      <c r="AY990" s="298">
        <f>IF(AY$10&lt;YEAR($H990),0,IF(AY$10=YEAR($H990),MIN(13-MONTH($H990),$J990),MIN(12,$J990-SUM($N990:AX990))))*($F990&gt;=5)</f>
        <v>0</v>
      </c>
      <c r="AZ990" s="298">
        <f>IF(AZ$10&lt;YEAR($H990),0,IF(AZ$10=YEAR($H990),MIN(13-MONTH($H990),$J990),MIN(12,$J990-SUM($N990:AY990))))*($F990&gt;=5)</f>
        <v>0</v>
      </c>
      <c r="BA990" s="298">
        <f>IF(BA$10&lt;YEAR($H990),0,IF(BA$10=YEAR($H990),MIN(13-MONTH($H990),$J990),MIN(12,$J990-SUM($N990:AZ990))))*($F990&gt;=5)</f>
        <v>0</v>
      </c>
      <c r="BB990" s="298">
        <f>IF(BB$10&lt;YEAR($H990),0,IF(BB$10=YEAR($H990),MIN(13-MONTH($H990),$J990),MIN(12,$J990-SUM($N990:BA990))))*($F990&gt;=5)</f>
        <v>0</v>
      </c>
      <c r="BC990" s="298">
        <f>IF(BC$10&lt;YEAR($H990),0,IF(BC$10=YEAR($H990),MIN(13-MONTH($H990),$J990),MIN(12,$J990-SUM($N990:BB990))))*($F990&gt;=5)</f>
        <v>0</v>
      </c>
      <c r="BD990" s="298">
        <f>IF(BD$10&lt;YEAR($H990),0,IF(BD$10=YEAR($H990),MIN(13-MONTH($H990),$J990),MIN(12,$J990-SUM($N990:BC990))))*($F990&gt;=5)</f>
        <v>0</v>
      </c>
      <c r="BE990" s="298">
        <f>IF(BE$10&lt;YEAR($H990),0,IF(BE$10=YEAR($H990),MIN(13-MONTH($H990),$J990),MIN(12,$J990-SUM($N990:BD990))))*($F990&gt;=5)</f>
        <v>0</v>
      </c>
      <c r="BF990" s="298">
        <f>IF(BF$10&lt;YEAR($H990),0,IF(BF$10=YEAR($H990),MIN(13-MONTH($H990),$J990),MIN(12,$J990-SUM($N990:BE990))))*($F990&gt;=5)</f>
        <v>0</v>
      </c>
      <c r="BG990" s="298">
        <f>IF(BG$10&lt;YEAR($H990),0,IF(BG$10=YEAR($H990),MIN(13-MONTH($H990),$J990),MIN(12,$J990-SUM($N990:BF990))))*($F990&gt;=5)</f>
        <v>0</v>
      </c>
      <c r="BH990" s="298">
        <f>IF(BH$10&lt;YEAR($H990),0,IF(BH$10=YEAR($H990),MIN(13-MONTH($H990),$J990),MIN(12,$J990-SUM($N990:BG990))))*($F990&gt;=5)</f>
        <v>0</v>
      </c>
      <c r="BI990" s="298">
        <f>IF(BI$10&lt;YEAR($H990),0,IF(BI$10=YEAR($H990),MIN(13-MONTH($H990),$J990),MIN(12,$J990-SUM($N990:BH990))))*($F990&gt;=5)</f>
        <v>0</v>
      </c>
      <c r="BJ990" s="298">
        <f>IF(BJ$10&lt;YEAR($H990),0,IF(BJ$10=YEAR($H990),MIN(13-MONTH($H990),$J990),MIN(12,$J990-SUM($N990:BI990))))*($F990&gt;=5)</f>
        <v>0</v>
      </c>
      <c r="BK990" s="298">
        <f>IF(BK$10&lt;YEAR($H990),0,IF(BK$10=YEAR($H990),MIN(13-MONTH($H990),$J990),MIN(12,$J990-SUM($N990:BJ990))))*($F990&gt;=5)</f>
        <v>0</v>
      </c>
      <c r="BL990" s="298">
        <f>IF(BL$10&lt;YEAR($H990),0,IF(BL$10=YEAR($H990),MIN(13-MONTH($H990),$J990),MIN(12,$J990-SUM($N990:BK990))))*($F990&gt;=5)</f>
        <v>0</v>
      </c>
      <c r="BM990" s="298">
        <f>IF(BM$10&lt;YEAR($H990),0,IF(BM$10=YEAR($H990),MIN(13-MONTH($H990),$J990),MIN(12,$J990-SUM($N990:BL990))))*($F990&gt;=5)</f>
        <v>0</v>
      </c>
    </row>
    <row r="991" spans="3:65" ht="12.75" outlineLevel="1">
      <c r="C991" s="220">
        <f t="shared" si="782"/>
        <v>20</v>
      </c>
      <c r="D991" s="198" t="str">
        <f t="shared" si="783"/>
        <v>…</v>
      </c>
      <c r="E991" s="245" t="str">
        <f t="shared" si="780"/>
        <v>Operating Expense</v>
      </c>
      <c r="F991" s="215">
        <f t="shared" si="780"/>
        <v>2</v>
      </c>
      <c r="G991" s="215"/>
      <c r="H991" s="297">
        <f>Input!F31</f>
        <v>44197</v>
      </c>
      <c r="I991" s="297">
        <f>Input!G31</f>
        <v>44562</v>
      </c>
      <c r="J991" s="300">
        <f t="shared" si="781"/>
        <v>12</v>
      </c>
      <c r="K991" s="236">
        <f t="shared" si="784"/>
        <v>0</v>
      </c>
      <c r="L991" s="237">
        <f t="shared" si="785"/>
        <v>0</v>
      </c>
      <c r="O991" s="298">
        <f>IF(O$10&lt;YEAR($H991),0,IF(O$10=YEAR($H991),MIN(13-MONTH($H991),$J991),MIN(12,$J991-SUM($N991:N991))))*($F991&gt;=5)</f>
        <v>0</v>
      </c>
      <c r="P991" s="298">
        <f>IF(P$10&lt;YEAR($H991),0,IF(P$10=YEAR($H991),MIN(13-MONTH($H991),$J991),MIN(12,$J991-SUM($N991:O991))))*($F991&gt;=5)</f>
        <v>0</v>
      </c>
      <c r="Q991" s="298">
        <f>IF(Q$10&lt;YEAR($H991),0,IF(Q$10=YEAR($H991),MIN(13-MONTH($H991),$J991),MIN(12,$J991-SUM($N991:P991))))*($F991&gt;=5)</f>
        <v>0</v>
      </c>
      <c r="R991" s="298">
        <f>IF(R$10&lt;YEAR($H991),0,IF(R$10=YEAR($H991),MIN(13-MONTH($H991),$J991),MIN(12,$J991-SUM($N991:Q991))))*($F991&gt;=5)</f>
        <v>0</v>
      </c>
      <c r="S991" s="298">
        <f>IF(S$10&lt;YEAR($H991),0,IF(S$10=YEAR($H991),MIN(13-MONTH($H991),$J991),MIN(12,$J991-SUM($N991:R991))))*($F991&gt;=5)</f>
        <v>0</v>
      </c>
      <c r="T991" s="298">
        <f>IF(T$10&lt;YEAR($H991),0,IF(T$10=YEAR($H991),MIN(13-MONTH($H991),$J991),MIN(12,$J991-SUM($N991:S991))))*($F991&gt;=5)</f>
        <v>0</v>
      </c>
      <c r="U991" s="298">
        <f>IF(U$10&lt;YEAR($H991),0,IF(U$10=YEAR($H991),MIN(13-MONTH($H991),$J991),MIN(12,$J991-SUM($N991:T991))))*($F991&gt;=5)</f>
        <v>0</v>
      </c>
      <c r="V991" s="298">
        <f>IF(V$10&lt;YEAR($H991),0,IF(V$10=YEAR($H991),MIN(13-MONTH($H991),$J991),MIN(12,$J991-SUM($N991:U991))))*($F991&gt;=5)</f>
        <v>0</v>
      </c>
      <c r="W991" s="298">
        <f>IF(W$10&lt;YEAR($H991),0,IF(W$10=YEAR($H991),MIN(13-MONTH($H991),$J991),MIN(12,$J991-SUM($N991:V991))))*($F991&gt;=5)</f>
        <v>0</v>
      </c>
      <c r="X991" s="298">
        <f>IF(X$10&lt;YEAR($H991),0,IF(X$10=YEAR($H991),MIN(13-MONTH($H991),$J991),MIN(12,$J991-SUM($N991:W991))))*($F991&gt;=5)</f>
        <v>0</v>
      </c>
      <c r="Y991" s="298">
        <f>IF(Y$10&lt;YEAR($H991),0,IF(Y$10=YEAR($H991),MIN(13-MONTH($H991),$J991),MIN(12,$J991-SUM($N991:X991))))*($F991&gt;=5)</f>
        <v>0</v>
      </c>
      <c r="Z991" s="298">
        <f>IF(Z$10&lt;YEAR($H991),0,IF(Z$10=YEAR($H991),MIN(13-MONTH($H991),$J991),MIN(12,$J991-SUM($N991:Y991))))*($F991&gt;=5)</f>
        <v>0</v>
      </c>
      <c r="AA991" s="298">
        <f>IF(AA$10&lt;YEAR($H991),0,IF(AA$10=YEAR($H991),MIN(13-MONTH($H991),$J991),MIN(12,$J991-SUM($N991:Z991))))*($F991&gt;=5)</f>
        <v>0</v>
      </c>
      <c r="AB991" s="298">
        <f>IF(AB$10&lt;YEAR($H991),0,IF(AB$10=YEAR($H991),MIN(13-MONTH($H991),$J991),MIN(12,$J991-SUM($N991:AA991))))*($F991&gt;=5)</f>
        <v>0</v>
      </c>
      <c r="AC991" s="298">
        <f>IF(AC$10&lt;YEAR($H991),0,IF(AC$10=YEAR($H991),MIN(13-MONTH($H991),$J991),MIN(12,$J991-SUM($N991:AB991))))*($F991&gt;=5)</f>
        <v>0</v>
      </c>
      <c r="AD991" s="298">
        <f>IF(AD$10&lt;YEAR($H991),0,IF(AD$10=YEAR($H991),MIN(13-MONTH($H991),$J991),MIN(12,$J991-SUM($N991:AC991))))*($F991&gt;=5)</f>
        <v>0</v>
      </c>
      <c r="AE991" s="298">
        <f>IF(AE$10&lt;YEAR($H991),0,IF(AE$10=YEAR($H991),MIN(13-MONTH($H991),$J991),MIN(12,$J991-SUM($N991:AD991))))*($F991&gt;=5)</f>
        <v>0</v>
      </c>
      <c r="AF991" s="298">
        <f>IF(AF$10&lt;YEAR($H991),0,IF(AF$10=YEAR($H991),MIN(13-MONTH($H991),$J991),MIN(12,$J991-SUM($N991:AE991))))*($F991&gt;=5)</f>
        <v>0</v>
      </c>
      <c r="AG991" s="298">
        <f>IF(AG$10&lt;YEAR($H991),0,IF(AG$10=YEAR($H991),MIN(13-MONTH($H991),$J991),MIN(12,$J991-SUM($N991:AF991))))*($F991&gt;=5)</f>
        <v>0</v>
      </c>
      <c r="AH991" s="298">
        <f>IF(AH$10&lt;YEAR($H991),0,IF(AH$10=YEAR($H991),MIN(13-MONTH($H991),$J991),MIN(12,$J991-SUM($N991:AG991))))*($F991&gt;=5)</f>
        <v>0</v>
      </c>
      <c r="AI991" s="298">
        <f>IF(AI$10&lt;YEAR($H991),0,IF(AI$10=YEAR($H991),MIN(13-MONTH($H991),$J991),MIN(12,$J991-SUM($N991:AH991))))*($F991&gt;=5)</f>
        <v>0</v>
      </c>
      <c r="AJ991" s="298">
        <f>IF(AJ$10&lt;YEAR($H991),0,IF(AJ$10=YEAR($H991),MIN(13-MONTH($H991),$J991),MIN(12,$J991-SUM($N991:AI991))))*($F991&gt;=5)</f>
        <v>0</v>
      </c>
      <c r="AK991" s="298">
        <f>IF(AK$10&lt;YEAR($H991),0,IF(AK$10=YEAR($H991),MIN(13-MONTH($H991),$J991),MIN(12,$J991-SUM($N991:AJ991))))*($F991&gt;=5)</f>
        <v>0</v>
      </c>
      <c r="AL991" s="298">
        <f>IF(AL$10&lt;YEAR($H991),0,IF(AL$10=YEAR($H991),MIN(13-MONTH($H991),$J991),MIN(12,$J991-SUM($N991:AK991))))*($F991&gt;=5)</f>
        <v>0</v>
      </c>
      <c r="AM991" s="298">
        <f>IF(AM$10&lt;YEAR($H991),0,IF(AM$10=YEAR($H991),MIN(13-MONTH($H991),$J991),MIN(12,$J991-SUM($N991:AL991))))*($F991&gt;=5)</f>
        <v>0</v>
      </c>
      <c r="AN991" s="298">
        <f>IF(AN$10&lt;YEAR($H991),0,IF(AN$10=YEAR($H991),MIN(13-MONTH($H991),$J991),MIN(12,$J991-SUM($N991:AM991))))*($F991&gt;=5)</f>
        <v>0</v>
      </c>
      <c r="AO991" s="298">
        <f>IF(AO$10&lt;YEAR($H991),0,IF(AO$10=YEAR($H991),MIN(13-MONTH($H991),$J991),MIN(12,$J991-SUM($N991:AN991))))*($F991&gt;=5)</f>
        <v>0</v>
      </c>
      <c r="AP991" s="298">
        <f>IF(AP$10&lt;YEAR($H991),0,IF(AP$10=YEAR($H991),MIN(13-MONTH($H991),$J991),MIN(12,$J991-SUM($N991:AO991))))*($F991&gt;=5)</f>
        <v>0</v>
      </c>
      <c r="AQ991" s="298">
        <f>IF(AQ$10&lt;YEAR($H991),0,IF(AQ$10=YEAR($H991),MIN(13-MONTH($H991),$J991),MIN(12,$J991-SUM($N991:AP991))))*($F991&gt;=5)</f>
        <v>0</v>
      </c>
      <c r="AR991" s="298">
        <f>IF(AR$10&lt;YEAR($H991),0,IF(AR$10=YEAR($H991),MIN(13-MONTH($H991),$J991),MIN(12,$J991-SUM($N991:AQ991))))*($F991&gt;=5)</f>
        <v>0</v>
      </c>
      <c r="AS991" s="298">
        <f>IF(AS$10&lt;YEAR($H991),0,IF(AS$10=YEAR($H991),MIN(13-MONTH($H991),$J991),MIN(12,$J991-SUM($N991:AR991))))*($F991&gt;=5)</f>
        <v>0</v>
      </c>
      <c r="AT991" s="298">
        <f>IF(AT$10&lt;YEAR($H991),0,IF(AT$10=YEAR($H991),MIN(13-MONTH($H991),$J991),MIN(12,$J991-SUM($N991:AS991))))*($F991&gt;=5)</f>
        <v>0</v>
      </c>
      <c r="AU991" s="298">
        <f>IF(AU$10&lt;YEAR($H991),0,IF(AU$10=YEAR($H991),MIN(13-MONTH($H991),$J991),MIN(12,$J991-SUM($N991:AT991))))*($F991&gt;=5)</f>
        <v>0</v>
      </c>
      <c r="AV991" s="298">
        <f>IF(AV$10&lt;YEAR($H991),0,IF(AV$10=YEAR($H991),MIN(13-MONTH($H991),$J991),MIN(12,$J991-SUM($N991:AU991))))*($F991&gt;=5)</f>
        <v>0</v>
      </c>
      <c r="AW991" s="298">
        <f>IF(AW$10&lt;YEAR($H991),0,IF(AW$10=YEAR($H991),MIN(13-MONTH($H991),$J991),MIN(12,$J991-SUM($N991:AV991))))*($F991&gt;=5)</f>
        <v>0</v>
      </c>
      <c r="AX991" s="298">
        <f>IF(AX$10&lt;YEAR($H991),0,IF(AX$10=YEAR($H991),MIN(13-MONTH($H991),$J991),MIN(12,$J991-SUM($N991:AW991))))*($F991&gt;=5)</f>
        <v>0</v>
      </c>
      <c r="AY991" s="298">
        <f>IF(AY$10&lt;YEAR($H991),0,IF(AY$10=YEAR($H991),MIN(13-MONTH($H991),$J991),MIN(12,$J991-SUM($N991:AX991))))*($F991&gt;=5)</f>
        <v>0</v>
      </c>
      <c r="AZ991" s="298">
        <f>IF(AZ$10&lt;YEAR($H991),0,IF(AZ$10=YEAR($H991),MIN(13-MONTH($H991),$J991),MIN(12,$J991-SUM($N991:AY991))))*($F991&gt;=5)</f>
        <v>0</v>
      </c>
      <c r="BA991" s="298">
        <f>IF(BA$10&lt;YEAR($H991),0,IF(BA$10=YEAR($H991),MIN(13-MONTH($H991),$J991),MIN(12,$J991-SUM($N991:AZ991))))*($F991&gt;=5)</f>
        <v>0</v>
      </c>
      <c r="BB991" s="298">
        <f>IF(BB$10&lt;YEAR($H991),0,IF(BB$10=YEAR($H991),MIN(13-MONTH($H991),$J991),MIN(12,$J991-SUM($N991:BA991))))*($F991&gt;=5)</f>
        <v>0</v>
      </c>
      <c r="BC991" s="298">
        <f>IF(BC$10&lt;YEAR($H991),0,IF(BC$10=YEAR($H991),MIN(13-MONTH($H991),$J991),MIN(12,$J991-SUM($N991:BB991))))*($F991&gt;=5)</f>
        <v>0</v>
      </c>
      <c r="BD991" s="298">
        <f>IF(BD$10&lt;YEAR($H991),0,IF(BD$10=YEAR($H991),MIN(13-MONTH($H991),$J991),MIN(12,$J991-SUM($N991:BC991))))*($F991&gt;=5)</f>
        <v>0</v>
      </c>
      <c r="BE991" s="298">
        <f>IF(BE$10&lt;YEAR($H991),0,IF(BE$10=YEAR($H991),MIN(13-MONTH($H991),$J991),MIN(12,$J991-SUM($N991:BD991))))*($F991&gt;=5)</f>
        <v>0</v>
      </c>
      <c r="BF991" s="298">
        <f>IF(BF$10&lt;YEAR($H991),0,IF(BF$10=YEAR($H991),MIN(13-MONTH($H991),$J991),MIN(12,$J991-SUM($N991:BE991))))*($F991&gt;=5)</f>
        <v>0</v>
      </c>
      <c r="BG991" s="298">
        <f>IF(BG$10&lt;YEAR($H991),0,IF(BG$10=YEAR($H991),MIN(13-MONTH($H991),$J991),MIN(12,$J991-SUM($N991:BF991))))*($F991&gt;=5)</f>
        <v>0</v>
      </c>
      <c r="BH991" s="298">
        <f>IF(BH$10&lt;YEAR($H991),0,IF(BH$10=YEAR($H991),MIN(13-MONTH($H991),$J991),MIN(12,$J991-SUM($N991:BG991))))*($F991&gt;=5)</f>
        <v>0</v>
      </c>
      <c r="BI991" s="298">
        <f>IF(BI$10&lt;YEAR($H991),0,IF(BI$10=YEAR($H991),MIN(13-MONTH($H991),$J991),MIN(12,$J991-SUM($N991:BH991))))*($F991&gt;=5)</f>
        <v>0</v>
      </c>
      <c r="BJ991" s="298">
        <f>IF(BJ$10&lt;YEAR($H991),0,IF(BJ$10=YEAR($H991),MIN(13-MONTH($H991),$J991),MIN(12,$J991-SUM($N991:BI991))))*($F991&gt;=5)</f>
        <v>0</v>
      </c>
      <c r="BK991" s="298">
        <f>IF(BK$10&lt;YEAR($H991),0,IF(BK$10=YEAR($H991),MIN(13-MONTH($H991),$J991),MIN(12,$J991-SUM($N991:BJ991))))*($F991&gt;=5)</f>
        <v>0</v>
      </c>
      <c r="BL991" s="298">
        <f>IF(BL$10&lt;YEAR($H991),0,IF(BL$10=YEAR($H991),MIN(13-MONTH($H991),$J991),MIN(12,$J991-SUM($N991:BK991))))*($F991&gt;=5)</f>
        <v>0</v>
      </c>
      <c r="BM991" s="298">
        <f>IF(BM$10&lt;YEAR($H991),0,IF(BM$10=YEAR($H991),MIN(13-MONTH($H991),$J991),MIN(12,$J991-SUM($N991:BL991))))*($F991&gt;=5)</f>
        <v>0</v>
      </c>
    </row>
    <row r="992" spans="3:65" ht="12.75" outlineLevel="1">
      <c r="C992" s="220">
        <f t="shared" si="782"/>
        <v>21</v>
      </c>
      <c r="D992" s="198" t="str">
        <f t="shared" si="783"/>
        <v>…</v>
      </c>
      <c r="E992" s="245" t="str">
        <f t="shared" si="780"/>
        <v>Operating Expense</v>
      </c>
      <c r="F992" s="215">
        <f t="shared" si="780"/>
        <v>2</v>
      </c>
      <c r="G992" s="215"/>
      <c r="H992" s="297">
        <f>Input!F32</f>
        <v>44197</v>
      </c>
      <c r="I992" s="297">
        <f>Input!G32</f>
        <v>44562</v>
      </c>
      <c r="J992" s="300">
        <f t="shared" si="781"/>
        <v>12</v>
      </c>
      <c r="K992" s="236">
        <f t="shared" si="784"/>
        <v>0</v>
      </c>
      <c r="L992" s="237">
        <f t="shared" si="785"/>
        <v>0</v>
      </c>
      <c r="O992" s="298">
        <f>IF(O$10&lt;YEAR($H992),0,IF(O$10=YEAR($H992),MIN(13-MONTH($H992),$J992),MIN(12,$J992-SUM($N992:N992))))*($F992&gt;=5)</f>
        <v>0</v>
      </c>
      <c r="P992" s="298">
        <f>IF(P$10&lt;YEAR($H992),0,IF(P$10=YEAR($H992),MIN(13-MONTH($H992),$J992),MIN(12,$J992-SUM($N992:O992))))*($F992&gt;=5)</f>
        <v>0</v>
      </c>
      <c r="Q992" s="298">
        <f>IF(Q$10&lt;YEAR($H992),0,IF(Q$10=YEAR($H992),MIN(13-MONTH($H992),$J992),MIN(12,$J992-SUM($N992:P992))))*($F992&gt;=5)</f>
        <v>0</v>
      </c>
      <c r="R992" s="298">
        <f>IF(R$10&lt;YEAR($H992),0,IF(R$10=YEAR($H992),MIN(13-MONTH($H992),$J992),MIN(12,$J992-SUM($N992:Q992))))*($F992&gt;=5)</f>
        <v>0</v>
      </c>
      <c r="S992" s="298">
        <f>IF(S$10&lt;YEAR($H992),0,IF(S$10=YEAR($H992),MIN(13-MONTH($H992),$J992),MIN(12,$J992-SUM($N992:R992))))*($F992&gt;=5)</f>
        <v>0</v>
      </c>
      <c r="T992" s="298">
        <f>IF(T$10&lt;YEAR($H992),0,IF(T$10=YEAR($H992),MIN(13-MONTH($H992),$J992),MIN(12,$J992-SUM($N992:S992))))*($F992&gt;=5)</f>
        <v>0</v>
      </c>
      <c r="U992" s="298">
        <f>IF(U$10&lt;YEAR($H992),0,IF(U$10=YEAR($H992),MIN(13-MONTH($H992),$J992),MIN(12,$J992-SUM($N992:T992))))*($F992&gt;=5)</f>
        <v>0</v>
      </c>
      <c r="V992" s="298">
        <f>IF(V$10&lt;YEAR($H992),0,IF(V$10=YEAR($H992),MIN(13-MONTH($H992),$J992),MIN(12,$J992-SUM($N992:U992))))*($F992&gt;=5)</f>
        <v>0</v>
      </c>
      <c r="W992" s="298">
        <f>IF(W$10&lt;YEAR($H992),0,IF(W$10=YEAR($H992),MIN(13-MONTH($H992),$J992),MIN(12,$J992-SUM($N992:V992))))*($F992&gt;=5)</f>
        <v>0</v>
      </c>
      <c r="X992" s="298">
        <f>IF(X$10&lt;YEAR($H992),0,IF(X$10=YEAR($H992),MIN(13-MONTH($H992),$J992),MIN(12,$J992-SUM($N992:W992))))*($F992&gt;=5)</f>
        <v>0</v>
      </c>
      <c r="Y992" s="298">
        <f>IF(Y$10&lt;YEAR($H992),0,IF(Y$10=YEAR($H992),MIN(13-MONTH($H992),$J992),MIN(12,$J992-SUM($N992:X992))))*($F992&gt;=5)</f>
        <v>0</v>
      </c>
      <c r="Z992" s="298">
        <f>IF(Z$10&lt;YEAR($H992),0,IF(Z$10=YEAR($H992),MIN(13-MONTH($H992),$J992),MIN(12,$J992-SUM($N992:Y992))))*($F992&gt;=5)</f>
        <v>0</v>
      </c>
      <c r="AA992" s="298">
        <f>IF(AA$10&lt;YEAR($H992),0,IF(AA$10=YEAR($H992),MIN(13-MONTH($H992),$J992),MIN(12,$J992-SUM($N992:Z992))))*($F992&gt;=5)</f>
        <v>0</v>
      </c>
      <c r="AB992" s="298">
        <f>IF(AB$10&lt;YEAR($H992),0,IF(AB$10=YEAR($H992),MIN(13-MONTH($H992),$J992),MIN(12,$J992-SUM($N992:AA992))))*($F992&gt;=5)</f>
        <v>0</v>
      </c>
      <c r="AC992" s="298">
        <f>IF(AC$10&lt;YEAR($H992),0,IF(AC$10=YEAR($H992),MIN(13-MONTH($H992),$J992),MIN(12,$J992-SUM($N992:AB992))))*($F992&gt;=5)</f>
        <v>0</v>
      </c>
      <c r="AD992" s="298">
        <f>IF(AD$10&lt;YEAR($H992),0,IF(AD$10=YEAR($H992),MIN(13-MONTH($H992),$J992),MIN(12,$J992-SUM($N992:AC992))))*($F992&gt;=5)</f>
        <v>0</v>
      </c>
      <c r="AE992" s="298">
        <f>IF(AE$10&lt;YEAR($H992),0,IF(AE$10=YEAR($H992),MIN(13-MONTH($H992),$J992),MIN(12,$J992-SUM($N992:AD992))))*($F992&gt;=5)</f>
        <v>0</v>
      </c>
      <c r="AF992" s="298">
        <f>IF(AF$10&lt;YEAR($H992),0,IF(AF$10=YEAR($H992),MIN(13-MONTH($H992),$J992),MIN(12,$J992-SUM($N992:AE992))))*($F992&gt;=5)</f>
        <v>0</v>
      </c>
      <c r="AG992" s="298">
        <f>IF(AG$10&lt;YEAR($H992),0,IF(AG$10=YEAR($H992),MIN(13-MONTH($H992),$J992),MIN(12,$J992-SUM($N992:AF992))))*($F992&gt;=5)</f>
        <v>0</v>
      </c>
      <c r="AH992" s="298">
        <f>IF(AH$10&lt;YEAR($H992),0,IF(AH$10=YEAR($H992),MIN(13-MONTH($H992),$J992),MIN(12,$J992-SUM($N992:AG992))))*($F992&gt;=5)</f>
        <v>0</v>
      </c>
      <c r="AI992" s="298">
        <f>IF(AI$10&lt;YEAR($H992),0,IF(AI$10=YEAR($H992),MIN(13-MONTH($H992),$J992),MIN(12,$J992-SUM($N992:AH992))))*($F992&gt;=5)</f>
        <v>0</v>
      </c>
      <c r="AJ992" s="298">
        <f>IF(AJ$10&lt;YEAR($H992),0,IF(AJ$10=YEAR($H992),MIN(13-MONTH($H992),$J992),MIN(12,$J992-SUM($N992:AI992))))*($F992&gt;=5)</f>
        <v>0</v>
      </c>
      <c r="AK992" s="298">
        <f>IF(AK$10&lt;YEAR($H992),0,IF(AK$10=YEAR($H992),MIN(13-MONTH($H992),$J992),MIN(12,$J992-SUM($N992:AJ992))))*($F992&gt;=5)</f>
        <v>0</v>
      </c>
      <c r="AL992" s="298">
        <f>IF(AL$10&lt;YEAR($H992),0,IF(AL$10=YEAR($H992),MIN(13-MONTH($H992),$J992),MIN(12,$J992-SUM($N992:AK992))))*($F992&gt;=5)</f>
        <v>0</v>
      </c>
      <c r="AM992" s="298">
        <f>IF(AM$10&lt;YEAR($H992),0,IF(AM$10=YEAR($H992),MIN(13-MONTH($H992),$J992),MIN(12,$J992-SUM($N992:AL992))))*($F992&gt;=5)</f>
        <v>0</v>
      </c>
      <c r="AN992" s="298">
        <f>IF(AN$10&lt;YEAR($H992),0,IF(AN$10=YEAR($H992),MIN(13-MONTH($H992),$J992),MIN(12,$J992-SUM($N992:AM992))))*($F992&gt;=5)</f>
        <v>0</v>
      </c>
      <c r="AO992" s="298">
        <f>IF(AO$10&lt;YEAR($H992),0,IF(AO$10=YEAR($H992),MIN(13-MONTH($H992),$J992),MIN(12,$J992-SUM($N992:AN992))))*($F992&gt;=5)</f>
        <v>0</v>
      </c>
      <c r="AP992" s="298">
        <f>IF(AP$10&lt;YEAR($H992),0,IF(AP$10=YEAR($H992),MIN(13-MONTH($H992),$J992),MIN(12,$J992-SUM($N992:AO992))))*($F992&gt;=5)</f>
        <v>0</v>
      </c>
      <c r="AQ992" s="298">
        <f>IF(AQ$10&lt;YEAR($H992),0,IF(AQ$10=YEAR($H992),MIN(13-MONTH($H992),$J992),MIN(12,$J992-SUM($N992:AP992))))*($F992&gt;=5)</f>
        <v>0</v>
      </c>
      <c r="AR992" s="298">
        <f>IF(AR$10&lt;YEAR($H992),0,IF(AR$10=YEAR($H992),MIN(13-MONTH($H992),$J992),MIN(12,$J992-SUM($N992:AQ992))))*($F992&gt;=5)</f>
        <v>0</v>
      </c>
      <c r="AS992" s="298">
        <f>IF(AS$10&lt;YEAR($H992),0,IF(AS$10=YEAR($H992),MIN(13-MONTH($H992),$J992),MIN(12,$J992-SUM($N992:AR992))))*($F992&gt;=5)</f>
        <v>0</v>
      </c>
      <c r="AT992" s="298">
        <f>IF(AT$10&lt;YEAR($H992),0,IF(AT$10=YEAR($H992),MIN(13-MONTH($H992),$J992),MIN(12,$J992-SUM($N992:AS992))))*($F992&gt;=5)</f>
        <v>0</v>
      </c>
      <c r="AU992" s="298">
        <f>IF(AU$10&lt;YEAR($H992),0,IF(AU$10=YEAR($H992),MIN(13-MONTH($H992),$J992),MIN(12,$J992-SUM($N992:AT992))))*($F992&gt;=5)</f>
        <v>0</v>
      </c>
      <c r="AV992" s="298">
        <f>IF(AV$10&lt;YEAR($H992),0,IF(AV$10=YEAR($H992),MIN(13-MONTH($H992),$J992),MIN(12,$J992-SUM($N992:AU992))))*($F992&gt;=5)</f>
        <v>0</v>
      </c>
      <c r="AW992" s="298">
        <f>IF(AW$10&lt;YEAR($H992),0,IF(AW$10=YEAR($H992),MIN(13-MONTH($H992),$J992),MIN(12,$J992-SUM($N992:AV992))))*($F992&gt;=5)</f>
        <v>0</v>
      </c>
      <c r="AX992" s="298">
        <f>IF(AX$10&lt;YEAR($H992),0,IF(AX$10=YEAR($H992),MIN(13-MONTH($H992),$J992),MIN(12,$J992-SUM($N992:AW992))))*($F992&gt;=5)</f>
        <v>0</v>
      </c>
      <c r="AY992" s="298">
        <f>IF(AY$10&lt;YEAR($H992),0,IF(AY$10=YEAR($H992),MIN(13-MONTH($H992),$J992),MIN(12,$J992-SUM($N992:AX992))))*($F992&gt;=5)</f>
        <v>0</v>
      </c>
      <c r="AZ992" s="298">
        <f>IF(AZ$10&lt;YEAR($H992),0,IF(AZ$10=YEAR($H992),MIN(13-MONTH($H992),$J992),MIN(12,$J992-SUM($N992:AY992))))*($F992&gt;=5)</f>
        <v>0</v>
      </c>
      <c r="BA992" s="298">
        <f>IF(BA$10&lt;YEAR($H992),0,IF(BA$10=YEAR($H992),MIN(13-MONTH($H992),$J992),MIN(12,$J992-SUM($N992:AZ992))))*($F992&gt;=5)</f>
        <v>0</v>
      </c>
      <c r="BB992" s="298">
        <f>IF(BB$10&lt;YEAR($H992),0,IF(BB$10=YEAR($H992),MIN(13-MONTH($H992),$J992),MIN(12,$J992-SUM($N992:BA992))))*($F992&gt;=5)</f>
        <v>0</v>
      </c>
      <c r="BC992" s="298">
        <f>IF(BC$10&lt;YEAR($H992),0,IF(BC$10=YEAR($H992),MIN(13-MONTH($H992),$J992),MIN(12,$J992-SUM($N992:BB992))))*($F992&gt;=5)</f>
        <v>0</v>
      </c>
      <c r="BD992" s="298">
        <f>IF(BD$10&lt;YEAR($H992),0,IF(BD$10=YEAR($H992),MIN(13-MONTH($H992),$J992),MIN(12,$J992-SUM($N992:BC992))))*($F992&gt;=5)</f>
        <v>0</v>
      </c>
      <c r="BE992" s="298">
        <f>IF(BE$10&lt;YEAR($H992),0,IF(BE$10=YEAR($H992),MIN(13-MONTH($H992),$J992),MIN(12,$J992-SUM($N992:BD992))))*($F992&gt;=5)</f>
        <v>0</v>
      </c>
      <c r="BF992" s="298">
        <f>IF(BF$10&lt;YEAR($H992),0,IF(BF$10=YEAR($H992),MIN(13-MONTH($H992),$J992),MIN(12,$J992-SUM($N992:BE992))))*($F992&gt;=5)</f>
        <v>0</v>
      </c>
      <c r="BG992" s="298">
        <f>IF(BG$10&lt;YEAR($H992),0,IF(BG$10=YEAR($H992),MIN(13-MONTH($H992),$J992),MIN(12,$J992-SUM($N992:BF992))))*($F992&gt;=5)</f>
        <v>0</v>
      </c>
      <c r="BH992" s="298">
        <f>IF(BH$10&lt;YEAR($H992),0,IF(BH$10=YEAR($H992),MIN(13-MONTH($H992),$J992),MIN(12,$J992-SUM($N992:BG992))))*($F992&gt;=5)</f>
        <v>0</v>
      </c>
      <c r="BI992" s="298">
        <f>IF(BI$10&lt;YEAR($H992),0,IF(BI$10=YEAR($H992),MIN(13-MONTH($H992),$J992),MIN(12,$J992-SUM($N992:BH992))))*($F992&gt;=5)</f>
        <v>0</v>
      </c>
      <c r="BJ992" s="298">
        <f>IF(BJ$10&lt;YEAR($H992),0,IF(BJ$10=YEAR($H992),MIN(13-MONTH($H992),$J992),MIN(12,$J992-SUM($N992:BI992))))*($F992&gt;=5)</f>
        <v>0</v>
      </c>
      <c r="BK992" s="298">
        <f>IF(BK$10&lt;YEAR($H992),0,IF(BK$10=YEAR($H992),MIN(13-MONTH($H992),$J992),MIN(12,$J992-SUM($N992:BJ992))))*($F992&gt;=5)</f>
        <v>0</v>
      </c>
      <c r="BL992" s="298">
        <f>IF(BL$10&lt;YEAR($H992),0,IF(BL$10=YEAR($H992),MIN(13-MONTH($H992),$J992),MIN(12,$J992-SUM($N992:BK992))))*($F992&gt;=5)</f>
        <v>0</v>
      </c>
      <c r="BM992" s="298">
        <f>IF(BM$10&lt;YEAR($H992),0,IF(BM$10=YEAR($H992),MIN(13-MONTH($H992),$J992),MIN(12,$J992-SUM($N992:BL992))))*($F992&gt;=5)</f>
        <v>0</v>
      </c>
    </row>
    <row r="993" spans="3:65" ht="12.75" outlineLevel="1">
      <c r="C993" s="220">
        <f t="shared" si="782"/>
        <v>22</v>
      </c>
      <c r="D993" s="198" t="str">
        <f t="shared" si="783"/>
        <v>…</v>
      </c>
      <c r="E993" s="245" t="str">
        <f t="shared" si="780"/>
        <v>Operating Expense</v>
      </c>
      <c r="F993" s="215">
        <f t="shared" si="780"/>
        <v>2</v>
      </c>
      <c r="G993" s="215"/>
      <c r="H993" s="297">
        <f>Input!F33</f>
        <v>44197</v>
      </c>
      <c r="I993" s="297">
        <f>Input!G33</f>
        <v>44562</v>
      </c>
      <c r="J993" s="300">
        <f t="shared" si="781"/>
        <v>12</v>
      </c>
      <c r="K993" s="236">
        <f t="shared" si="784"/>
        <v>0</v>
      </c>
      <c r="L993" s="237">
        <f t="shared" si="785"/>
        <v>0</v>
      </c>
      <c r="O993" s="298">
        <f>IF(O$10&lt;YEAR($H993),0,IF(O$10=YEAR($H993),MIN(13-MONTH($H993),$J993),MIN(12,$J993-SUM($N993:N993))))*($F993&gt;=5)</f>
        <v>0</v>
      </c>
      <c r="P993" s="298">
        <f>IF(P$10&lt;YEAR($H993),0,IF(P$10=YEAR($H993),MIN(13-MONTH($H993),$J993),MIN(12,$J993-SUM($N993:O993))))*($F993&gt;=5)</f>
        <v>0</v>
      </c>
      <c r="Q993" s="298">
        <f>IF(Q$10&lt;YEAR($H993),0,IF(Q$10=YEAR($H993),MIN(13-MONTH($H993),$J993),MIN(12,$J993-SUM($N993:P993))))*($F993&gt;=5)</f>
        <v>0</v>
      </c>
      <c r="R993" s="298">
        <f>IF(R$10&lt;YEAR($H993),0,IF(R$10=YEAR($H993),MIN(13-MONTH($H993),$J993),MIN(12,$J993-SUM($N993:Q993))))*($F993&gt;=5)</f>
        <v>0</v>
      </c>
      <c r="S993" s="298">
        <f>IF(S$10&lt;YEAR($H993),0,IF(S$10=YEAR($H993),MIN(13-MONTH($H993),$J993),MIN(12,$J993-SUM($N993:R993))))*($F993&gt;=5)</f>
        <v>0</v>
      </c>
      <c r="T993" s="298">
        <f>IF(T$10&lt;YEAR($H993),0,IF(T$10=YEAR($H993),MIN(13-MONTH($H993),$J993),MIN(12,$J993-SUM($N993:S993))))*($F993&gt;=5)</f>
        <v>0</v>
      </c>
      <c r="U993" s="298">
        <f>IF(U$10&lt;YEAR($H993),0,IF(U$10=YEAR($H993),MIN(13-MONTH($H993),$J993),MIN(12,$J993-SUM($N993:T993))))*($F993&gt;=5)</f>
        <v>0</v>
      </c>
      <c r="V993" s="298">
        <f>IF(V$10&lt;YEAR($H993),0,IF(V$10=YEAR($H993),MIN(13-MONTH($H993),$J993),MIN(12,$J993-SUM($N993:U993))))*($F993&gt;=5)</f>
        <v>0</v>
      </c>
      <c r="W993" s="298">
        <f>IF(W$10&lt;YEAR($H993),0,IF(W$10=YEAR($H993),MIN(13-MONTH($H993),$J993),MIN(12,$J993-SUM($N993:V993))))*($F993&gt;=5)</f>
        <v>0</v>
      </c>
      <c r="X993" s="298">
        <f>IF(X$10&lt;YEAR($H993),0,IF(X$10=YEAR($H993),MIN(13-MONTH($H993),$J993),MIN(12,$J993-SUM($N993:W993))))*($F993&gt;=5)</f>
        <v>0</v>
      </c>
      <c r="Y993" s="298">
        <f>IF(Y$10&lt;YEAR($H993),0,IF(Y$10=YEAR($H993),MIN(13-MONTH($H993),$J993),MIN(12,$J993-SUM($N993:X993))))*($F993&gt;=5)</f>
        <v>0</v>
      </c>
      <c r="Z993" s="298">
        <f>IF(Z$10&lt;YEAR($H993),0,IF(Z$10=YEAR($H993),MIN(13-MONTH($H993),$J993),MIN(12,$J993-SUM($N993:Y993))))*($F993&gt;=5)</f>
        <v>0</v>
      </c>
      <c r="AA993" s="298">
        <f>IF(AA$10&lt;YEAR($H993),0,IF(AA$10=YEAR($H993),MIN(13-MONTH($H993),$J993),MIN(12,$J993-SUM($N993:Z993))))*($F993&gt;=5)</f>
        <v>0</v>
      </c>
      <c r="AB993" s="298">
        <f>IF(AB$10&lt;YEAR($H993),0,IF(AB$10=YEAR($H993),MIN(13-MONTH($H993),$J993),MIN(12,$J993-SUM($N993:AA993))))*($F993&gt;=5)</f>
        <v>0</v>
      </c>
      <c r="AC993" s="298">
        <f>IF(AC$10&lt;YEAR($H993),0,IF(AC$10=YEAR($H993),MIN(13-MONTH($H993),$J993),MIN(12,$J993-SUM($N993:AB993))))*($F993&gt;=5)</f>
        <v>0</v>
      </c>
      <c r="AD993" s="298">
        <f>IF(AD$10&lt;YEAR($H993),0,IF(AD$10=YEAR($H993),MIN(13-MONTH($H993),$J993),MIN(12,$J993-SUM($N993:AC993))))*($F993&gt;=5)</f>
        <v>0</v>
      </c>
      <c r="AE993" s="298">
        <f>IF(AE$10&lt;YEAR($H993),0,IF(AE$10=YEAR($H993),MIN(13-MONTH($H993),$J993),MIN(12,$J993-SUM($N993:AD993))))*($F993&gt;=5)</f>
        <v>0</v>
      </c>
      <c r="AF993" s="298">
        <f>IF(AF$10&lt;YEAR($H993),0,IF(AF$10=YEAR($H993),MIN(13-MONTH($H993),$J993),MIN(12,$J993-SUM($N993:AE993))))*($F993&gt;=5)</f>
        <v>0</v>
      </c>
      <c r="AG993" s="298">
        <f>IF(AG$10&lt;YEAR($H993),0,IF(AG$10=YEAR($H993),MIN(13-MONTH($H993),$J993),MIN(12,$J993-SUM($N993:AF993))))*($F993&gt;=5)</f>
        <v>0</v>
      </c>
      <c r="AH993" s="298">
        <f>IF(AH$10&lt;YEAR($H993),0,IF(AH$10=YEAR($H993),MIN(13-MONTH($H993),$J993),MIN(12,$J993-SUM($N993:AG993))))*($F993&gt;=5)</f>
        <v>0</v>
      </c>
      <c r="AI993" s="298">
        <f>IF(AI$10&lt;YEAR($H993),0,IF(AI$10=YEAR($H993),MIN(13-MONTH($H993),$J993),MIN(12,$J993-SUM($N993:AH993))))*($F993&gt;=5)</f>
        <v>0</v>
      </c>
      <c r="AJ993" s="298">
        <f>IF(AJ$10&lt;YEAR($H993),0,IF(AJ$10=YEAR($H993),MIN(13-MONTH($H993),$J993),MIN(12,$J993-SUM($N993:AI993))))*($F993&gt;=5)</f>
        <v>0</v>
      </c>
      <c r="AK993" s="298">
        <f>IF(AK$10&lt;YEAR($H993),0,IF(AK$10=YEAR($H993),MIN(13-MONTH($H993),$J993),MIN(12,$J993-SUM($N993:AJ993))))*($F993&gt;=5)</f>
        <v>0</v>
      </c>
      <c r="AL993" s="298">
        <f>IF(AL$10&lt;YEAR($H993),0,IF(AL$10=YEAR($H993),MIN(13-MONTH($H993),$J993),MIN(12,$J993-SUM($N993:AK993))))*($F993&gt;=5)</f>
        <v>0</v>
      </c>
      <c r="AM993" s="298">
        <f>IF(AM$10&lt;YEAR($H993),0,IF(AM$10=YEAR($H993),MIN(13-MONTH($H993),$J993),MIN(12,$J993-SUM($N993:AL993))))*($F993&gt;=5)</f>
        <v>0</v>
      </c>
      <c r="AN993" s="298">
        <f>IF(AN$10&lt;YEAR($H993),0,IF(AN$10=YEAR($H993),MIN(13-MONTH($H993),$J993),MIN(12,$J993-SUM($N993:AM993))))*($F993&gt;=5)</f>
        <v>0</v>
      </c>
      <c r="AO993" s="298">
        <f>IF(AO$10&lt;YEAR($H993),0,IF(AO$10=YEAR($H993),MIN(13-MONTH($H993),$J993),MIN(12,$J993-SUM($N993:AN993))))*($F993&gt;=5)</f>
        <v>0</v>
      </c>
      <c r="AP993" s="298">
        <f>IF(AP$10&lt;YEAR($H993),0,IF(AP$10=YEAR($H993),MIN(13-MONTH($H993),$J993),MIN(12,$J993-SUM($N993:AO993))))*($F993&gt;=5)</f>
        <v>0</v>
      </c>
      <c r="AQ993" s="298">
        <f>IF(AQ$10&lt;YEAR($H993),0,IF(AQ$10=YEAR($H993),MIN(13-MONTH($H993),$J993),MIN(12,$J993-SUM($N993:AP993))))*($F993&gt;=5)</f>
        <v>0</v>
      </c>
      <c r="AR993" s="298">
        <f>IF(AR$10&lt;YEAR($H993),0,IF(AR$10=YEAR($H993),MIN(13-MONTH($H993),$J993),MIN(12,$J993-SUM($N993:AQ993))))*($F993&gt;=5)</f>
        <v>0</v>
      </c>
      <c r="AS993" s="298">
        <f>IF(AS$10&lt;YEAR($H993),0,IF(AS$10=YEAR($H993),MIN(13-MONTH($H993),$J993),MIN(12,$J993-SUM($N993:AR993))))*($F993&gt;=5)</f>
        <v>0</v>
      </c>
      <c r="AT993" s="298">
        <f>IF(AT$10&lt;YEAR($H993),0,IF(AT$10=YEAR($H993),MIN(13-MONTH($H993),$J993),MIN(12,$J993-SUM($N993:AS993))))*($F993&gt;=5)</f>
        <v>0</v>
      </c>
      <c r="AU993" s="298">
        <f>IF(AU$10&lt;YEAR($H993),0,IF(AU$10=YEAR($H993),MIN(13-MONTH($H993),$J993),MIN(12,$J993-SUM($N993:AT993))))*($F993&gt;=5)</f>
        <v>0</v>
      </c>
      <c r="AV993" s="298">
        <f>IF(AV$10&lt;YEAR($H993),0,IF(AV$10=YEAR($H993),MIN(13-MONTH($H993),$J993),MIN(12,$J993-SUM($N993:AU993))))*($F993&gt;=5)</f>
        <v>0</v>
      </c>
      <c r="AW993" s="298">
        <f>IF(AW$10&lt;YEAR($H993),0,IF(AW$10=YEAR($H993),MIN(13-MONTH($H993),$J993),MIN(12,$J993-SUM($N993:AV993))))*($F993&gt;=5)</f>
        <v>0</v>
      </c>
      <c r="AX993" s="298">
        <f>IF(AX$10&lt;YEAR($H993),0,IF(AX$10=YEAR($H993),MIN(13-MONTH($H993),$J993),MIN(12,$J993-SUM($N993:AW993))))*($F993&gt;=5)</f>
        <v>0</v>
      </c>
      <c r="AY993" s="298">
        <f>IF(AY$10&lt;YEAR($H993),0,IF(AY$10=YEAR($H993),MIN(13-MONTH($H993),$J993),MIN(12,$J993-SUM($N993:AX993))))*($F993&gt;=5)</f>
        <v>0</v>
      </c>
      <c r="AZ993" s="298">
        <f>IF(AZ$10&lt;YEAR($H993),0,IF(AZ$10=YEAR($H993),MIN(13-MONTH($H993),$J993),MIN(12,$J993-SUM($N993:AY993))))*($F993&gt;=5)</f>
        <v>0</v>
      </c>
      <c r="BA993" s="298">
        <f>IF(BA$10&lt;YEAR($H993),0,IF(BA$10=YEAR($H993),MIN(13-MONTH($H993),$J993),MIN(12,$J993-SUM($N993:AZ993))))*($F993&gt;=5)</f>
        <v>0</v>
      </c>
      <c r="BB993" s="298">
        <f>IF(BB$10&lt;YEAR($H993),0,IF(BB$10=YEAR($H993),MIN(13-MONTH($H993),$J993),MIN(12,$J993-SUM($N993:BA993))))*($F993&gt;=5)</f>
        <v>0</v>
      </c>
      <c r="BC993" s="298">
        <f>IF(BC$10&lt;YEAR($H993),0,IF(BC$10=YEAR($H993),MIN(13-MONTH($H993),$J993),MIN(12,$J993-SUM($N993:BB993))))*($F993&gt;=5)</f>
        <v>0</v>
      </c>
      <c r="BD993" s="298">
        <f>IF(BD$10&lt;YEAR($H993),0,IF(BD$10=YEAR($H993),MIN(13-MONTH($H993),$J993),MIN(12,$J993-SUM($N993:BC993))))*($F993&gt;=5)</f>
        <v>0</v>
      </c>
      <c r="BE993" s="298">
        <f>IF(BE$10&lt;YEAR($H993),0,IF(BE$10=YEAR($H993),MIN(13-MONTH($H993),$J993),MIN(12,$J993-SUM($N993:BD993))))*($F993&gt;=5)</f>
        <v>0</v>
      </c>
      <c r="BF993" s="298">
        <f>IF(BF$10&lt;YEAR($H993),0,IF(BF$10=YEAR($H993),MIN(13-MONTH($H993),$J993),MIN(12,$J993-SUM($N993:BE993))))*($F993&gt;=5)</f>
        <v>0</v>
      </c>
      <c r="BG993" s="298">
        <f>IF(BG$10&lt;YEAR($H993),0,IF(BG$10=YEAR($H993),MIN(13-MONTH($H993),$J993),MIN(12,$J993-SUM($N993:BF993))))*($F993&gt;=5)</f>
        <v>0</v>
      </c>
      <c r="BH993" s="298">
        <f>IF(BH$10&lt;YEAR($H993),0,IF(BH$10=YEAR($H993),MIN(13-MONTH($H993),$J993),MIN(12,$J993-SUM($N993:BG993))))*($F993&gt;=5)</f>
        <v>0</v>
      </c>
      <c r="BI993" s="298">
        <f>IF(BI$10&lt;YEAR($H993),0,IF(BI$10=YEAR($H993),MIN(13-MONTH($H993),$J993),MIN(12,$J993-SUM($N993:BH993))))*($F993&gt;=5)</f>
        <v>0</v>
      </c>
      <c r="BJ993" s="298">
        <f>IF(BJ$10&lt;YEAR($H993),0,IF(BJ$10=YEAR($H993),MIN(13-MONTH($H993),$J993),MIN(12,$J993-SUM($N993:BI993))))*($F993&gt;=5)</f>
        <v>0</v>
      </c>
      <c r="BK993" s="298">
        <f>IF(BK$10&lt;YEAR($H993),0,IF(BK$10=YEAR($H993),MIN(13-MONTH($H993),$J993),MIN(12,$J993-SUM($N993:BJ993))))*($F993&gt;=5)</f>
        <v>0</v>
      </c>
      <c r="BL993" s="298">
        <f>IF(BL$10&lt;YEAR($H993),0,IF(BL$10=YEAR($H993),MIN(13-MONTH($H993),$J993),MIN(12,$J993-SUM($N993:BK993))))*($F993&gt;=5)</f>
        <v>0</v>
      </c>
      <c r="BM993" s="298">
        <f>IF(BM$10&lt;YEAR($H993),0,IF(BM$10=YEAR($H993),MIN(13-MONTH($H993),$J993),MIN(12,$J993-SUM($N993:BL993))))*($F993&gt;=5)</f>
        <v>0</v>
      </c>
    </row>
    <row r="994" spans="3:65" ht="12.75" outlineLevel="1">
      <c r="C994" s="220">
        <f t="shared" si="782"/>
        <v>23</v>
      </c>
      <c r="D994" s="198" t="str">
        <f t="shared" si="783"/>
        <v>…</v>
      </c>
      <c r="E994" s="245" t="str">
        <f t="shared" si="780"/>
        <v>Operating Expense</v>
      </c>
      <c r="F994" s="215">
        <f t="shared" si="780"/>
        <v>2</v>
      </c>
      <c r="G994" s="215"/>
      <c r="H994" s="297">
        <f>Input!F34</f>
        <v>44197</v>
      </c>
      <c r="I994" s="297">
        <f>Input!G34</f>
        <v>44562</v>
      </c>
      <c r="J994" s="300">
        <f t="shared" si="781"/>
        <v>12</v>
      </c>
      <c r="K994" s="236">
        <f t="shared" si="784"/>
        <v>0</v>
      </c>
      <c r="L994" s="237">
        <f t="shared" si="785"/>
        <v>0</v>
      </c>
      <c r="O994" s="298">
        <f>IF(O$10&lt;YEAR($H994),0,IF(O$10=YEAR($H994),MIN(13-MONTH($H994),$J994),MIN(12,$J994-SUM($N994:N994))))*($F994&gt;=5)</f>
        <v>0</v>
      </c>
      <c r="P994" s="298">
        <f>IF(P$10&lt;YEAR($H994),0,IF(P$10=YEAR($H994),MIN(13-MONTH($H994),$J994),MIN(12,$J994-SUM($N994:O994))))*($F994&gt;=5)</f>
        <v>0</v>
      </c>
      <c r="Q994" s="298">
        <f>IF(Q$10&lt;YEAR($H994),0,IF(Q$10=YEAR($H994),MIN(13-MONTH($H994),$J994),MIN(12,$J994-SUM($N994:P994))))*($F994&gt;=5)</f>
        <v>0</v>
      </c>
      <c r="R994" s="298">
        <f>IF(R$10&lt;YEAR($H994),0,IF(R$10=YEAR($H994),MIN(13-MONTH($H994),$J994),MIN(12,$J994-SUM($N994:Q994))))*($F994&gt;=5)</f>
        <v>0</v>
      </c>
      <c r="S994" s="298">
        <f>IF(S$10&lt;YEAR($H994),0,IF(S$10=YEAR($H994),MIN(13-MONTH($H994),$J994),MIN(12,$J994-SUM($N994:R994))))*($F994&gt;=5)</f>
        <v>0</v>
      </c>
      <c r="T994" s="298">
        <f>IF(T$10&lt;YEAR($H994),0,IF(T$10=YEAR($H994),MIN(13-MONTH($H994),$J994),MIN(12,$J994-SUM($N994:S994))))*($F994&gt;=5)</f>
        <v>0</v>
      </c>
      <c r="U994" s="298">
        <f>IF(U$10&lt;YEAR($H994),0,IF(U$10=YEAR($H994),MIN(13-MONTH($H994),$J994),MIN(12,$J994-SUM($N994:T994))))*($F994&gt;=5)</f>
        <v>0</v>
      </c>
      <c r="V994" s="298">
        <f>IF(V$10&lt;YEAR($H994),0,IF(V$10=YEAR($H994),MIN(13-MONTH($H994),$J994),MIN(12,$J994-SUM($N994:U994))))*($F994&gt;=5)</f>
        <v>0</v>
      </c>
      <c r="W994" s="298">
        <f>IF(W$10&lt;YEAR($H994),0,IF(W$10=YEAR($H994),MIN(13-MONTH($H994),$J994),MIN(12,$J994-SUM($N994:V994))))*($F994&gt;=5)</f>
        <v>0</v>
      </c>
      <c r="X994" s="298">
        <f>IF(X$10&lt;YEAR($H994),0,IF(X$10=YEAR($H994),MIN(13-MONTH($H994),$J994),MIN(12,$J994-SUM($N994:W994))))*($F994&gt;=5)</f>
        <v>0</v>
      </c>
      <c r="Y994" s="298">
        <f>IF(Y$10&lt;YEAR($H994),0,IF(Y$10=YEAR($H994),MIN(13-MONTH($H994),$J994),MIN(12,$J994-SUM($N994:X994))))*($F994&gt;=5)</f>
        <v>0</v>
      </c>
      <c r="Z994" s="298">
        <f>IF(Z$10&lt;YEAR($H994),0,IF(Z$10=YEAR($H994),MIN(13-MONTH($H994),$J994),MIN(12,$J994-SUM($N994:Y994))))*($F994&gt;=5)</f>
        <v>0</v>
      </c>
      <c r="AA994" s="298">
        <f>IF(AA$10&lt;YEAR($H994),0,IF(AA$10=YEAR($H994),MIN(13-MONTH($H994),$J994),MIN(12,$J994-SUM($N994:Z994))))*($F994&gt;=5)</f>
        <v>0</v>
      </c>
      <c r="AB994" s="298">
        <f>IF(AB$10&lt;YEAR($H994),0,IF(AB$10=YEAR($H994),MIN(13-MONTH($H994),$J994),MIN(12,$J994-SUM($N994:AA994))))*($F994&gt;=5)</f>
        <v>0</v>
      </c>
      <c r="AC994" s="298">
        <f>IF(AC$10&lt;YEAR($H994),0,IF(AC$10=YEAR($H994),MIN(13-MONTH($H994),$J994),MIN(12,$J994-SUM($N994:AB994))))*($F994&gt;=5)</f>
        <v>0</v>
      </c>
      <c r="AD994" s="298">
        <f>IF(AD$10&lt;YEAR($H994),0,IF(AD$10=YEAR($H994),MIN(13-MONTH($H994),$J994),MIN(12,$J994-SUM($N994:AC994))))*($F994&gt;=5)</f>
        <v>0</v>
      </c>
      <c r="AE994" s="298">
        <f>IF(AE$10&lt;YEAR($H994),0,IF(AE$10=YEAR($H994),MIN(13-MONTH($H994),$J994),MIN(12,$J994-SUM($N994:AD994))))*($F994&gt;=5)</f>
        <v>0</v>
      </c>
      <c r="AF994" s="298">
        <f>IF(AF$10&lt;YEAR($H994),0,IF(AF$10=YEAR($H994),MIN(13-MONTH($H994),$J994),MIN(12,$J994-SUM($N994:AE994))))*($F994&gt;=5)</f>
        <v>0</v>
      </c>
      <c r="AG994" s="298">
        <f>IF(AG$10&lt;YEAR($H994),0,IF(AG$10=YEAR($H994),MIN(13-MONTH($H994),$J994),MIN(12,$J994-SUM($N994:AF994))))*($F994&gt;=5)</f>
        <v>0</v>
      </c>
      <c r="AH994" s="298">
        <f>IF(AH$10&lt;YEAR($H994),0,IF(AH$10=YEAR($H994),MIN(13-MONTH($H994),$J994),MIN(12,$J994-SUM($N994:AG994))))*($F994&gt;=5)</f>
        <v>0</v>
      </c>
      <c r="AI994" s="298">
        <f>IF(AI$10&lt;YEAR($H994),0,IF(AI$10=YEAR($H994),MIN(13-MONTH($H994),$J994),MIN(12,$J994-SUM($N994:AH994))))*($F994&gt;=5)</f>
        <v>0</v>
      </c>
      <c r="AJ994" s="298">
        <f>IF(AJ$10&lt;YEAR($H994),0,IF(AJ$10=YEAR($H994),MIN(13-MONTH($H994),$J994),MIN(12,$J994-SUM($N994:AI994))))*($F994&gt;=5)</f>
        <v>0</v>
      </c>
      <c r="AK994" s="298">
        <f>IF(AK$10&lt;YEAR($H994),0,IF(AK$10=YEAR($H994),MIN(13-MONTH($H994),$J994),MIN(12,$J994-SUM($N994:AJ994))))*($F994&gt;=5)</f>
        <v>0</v>
      </c>
      <c r="AL994" s="298">
        <f>IF(AL$10&lt;YEAR($H994),0,IF(AL$10=YEAR($H994),MIN(13-MONTH($H994),$J994),MIN(12,$J994-SUM($N994:AK994))))*($F994&gt;=5)</f>
        <v>0</v>
      </c>
      <c r="AM994" s="298">
        <f>IF(AM$10&lt;YEAR($H994),0,IF(AM$10=YEAR($H994),MIN(13-MONTH($H994),$J994),MIN(12,$J994-SUM($N994:AL994))))*($F994&gt;=5)</f>
        <v>0</v>
      </c>
      <c r="AN994" s="298">
        <f>IF(AN$10&lt;YEAR($H994),0,IF(AN$10=YEAR($H994),MIN(13-MONTH($H994),$J994),MIN(12,$J994-SUM($N994:AM994))))*($F994&gt;=5)</f>
        <v>0</v>
      </c>
      <c r="AO994" s="298">
        <f>IF(AO$10&lt;YEAR($H994),0,IF(AO$10=YEAR($H994),MIN(13-MONTH($H994),$J994),MIN(12,$J994-SUM($N994:AN994))))*($F994&gt;=5)</f>
        <v>0</v>
      </c>
      <c r="AP994" s="298">
        <f>IF(AP$10&lt;YEAR($H994),0,IF(AP$10=YEAR($H994),MIN(13-MONTH($H994),$J994),MIN(12,$J994-SUM($N994:AO994))))*($F994&gt;=5)</f>
        <v>0</v>
      </c>
      <c r="AQ994" s="298">
        <f>IF(AQ$10&lt;YEAR($H994),0,IF(AQ$10=YEAR($H994),MIN(13-MONTH($H994),$J994),MIN(12,$J994-SUM($N994:AP994))))*($F994&gt;=5)</f>
        <v>0</v>
      </c>
      <c r="AR994" s="298">
        <f>IF(AR$10&lt;YEAR($H994),0,IF(AR$10=YEAR($H994),MIN(13-MONTH($H994),$J994),MIN(12,$J994-SUM($N994:AQ994))))*($F994&gt;=5)</f>
        <v>0</v>
      </c>
      <c r="AS994" s="298">
        <f>IF(AS$10&lt;YEAR($H994),0,IF(AS$10=YEAR($H994),MIN(13-MONTH($H994),$J994),MIN(12,$J994-SUM($N994:AR994))))*($F994&gt;=5)</f>
        <v>0</v>
      </c>
      <c r="AT994" s="298">
        <f>IF(AT$10&lt;YEAR($H994),0,IF(AT$10=YEAR($H994),MIN(13-MONTH($H994),$J994),MIN(12,$J994-SUM($N994:AS994))))*($F994&gt;=5)</f>
        <v>0</v>
      </c>
      <c r="AU994" s="298">
        <f>IF(AU$10&lt;YEAR($H994),0,IF(AU$10=YEAR($H994),MIN(13-MONTH($H994),$J994),MIN(12,$J994-SUM($N994:AT994))))*($F994&gt;=5)</f>
        <v>0</v>
      </c>
      <c r="AV994" s="298">
        <f>IF(AV$10&lt;YEAR($H994),0,IF(AV$10=YEAR($H994),MIN(13-MONTH($H994),$J994),MIN(12,$J994-SUM($N994:AU994))))*($F994&gt;=5)</f>
        <v>0</v>
      </c>
      <c r="AW994" s="298">
        <f>IF(AW$10&lt;YEAR($H994),0,IF(AW$10=YEAR($H994),MIN(13-MONTH($H994),$J994),MIN(12,$J994-SUM($N994:AV994))))*($F994&gt;=5)</f>
        <v>0</v>
      </c>
      <c r="AX994" s="298">
        <f>IF(AX$10&lt;YEAR($H994),0,IF(AX$10=YEAR($H994),MIN(13-MONTH($H994),$J994),MIN(12,$J994-SUM($N994:AW994))))*($F994&gt;=5)</f>
        <v>0</v>
      </c>
      <c r="AY994" s="298">
        <f>IF(AY$10&lt;YEAR($H994),0,IF(AY$10=YEAR($H994),MIN(13-MONTH($H994),$J994),MIN(12,$J994-SUM($N994:AX994))))*($F994&gt;=5)</f>
        <v>0</v>
      </c>
      <c r="AZ994" s="298">
        <f>IF(AZ$10&lt;YEAR($H994),0,IF(AZ$10=YEAR($H994),MIN(13-MONTH($H994),$J994),MIN(12,$J994-SUM($N994:AY994))))*($F994&gt;=5)</f>
        <v>0</v>
      </c>
      <c r="BA994" s="298">
        <f>IF(BA$10&lt;YEAR($H994),0,IF(BA$10=YEAR($H994),MIN(13-MONTH($H994),$J994),MIN(12,$J994-SUM($N994:AZ994))))*($F994&gt;=5)</f>
        <v>0</v>
      </c>
      <c r="BB994" s="298">
        <f>IF(BB$10&lt;YEAR($H994),0,IF(BB$10=YEAR($H994),MIN(13-MONTH($H994),$J994),MIN(12,$J994-SUM($N994:BA994))))*($F994&gt;=5)</f>
        <v>0</v>
      </c>
      <c r="BC994" s="298">
        <f>IF(BC$10&lt;YEAR($H994),0,IF(BC$10=YEAR($H994),MIN(13-MONTH($H994),$J994),MIN(12,$J994-SUM($N994:BB994))))*($F994&gt;=5)</f>
        <v>0</v>
      </c>
      <c r="BD994" s="298">
        <f>IF(BD$10&lt;YEAR($H994),0,IF(BD$10=YEAR($H994),MIN(13-MONTH($H994),$J994),MIN(12,$J994-SUM($N994:BC994))))*($F994&gt;=5)</f>
        <v>0</v>
      </c>
      <c r="BE994" s="298">
        <f>IF(BE$10&lt;YEAR($H994),0,IF(BE$10=YEAR($H994),MIN(13-MONTH($H994),$J994),MIN(12,$J994-SUM($N994:BD994))))*($F994&gt;=5)</f>
        <v>0</v>
      </c>
      <c r="BF994" s="298">
        <f>IF(BF$10&lt;YEAR($H994),0,IF(BF$10=YEAR($H994),MIN(13-MONTH($H994),$J994),MIN(12,$J994-SUM($N994:BE994))))*($F994&gt;=5)</f>
        <v>0</v>
      </c>
      <c r="BG994" s="298">
        <f>IF(BG$10&lt;YEAR($H994),0,IF(BG$10=YEAR($H994),MIN(13-MONTH($H994),$J994),MIN(12,$J994-SUM($N994:BF994))))*($F994&gt;=5)</f>
        <v>0</v>
      </c>
      <c r="BH994" s="298">
        <f>IF(BH$10&lt;YEAR($H994),0,IF(BH$10=YEAR($H994),MIN(13-MONTH($H994),$J994),MIN(12,$J994-SUM($N994:BG994))))*($F994&gt;=5)</f>
        <v>0</v>
      </c>
      <c r="BI994" s="298">
        <f>IF(BI$10&lt;YEAR($H994),0,IF(BI$10=YEAR($H994),MIN(13-MONTH($H994),$J994),MIN(12,$J994-SUM($N994:BH994))))*($F994&gt;=5)</f>
        <v>0</v>
      </c>
      <c r="BJ994" s="298">
        <f>IF(BJ$10&lt;YEAR($H994),0,IF(BJ$10=YEAR($H994),MIN(13-MONTH($H994),$J994),MIN(12,$J994-SUM($N994:BI994))))*($F994&gt;=5)</f>
        <v>0</v>
      </c>
      <c r="BK994" s="298">
        <f>IF(BK$10&lt;YEAR($H994),0,IF(BK$10=YEAR($H994),MIN(13-MONTH($H994),$J994),MIN(12,$J994-SUM($N994:BJ994))))*($F994&gt;=5)</f>
        <v>0</v>
      </c>
      <c r="BL994" s="298">
        <f>IF(BL$10&lt;YEAR($H994),0,IF(BL$10=YEAR($H994),MIN(13-MONTH($H994),$J994),MIN(12,$J994-SUM($N994:BK994))))*($F994&gt;=5)</f>
        <v>0</v>
      </c>
      <c r="BM994" s="298">
        <f>IF(BM$10&lt;YEAR($H994),0,IF(BM$10=YEAR($H994),MIN(13-MONTH($H994),$J994),MIN(12,$J994-SUM($N994:BL994))))*($F994&gt;=5)</f>
        <v>0</v>
      </c>
    </row>
    <row r="995" spans="3:65" ht="12.75" outlineLevel="1">
      <c r="C995" s="220">
        <f t="shared" si="782"/>
        <v>24</v>
      </c>
      <c r="D995" s="198" t="str">
        <f t="shared" si="783"/>
        <v>…</v>
      </c>
      <c r="E995" s="245" t="str">
        <f t="shared" si="780"/>
        <v>Operating Expense</v>
      </c>
      <c r="F995" s="215">
        <f t="shared" si="780"/>
        <v>2</v>
      </c>
      <c r="G995" s="215"/>
      <c r="H995" s="297">
        <f>Input!F35</f>
        <v>44197</v>
      </c>
      <c r="I995" s="297">
        <f>Input!G35</f>
        <v>44562</v>
      </c>
      <c r="J995" s="300">
        <f t="shared" si="781"/>
        <v>12</v>
      </c>
      <c r="K995" s="236">
        <f t="shared" si="784"/>
        <v>0</v>
      </c>
      <c r="L995" s="237">
        <f t="shared" si="785"/>
        <v>0</v>
      </c>
      <c r="O995" s="298">
        <f>IF(O$10&lt;YEAR($H995),0,IF(O$10=YEAR($H995),MIN(13-MONTH($H995),$J995),MIN(12,$J995-SUM($N995:N995))))*($F995&gt;=5)</f>
        <v>0</v>
      </c>
      <c r="P995" s="298">
        <f>IF(P$10&lt;YEAR($H995),0,IF(P$10=YEAR($H995),MIN(13-MONTH($H995),$J995),MIN(12,$J995-SUM($N995:O995))))*($F995&gt;=5)</f>
        <v>0</v>
      </c>
      <c r="Q995" s="298">
        <f>IF(Q$10&lt;YEAR($H995),0,IF(Q$10=YEAR($H995),MIN(13-MONTH($H995),$J995),MIN(12,$J995-SUM($N995:P995))))*($F995&gt;=5)</f>
        <v>0</v>
      </c>
      <c r="R995" s="298">
        <f>IF(R$10&lt;YEAR($H995),0,IF(R$10=YEAR($H995),MIN(13-MONTH($H995),$J995),MIN(12,$J995-SUM($N995:Q995))))*($F995&gt;=5)</f>
        <v>0</v>
      </c>
      <c r="S995" s="298">
        <f>IF(S$10&lt;YEAR($H995),0,IF(S$10=YEAR($H995),MIN(13-MONTH($H995),$J995),MIN(12,$J995-SUM($N995:R995))))*($F995&gt;=5)</f>
        <v>0</v>
      </c>
      <c r="T995" s="298">
        <f>IF(T$10&lt;YEAR($H995),0,IF(T$10=YEAR($H995),MIN(13-MONTH($H995),$J995),MIN(12,$J995-SUM($N995:S995))))*($F995&gt;=5)</f>
        <v>0</v>
      </c>
      <c r="U995" s="298">
        <f>IF(U$10&lt;YEAR($H995),0,IF(U$10=YEAR($H995),MIN(13-MONTH($H995),$J995),MIN(12,$J995-SUM($N995:T995))))*($F995&gt;=5)</f>
        <v>0</v>
      </c>
      <c r="V995" s="298">
        <f>IF(V$10&lt;YEAR($H995),0,IF(V$10=YEAR($H995),MIN(13-MONTH($H995),$J995),MIN(12,$J995-SUM($N995:U995))))*($F995&gt;=5)</f>
        <v>0</v>
      </c>
      <c r="W995" s="298">
        <f>IF(W$10&lt;YEAR($H995),0,IF(W$10=YEAR($H995),MIN(13-MONTH($H995),$J995),MIN(12,$J995-SUM($N995:V995))))*($F995&gt;=5)</f>
        <v>0</v>
      </c>
      <c r="X995" s="298">
        <f>IF(X$10&lt;YEAR($H995),0,IF(X$10=YEAR($H995),MIN(13-MONTH($H995),$J995),MIN(12,$J995-SUM($N995:W995))))*($F995&gt;=5)</f>
        <v>0</v>
      </c>
      <c r="Y995" s="298">
        <f>IF(Y$10&lt;YEAR($H995),0,IF(Y$10=YEAR($H995),MIN(13-MONTH($H995),$J995),MIN(12,$J995-SUM($N995:X995))))*($F995&gt;=5)</f>
        <v>0</v>
      </c>
      <c r="Z995" s="298">
        <f>IF(Z$10&lt;YEAR($H995),0,IF(Z$10=YEAR($H995),MIN(13-MONTH($H995),$J995),MIN(12,$J995-SUM($N995:Y995))))*($F995&gt;=5)</f>
        <v>0</v>
      </c>
      <c r="AA995" s="298">
        <f>IF(AA$10&lt;YEAR($H995),0,IF(AA$10=YEAR($H995),MIN(13-MONTH($H995),$J995),MIN(12,$J995-SUM($N995:Z995))))*($F995&gt;=5)</f>
        <v>0</v>
      </c>
      <c r="AB995" s="298">
        <f>IF(AB$10&lt;YEAR($H995),0,IF(AB$10=YEAR($H995),MIN(13-MONTH($H995),$J995),MIN(12,$J995-SUM($N995:AA995))))*($F995&gt;=5)</f>
        <v>0</v>
      </c>
      <c r="AC995" s="298">
        <f>IF(AC$10&lt;YEAR($H995),0,IF(AC$10=YEAR($H995),MIN(13-MONTH($H995),$J995),MIN(12,$J995-SUM($N995:AB995))))*($F995&gt;=5)</f>
        <v>0</v>
      </c>
      <c r="AD995" s="298">
        <f>IF(AD$10&lt;YEAR($H995),0,IF(AD$10=YEAR($H995),MIN(13-MONTH($H995),$J995),MIN(12,$J995-SUM($N995:AC995))))*($F995&gt;=5)</f>
        <v>0</v>
      </c>
      <c r="AE995" s="298">
        <f>IF(AE$10&lt;YEAR($H995),0,IF(AE$10=YEAR($H995),MIN(13-MONTH($H995),$J995),MIN(12,$J995-SUM($N995:AD995))))*($F995&gt;=5)</f>
        <v>0</v>
      </c>
      <c r="AF995" s="298">
        <f>IF(AF$10&lt;YEAR($H995),0,IF(AF$10=YEAR($H995),MIN(13-MONTH($H995),$J995),MIN(12,$J995-SUM($N995:AE995))))*($F995&gt;=5)</f>
        <v>0</v>
      </c>
      <c r="AG995" s="298">
        <f>IF(AG$10&lt;YEAR($H995),0,IF(AG$10=YEAR($H995),MIN(13-MONTH($H995),$J995),MIN(12,$J995-SUM($N995:AF995))))*($F995&gt;=5)</f>
        <v>0</v>
      </c>
      <c r="AH995" s="298">
        <f>IF(AH$10&lt;YEAR($H995),0,IF(AH$10=YEAR($H995),MIN(13-MONTH($H995),$J995),MIN(12,$J995-SUM($N995:AG995))))*($F995&gt;=5)</f>
        <v>0</v>
      </c>
      <c r="AI995" s="298">
        <f>IF(AI$10&lt;YEAR($H995),0,IF(AI$10=YEAR($H995),MIN(13-MONTH($H995),$J995),MIN(12,$J995-SUM($N995:AH995))))*($F995&gt;=5)</f>
        <v>0</v>
      </c>
      <c r="AJ995" s="298">
        <f>IF(AJ$10&lt;YEAR($H995),0,IF(AJ$10=YEAR($H995),MIN(13-MONTH($H995),$J995),MIN(12,$J995-SUM($N995:AI995))))*($F995&gt;=5)</f>
        <v>0</v>
      </c>
      <c r="AK995" s="298">
        <f>IF(AK$10&lt;YEAR($H995),0,IF(AK$10=YEAR($H995),MIN(13-MONTH($H995),$J995),MIN(12,$J995-SUM($N995:AJ995))))*($F995&gt;=5)</f>
        <v>0</v>
      </c>
      <c r="AL995" s="298">
        <f>IF(AL$10&lt;YEAR($H995),0,IF(AL$10=YEAR($H995),MIN(13-MONTH($H995),$J995),MIN(12,$J995-SUM($N995:AK995))))*($F995&gt;=5)</f>
        <v>0</v>
      </c>
      <c r="AM995" s="298">
        <f>IF(AM$10&lt;YEAR($H995),0,IF(AM$10=YEAR($H995),MIN(13-MONTH($H995),$J995),MIN(12,$J995-SUM($N995:AL995))))*($F995&gt;=5)</f>
        <v>0</v>
      </c>
      <c r="AN995" s="298">
        <f>IF(AN$10&lt;YEAR($H995),0,IF(AN$10=YEAR($H995),MIN(13-MONTH($H995),$J995),MIN(12,$J995-SUM($N995:AM995))))*($F995&gt;=5)</f>
        <v>0</v>
      </c>
      <c r="AO995" s="298">
        <f>IF(AO$10&lt;YEAR($H995),0,IF(AO$10=YEAR($H995),MIN(13-MONTH($H995),$J995),MIN(12,$J995-SUM($N995:AN995))))*($F995&gt;=5)</f>
        <v>0</v>
      </c>
      <c r="AP995" s="298">
        <f>IF(AP$10&lt;YEAR($H995),0,IF(AP$10=YEAR($H995),MIN(13-MONTH($H995),$J995),MIN(12,$J995-SUM($N995:AO995))))*($F995&gt;=5)</f>
        <v>0</v>
      </c>
      <c r="AQ995" s="298">
        <f>IF(AQ$10&lt;YEAR($H995),0,IF(AQ$10=YEAR($H995),MIN(13-MONTH($H995),$J995),MIN(12,$J995-SUM($N995:AP995))))*($F995&gt;=5)</f>
        <v>0</v>
      </c>
      <c r="AR995" s="298">
        <f>IF(AR$10&lt;YEAR($H995),0,IF(AR$10=YEAR($H995),MIN(13-MONTH($H995),$J995),MIN(12,$J995-SUM($N995:AQ995))))*($F995&gt;=5)</f>
        <v>0</v>
      </c>
      <c r="AS995" s="298">
        <f>IF(AS$10&lt;YEAR($H995),0,IF(AS$10=YEAR($H995),MIN(13-MONTH($H995),$J995),MIN(12,$J995-SUM($N995:AR995))))*($F995&gt;=5)</f>
        <v>0</v>
      </c>
      <c r="AT995" s="298">
        <f>IF(AT$10&lt;YEAR($H995),0,IF(AT$10=YEAR($H995),MIN(13-MONTH($H995),$J995),MIN(12,$J995-SUM($N995:AS995))))*($F995&gt;=5)</f>
        <v>0</v>
      </c>
      <c r="AU995" s="298">
        <f>IF(AU$10&lt;YEAR($H995),0,IF(AU$10=YEAR($H995),MIN(13-MONTH($H995),$J995),MIN(12,$J995-SUM($N995:AT995))))*($F995&gt;=5)</f>
        <v>0</v>
      </c>
      <c r="AV995" s="298">
        <f>IF(AV$10&lt;YEAR($H995),0,IF(AV$10=YEAR($H995),MIN(13-MONTH($H995),$J995),MIN(12,$J995-SUM($N995:AU995))))*($F995&gt;=5)</f>
        <v>0</v>
      </c>
      <c r="AW995" s="298">
        <f>IF(AW$10&lt;YEAR($H995),0,IF(AW$10=YEAR($H995),MIN(13-MONTH($H995),$J995),MIN(12,$J995-SUM($N995:AV995))))*($F995&gt;=5)</f>
        <v>0</v>
      </c>
      <c r="AX995" s="298">
        <f>IF(AX$10&lt;YEAR($H995),0,IF(AX$10=YEAR($H995),MIN(13-MONTH($H995),$J995),MIN(12,$J995-SUM($N995:AW995))))*($F995&gt;=5)</f>
        <v>0</v>
      </c>
      <c r="AY995" s="298">
        <f>IF(AY$10&lt;YEAR($H995),0,IF(AY$10=YEAR($H995),MIN(13-MONTH($H995),$J995),MIN(12,$J995-SUM($N995:AX995))))*($F995&gt;=5)</f>
        <v>0</v>
      </c>
      <c r="AZ995" s="298">
        <f>IF(AZ$10&lt;YEAR($H995),0,IF(AZ$10=YEAR($H995),MIN(13-MONTH($H995),$J995),MIN(12,$J995-SUM($N995:AY995))))*($F995&gt;=5)</f>
        <v>0</v>
      </c>
      <c r="BA995" s="298">
        <f>IF(BA$10&lt;YEAR($H995),0,IF(BA$10=YEAR($H995),MIN(13-MONTH($H995),$J995),MIN(12,$J995-SUM($N995:AZ995))))*($F995&gt;=5)</f>
        <v>0</v>
      </c>
      <c r="BB995" s="298">
        <f>IF(BB$10&lt;YEAR($H995),0,IF(BB$10=YEAR($H995),MIN(13-MONTH($H995),$J995),MIN(12,$J995-SUM($N995:BA995))))*($F995&gt;=5)</f>
        <v>0</v>
      </c>
      <c r="BC995" s="298">
        <f>IF(BC$10&lt;YEAR($H995),0,IF(BC$10=YEAR($H995),MIN(13-MONTH($H995),$J995),MIN(12,$J995-SUM($N995:BB995))))*($F995&gt;=5)</f>
        <v>0</v>
      </c>
      <c r="BD995" s="298">
        <f>IF(BD$10&lt;YEAR($H995),0,IF(BD$10=YEAR($H995),MIN(13-MONTH($H995),$J995),MIN(12,$J995-SUM($N995:BC995))))*($F995&gt;=5)</f>
        <v>0</v>
      </c>
      <c r="BE995" s="298">
        <f>IF(BE$10&lt;YEAR($H995),0,IF(BE$10=YEAR($H995),MIN(13-MONTH($H995),$J995),MIN(12,$J995-SUM($N995:BD995))))*($F995&gt;=5)</f>
        <v>0</v>
      </c>
      <c r="BF995" s="298">
        <f>IF(BF$10&lt;YEAR($H995),0,IF(BF$10=YEAR($H995),MIN(13-MONTH($H995),$J995),MIN(12,$J995-SUM($N995:BE995))))*($F995&gt;=5)</f>
        <v>0</v>
      </c>
      <c r="BG995" s="298">
        <f>IF(BG$10&lt;YEAR($H995),0,IF(BG$10=YEAR($H995),MIN(13-MONTH($H995),$J995),MIN(12,$J995-SUM($N995:BF995))))*($F995&gt;=5)</f>
        <v>0</v>
      </c>
      <c r="BH995" s="298">
        <f>IF(BH$10&lt;YEAR($H995),0,IF(BH$10=YEAR($H995),MIN(13-MONTH($H995),$J995),MIN(12,$J995-SUM($N995:BG995))))*($F995&gt;=5)</f>
        <v>0</v>
      </c>
      <c r="BI995" s="298">
        <f>IF(BI$10&lt;YEAR($H995),0,IF(BI$10=YEAR($H995),MIN(13-MONTH($H995),$J995),MIN(12,$J995-SUM($N995:BH995))))*($F995&gt;=5)</f>
        <v>0</v>
      </c>
      <c r="BJ995" s="298">
        <f>IF(BJ$10&lt;YEAR($H995),0,IF(BJ$10=YEAR($H995),MIN(13-MONTH($H995),$J995),MIN(12,$J995-SUM($N995:BI995))))*($F995&gt;=5)</f>
        <v>0</v>
      </c>
      <c r="BK995" s="298">
        <f>IF(BK$10&lt;YEAR($H995),0,IF(BK$10=YEAR($H995),MIN(13-MONTH($H995),$J995),MIN(12,$J995-SUM($N995:BJ995))))*($F995&gt;=5)</f>
        <v>0</v>
      </c>
      <c r="BL995" s="298">
        <f>IF(BL$10&lt;YEAR($H995),0,IF(BL$10=YEAR($H995),MIN(13-MONTH($H995),$J995),MIN(12,$J995-SUM($N995:BK995))))*($F995&gt;=5)</f>
        <v>0</v>
      </c>
      <c r="BM995" s="298">
        <f>IF(BM$10&lt;YEAR($H995),0,IF(BM$10=YEAR($H995),MIN(13-MONTH($H995),$J995),MIN(12,$J995-SUM($N995:BL995))))*($F995&gt;=5)</f>
        <v>0</v>
      </c>
    </row>
    <row r="996" spans="3:65" ht="12.75" outlineLevel="1">
      <c r="C996" s="220">
        <f t="shared" si="782"/>
        <v>25</v>
      </c>
      <c r="D996" s="198" t="str">
        <f t="shared" si="783"/>
        <v>…</v>
      </c>
      <c r="E996" s="245" t="str">
        <f t="shared" si="780"/>
        <v>Operating Expense</v>
      </c>
      <c r="F996" s="215">
        <f t="shared" si="780"/>
        <v>2</v>
      </c>
      <c r="G996" s="215"/>
      <c r="H996" s="297">
        <f>Input!F36</f>
        <v>44197</v>
      </c>
      <c r="I996" s="297">
        <f>Input!G36</f>
        <v>44562</v>
      </c>
      <c r="J996" s="300">
        <f t="shared" si="781"/>
        <v>12</v>
      </c>
      <c r="K996" s="239">
        <f t="shared" si="784"/>
        <v>0</v>
      </c>
      <c r="L996" s="240">
        <f t="shared" si="785"/>
        <v>0</v>
      </c>
      <c r="O996" s="298">
        <f>IF(O$10&lt;YEAR($H996),0,IF(O$10=YEAR($H996),MIN(13-MONTH($H996),$J996),MIN(12,$J996-SUM($N996:N996))))*($F996&gt;=5)</f>
        <v>0</v>
      </c>
      <c r="P996" s="298">
        <f>IF(P$10&lt;YEAR($H996),0,IF(P$10=YEAR($H996),MIN(13-MONTH($H996),$J996),MIN(12,$J996-SUM($N996:O996))))*($F996&gt;=5)</f>
        <v>0</v>
      </c>
      <c r="Q996" s="298">
        <f>IF(Q$10&lt;YEAR($H996),0,IF(Q$10=YEAR($H996),MIN(13-MONTH($H996),$J996),MIN(12,$J996-SUM($N996:P996))))*($F996&gt;=5)</f>
        <v>0</v>
      </c>
      <c r="R996" s="298">
        <f>IF(R$10&lt;YEAR($H996),0,IF(R$10=YEAR($H996),MIN(13-MONTH($H996),$J996),MIN(12,$J996-SUM($N996:Q996))))*($F996&gt;=5)</f>
        <v>0</v>
      </c>
      <c r="S996" s="298">
        <f>IF(S$10&lt;YEAR($H996),0,IF(S$10=YEAR($H996),MIN(13-MONTH($H996),$J996),MIN(12,$J996-SUM($N996:R996))))*($F996&gt;=5)</f>
        <v>0</v>
      </c>
      <c r="T996" s="298">
        <f>IF(T$10&lt;YEAR($H996),0,IF(T$10=YEAR($H996),MIN(13-MONTH($H996),$J996),MIN(12,$J996-SUM($N996:S996))))*($F996&gt;=5)</f>
        <v>0</v>
      </c>
      <c r="U996" s="298">
        <f>IF(U$10&lt;YEAR($H996),0,IF(U$10=YEAR($H996),MIN(13-MONTH($H996),$J996),MIN(12,$J996-SUM($N996:T996))))*($F996&gt;=5)</f>
        <v>0</v>
      </c>
      <c r="V996" s="298">
        <f>IF(V$10&lt;YEAR($H996),0,IF(V$10=YEAR($H996),MIN(13-MONTH($H996),$J996),MIN(12,$J996-SUM($N996:U996))))*($F996&gt;=5)</f>
        <v>0</v>
      </c>
      <c r="W996" s="298">
        <f>IF(W$10&lt;YEAR($H996),0,IF(W$10=YEAR($H996),MIN(13-MONTH($H996),$J996),MIN(12,$J996-SUM($N996:V996))))*($F996&gt;=5)</f>
        <v>0</v>
      </c>
      <c r="X996" s="298">
        <f>IF(X$10&lt;YEAR($H996),0,IF(X$10=YEAR($H996),MIN(13-MONTH($H996),$J996),MIN(12,$J996-SUM($N996:W996))))*($F996&gt;=5)</f>
        <v>0</v>
      </c>
      <c r="Y996" s="298">
        <f>IF(Y$10&lt;YEAR($H996),0,IF(Y$10=YEAR($H996),MIN(13-MONTH($H996),$J996),MIN(12,$J996-SUM($N996:X996))))*($F996&gt;=5)</f>
        <v>0</v>
      </c>
      <c r="Z996" s="298">
        <f>IF(Z$10&lt;YEAR($H996),0,IF(Z$10=YEAR($H996),MIN(13-MONTH($H996),$J996),MIN(12,$J996-SUM($N996:Y996))))*($F996&gt;=5)</f>
        <v>0</v>
      </c>
      <c r="AA996" s="298">
        <f>IF(AA$10&lt;YEAR($H996),0,IF(AA$10=YEAR($H996),MIN(13-MONTH($H996),$J996),MIN(12,$J996-SUM($N996:Z996))))*($F996&gt;=5)</f>
        <v>0</v>
      </c>
      <c r="AB996" s="298">
        <f>IF(AB$10&lt;YEAR($H996),0,IF(AB$10=YEAR($H996),MIN(13-MONTH($H996),$J996),MIN(12,$J996-SUM($N996:AA996))))*($F996&gt;=5)</f>
        <v>0</v>
      </c>
      <c r="AC996" s="298">
        <f>IF(AC$10&lt;YEAR($H996),0,IF(AC$10=YEAR($H996),MIN(13-MONTH($H996),$J996),MIN(12,$J996-SUM($N996:AB996))))*($F996&gt;=5)</f>
        <v>0</v>
      </c>
      <c r="AD996" s="298">
        <f>IF(AD$10&lt;YEAR($H996),0,IF(AD$10=YEAR($H996),MIN(13-MONTH($H996),$J996),MIN(12,$J996-SUM($N996:AC996))))*($F996&gt;=5)</f>
        <v>0</v>
      </c>
      <c r="AE996" s="298">
        <f>IF(AE$10&lt;YEAR($H996),0,IF(AE$10=YEAR($H996),MIN(13-MONTH($H996),$J996),MIN(12,$J996-SUM($N996:AD996))))*($F996&gt;=5)</f>
        <v>0</v>
      </c>
      <c r="AF996" s="298">
        <f>IF(AF$10&lt;YEAR($H996),0,IF(AF$10=YEAR($H996),MIN(13-MONTH($H996),$J996),MIN(12,$J996-SUM($N996:AE996))))*($F996&gt;=5)</f>
        <v>0</v>
      </c>
      <c r="AG996" s="298">
        <f>IF(AG$10&lt;YEAR($H996),0,IF(AG$10=YEAR($H996),MIN(13-MONTH($H996),$J996),MIN(12,$J996-SUM($N996:AF996))))*($F996&gt;=5)</f>
        <v>0</v>
      </c>
      <c r="AH996" s="298">
        <f>IF(AH$10&lt;YEAR($H996),0,IF(AH$10=YEAR($H996),MIN(13-MONTH($H996),$J996),MIN(12,$J996-SUM($N996:AG996))))*($F996&gt;=5)</f>
        <v>0</v>
      </c>
      <c r="AI996" s="298">
        <f>IF(AI$10&lt;YEAR($H996),0,IF(AI$10=YEAR($H996),MIN(13-MONTH($H996),$J996),MIN(12,$J996-SUM($N996:AH996))))*($F996&gt;=5)</f>
        <v>0</v>
      </c>
      <c r="AJ996" s="298">
        <f>IF(AJ$10&lt;YEAR($H996),0,IF(AJ$10=YEAR($H996),MIN(13-MONTH($H996),$J996),MIN(12,$J996-SUM($N996:AI996))))*($F996&gt;=5)</f>
        <v>0</v>
      </c>
      <c r="AK996" s="298">
        <f>IF(AK$10&lt;YEAR($H996),0,IF(AK$10=YEAR($H996),MIN(13-MONTH($H996),$J996),MIN(12,$J996-SUM($N996:AJ996))))*($F996&gt;=5)</f>
        <v>0</v>
      </c>
      <c r="AL996" s="298">
        <f>IF(AL$10&lt;YEAR($H996),0,IF(AL$10=YEAR($H996),MIN(13-MONTH($H996),$J996),MIN(12,$J996-SUM($N996:AK996))))*($F996&gt;=5)</f>
        <v>0</v>
      </c>
      <c r="AM996" s="298">
        <f>IF(AM$10&lt;YEAR($H996),0,IF(AM$10=YEAR($H996),MIN(13-MONTH($H996),$J996),MIN(12,$J996-SUM($N996:AL996))))*($F996&gt;=5)</f>
        <v>0</v>
      </c>
      <c r="AN996" s="298">
        <f>IF(AN$10&lt;YEAR($H996),0,IF(AN$10=YEAR($H996),MIN(13-MONTH($H996),$J996),MIN(12,$J996-SUM($N996:AM996))))*($F996&gt;=5)</f>
        <v>0</v>
      </c>
      <c r="AO996" s="298">
        <f>IF(AO$10&lt;YEAR($H996),0,IF(AO$10=YEAR($H996),MIN(13-MONTH($H996),$J996),MIN(12,$J996-SUM($N996:AN996))))*($F996&gt;=5)</f>
        <v>0</v>
      </c>
      <c r="AP996" s="298">
        <f>IF(AP$10&lt;YEAR($H996),0,IF(AP$10=YEAR($H996),MIN(13-MONTH($H996),$J996),MIN(12,$J996-SUM($N996:AO996))))*($F996&gt;=5)</f>
        <v>0</v>
      </c>
      <c r="AQ996" s="298">
        <f>IF(AQ$10&lt;YEAR($H996),0,IF(AQ$10=YEAR($H996),MIN(13-MONTH($H996),$J996),MIN(12,$J996-SUM($N996:AP996))))*($F996&gt;=5)</f>
        <v>0</v>
      </c>
      <c r="AR996" s="298">
        <f>IF(AR$10&lt;YEAR($H996),0,IF(AR$10=YEAR($H996),MIN(13-MONTH($H996),$J996),MIN(12,$J996-SUM($N996:AQ996))))*($F996&gt;=5)</f>
        <v>0</v>
      </c>
      <c r="AS996" s="298">
        <f>IF(AS$10&lt;YEAR($H996),0,IF(AS$10=YEAR($H996),MIN(13-MONTH($H996),$J996),MIN(12,$J996-SUM($N996:AR996))))*($F996&gt;=5)</f>
        <v>0</v>
      </c>
      <c r="AT996" s="298">
        <f>IF(AT$10&lt;YEAR($H996),0,IF(AT$10=YEAR($H996),MIN(13-MONTH($H996),$J996),MIN(12,$J996-SUM($N996:AS996))))*($F996&gt;=5)</f>
        <v>0</v>
      </c>
      <c r="AU996" s="298">
        <f>IF(AU$10&lt;YEAR($H996),0,IF(AU$10=YEAR($H996),MIN(13-MONTH($H996),$J996),MIN(12,$J996-SUM($N996:AT996))))*($F996&gt;=5)</f>
        <v>0</v>
      </c>
      <c r="AV996" s="298">
        <f>IF(AV$10&lt;YEAR($H996),0,IF(AV$10=YEAR($H996),MIN(13-MONTH($H996),$J996),MIN(12,$J996-SUM($N996:AU996))))*($F996&gt;=5)</f>
        <v>0</v>
      </c>
      <c r="AW996" s="298">
        <f>IF(AW$10&lt;YEAR($H996),0,IF(AW$10=YEAR($H996),MIN(13-MONTH($H996),$J996),MIN(12,$J996-SUM($N996:AV996))))*($F996&gt;=5)</f>
        <v>0</v>
      </c>
      <c r="AX996" s="298">
        <f>IF(AX$10&lt;YEAR($H996),0,IF(AX$10=YEAR($H996),MIN(13-MONTH($H996),$J996),MIN(12,$J996-SUM($N996:AW996))))*($F996&gt;=5)</f>
        <v>0</v>
      </c>
      <c r="AY996" s="298">
        <f>IF(AY$10&lt;YEAR($H996),0,IF(AY$10=YEAR($H996),MIN(13-MONTH($H996),$J996),MIN(12,$J996-SUM($N996:AX996))))*($F996&gt;=5)</f>
        <v>0</v>
      </c>
      <c r="AZ996" s="298">
        <f>IF(AZ$10&lt;YEAR($H996),0,IF(AZ$10=YEAR($H996),MIN(13-MONTH($H996),$J996),MIN(12,$J996-SUM($N996:AY996))))*($F996&gt;=5)</f>
        <v>0</v>
      </c>
      <c r="BA996" s="298">
        <f>IF(BA$10&lt;YEAR($H996),0,IF(BA$10=YEAR($H996),MIN(13-MONTH($H996),$J996),MIN(12,$J996-SUM($N996:AZ996))))*($F996&gt;=5)</f>
        <v>0</v>
      </c>
      <c r="BB996" s="298">
        <f>IF(BB$10&lt;YEAR($H996),0,IF(BB$10=YEAR($H996),MIN(13-MONTH($H996),$J996),MIN(12,$J996-SUM($N996:BA996))))*($F996&gt;=5)</f>
        <v>0</v>
      </c>
      <c r="BC996" s="298">
        <f>IF(BC$10&lt;YEAR($H996),0,IF(BC$10=YEAR($H996),MIN(13-MONTH($H996),$J996),MIN(12,$J996-SUM($N996:BB996))))*($F996&gt;=5)</f>
        <v>0</v>
      </c>
      <c r="BD996" s="298">
        <f>IF(BD$10&lt;YEAR($H996),0,IF(BD$10=YEAR($H996),MIN(13-MONTH($H996),$J996),MIN(12,$J996-SUM($N996:BC996))))*($F996&gt;=5)</f>
        <v>0</v>
      </c>
      <c r="BE996" s="298">
        <f>IF(BE$10&lt;YEAR($H996),0,IF(BE$10=YEAR($H996),MIN(13-MONTH($H996),$J996),MIN(12,$J996-SUM($N996:BD996))))*($F996&gt;=5)</f>
        <v>0</v>
      </c>
      <c r="BF996" s="298">
        <f>IF(BF$10&lt;YEAR($H996),0,IF(BF$10=YEAR($H996),MIN(13-MONTH($H996),$J996),MIN(12,$J996-SUM($N996:BE996))))*($F996&gt;=5)</f>
        <v>0</v>
      </c>
      <c r="BG996" s="298">
        <f>IF(BG$10&lt;YEAR($H996),0,IF(BG$10=YEAR($H996),MIN(13-MONTH($H996),$J996),MIN(12,$J996-SUM($N996:BF996))))*($F996&gt;=5)</f>
        <v>0</v>
      </c>
      <c r="BH996" s="298">
        <f>IF(BH$10&lt;YEAR($H996),0,IF(BH$10=YEAR($H996),MIN(13-MONTH($H996),$J996),MIN(12,$J996-SUM($N996:BG996))))*($F996&gt;=5)</f>
        <v>0</v>
      </c>
      <c r="BI996" s="298">
        <f>IF(BI$10&lt;YEAR($H996),0,IF(BI$10=YEAR($H996),MIN(13-MONTH($H996),$J996),MIN(12,$J996-SUM($N996:BH996))))*($F996&gt;=5)</f>
        <v>0</v>
      </c>
      <c r="BJ996" s="298">
        <f>IF(BJ$10&lt;YEAR($H996),0,IF(BJ$10=YEAR($H996),MIN(13-MONTH($H996),$J996),MIN(12,$J996-SUM($N996:BI996))))*($F996&gt;=5)</f>
        <v>0</v>
      </c>
      <c r="BK996" s="298">
        <f>IF(BK$10&lt;YEAR($H996),0,IF(BK$10=YEAR($H996),MIN(13-MONTH($H996),$J996),MIN(12,$J996-SUM($N996:BJ996))))*($F996&gt;=5)</f>
        <v>0</v>
      </c>
      <c r="BL996" s="298">
        <f>IF(BL$10&lt;YEAR($H996),0,IF(BL$10=YEAR($H996),MIN(13-MONTH($H996),$J996),MIN(12,$J996-SUM($N996:BK996))))*($F996&gt;=5)</f>
        <v>0</v>
      </c>
      <c r="BM996" s="298">
        <f>IF(BM$10&lt;YEAR($H996),0,IF(BM$10=YEAR($H996),MIN(13-MONTH($H996),$J996),MIN(12,$J996-SUM($N996:BL996))))*($F996&gt;=5)</f>
        <v>0</v>
      </c>
    </row>
    <row r="997" spans="4:65" ht="12.75" outlineLevel="1">
      <c r="D997" s="226" t="str">
        <f>"Total "&amp;D971</f>
        <v>Total Months Under Construction</v>
      </c>
      <c r="K997" s="241">
        <f t="shared" si="784"/>
        <v>0</v>
      </c>
      <c r="L997" s="242">
        <f t="shared" si="785"/>
        <v>0</v>
      </c>
      <c r="O997" s="243">
        <f>SUM(O972:O996)</f>
        <v>0</v>
      </c>
      <c r="P997" s="243">
        <f>SUM(P972:P996)</f>
        <v>0</v>
      </c>
      <c r="Q997" s="243">
        <f t="shared" si="786" ref="Q997:BM997">SUM(Q972:Q996)</f>
        <v>0</v>
      </c>
      <c r="R997" s="243">
        <f t="shared" si="786"/>
        <v>0</v>
      </c>
      <c r="S997" s="243">
        <f t="shared" si="786"/>
        <v>0</v>
      </c>
      <c r="T997" s="243">
        <f t="shared" si="786"/>
        <v>0</v>
      </c>
      <c r="U997" s="243">
        <f t="shared" si="786"/>
        <v>0</v>
      </c>
      <c r="V997" s="243">
        <f t="shared" si="786"/>
        <v>0</v>
      </c>
      <c r="W997" s="243">
        <f t="shared" si="786"/>
        <v>0</v>
      </c>
      <c r="X997" s="243">
        <f t="shared" si="786"/>
        <v>0</v>
      </c>
      <c r="Y997" s="243">
        <f t="shared" si="786"/>
        <v>0</v>
      </c>
      <c r="Z997" s="243">
        <f t="shared" si="786"/>
        <v>0</v>
      </c>
      <c r="AA997" s="243">
        <f t="shared" si="786"/>
        <v>0</v>
      </c>
      <c r="AB997" s="243">
        <f t="shared" si="786"/>
        <v>0</v>
      </c>
      <c r="AC997" s="243">
        <f t="shared" si="786"/>
        <v>0</v>
      </c>
      <c r="AD997" s="243">
        <f t="shared" si="786"/>
        <v>0</v>
      </c>
      <c r="AE997" s="243">
        <f t="shared" si="786"/>
        <v>0</v>
      </c>
      <c r="AF997" s="243">
        <f t="shared" si="786"/>
        <v>0</v>
      </c>
      <c r="AG997" s="243">
        <f t="shared" si="786"/>
        <v>0</v>
      </c>
      <c r="AH997" s="243">
        <f t="shared" si="786"/>
        <v>0</v>
      </c>
      <c r="AI997" s="243">
        <f t="shared" si="786"/>
        <v>0</v>
      </c>
      <c r="AJ997" s="243">
        <f t="shared" si="786"/>
        <v>0</v>
      </c>
      <c r="AK997" s="243">
        <f t="shared" si="786"/>
        <v>0</v>
      </c>
      <c r="AL997" s="243">
        <f t="shared" si="786"/>
        <v>0</v>
      </c>
      <c r="AM997" s="243">
        <f t="shared" si="786"/>
        <v>0</v>
      </c>
      <c r="AN997" s="243">
        <f t="shared" si="786"/>
        <v>0</v>
      </c>
      <c r="AO997" s="243">
        <f t="shared" si="786"/>
        <v>0</v>
      </c>
      <c r="AP997" s="243">
        <f t="shared" si="786"/>
        <v>0</v>
      </c>
      <c r="AQ997" s="243">
        <f t="shared" si="786"/>
        <v>0</v>
      </c>
      <c r="AR997" s="243">
        <f t="shared" si="786"/>
        <v>0</v>
      </c>
      <c r="AS997" s="243">
        <f t="shared" si="786"/>
        <v>0</v>
      </c>
      <c r="AT997" s="243">
        <f t="shared" si="786"/>
        <v>0</v>
      </c>
      <c r="AU997" s="243">
        <f t="shared" si="786"/>
        <v>0</v>
      </c>
      <c r="AV997" s="243">
        <f t="shared" si="786"/>
        <v>0</v>
      </c>
      <c r="AW997" s="243">
        <f t="shared" si="786"/>
        <v>0</v>
      </c>
      <c r="AX997" s="243">
        <f t="shared" si="786"/>
        <v>0</v>
      </c>
      <c r="AY997" s="243">
        <f t="shared" si="786"/>
        <v>0</v>
      </c>
      <c r="AZ997" s="243">
        <f t="shared" si="786"/>
        <v>0</v>
      </c>
      <c r="BA997" s="243">
        <f t="shared" si="786"/>
        <v>0</v>
      </c>
      <c r="BB997" s="243">
        <f t="shared" si="786"/>
        <v>0</v>
      </c>
      <c r="BC997" s="243">
        <f t="shared" si="786"/>
        <v>0</v>
      </c>
      <c r="BD997" s="243">
        <f t="shared" si="786"/>
        <v>0</v>
      </c>
      <c r="BE997" s="243">
        <f t="shared" si="786"/>
        <v>0</v>
      </c>
      <c r="BF997" s="243">
        <f t="shared" si="786"/>
        <v>0</v>
      </c>
      <c r="BG997" s="243">
        <f t="shared" si="786"/>
        <v>0</v>
      </c>
      <c r="BH997" s="243">
        <f t="shared" si="786"/>
        <v>0</v>
      </c>
      <c r="BI997" s="243">
        <f t="shared" si="786"/>
        <v>0</v>
      </c>
      <c r="BJ997" s="243">
        <f t="shared" si="786"/>
        <v>0</v>
      </c>
      <c r="BK997" s="243">
        <f t="shared" si="786"/>
        <v>0</v>
      </c>
      <c r="BL997" s="243">
        <f t="shared" si="786"/>
        <v>0</v>
      </c>
      <c r="BM997" s="243">
        <f t="shared" si="786"/>
        <v>0</v>
      </c>
    </row>
    <row r="998" spans="4:7" s="221" customFormat="1" ht="12.75" outlineLevel="1">
      <c r="D998" s="229"/>
      <c r="F998" s="230"/>
      <c r="G998" s="230"/>
    </row>
    <row r="999" spans="4:7" s="221" customFormat="1" ht="12.75" outlineLevel="1">
      <c r="D999" s="229"/>
      <c r="F999" s="230"/>
      <c r="G999" s="230"/>
    </row>
    <row r="1000" spans="4:65" ht="12.75" outlineLevel="1">
      <c r="D1000" s="218" t="s">
        <v>206</v>
      </c>
      <c r="E1000" s="213"/>
      <c r="F1000" s="186"/>
      <c r="G1000" s="186"/>
      <c r="H1000" s="251"/>
      <c r="K1000" s="216"/>
      <c r="L1000" s="216"/>
      <c r="M1000" s="216"/>
      <c r="O1000" s="216"/>
      <c r="P1000" s="216"/>
      <c r="Q1000" s="216"/>
      <c r="R1000" s="216"/>
      <c r="S1000" s="216"/>
      <c r="T1000" s="216"/>
      <c r="U1000" s="216"/>
      <c r="V1000" s="216"/>
      <c r="W1000" s="216"/>
      <c r="X1000" s="216"/>
      <c r="Y1000" s="216"/>
      <c r="Z1000" s="216"/>
      <c r="AA1000" s="216"/>
      <c r="AB1000" s="216"/>
      <c r="AC1000" s="216"/>
      <c r="AD1000" s="216"/>
      <c r="AE1000" s="216"/>
      <c r="AF1000" s="216"/>
      <c r="AG1000" s="216"/>
      <c r="AH1000" s="216"/>
      <c r="AI1000" s="216"/>
      <c r="AJ1000" s="216"/>
      <c r="AK1000" s="216"/>
      <c r="AL1000" s="216"/>
      <c r="AM1000" s="216"/>
      <c r="AN1000" s="216"/>
      <c r="AO1000" s="216"/>
      <c r="AP1000" s="216"/>
      <c r="AQ1000" s="216"/>
      <c r="AR1000" s="216"/>
      <c r="AS1000" s="216"/>
      <c r="AT1000" s="216"/>
      <c r="AU1000" s="216"/>
      <c r="AV1000" s="216"/>
      <c r="AW1000" s="216"/>
      <c r="AX1000" s="216"/>
      <c r="AY1000" s="216"/>
      <c r="AZ1000" s="216"/>
      <c r="BA1000" s="216"/>
      <c r="BB1000" s="216"/>
      <c r="BC1000" s="216"/>
      <c r="BD1000" s="216"/>
      <c r="BE1000" s="216"/>
      <c r="BF1000" s="216"/>
      <c r="BG1000" s="216"/>
      <c r="BH1000" s="216"/>
      <c r="BI1000" s="216"/>
      <c r="BJ1000" s="216"/>
      <c r="BK1000" s="216"/>
      <c r="BL1000" s="216"/>
      <c r="BM1000" s="216"/>
    </row>
    <row r="1001" spans="3:65" ht="12.75" outlineLevel="1">
      <c r="C1001" s="220">
        <f>C1000+1</f>
        <v>1</v>
      </c>
      <c r="D1001" s="198" t="str">
        <f>INDEX(D$64:D$88,$C1001,1)</f>
        <v>Capital Costs</v>
      </c>
      <c r="E1001" s="245" t="str">
        <f t="shared" si="787" ref="E1001:F1025">INDEX(E$64:E$88,$C1001,1)</f>
        <v>Capital</v>
      </c>
      <c r="F1001" s="215">
        <f t="shared" si="787"/>
        <v>4</v>
      </c>
      <c r="G1001" s="215"/>
      <c r="H1001" s="257"/>
      <c r="K1001" s="236">
        <f>SUMPRODUCT(O1001:BM1001,$O$12:$BM$12)</f>
        <v>0</v>
      </c>
      <c r="L1001" s="237">
        <f>SUM(O1001:BM1001)</f>
        <v>0</v>
      </c>
      <c r="O1001" s="269">
        <f>(IFERROR(-FV(O$965,O972,O122/O972)-O122,0)+(SUM($N122:N122)+SUM($N1001:N1001))*O$965*O972)*($F1001=5)</f>
        <v>0</v>
      </c>
      <c r="P1001" s="269">
        <f>(IFERROR(-FV(P$965,P972,P122/P972)-P122,0)+(SUM($N122:O122)+SUM($N1001:O1001))*P$965*P972)*($F1001=5)</f>
        <v>0</v>
      </c>
      <c r="Q1001" s="269">
        <f>(IFERROR(-FV(Q$965,Q972,Q122/Q972)-Q122,0)+(SUM($N122:P122)+SUM($N1001:P1001))*Q$965*Q972)*($F1001=5)</f>
        <v>0</v>
      </c>
      <c r="R1001" s="269">
        <f>(IFERROR(-FV(R$965,R972,R122/R972)-R122,0)+(SUM($N122:Q122)+SUM($N1001:Q1001))*R$965*R972)*($F1001=5)</f>
        <v>0</v>
      </c>
      <c r="S1001" s="269">
        <f>(IFERROR(-FV(S$965,S972,S122/S972)-S122,0)+(SUM($N122:R122)+SUM($N1001:R1001))*S$965*S972)*($F1001=5)</f>
        <v>0</v>
      </c>
      <c r="T1001" s="269">
        <f>(IFERROR(-FV(T$965,T972,T122/T972)-T122,0)+(SUM($N122:S122)+SUM($N1001:S1001))*T$965*T972)*($F1001=5)</f>
        <v>0</v>
      </c>
      <c r="U1001" s="269">
        <f>(IFERROR(-FV(U$965,U972,U122/U972)-U122,0)+(SUM($N122:T122)+SUM($N1001:T1001))*U$965*U972)*($F1001=5)</f>
        <v>0</v>
      </c>
      <c r="V1001" s="269">
        <f>(IFERROR(-FV(V$965,V972,V122/V972)-V122,0)+(SUM($N122:U122)+SUM($N1001:U1001))*V$965*V972)*($F1001=5)</f>
        <v>0</v>
      </c>
      <c r="W1001" s="269">
        <f>(IFERROR(-FV(W$965,W972,W122/W972)-W122,0)+(SUM($N122:V122)+SUM($N1001:V1001))*W$965*W972)*($F1001=5)</f>
        <v>0</v>
      </c>
      <c r="X1001" s="269">
        <f>(IFERROR(-FV(X$965,X972,X122/X972)-X122,0)+(SUM($N122:W122)+SUM($N1001:W1001))*X$965*X972)*($F1001=5)</f>
        <v>0</v>
      </c>
      <c r="Y1001" s="269">
        <f>(IFERROR(-FV(Y$965,Y972,Y122/Y972)-Y122,0)+(SUM($N122:X122)+SUM($N1001:X1001))*Y$965*Y972)*($F1001=5)</f>
        <v>0</v>
      </c>
      <c r="Z1001" s="269">
        <f>(IFERROR(-FV(Z$965,Z972,Z122/Z972)-Z122,0)+(SUM($N122:Y122)+SUM($N1001:Y1001))*Z$965*Z972)*($F1001=5)</f>
        <v>0</v>
      </c>
      <c r="AA1001" s="269">
        <f>(IFERROR(-FV(AA$965,AA972,AA122/AA972)-AA122,0)+(SUM($N122:Z122)+SUM($N1001:Z1001))*AA$965*AA972)*($F1001=5)</f>
        <v>0</v>
      </c>
      <c r="AB1001" s="269">
        <f>(IFERROR(-FV(AB$965,AB972,AB122/AB972)-AB122,0)+(SUM($N122:AA122)+SUM($N1001:AA1001))*AB$965*AB972)*($F1001=5)</f>
        <v>0</v>
      </c>
      <c r="AC1001" s="269">
        <f>(IFERROR(-FV(AC$965,AC972,AC122/AC972)-AC122,0)+(SUM($N122:AB122)+SUM($N1001:AB1001))*AC$965*AC972)*($F1001=5)</f>
        <v>0</v>
      </c>
      <c r="AD1001" s="269">
        <f>(IFERROR(-FV(AD$965,AD972,AD122/AD972)-AD122,0)+(SUM($N122:AC122)+SUM($N1001:AC1001))*AD$965*AD972)*($F1001=5)</f>
        <v>0</v>
      </c>
      <c r="AE1001" s="269">
        <f>(IFERROR(-FV(AE$965,AE972,AE122/AE972)-AE122,0)+(SUM($N122:AD122)+SUM($N1001:AD1001))*AE$965*AE972)*($F1001=5)</f>
        <v>0</v>
      </c>
      <c r="AF1001" s="269">
        <f>(IFERROR(-FV(AF$965,AF972,AF122/AF972)-AF122,0)+(SUM($N122:AE122)+SUM($N1001:AE1001))*AF$965*AF972)*($F1001=5)</f>
        <v>0</v>
      </c>
      <c r="AG1001" s="269">
        <f>(IFERROR(-FV(AG$965,AG972,AG122/AG972)-AG122,0)+(SUM($N122:AF122)+SUM($N1001:AF1001))*AG$965*AG972)*($F1001=5)</f>
        <v>0</v>
      </c>
      <c r="AH1001" s="269">
        <f>(IFERROR(-FV(AH$965,AH972,AH122/AH972)-AH122,0)+(SUM($N122:AG122)+SUM($N1001:AG1001))*AH$965*AH972)*($F1001=5)</f>
        <v>0</v>
      </c>
      <c r="AI1001" s="269">
        <f>(IFERROR(-FV(AI$965,AI972,AI122/AI972)-AI122,0)+(SUM($N122:AH122)+SUM($N1001:AH1001))*AI$965*AI972)*($F1001=5)</f>
        <v>0</v>
      </c>
      <c r="AJ1001" s="269">
        <f>(IFERROR(-FV(AJ$965,AJ972,AJ122/AJ972)-AJ122,0)+(SUM($N122:AI122)+SUM($N1001:AI1001))*AJ$965*AJ972)*($F1001=5)</f>
        <v>0</v>
      </c>
      <c r="AK1001" s="269">
        <f>(IFERROR(-FV(AK$965,AK972,AK122/AK972)-AK122,0)+(SUM($N122:AJ122)+SUM($N1001:AJ1001))*AK$965*AK972)*($F1001=5)</f>
        <v>0</v>
      </c>
      <c r="AL1001" s="269">
        <f>(IFERROR(-FV(AL$965,AL972,AL122/AL972)-AL122,0)+(SUM($N122:AK122)+SUM($N1001:AK1001))*AL$965*AL972)*($F1001=5)</f>
        <v>0</v>
      </c>
      <c r="AM1001" s="269">
        <f>(IFERROR(-FV(AM$965,AM972,AM122/AM972)-AM122,0)+(SUM($N122:AL122)+SUM($N1001:AL1001))*AM$965*AM972)*($F1001=5)</f>
        <v>0</v>
      </c>
      <c r="AN1001" s="269">
        <f>(IFERROR(-FV(AN$965,AN972,AN122/AN972)-AN122,0)+(SUM($N122:AM122)+SUM($N1001:AM1001))*AN$965*AN972)*($F1001=5)</f>
        <v>0</v>
      </c>
      <c r="AO1001" s="269">
        <f>(IFERROR(-FV(AO$965,AO972,AO122/AO972)-AO122,0)+(SUM($N122:AN122)+SUM($N1001:AN1001))*AO$965*AO972)*($F1001=5)</f>
        <v>0</v>
      </c>
      <c r="AP1001" s="269">
        <f>(IFERROR(-FV(AP$965,AP972,AP122/AP972)-AP122,0)+(SUM($N122:AO122)+SUM($N1001:AO1001))*AP$965*AP972)*($F1001=5)</f>
        <v>0</v>
      </c>
      <c r="AQ1001" s="269">
        <f>(IFERROR(-FV(AQ$965,AQ972,AQ122/AQ972)-AQ122,0)+(SUM($N122:AP122)+SUM($N1001:AP1001))*AQ$965*AQ972)*($F1001=5)</f>
        <v>0</v>
      </c>
      <c r="AR1001" s="269">
        <f>(IFERROR(-FV(AR$965,AR972,AR122/AR972)-AR122,0)+(SUM($N122:AQ122)+SUM($N1001:AQ1001))*AR$965*AR972)*($F1001=5)</f>
        <v>0</v>
      </c>
      <c r="AS1001" s="269">
        <f>(IFERROR(-FV(AS$965,AS972,AS122/AS972)-AS122,0)+(SUM($N122:AR122)+SUM($N1001:AR1001))*AS$965*AS972)*($F1001=5)</f>
        <v>0</v>
      </c>
      <c r="AT1001" s="269">
        <f>(IFERROR(-FV(AT$965,AT972,AT122/AT972)-AT122,0)+(SUM($N122:AS122)+SUM($N1001:AS1001))*AT$965*AT972)*($F1001=5)</f>
        <v>0</v>
      </c>
      <c r="AU1001" s="269">
        <f>(IFERROR(-FV(AU$965,AU972,AU122/AU972)-AU122,0)+(SUM($N122:AT122)+SUM($N1001:AT1001))*AU$965*AU972)*($F1001=5)</f>
        <v>0</v>
      </c>
      <c r="AV1001" s="269">
        <f>(IFERROR(-FV(AV$965,AV972,AV122/AV972)-AV122,0)+(SUM($N122:AU122)+SUM($N1001:AU1001))*AV$965*AV972)*($F1001=5)</f>
        <v>0</v>
      </c>
      <c r="AW1001" s="269">
        <f>(IFERROR(-FV(AW$965,AW972,AW122/AW972)-AW122,0)+(SUM($N122:AV122)+SUM($N1001:AV1001))*AW$965*AW972)*($F1001=5)</f>
        <v>0</v>
      </c>
      <c r="AX1001" s="269">
        <f>(IFERROR(-FV(AX$965,AX972,AX122/AX972)-AX122,0)+(SUM($N122:AW122)+SUM($N1001:AW1001))*AX$965*AX972)*($F1001=5)</f>
        <v>0</v>
      </c>
      <c r="AY1001" s="269">
        <f>(IFERROR(-FV(AY$965,AY972,AY122/AY972)-AY122,0)+(SUM($N122:AX122)+SUM($N1001:AX1001))*AY$965*AY972)*($F1001=5)</f>
        <v>0</v>
      </c>
      <c r="AZ1001" s="269">
        <f>(IFERROR(-FV(AZ$965,AZ972,AZ122/AZ972)-AZ122,0)+(SUM($N122:AY122)+SUM($N1001:AY1001))*AZ$965*AZ972)*($F1001=5)</f>
        <v>0</v>
      </c>
      <c r="BA1001" s="269">
        <f>(IFERROR(-FV(BA$965,BA972,BA122/BA972)-BA122,0)+(SUM($N122:AZ122)+SUM($N1001:AZ1001))*BA$965*BA972)*($F1001=5)</f>
        <v>0</v>
      </c>
      <c r="BB1001" s="269">
        <f>(IFERROR(-FV(BB$965,BB972,BB122/BB972)-BB122,0)+(SUM($N122:BA122)+SUM($N1001:BA1001))*BB$965*BB972)*($F1001=5)</f>
        <v>0</v>
      </c>
      <c r="BC1001" s="269">
        <f>(IFERROR(-FV(BC$965,BC972,BC122/BC972)-BC122,0)+(SUM($N122:BB122)+SUM($N1001:BB1001))*BC$965*BC972)*($F1001=5)</f>
        <v>0</v>
      </c>
      <c r="BD1001" s="269">
        <f>(IFERROR(-FV(BD$965,BD972,BD122/BD972)-BD122,0)+(SUM($N122:BC122)+SUM($N1001:BC1001))*BD$965*BD972)*($F1001=5)</f>
        <v>0</v>
      </c>
      <c r="BE1001" s="269">
        <f>(IFERROR(-FV(BE$965,BE972,BE122/BE972)-BE122,0)+(SUM($N122:BD122)+SUM($N1001:BD1001))*BE$965*BE972)*($F1001=5)</f>
        <v>0</v>
      </c>
      <c r="BF1001" s="269">
        <f>(IFERROR(-FV(BF$965,BF972,BF122/BF972)-BF122,0)+(SUM($N122:BE122)+SUM($N1001:BE1001))*BF$965*BF972)*($F1001=5)</f>
        <v>0</v>
      </c>
      <c r="BG1001" s="269">
        <f>(IFERROR(-FV(BG$965,BG972,BG122/BG972)-BG122,0)+(SUM($N122:BF122)+SUM($N1001:BF1001))*BG$965*BG972)*($F1001=5)</f>
        <v>0</v>
      </c>
      <c r="BH1001" s="269">
        <f>(IFERROR(-FV(BH$965,BH972,BH122/BH972)-BH122,0)+(SUM($N122:BG122)+SUM($N1001:BG1001))*BH$965*BH972)*($F1001=5)</f>
        <v>0</v>
      </c>
      <c r="BI1001" s="269">
        <f>(IFERROR(-FV(BI$965,BI972,BI122/BI972)-BI122,0)+(SUM($N122:BH122)+SUM($N1001:BH1001))*BI$965*BI972)*($F1001=5)</f>
        <v>0</v>
      </c>
      <c r="BJ1001" s="269">
        <f>(IFERROR(-FV(BJ$965,BJ972,BJ122/BJ972)-BJ122,0)+(SUM($N122:BI122)+SUM($N1001:BI1001))*BJ$965*BJ972)*($F1001=5)</f>
        <v>0</v>
      </c>
      <c r="BK1001" s="269">
        <f>(IFERROR(-FV(BK$965,BK972,BK122/BK972)-BK122,0)+(SUM($N122:BJ122)+SUM($N1001:BJ1001))*BK$965*BK972)*($F1001=5)</f>
        <v>0</v>
      </c>
      <c r="BL1001" s="269">
        <f>(IFERROR(-FV(BL$965,BL972,BL122/BL972)-BL122,0)+(SUM($N122:BK122)+SUM($N1001:BK1001))*BL$965*BL972)*($F1001=5)</f>
        <v>0</v>
      </c>
      <c r="BM1001" s="269">
        <f>(IFERROR(-FV(BM$965,BM972,BM122/BM972)-BM122,0)+(SUM($N122:BL122)+SUM($N1001:BL1001))*BM$965*BM972)*($F1001=5)</f>
        <v>0</v>
      </c>
    </row>
    <row r="1002" spans="3:65" ht="12.75" outlineLevel="1">
      <c r="C1002" s="220">
        <f t="shared" si="788" ref="C1002:C1025">C1001+1</f>
        <v>2</v>
      </c>
      <c r="D1002" s="198" t="str">
        <f t="shared" si="789" ref="D1002:D1025">INDEX(D$64:D$88,$C1002,1)</f>
        <v>O&amp;M</v>
      </c>
      <c r="E1002" s="245" t="str">
        <f t="shared" si="787"/>
        <v>Operating Expense</v>
      </c>
      <c r="F1002" s="215">
        <f t="shared" si="787"/>
        <v>2</v>
      </c>
      <c r="G1002" s="215"/>
      <c r="H1002" s="257"/>
      <c r="K1002" s="236">
        <f t="shared" si="790" ref="K1002:K1026">SUMPRODUCT(O1002:BM1002,$O$12:$BM$12)</f>
        <v>0</v>
      </c>
      <c r="L1002" s="237">
        <f t="shared" si="791" ref="L1002:L1026">SUM(O1002:BM1002)</f>
        <v>0</v>
      </c>
      <c r="O1002" s="269">
        <f>(IFERROR(-FV(O$965,O973,O123/O973)-O123,0)+(SUM($N123:N123)+SUM($N1002:N1002))*O$965*O973)*($F1002=5)</f>
        <v>0</v>
      </c>
      <c r="P1002" s="269">
        <f>(IFERROR(-FV(P$965,P973,P123/P973)-P123,0)+(SUM($N123:O123)+SUM($N1002:O1002))*P$965*P973)*($F1002=5)</f>
        <v>0</v>
      </c>
      <c r="Q1002" s="269">
        <f>(IFERROR(-FV(Q$965,Q973,Q123/Q973)-Q123,0)+(SUM($N123:P123)+SUM($N1002:P1002))*Q$965*Q973)*($F1002=5)</f>
        <v>0</v>
      </c>
      <c r="R1002" s="269">
        <f>(IFERROR(-FV(R$965,R973,R123/R973)-R123,0)+(SUM($N123:Q123)+SUM($N1002:Q1002))*R$965*R973)*($F1002=5)</f>
        <v>0</v>
      </c>
      <c r="S1002" s="269">
        <f>(IFERROR(-FV(S$965,S973,S123/S973)-S123,0)+(SUM($N123:R123)+SUM($N1002:R1002))*S$965*S973)*($F1002=5)</f>
        <v>0</v>
      </c>
      <c r="T1002" s="269">
        <f>(IFERROR(-FV(T$965,T973,T123/T973)-T123,0)+(SUM($N123:S123)+SUM($N1002:S1002))*T$965*T973)*($F1002=5)</f>
        <v>0</v>
      </c>
      <c r="U1002" s="269">
        <f>(IFERROR(-FV(U$965,U973,U123/U973)-U123,0)+(SUM($N123:T123)+SUM($N1002:T1002))*U$965*U973)*($F1002=5)</f>
        <v>0</v>
      </c>
      <c r="V1002" s="269">
        <f>(IFERROR(-FV(V$965,V973,V123/V973)-V123,0)+(SUM($N123:U123)+SUM($N1002:U1002))*V$965*V973)*($F1002=5)</f>
        <v>0</v>
      </c>
      <c r="W1002" s="269">
        <f>(IFERROR(-FV(W$965,W973,W123/W973)-W123,0)+(SUM($N123:V123)+SUM($N1002:V1002))*W$965*W973)*($F1002=5)</f>
        <v>0</v>
      </c>
      <c r="X1002" s="269">
        <f>(IFERROR(-FV(X$965,X973,X123/X973)-X123,0)+(SUM($N123:W123)+SUM($N1002:W1002))*X$965*X973)*($F1002=5)</f>
        <v>0</v>
      </c>
      <c r="Y1002" s="269">
        <f>(IFERROR(-FV(Y$965,Y973,Y123/Y973)-Y123,0)+(SUM($N123:X123)+SUM($N1002:X1002))*Y$965*Y973)*($F1002=5)</f>
        <v>0</v>
      </c>
      <c r="Z1002" s="269">
        <f>(IFERROR(-FV(Z$965,Z973,Z123/Z973)-Z123,0)+(SUM($N123:Y123)+SUM($N1002:Y1002))*Z$965*Z973)*($F1002=5)</f>
        <v>0</v>
      </c>
      <c r="AA1002" s="269">
        <f>(IFERROR(-FV(AA$965,AA973,AA123/AA973)-AA123,0)+(SUM($N123:Z123)+SUM($N1002:Z1002))*AA$965*AA973)*($F1002=5)</f>
        <v>0</v>
      </c>
      <c r="AB1002" s="269">
        <f>(IFERROR(-FV(AB$965,AB973,AB123/AB973)-AB123,0)+(SUM($N123:AA123)+SUM($N1002:AA1002))*AB$965*AB973)*($F1002=5)</f>
        <v>0</v>
      </c>
      <c r="AC1002" s="269">
        <f>(IFERROR(-FV(AC$965,AC973,AC123/AC973)-AC123,0)+(SUM($N123:AB123)+SUM($N1002:AB1002))*AC$965*AC973)*($F1002=5)</f>
        <v>0</v>
      </c>
      <c r="AD1002" s="269">
        <f>(IFERROR(-FV(AD$965,AD973,AD123/AD973)-AD123,0)+(SUM($N123:AC123)+SUM($N1002:AC1002))*AD$965*AD973)*($F1002=5)</f>
        <v>0</v>
      </c>
      <c r="AE1002" s="269">
        <f>(IFERROR(-FV(AE$965,AE973,AE123/AE973)-AE123,0)+(SUM($N123:AD123)+SUM($N1002:AD1002))*AE$965*AE973)*($F1002=5)</f>
        <v>0</v>
      </c>
      <c r="AF1002" s="269">
        <f>(IFERROR(-FV(AF$965,AF973,AF123/AF973)-AF123,0)+(SUM($N123:AE123)+SUM($N1002:AE1002))*AF$965*AF973)*($F1002=5)</f>
        <v>0</v>
      </c>
      <c r="AG1002" s="269">
        <f>(IFERROR(-FV(AG$965,AG973,AG123/AG973)-AG123,0)+(SUM($N123:AF123)+SUM($N1002:AF1002))*AG$965*AG973)*($F1002=5)</f>
        <v>0</v>
      </c>
      <c r="AH1002" s="269">
        <f>(IFERROR(-FV(AH$965,AH973,AH123/AH973)-AH123,0)+(SUM($N123:AG123)+SUM($N1002:AG1002))*AH$965*AH973)*($F1002=5)</f>
        <v>0</v>
      </c>
      <c r="AI1002" s="269">
        <f>(IFERROR(-FV(AI$965,AI973,AI123/AI973)-AI123,0)+(SUM($N123:AH123)+SUM($N1002:AH1002))*AI$965*AI973)*($F1002=5)</f>
        <v>0</v>
      </c>
      <c r="AJ1002" s="269">
        <f>(IFERROR(-FV(AJ$965,AJ973,AJ123/AJ973)-AJ123,0)+(SUM($N123:AI123)+SUM($N1002:AI1002))*AJ$965*AJ973)*($F1002=5)</f>
        <v>0</v>
      </c>
      <c r="AK1002" s="269">
        <f>(IFERROR(-FV(AK$965,AK973,AK123/AK973)-AK123,0)+(SUM($N123:AJ123)+SUM($N1002:AJ1002))*AK$965*AK973)*($F1002=5)</f>
        <v>0</v>
      </c>
      <c r="AL1002" s="269">
        <f>(IFERROR(-FV(AL$965,AL973,AL123/AL973)-AL123,0)+(SUM($N123:AK123)+SUM($N1002:AK1002))*AL$965*AL973)*($F1002=5)</f>
        <v>0</v>
      </c>
      <c r="AM1002" s="269">
        <f>(IFERROR(-FV(AM$965,AM973,AM123/AM973)-AM123,0)+(SUM($N123:AL123)+SUM($N1002:AL1002))*AM$965*AM973)*($F1002=5)</f>
        <v>0</v>
      </c>
      <c r="AN1002" s="269">
        <f>(IFERROR(-FV(AN$965,AN973,AN123/AN973)-AN123,0)+(SUM($N123:AM123)+SUM($N1002:AM1002))*AN$965*AN973)*($F1002=5)</f>
        <v>0</v>
      </c>
      <c r="AO1002" s="269">
        <f>(IFERROR(-FV(AO$965,AO973,AO123/AO973)-AO123,0)+(SUM($N123:AN123)+SUM($N1002:AN1002))*AO$965*AO973)*($F1002=5)</f>
        <v>0</v>
      </c>
      <c r="AP1002" s="269">
        <f>(IFERROR(-FV(AP$965,AP973,AP123/AP973)-AP123,0)+(SUM($N123:AO123)+SUM($N1002:AO1002))*AP$965*AP973)*($F1002=5)</f>
        <v>0</v>
      </c>
      <c r="AQ1002" s="269">
        <f>(IFERROR(-FV(AQ$965,AQ973,AQ123/AQ973)-AQ123,0)+(SUM($N123:AP123)+SUM($N1002:AP1002))*AQ$965*AQ973)*($F1002=5)</f>
        <v>0</v>
      </c>
      <c r="AR1002" s="269">
        <f>(IFERROR(-FV(AR$965,AR973,AR123/AR973)-AR123,0)+(SUM($N123:AQ123)+SUM($N1002:AQ1002))*AR$965*AR973)*($F1002=5)</f>
        <v>0</v>
      </c>
      <c r="AS1002" s="269">
        <f>(IFERROR(-FV(AS$965,AS973,AS123/AS973)-AS123,0)+(SUM($N123:AR123)+SUM($N1002:AR1002))*AS$965*AS973)*($F1002=5)</f>
        <v>0</v>
      </c>
      <c r="AT1002" s="269">
        <f>(IFERROR(-FV(AT$965,AT973,AT123/AT973)-AT123,0)+(SUM($N123:AS123)+SUM($N1002:AS1002))*AT$965*AT973)*($F1002=5)</f>
        <v>0</v>
      </c>
      <c r="AU1002" s="269">
        <f>(IFERROR(-FV(AU$965,AU973,AU123/AU973)-AU123,0)+(SUM($N123:AT123)+SUM($N1002:AT1002))*AU$965*AU973)*($F1002=5)</f>
        <v>0</v>
      </c>
      <c r="AV1002" s="269">
        <f>(IFERROR(-FV(AV$965,AV973,AV123/AV973)-AV123,0)+(SUM($N123:AU123)+SUM($N1002:AU1002))*AV$965*AV973)*($F1002=5)</f>
        <v>0</v>
      </c>
      <c r="AW1002" s="269">
        <f>(IFERROR(-FV(AW$965,AW973,AW123/AW973)-AW123,0)+(SUM($N123:AV123)+SUM($N1002:AV1002))*AW$965*AW973)*($F1002=5)</f>
        <v>0</v>
      </c>
      <c r="AX1002" s="269">
        <f>(IFERROR(-FV(AX$965,AX973,AX123/AX973)-AX123,0)+(SUM($N123:AW123)+SUM($N1002:AW1002))*AX$965*AX973)*($F1002=5)</f>
        <v>0</v>
      </c>
      <c r="AY1002" s="269">
        <f>(IFERROR(-FV(AY$965,AY973,AY123/AY973)-AY123,0)+(SUM($N123:AX123)+SUM($N1002:AX1002))*AY$965*AY973)*($F1002=5)</f>
        <v>0</v>
      </c>
      <c r="AZ1002" s="269">
        <f>(IFERROR(-FV(AZ$965,AZ973,AZ123/AZ973)-AZ123,0)+(SUM($N123:AY123)+SUM($N1002:AY1002))*AZ$965*AZ973)*($F1002=5)</f>
        <v>0</v>
      </c>
      <c r="BA1002" s="269">
        <f>(IFERROR(-FV(BA$965,BA973,BA123/BA973)-BA123,0)+(SUM($N123:AZ123)+SUM($N1002:AZ1002))*BA$965*BA973)*($F1002=5)</f>
        <v>0</v>
      </c>
      <c r="BB1002" s="269">
        <f>(IFERROR(-FV(BB$965,BB973,BB123/BB973)-BB123,0)+(SUM($N123:BA123)+SUM($N1002:BA1002))*BB$965*BB973)*($F1002=5)</f>
        <v>0</v>
      </c>
      <c r="BC1002" s="269">
        <f>(IFERROR(-FV(BC$965,BC973,BC123/BC973)-BC123,0)+(SUM($N123:BB123)+SUM($N1002:BB1002))*BC$965*BC973)*($F1002=5)</f>
        <v>0</v>
      </c>
      <c r="BD1002" s="269">
        <f>(IFERROR(-FV(BD$965,BD973,BD123/BD973)-BD123,0)+(SUM($N123:BC123)+SUM($N1002:BC1002))*BD$965*BD973)*($F1002=5)</f>
        <v>0</v>
      </c>
      <c r="BE1002" s="269">
        <f>(IFERROR(-FV(BE$965,BE973,BE123/BE973)-BE123,0)+(SUM($N123:BD123)+SUM($N1002:BD1002))*BE$965*BE973)*($F1002=5)</f>
        <v>0</v>
      </c>
      <c r="BF1002" s="269">
        <f>(IFERROR(-FV(BF$965,BF973,BF123/BF973)-BF123,0)+(SUM($N123:BE123)+SUM($N1002:BE1002))*BF$965*BF973)*($F1002=5)</f>
        <v>0</v>
      </c>
      <c r="BG1002" s="269">
        <f>(IFERROR(-FV(BG$965,BG973,BG123/BG973)-BG123,0)+(SUM($N123:BF123)+SUM($N1002:BF1002))*BG$965*BG973)*($F1002=5)</f>
        <v>0</v>
      </c>
      <c r="BH1002" s="269">
        <f>(IFERROR(-FV(BH$965,BH973,BH123/BH973)-BH123,0)+(SUM($N123:BG123)+SUM($N1002:BG1002))*BH$965*BH973)*($F1002=5)</f>
        <v>0</v>
      </c>
      <c r="BI1002" s="269">
        <f>(IFERROR(-FV(BI$965,BI973,BI123/BI973)-BI123,0)+(SUM($N123:BH123)+SUM($N1002:BH1002))*BI$965*BI973)*($F1002=5)</f>
        <v>0</v>
      </c>
      <c r="BJ1002" s="269">
        <f>(IFERROR(-FV(BJ$965,BJ973,BJ123/BJ973)-BJ123,0)+(SUM($N123:BI123)+SUM($N1002:BI1002))*BJ$965*BJ973)*($F1002=5)</f>
        <v>0</v>
      </c>
      <c r="BK1002" s="269">
        <f>(IFERROR(-FV(BK$965,BK973,BK123/BK973)-BK123,0)+(SUM($N123:BJ123)+SUM($N1002:BJ1002))*BK$965*BK973)*($F1002=5)</f>
        <v>0</v>
      </c>
      <c r="BL1002" s="269">
        <f>(IFERROR(-FV(BL$965,BL973,BL123/BL973)-BL123,0)+(SUM($N123:BK123)+SUM($N1002:BK1002))*BL$965*BL973)*($F1002=5)</f>
        <v>0</v>
      </c>
      <c r="BM1002" s="269">
        <f>(IFERROR(-FV(BM$965,BM973,BM123/BM973)-BM123,0)+(SUM($N123:BL123)+SUM($N1002:BL1002))*BM$965*BM973)*($F1002=5)</f>
        <v>0</v>
      </c>
    </row>
    <row r="1003" spans="3:65" ht="12.75" outlineLevel="1">
      <c r="C1003" s="220">
        <f t="shared" si="788"/>
        <v>3</v>
      </c>
      <c r="D1003" s="198" t="str">
        <f t="shared" si="789"/>
        <v>…</v>
      </c>
      <c r="E1003" s="245" t="str">
        <f t="shared" si="787"/>
        <v>Operating Expense</v>
      </c>
      <c r="F1003" s="215">
        <f t="shared" si="787"/>
        <v>2</v>
      </c>
      <c r="G1003" s="215"/>
      <c r="H1003" s="257"/>
      <c r="K1003" s="236">
        <f t="shared" si="790"/>
        <v>0</v>
      </c>
      <c r="L1003" s="237">
        <f t="shared" si="791"/>
        <v>0</v>
      </c>
      <c r="O1003" s="269">
        <f>(IFERROR(-FV(O$965,O974,O124/O974)-O124,0)+(SUM($N124:N124)+SUM($N1003:N1003))*O$965*O974)*($F1003=5)</f>
        <v>0</v>
      </c>
      <c r="P1003" s="269">
        <f>(IFERROR(-FV(P$965,P974,P124/P974)-P124,0)+(SUM($N124:O124)+SUM($N1003:O1003))*P$965*P974)*($F1003=5)</f>
        <v>0</v>
      </c>
      <c r="Q1003" s="269">
        <f>(IFERROR(-FV(Q$965,Q974,Q124/Q974)-Q124,0)+(SUM($N124:P124)+SUM($N1003:P1003))*Q$965*Q974)*($F1003=5)</f>
        <v>0</v>
      </c>
      <c r="R1003" s="269">
        <f>(IFERROR(-FV(R$965,R974,R124/R974)-R124,0)+(SUM($N124:Q124)+SUM($N1003:Q1003))*R$965*R974)*($F1003=5)</f>
        <v>0</v>
      </c>
      <c r="S1003" s="269">
        <f>(IFERROR(-FV(S$965,S974,S124/S974)-S124,0)+(SUM($N124:R124)+SUM($N1003:R1003))*S$965*S974)*($F1003=5)</f>
        <v>0</v>
      </c>
      <c r="T1003" s="269">
        <f>(IFERROR(-FV(T$965,T974,T124/T974)-T124,0)+(SUM($N124:S124)+SUM($N1003:S1003))*T$965*T974)*($F1003=5)</f>
        <v>0</v>
      </c>
      <c r="U1003" s="269">
        <f>(IFERROR(-FV(U$965,U974,U124/U974)-U124,0)+(SUM($N124:T124)+SUM($N1003:T1003))*U$965*U974)*($F1003=5)</f>
        <v>0</v>
      </c>
      <c r="V1003" s="269">
        <f>(IFERROR(-FV(V$965,V974,V124/V974)-V124,0)+(SUM($N124:U124)+SUM($N1003:U1003))*V$965*V974)*($F1003=5)</f>
        <v>0</v>
      </c>
      <c r="W1003" s="269">
        <f>(IFERROR(-FV(W$965,W974,W124/W974)-W124,0)+(SUM($N124:V124)+SUM($N1003:V1003))*W$965*W974)*($F1003=5)</f>
        <v>0</v>
      </c>
      <c r="X1003" s="269">
        <f>(IFERROR(-FV(X$965,X974,X124/X974)-X124,0)+(SUM($N124:W124)+SUM($N1003:W1003))*X$965*X974)*($F1003=5)</f>
        <v>0</v>
      </c>
      <c r="Y1003" s="269">
        <f>(IFERROR(-FV(Y$965,Y974,Y124/Y974)-Y124,0)+(SUM($N124:X124)+SUM($N1003:X1003))*Y$965*Y974)*($F1003=5)</f>
        <v>0</v>
      </c>
      <c r="Z1003" s="269">
        <f>(IFERROR(-FV(Z$965,Z974,Z124/Z974)-Z124,0)+(SUM($N124:Y124)+SUM($N1003:Y1003))*Z$965*Z974)*($F1003=5)</f>
        <v>0</v>
      </c>
      <c r="AA1003" s="269">
        <f>(IFERROR(-FV(AA$965,AA974,AA124/AA974)-AA124,0)+(SUM($N124:Z124)+SUM($N1003:Z1003))*AA$965*AA974)*($F1003=5)</f>
        <v>0</v>
      </c>
      <c r="AB1003" s="269">
        <f>(IFERROR(-FV(AB$965,AB974,AB124/AB974)-AB124,0)+(SUM($N124:AA124)+SUM($N1003:AA1003))*AB$965*AB974)*($F1003=5)</f>
        <v>0</v>
      </c>
      <c r="AC1003" s="269">
        <f>(IFERROR(-FV(AC$965,AC974,AC124/AC974)-AC124,0)+(SUM($N124:AB124)+SUM($N1003:AB1003))*AC$965*AC974)*($F1003=5)</f>
        <v>0</v>
      </c>
      <c r="AD1003" s="269">
        <f>(IFERROR(-FV(AD$965,AD974,AD124/AD974)-AD124,0)+(SUM($N124:AC124)+SUM($N1003:AC1003))*AD$965*AD974)*($F1003=5)</f>
        <v>0</v>
      </c>
      <c r="AE1003" s="269">
        <f>(IFERROR(-FV(AE$965,AE974,AE124/AE974)-AE124,0)+(SUM($N124:AD124)+SUM($N1003:AD1003))*AE$965*AE974)*($F1003=5)</f>
        <v>0</v>
      </c>
      <c r="AF1003" s="269">
        <f>(IFERROR(-FV(AF$965,AF974,AF124/AF974)-AF124,0)+(SUM($N124:AE124)+SUM($N1003:AE1003))*AF$965*AF974)*($F1003=5)</f>
        <v>0</v>
      </c>
      <c r="AG1003" s="269">
        <f>(IFERROR(-FV(AG$965,AG974,AG124/AG974)-AG124,0)+(SUM($N124:AF124)+SUM($N1003:AF1003))*AG$965*AG974)*($F1003=5)</f>
        <v>0</v>
      </c>
      <c r="AH1003" s="269">
        <f>(IFERROR(-FV(AH$965,AH974,AH124/AH974)-AH124,0)+(SUM($N124:AG124)+SUM($N1003:AG1003))*AH$965*AH974)*($F1003=5)</f>
        <v>0</v>
      </c>
      <c r="AI1003" s="269">
        <f>(IFERROR(-FV(AI$965,AI974,AI124/AI974)-AI124,0)+(SUM($N124:AH124)+SUM($N1003:AH1003))*AI$965*AI974)*($F1003=5)</f>
        <v>0</v>
      </c>
      <c r="AJ1003" s="269">
        <f>(IFERROR(-FV(AJ$965,AJ974,AJ124/AJ974)-AJ124,0)+(SUM($N124:AI124)+SUM($N1003:AI1003))*AJ$965*AJ974)*($F1003=5)</f>
        <v>0</v>
      </c>
      <c r="AK1003" s="269">
        <f>(IFERROR(-FV(AK$965,AK974,AK124/AK974)-AK124,0)+(SUM($N124:AJ124)+SUM($N1003:AJ1003))*AK$965*AK974)*($F1003=5)</f>
        <v>0</v>
      </c>
      <c r="AL1003" s="269">
        <f>(IFERROR(-FV(AL$965,AL974,AL124/AL974)-AL124,0)+(SUM($N124:AK124)+SUM($N1003:AK1003))*AL$965*AL974)*($F1003=5)</f>
        <v>0</v>
      </c>
      <c r="AM1003" s="269">
        <f>(IFERROR(-FV(AM$965,AM974,AM124/AM974)-AM124,0)+(SUM($N124:AL124)+SUM($N1003:AL1003))*AM$965*AM974)*($F1003=5)</f>
        <v>0</v>
      </c>
      <c r="AN1003" s="269">
        <f>(IFERROR(-FV(AN$965,AN974,AN124/AN974)-AN124,0)+(SUM($N124:AM124)+SUM($N1003:AM1003))*AN$965*AN974)*($F1003=5)</f>
        <v>0</v>
      </c>
      <c r="AO1003" s="269">
        <f>(IFERROR(-FV(AO$965,AO974,AO124/AO974)-AO124,0)+(SUM($N124:AN124)+SUM($N1003:AN1003))*AO$965*AO974)*($F1003=5)</f>
        <v>0</v>
      </c>
      <c r="AP1003" s="269">
        <f>(IFERROR(-FV(AP$965,AP974,AP124/AP974)-AP124,0)+(SUM($N124:AO124)+SUM($N1003:AO1003))*AP$965*AP974)*($F1003=5)</f>
        <v>0</v>
      </c>
      <c r="AQ1003" s="269">
        <f>(IFERROR(-FV(AQ$965,AQ974,AQ124/AQ974)-AQ124,0)+(SUM($N124:AP124)+SUM($N1003:AP1003))*AQ$965*AQ974)*($F1003=5)</f>
        <v>0</v>
      </c>
      <c r="AR1003" s="269">
        <f>(IFERROR(-FV(AR$965,AR974,AR124/AR974)-AR124,0)+(SUM($N124:AQ124)+SUM($N1003:AQ1003))*AR$965*AR974)*($F1003=5)</f>
        <v>0</v>
      </c>
      <c r="AS1003" s="269">
        <f>(IFERROR(-FV(AS$965,AS974,AS124/AS974)-AS124,0)+(SUM($N124:AR124)+SUM($N1003:AR1003))*AS$965*AS974)*($F1003=5)</f>
        <v>0</v>
      </c>
      <c r="AT1003" s="269">
        <f>(IFERROR(-FV(AT$965,AT974,AT124/AT974)-AT124,0)+(SUM($N124:AS124)+SUM($N1003:AS1003))*AT$965*AT974)*($F1003=5)</f>
        <v>0</v>
      </c>
      <c r="AU1003" s="269">
        <f>(IFERROR(-FV(AU$965,AU974,AU124/AU974)-AU124,0)+(SUM($N124:AT124)+SUM($N1003:AT1003))*AU$965*AU974)*($F1003=5)</f>
        <v>0</v>
      </c>
      <c r="AV1003" s="269">
        <f>(IFERROR(-FV(AV$965,AV974,AV124/AV974)-AV124,0)+(SUM($N124:AU124)+SUM($N1003:AU1003))*AV$965*AV974)*($F1003=5)</f>
        <v>0</v>
      </c>
      <c r="AW1003" s="269">
        <f>(IFERROR(-FV(AW$965,AW974,AW124/AW974)-AW124,0)+(SUM($N124:AV124)+SUM($N1003:AV1003))*AW$965*AW974)*($F1003=5)</f>
        <v>0</v>
      </c>
      <c r="AX1003" s="269">
        <f>(IFERROR(-FV(AX$965,AX974,AX124/AX974)-AX124,0)+(SUM($N124:AW124)+SUM($N1003:AW1003))*AX$965*AX974)*($F1003=5)</f>
        <v>0</v>
      </c>
      <c r="AY1003" s="269">
        <f>(IFERROR(-FV(AY$965,AY974,AY124/AY974)-AY124,0)+(SUM($N124:AX124)+SUM($N1003:AX1003))*AY$965*AY974)*($F1003=5)</f>
        <v>0</v>
      </c>
      <c r="AZ1003" s="269">
        <f>(IFERROR(-FV(AZ$965,AZ974,AZ124/AZ974)-AZ124,0)+(SUM($N124:AY124)+SUM($N1003:AY1003))*AZ$965*AZ974)*($F1003=5)</f>
        <v>0</v>
      </c>
      <c r="BA1003" s="269">
        <f>(IFERROR(-FV(BA$965,BA974,BA124/BA974)-BA124,0)+(SUM($N124:AZ124)+SUM($N1003:AZ1003))*BA$965*BA974)*($F1003=5)</f>
        <v>0</v>
      </c>
      <c r="BB1003" s="269">
        <f>(IFERROR(-FV(BB$965,BB974,BB124/BB974)-BB124,0)+(SUM($N124:BA124)+SUM($N1003:BA1003))*BB$965*BB974)*($F1003=5)</f>
        <v>0</v>
      </c>
      <c r="BC1003" s="269">
        <f>(IFERROR(-FV(BC$965,BC974,BC124/BC974)-BC124,0)+(SUM($N124:BB124)+SUM($N1003:BB1003))*BC$965*BC974)*($F1003=5)</f>
        <v>0</v>
      </c>
      <c r="BD1003" s="269">
        <f>(IFERROR(-FV(BD$965,BD974,BD124/BD974)-BD124,0)+(SUM($N124:BC124)+SUM($N1003:BC1003))*BD$965*BD974)*($F1003=5)</f>
        <v>0</v>
      </c>
      <c r="BE1003" s="269">
        <f>(IFERROR(-FV(BE$965,BE974,BE124/BE974)-BE124,0)+(SUM($N124:BD124)+SUM($N1003:BD1003))*BE$965*BE974)*($F1003=5)</f>
        <v>0</v>
      </c>
      <c r="BF1003" s="269">
        <f>(IFERROR(-FV(BF$965,BF974,BF124/BF974)-BF124,0)+(SUM($N124:BE124)+SUM($N1003:BE1003))*BF$965*BF974)*($F1003=5)</f>
        <v>0</v>
      </c>
      <c r="BG1003" s="269">
        <f>(IFERROR(-FV(BG$965,BG974,BG124/BG974)-BG124,0)+(SUM($N124:BF124)+SUM($N1003:BF1003))*BG$965*BG974)*($F1003=5)</f>
        <v>0</v>
      </c>
      <c r="BH1003" s="269">
        <f>(IFERROR(-FV(BH$965,BH974,BH124/BH974)-BH124,0)+(SUM($N124:BG124)+SUM($N1003:BG1003))*BH$965*BH974)*($F1003=5)</f>
        <v>0</v>
      </c>
      <c r="BI1003" s="269">
        <f>(IFERROR(-FV(BI$965,BI974,BI124/BI974)-BI124,0)+(SUM($N124:BH124)+SUM($N1003:BH1003))*BI$965*BI974)*($F1003=5)</f>
        <v>0</v>
      </c>
      <c r="BJ1003" s="269">
        <f>(IFERROR(-FV(BJ$965,BJ974,BJ124/BJ974)-BJ124,0)+(SUM($N124:BI124)+SUM($N1003:BI1003))*BJ$965*BJ974)*($F1003=5)</f>
        <v>0</v>
      </c>
      <c r="BK1003" s="269">
        <f>(IFERROR(-FV(BK$965,BK974,BK124/BK974)-BK124,0)+(SUM($N124:BJ124)+SUM($N1003:BJ1003))*BK$965*BK974)*($F1003=5)</f>
        <v>0</v>
      </c>
      <c r="BL1003" s="269">
        <f>(IFERROR(-FV(BL$965,BL974,BL124/BL974)-BL124,0)+(SUM($N124:BK124)+SUM($N1003:BK1003))*BL$965*BL974)*($F1003=5)</f>
        <v>0</v>
      </c>
      <c r="BM1003" s="269">
        <f>(IFERROR(-FV(BM$965,BM974,BM124/BM974)-BM124,0)+(SUM($N124:BL124)+SUM($N1003:BL1003))*BM$965*BM974)*($F1003=5)</f>
        <v>0</v>
      </c>
    </row>
    <row r="1004" spans="3:65" ht="12.75" outlineLevel="1">
      <c r="C1004" s="220">
        <f t="shared" si="788"/>
        <v>4</v>
      </c>
      <c r="D1004" s="198" t="str">
        <f t="shared" si="789"/>
        <v>…</v>
      </c>
      <c r="E1004" s="245" t="str">
        <f t="shared" si="787"/>
        <v>Operating Savings</v>
      </c>
      <c r="F1004" s="215">
        <f t="shared" si="787"/>
        <v>1</v>
      </c>
      <c r="G1004" s="215"/>
      <c r="H1004" s="257"/>
      <c r="K1004" s="236">
        <f t="shared" si="790"/>
        <v>0</v>
      </c>
      <c r="L1004" s="237">
        <f t="shared" si="791"/>
        <v>0</v>
      </c>
      <c r="O1004" s="269">
        <f>(IFERROR(-FV(O$965,O975,O125/O975)-O125,0)+(SUM($N125:N125)+SUM($N1004:N1004))*O$965*O975)*($F1004=5)</f>
        <v>0</v>
      </c>
      <c r="P1004" s="269">
        <f>(IFERROR(-FV(P$965,P975,P125/P975)-P125,0)+(SUM($N125:O125)+SUM($N1004:O1004))*P$965*P975)*($F1004=5)</f>
        <v>0</v>
      </c>
      <c r="Q1004" s="269">
        <f>(IFERROR(-FV(Q$965,Q975,Q125/Q975)-Q125,0)+(SUM($N125:P125)+SUM($N1004:P1004))*Q$965*Q975)*($F1004=5)</f>
        <v>0</v>
      </c>
      <c r="R1004" s="269">
        <f>(IFERROR(-FV(R$965,R975,R125/R975)-R125,0)+(SUM($N125:Q125)+SUM($N1004:Q1004))*R$965*R975)*($F1004=5)</f>
        <v>0</v>
      </c>
      <c r="S1004" s="269">
        <f>(IFERROR(-FV(S$965,S975,S125/S975)-S125,0)+(SUM($N125:R125)+SUM($N1004:R1004))*S$965*S975)*($F1004=5)</f>
        <v>0</v>
      </c>
      <c r="T1004" s="269">
        <f>(IFERROR(-FV(T$965,T975,T125/T975)-T125,0)+(SUM($N125:S125)+SUM($N1004:S1004))*T$965*T975)*($F1004=5)</f>
        <v>0</v>
      </c>
      <c r="U1004" s="269">
        <f>(IFERROR(-FV(U$965,U975,U125/U975)-U125,0)+(SUM($N125:T125)+SUM($N1004:T1004))*U$965*U975)*($F1004=5)</f>
        <v>0</v>
      </c>
      <c r="V1004" s="269">
        <f>(IFERROR(-FV(V$965,V975,V125/V975)-V125,0)+(SUM($N125:U125)+SUM($N1004:U1004))*V$965*V975)*($F1004=5)</f>
        <v>0</v>
      </c>
      <c r="W1004" s="269">
        <f>(IFERROR(-FV(W$965,W975,W125/W975)-W125,0)+(SUM($N125:V125)+SUM($N1004:V1004))*W$965*W975)*($F1004=5)</f>
        <v>0</v>
      </c>
      <c r="X1004" s="269">
        <f>(IFERROR(-FV(X$965,X975,X125/X975)-X125,0)+(SUM($N125:W125)+SUM($N1004:W1004))*X$965*X975)*($F1004=5)</f>
        <v>0</v>
      </c>
      <c r="Y1004" s="269">
        <f>(IFERROR(-FV(Y$965,Y975,Y125/Y975)-Y125,0)+(SUM($N125:X125)+SUM($N1004:X1004))*Y$965*Y975)*($F1004=5)</f>
        <v>0</v>
      </c>
      <c r="Z1004" s="269">
        <f>(IFERROR(-FV(Z$965,Z975,Z125/Z975)-Z125,0)+(SUM($N125:Y125)+SUM($N1004:Y1004))*Z$965*Z975)*($F1004=5)</f>
        <v>0</v>
      </c>
      <c r="AA1004" s="269">
        <f>(IFERROR(-FV(AA$965,AA975,AA125/AA975)-AA125,0)+(SUM($N125:Z125)+SUM($N1004:Z1004))*AA$965*AA975)*($F1004=5)</f>
        <v>0</v>
      </c>
      <c r="AB1004" s="269">
        <f>(IFERROR(-FV(AB$965,AB975,AB125/AB975)-AB125,0)+(SUM($N125:AA125)+SUM($N1004:AA1004))*AB$965*AB975)*($F1004=5)</f>
        <v>0</v>
      </c>
      <c r="AC1004" s="269">
        <f>(IFERROR(-FV(AC$965,AC975,AC125/AC975)-AC125,0)+(SUM($N125:AB125)+SUM($N1004:AB1004))*AC$965*AC975)*($F1004=5)</f>
        <v>0</v>
      </c>
      <c r="AD1004" s="269">
        <f>(IFERROR(-FV(AD$965,AD975,AD125/AD975)-AD125,0)+(SUM($N125:AC125)+SUM($N1004:AC1004))*AD$965*AD975)*($F1004=5)</f>
        <v>0</v>
      </c>
      <c r="AE1004" s="269">
        <f>(IFERROR(-FV(AE$965,AE975,AE125/AE975)-AE125,0)+(SUM($N125:AD125)+SUM($N1004:AD1004))*AE$965*AE975)*($F1004=5)</f>
        <v>0</v>
      </c>
      <c r="AF1004" s="269">
        <f>(IFERROR(-FV(AF$965,AF975,AF125/AF975)-AF125,0)+(SUM($N125:AE125)+SUM($N1004:AE1004))*AF$965*AF975)*($F1004=5)</f>
        <v>0</v>
      </c>
      <c r="AG1004" s="269">
        <f>(IFERROR(-FV(AG$965,AG975,AG125/AG975)-AG125,0)+(SUM($N125:AF125)+SUM($N1004:AF1004))*AG$965*AG975)*($F1004=5)</f>
        <v>0</v>
      </c>
      <c r="AH1004" s="269">
        <f>(IFERROR(-FV(AH$965,AH975,AH125/AH975)-AH125,0)+(SUM($N125:AG125)+SUM($N1004:AG1004))*AH$965*AH975)*($F1004=5)</f>
        <v>0</v>
      </c>
      <c r="AI1004" s="269">
        <f>(IFERROR(-FV(AI$965,AI975,AI125/AI975)-AI125,0)+(SUM($N125:AH125)+SUM($N1004:AH1004))*AI$965*AI975)*($F1004=5)</f>
        <v>0</v>
      </c>
      <c r="AJ1004" s="269">
        <f>(IFERROR(-FV(AJ$965,AJ975,AJ125/AJ975)-AJ125,0)+(SUM($N125:AI125)+SUM($N1004:AI1004))*AJ$965*AJ975)*($F1004=5)</f>
        <v>0</v>
      </c>
      <c r="AK1004" s="269">
        <f>(IFERROR(-FV(AK$965,AK975,AK125/AK975)-AK125,0)+(SUM($N125:AJ125)+SUM($N1004:AJ1004))*AK$965*AK975)*($F1004=5)</f>
        <v>0</v>
      </c>
      <c r="AL1004" s="269">
        <f>(IFERROR(-FV(AL$965,AL975,AL125/AL975)-AL125,0)+(SUM($N125:AK125)+SUM($N1004:AK1004))*AL$965*AL975)*($F1004=5)</f>
        <v>0</v>
      </c>
      <c r="AM1004" s="269">
        <f>(IFERROR(-FV(AM$965,AM975,AM125/AM975)-AM125,0)+(SUM($N125:AL125)+SUM($N1004:AL1004))*AM$965*AM975)*($F1004=5)</f>
        <v>0</v>
      </c>
      <c r="AN1004" s="269">
        <f>(IFERROR(-FV(AN$965,AN975,AN125/AN975)-AN125,0)+(SUM($N125:AM125)+SUM($N1004:AM1004))*AN$965*AN975)*($F1004=5)</f>
        <v>0</v>
      </c>
      <c r="AO1004" s="269">
        <f>(IFERROR(-FV(AO$965,AO975,AO125/AO975)-AO125,0)+(SUM($N125:AN125)+SUM($N1004:AN1004))*AO$965*AO975)*($F1004=5)</f>
        <v>0</v>
      </c>
      <c r="AP1004" s="269">
        <f>(IFERROR(-FV(AP$965,AP975,AP125/AP975)-AP125,0)+(SUM($N125:AO125)+SUM($N1004:AO1004))*AP$965*AP975)*($F1004=5)</f>
        <v>0</v>
      </c>
      <c r="AQ1004" s="269">
        <f>(IFERROR(-FV(AQ$965,AQ975,AQ125/AQ975)-AQ125,0)+(SUM($N125:AP125)+SUM($N1004:AP1004))*AQ$965*AQ975)*($F1004=5)</f>
        <v>0</v>
      </c>
      <c r="AR1004" s="269">
        <f>(IFERROR(-FV(AR$965,AR975,AR125/AR975)-AR125,0)+(SUM($N125:AQ125)+SUM($N1004:AQ1004))*AR$965*AR975)*($F1004=5)</f>
        <v>0</v>
      </c>
      <c r="AS1004" s="269">
        <f>(IFERROR(-FV(AS$965,AS975,AS125/AS975)-AS125,0)+(SUM($N125:AR125)+SUM($N1004:AR1004))*AS$965*AS975)*($F1004=5)</f>
        <v>0</v>
      </c>
      <c r="AT1004" s="269">
        <f>(IFERROR(-FV(AT$965,AT975,AT125/AT975)-AT125,0)+(SUM($N125:AS125)+SUM($N1004:AS1004))*AT$965*AT975)*($F1004=5)</f>
        <v>0</v>
      </c>
      <c r="AU1004" s="269">
        <f>(IFERROR(-FV(AU$965,AU975,AU125/AU975)-AU125,0)+(SUM($N125:AT125)+SUM($N1004:AT1004))*AU$965*AU975)*($F1004=5)</f>
        <v>0</v>
      </c>
      <c r="AV1004" s="269">
        <f>(IFERROR(-FV(AV$965,AV975,AV125/AV975)-AV125,0)+(SUM($N125:AU125)+SUM($N1004:AU1004))*AV$965*AV975)*($F1004=5)</f>
        <v>0</v>
      </c>
      <c r="AW1004" s="269">
        <f>(IFERROR(-FV(AW$965,AW975,AW125/AW975)-AW125,0)+(SUM($N125:AV125)+SUM($N1004:AV1004))*AW$965*AW975)*($F1004=5)</f>
        <v>0</v>
      </c>
      <c r="AX1004" s="269">
        <f>(IFERROR(-FV(AX$965,AX975,AX125/AX975)-AX125,0)+(SUM($N125:AW125)+SUM($N1004:AW1004))*AX$965*AX975)*($F1004=5)</f>
        <v>0</v>
      </c>
      <c r="AY1004" s="269">
        <f>(IFERROR(-FV(AY$965,AY975,AY125/AY975)-AY125,0)+(SUM($N125:AX125)+SUM($N1004:AX1004))*AY$965*AY975)*($F1004=5)</f>
        <v>0</v>
      </c>
      <c r="AZ1004" s="269">
        <f>(IFERROR(-FV(AZ$965,AZ975,AZ125/AZ975)-AZ125,0)+(SUM($N125:AY125)+SUM($N1004:AY1004))*AZ$965*AZ975)*($F1004=5)</f>
        <v>0</v>
      </c>
      <c r="BA1004" s="269">
        <f>(IFERROR(-FV(BA$965,BA975,BA125/BA975)-BA125,0)+(SUM($N125:AZ125)+SUM($N1004:AZ1004))*BA$965*BA975)*($F1004=5)</f>
        <v>0</v>
      </c>
      <c r="BB1004" s="269">
        <f>(IFERROR(-FV(BB$965,BB975,BB125/BB975)-BB125,0)+(SUM($N125:BA125)+SUM($N1004:BA1004))*BB$965*BB975)*($F1004=5)</f>
        <v>0</v>
      </c>
      <c r="BC1004" s="269">
        <f>(IFERROR(-FV(BC$965,BC975,BC125/BC975)-BC125,0)+(SUM($N125:BB125)+SUM($N1004:BB1004))*BC$965*BC975)*($F1004=5)</f>
        <v>0</v>
      </c>
      <c r="BD1004" s="269">
        <f>(IFERROR(-FV(BD$965,BD975,BD125/BD975)-BD125,0)+(SUM($N125:BC125)+SUM($N1004:BC1004))*BD$965*BD975)*($F1004=5)</f>
        <v>0</v>
      </c>
      <c r="BE1004" s="269">
        <f>(IFERROR(-FV(BE$965,BE975,BE125/BE975)-BE125,0)+(SUM($N125:BD125)+SUM($N1004:BD1004))*BE$965*BE975)*($F1004=5)</f>
        <v>0</v>
      </c>
      <c r="BF1004" s="269">
        <f>(IFERROR(-FV(BF$965,BF975,BF125/BF975)-BF125,0)+(SUM($N125:BE125)+SUM($N1004:BE1004))*BF$965*BF975)*($F1004=5)</f>
        <v>0</v>
      </c>
      <c r="BG1004" s="269">
        <f>(IFERROR(-FV(BG$965,BG975,BG125/BG975)-BG125,0)+(SUM($N125:BF125)+SUM($N1004:BF1004))*BG$965*BG975)*($F1004=5)</f>
        <v>0</v>
      </c>
      <c r="BH1004" s="269">
        <f>(IFERROR(-FV(BH$965,BH975,BH125/BH975)-BH125,0)+(SUM($N125:BG125)+SUM($N1004:BG1004))*BH$965*BH975)*($F1004=5)</f>
        <v>0</v>
      </c>
      <c r="BI1004" s="269">
        <f>(IFERROR(-FV(BI$965,BI975,BI125/BI975)-BI125,0)+(SUM($N125:BH125)+SUM($N1004:BH1004))*BI$965*BI975)*($F1004=5)</f>
        <v>0</v>
      </c>
      <c r="BJ1004" s="269">
        <f>(IFERROR(-FV(BJ$965,BJ975,BJ125/BJ975)-BJ125,0)+(SUM($N125:BI125)+SUM($N1004:BI1004))*BJ$965*BJ975)*($F1004=5)</f>
        <v>0</v>
      </c>
      <c r="BK1004" s="269">
        <f>(IFERROR(-FV(BK$965,BK975,BK125/BK975)-BK125,0)+(SUM($N125:BJ125)+SUM($N1004:BJ1004))*BK$965*BK975)*($F1004=5)</f>
        <v>0</v>
      </c>
      <c r="BL1004" s="269">
        <f>(IFERROR(-FV(BL$965,BL975,BL125/BL975)-BL125,0)+(SUM($N125:BK125)+SUM($N1004:BK1004))*BL$965*BL975)*($F1004=5)</f>
        <v>0</v>
      </c>
      <c r="BM1004" s="269">
        <f>(IFERROR(-FV(BM$965,BM975,BM125/BM975)-BM125,0)+(SUM($N125:BL125)+SUM($N1004:BL1004))*BM$965*BM975)*($F1004=5)</f>
        <v>0</v>
      </c>
    </row>
    <row r="1005" spans="3:65" ht="12.75" outlineLevel="1">
      <c r="C1005" s="220">
        <f t="shared" si="788"/>
        <v>5</v>
      </c>
      <c r="D1005" s="198" t="str">
        <f t="shared" si="789"/>
        <v>…</v>
      </c>
      <c r="E1005" s="245" t="str">
        <f t="shared" si="787"/>
        <v>Operating Expense</v>
      </c>
      <c r="F1005" s="215">
        <f t="shared" si="787"/>
        <v>2</v>
      </c>
      <c r="G1005" s="215"/>
      <c r="H1005" s="257"/>
      <c r="K1005" s="236">
        <f t="shared" si="790"/>
        <v>0</v>
      </c>
      <c r="L1005" s="237">
        <f t="shared" si="791"/>
        <v>0</v>
      </c>
      <c r="O1005" s="269">
        <f>(IFERROR(-FV(O$965,O976,O126/O976)-O126,0)+(SUM($N126:N126)+SUM($N1005:N1005))*O$965*O976)*($F1005=5)</f>
        <v>0</v>
      </c>
      <c r="P1005" s="269">
        <f>(IFERROR(-FV(P$965,P976,P126/P976)-P126,0)+(SUM($N126:O126)+SUM($N1005:O1005))*P$965*P976)*($F1005=5)</f>
        <v>0</v>
      </c>
      <c r="Q1005" s="269">
        <f>(IFERROR(-FV(Q$965,Q976,Q126/Q976)-Q126,0)+(SUM($N126:P126)+SUM($N1005:P1005))*Q$965*Q976)*($F1005=5)</f>
        <v>0</v>
      </c>
      <c r="R1005" s="269">
        <f>(IFERROR(-FV(R$965,R976,R126/R976)-R126,0)+(SUM($N126:Q126)+SUM($N1005:Q1005))*R$965*R976)*($F1005=5)</f>
        <v>0</v>
      </c>
      <c r="S1005" s="269">
        <f>(IFERROR(-FV(S$965,S976,S126/S976)-S126,0)+(SUM($N126:R126)+SUM($N1005:R1005))*S$965*S976)*($F1005=5)</f>
        <v>0</v>
      </c>
      <c r="T1005" s="269">
        <f>(IFERROR(-FV(T$965,T976,T126/T976)-T126,0)+(SUM($N126:S126)+SUM($N1005:S1005))*T$965*T976)*($F1005=5)</f>
        <v>0</v>
      </c>
      <c r="U1005" s="269">
        <f>(IFERROR(-FV(U$965,U976,U126/U976)-U126,0)+(SUM($N126:T126)+SUM($N1005:T1005))*U$965*U976)*($F1005=5)</f>
        <v>0</v>
      </c>
      <c r="V1005" s="269">
        <f>(IFERROR(-FV(V$965,V976,V126/V976)-V126,0)+(SUM($N126:U126)+SUM($N1005:U1005))*V$965*V976)*($F1005=5)</f>
        <v>0</v>
      </c>
      <c r="W1005" s="269">
        <f>(IFERROR(-FV(W$965,W976,W126/W976)-W126,0)+(SUM($N126:V126)+SUM($N1005:V1005))*W$965*W976)*($F1005=5)</f>
        <v>0</v>
      </c>
      <c r="X1005" s="269">
        <f>(IFERROR(-FV(X$965,X976,X126/X976)-X126,0)+(SUM($N126:W126)+SUM($N1005:W1005))*X$965*X976)*($F1005=5)</f>
        <v>0</v>
      </c>
      <c r="Y1005" s="269">
        <f>(IFERROR(-FV(Y$965,Y976,Y126/Y976)-Y126,0)+(SUM($N126:X126)+SUM($N1005:X1005))*Y$965*Y976)*($F1005=5)</f>
        <v>0</v>
      </c>
      <c r="Z1005" s="269">
        <f>(IFERROR(-FV(Z$965,Z976,Z126/Z976)-Z126,0)+(SUM($N126:Y126)+SUM($N1005:Y1005))*Z$965*Z976)*($F1005=5)</f>
        <v>0</v>
      </c>
      <c r="AA1005" s="269">
        <f>(IFERROR(-FV(AA$965,AA976,AA126/AA976)-AA126,0)+(SUM($N126:Z126)+SUM($N1005:Z1005))*AA$965*AA976)*($F1005=5)</f>
        <v>0</v>
      </c>
      <c r="AB1005" s="269">
        <f>(IFERROR(-FV(AB$965,AB976,AB126/AB976)-AB126,0)+(SUM($N126:AA126)+SUM($N1005:AA1005))*AB$965*AB976)*($F1005=5)</f>
        <v>0</v>
      </c>
      <c r="AC1005" s="269">
        <f>(IFERROR(-FV(AC$965,AC976,AC126/AC976)-AC126,0)+(SUM($N126:AB126)+SUM($N1005:AB1005))*AC$965*AC976)*($F1005=5)</f>
        <v>0</v>
      </c>
      <c r="AD1005" s="269">
        <f>(IFERROR(-FV(AD$965,AD976,AD126/AD976)-AD126,0)+(SUM($N126:AC126)+SUM($N1005:AC1005))*AD$965*AD976)*($F1005=5)</f>
        <v>0</v>
      </c>
      <c r="AE1005" s="269">
        <f>(IFERROR(-FV(AE$965,AE976,AE126/AE976)-AE126,0)+(SUM($N126:AD126)+SUM($N1005:AD1005))*AE$965*AE976)*($F1005=5)</f>
        <v>0</v>
      </c>
      <c r="AF1005" s="269">
        <f>(IFERROR(-FV(AF$965,AF976,AF126/AF976)-AF126,0)+(SUM($N126:AE126)+SUM($N1005:AE1005))*AF$965*AF976)*($F1005=5)</f>
        <v>0</v>
      </c>
      <c r="AG1005" s="269">
        <f>(IFERROR(-FV(AG$965,AG976,AG126/AG976)-AG126,0)+(SUM($N126:AF126)+SUM($N1005:AF1005))*AG$965*AG976)*($F1005=5)</f>
        <v>0</v>
      </c>
      <c r="AH1005" s="269">
        <f>(IFERROR(-FV(AH$965,AH976,AH126/AH976)-AH126,0)+(SUM($N126:AG126)+SUM($N1005:AG1005))*AH$965*AH976)*($F1005=5)</f>
        <v>0</v>
      </c>
      <c r="AI1005" s="269">
        <f>(IFERROR(-FV(AI$965,AI976,AI126/AI976)-AI126,0)+(SUM($N126:AH126)+SUM($N1005:AH1005))*AI$965*AI976)*($F1005=5)</f>
        <v>0</v>
      </c>
      <c r="AJ1005" s="269">
        <f>(IFERROR(-FV(AJ$965,AJ976,AJ126/AJ976)-AJ126,0)+(SUM($N126:AI126)+SUM($N1005:AI1005))*AJ$965*AJ976)*($F1005=5)</f>
        <v>0</v>
      </c>
      <c r="AK1005" s="269">
        <f>(IFERROR(-FV(AK$965,AK976,AK126/AK976)-AK126,0)+(SUM($N126:AJ126)+SUM($N1005:AJ1005))*AK$965*AK976)*($F1005=5)</f>
        <v>0</v>
      </c>
      <c r="AL1005" s="269">
        <f>(IFERROR(-FV(AL$965,AL976,AL126/AL976)-AL126,0)+(SUM($N126:AK126)+SUM($N1005:AK1005))*AL$965*AL976)*($F1005=5)</f>
        <v>0</v>
      </c>
      <c r="AM1005" s="269">
        <f>(IFERROR(-FV(AM$965,AM976,AM126/AM976)-AM126,0)+(SUM($N126:AL126)+SUM($N1005:AL1005))*AM$965*AM976)*($F1005=5)</f>
        <v>0</v>
      </c>
      <c r="AN1005" s="269">
        <f>(IFERROR(-FV(AN$965,AN976,AN126/AN976)-AN126,0)+(SUM($N126:AM126)+SUM($N1005:AM1005))*AN$965*AN976)*($F1005=5)</f>
        <v>0</v>
      </c>
      <c r="AO1005" s="269">
        <f>(IFERROR(-FV(AO$965,AO976,AO126/AO976)-AO126,0)+(SUM($N126:AN126)+SUM($N1005:AN1005))*AO$965*AO976)*($F1005=5)</f>
        <v>0</v>
      </c>
      <c r="AP1005" s="269">
        <f>(IFERROR(-FV(AP$965,AP976,AP126/AP976)-AP126,0)+(SUM($N126:AO126)+SUM($N1005:AO1005))*AP$965*AP976)*($F1005=5)</f>
        <v>0</v>
      </c>
      <c r="AQ1005" s="269">
        <f>(IFERROR(-FV(AQ$965,AQ976,AQ126/AQ976)-AQ126,0)+(SUM($N126:AP126)+SUM($N1005:AP1005))*AQ$965*AQ976)*($F1005=5)</f>
        <v>0</v>
      </c>
      <c r="AR1005" s="269">
        <f>(IFERROR(-FV(AR$965,AR976,AR126/AR976)-AR126,0)+(SUM($N126:AQ126)+SUM($N1005:AQ1005))*AR$965*AR976)*($F1005=5)</f>
        <v>0</v>
      </c>
      <c r="AS1005" s="269">
        <f>(IFERROR(-FV(AS$965,AS976,AS126/AS976)-AS126,0)+(SUM($N126:AR126)+SUM($N1005:AR1005))*AS$965*AS976)*($F1005=5)</f>
        <v>0</v>
      </c>
      <c r="AT1005" s="269">
        <f>(IFERROR(-FV(AT$965,AT976,AT126/AT976)-AT126,0)+(SUM($N126:AS126)+SUM($N1005:AS1005))*AT$965*AT976)*($F1005=5)</f>
        <v>0</v>
      </c>
      <c r="AU1005" s="269">
        <f>(IFERROR(-FV(AU$965,AU976,AU126/AU976)-AU126,0)+(SUM($N126:AT126)+SUM($N1005:AT1005))*AU$965*AU976)*($F1005=5)</f>
        <v>0</v>
      </c>
      <c r="AV1005" s="269">
        <f>(IFERROR(-FV(AV$965,AV976,AV126/AV976)-AV126,0)+(SUM($N126:AU126)+SUM($N1005:AU1005))*AV$965*AV976)*($F1005=5)</f>
        <v>0</v>
      </c>
      <c r="AW1005" s="269">
        <f>(IFERROR(-FV(AW$965,AW976,AW126/AW976)-AW126,0)+(SUM($N126:AV126)+SUM($N1005:AV1005))*AW$965*AW976)*($F1005=5)</f>
        <v>0</v>
      </c>
      <c r="AX1005" s="269">
        <f>(IFERROR(-FV(AX$965,AX976,AX126/AX976)-AX126,0)+(SUM($N126:AW126)+SUM($N1005:AW1005))*AX$965*AX976)*($F1005=5)</f>
        <v>0</v>
      </c>
      <c r="AY1005" s="269">
        <f>(IFERROR(-FV(AY$965,AY976,AY126/AY976)-AY126,0)+(SUM($N126:AX126)+SUM($N1005:AX1005))*AY$965*AY976)*($F1005=5)</f>
        <v>0</v>
      </c>
      <c r="AZ1005" s="269">
        <f>(IFERROR(-FV(AZ$965,AZ976,AZ126/AZ976)-AZ126,0)+(SUM($N126:AY126)+SUM($N1005:AY1005))*AZ$965*AZ976)*($F1005=5)</f>
        <v>0</v>
      </c>
      <c r="BA1005" s="269">
        <f>(IFERROR(-FV(BA$965,BA976,BA126/BA976)-BA126,0)+(SUM($N126:AZ126)+SUM($N1005:AZ1005))*BA$965*BA976)*($F1005=5)</f>
        <v>0</v>
      </c>
      <c r="BB1005" s="269">
        <f>(IFERROR(-FV(BB$965,BB976,BB126/BB976)-BB126,0)+(SUM($N126:BA126)+SUM($N1005:BA1005))*BB$965*BB976)*($F1005=5)</f>
        <v>0</v>
      </c>
      <c r="BC1005" s="269">
        <f>(IFERROR(-FV(BC$965,BC976,BC126/BC976)-BC126,0)+(SUM($N126:BB126)+SUM($N1005:BB1005))*BC$965*BC976)*($F1005=5)</f>
        <v>0</v>
      </c>
      <c r="BD1005" s="269">
        <f>(IFERROR(-FV(BD$965,BD976,BD126/BD976)-BD126,0)+(SUM($N126:BC126)+SUM($N1005:BC1005))*BD$965*BD976)*($F1005=5)</f>
        <v>0</v>
      </c>
      <c r="BE1005" s="269">
        <f>(IFERROR(-FV(BE$965,BE976,BE126/BE976)-BE126,0)+(SUM($N126:BD126)+SUM($N1005:BD1005))*BE$965*BE976)*($F1005=5)</f>
        <v>0</v>
      </c>
      <c r="BF1005" s="269">
        <f>(IFERROR(-FV(BF$965,BF976,BF126/BF976)-BF126,0)+(SUM($N126:BE126)+SUM($N1005:BE1005))*BF$965*BF976)*($F1005=5)</f>
        <v>0</v>
      </c>
      <c r="BG1005" s="269">
        <f>(IFERROR(-FV(BG$965,BG976,BG126/BG976)-BG126,0)+(SUM($N126:BF126)+SUM($N1005:BF1005))*BG$965*BG976)*($F1005=5)</f>
        <v>0</v>
      </c>
      <c r="BH1005" s="269">
        <f>(IFERROR(-FV(BH$965,BH976,BH126/BH976)-BH126,0)+(SUM($N126:BG126)+SUM($N1005:BG1005))*BH$965*BH976)*($F1005=5)</f>
        <v>0</v>
      </c>
      <c r="BI1005" s="269">
        <f>(IFERROR(-FV(BI$965,BI976,BI126/BI976)-BI126,0)+(SUM($N126:BH126)+SUM($N1005:BH1005))*BI$965*BI976)*($F1005=5)</f>
        <v>0</v>
      </c>
      <c r="BJ1005" s="269">
        <f>(IFERROR(-FV(BJ$965,BJ976,BJ126/BJ976)-BJ126,0)+(SUM($N126:BI126)+SUM($N1005:BI1005))*BJ$965*BJ976)*($F1005=5)</f>
        <v>0</v>
      </c>
      <c r="BK1005" s="269">
        <f>(IFERROR(-FV(BK$965,BK976,BK126/BK976)-BK126,0)+(SUM($N126:BJ126)+SUM($N1005:BJ1005))*BK$965*BK976)*($F1005=5)</f>
        <v>0</v>
      </c>
      <c r="BL1005" s="269">
        <f>(IFERROR(-FV(BL$965,BL976,BL126/BL976)-BL126,0)+(SUM($N126:BK126)+SUM($N1005:BK1005))*BL$965*BL976)*($F1005=5)</f>
        <v>0</v>
      </c>
      <c r="BM1005" s="269">
        <f>(IFERROR(-FV(BM$965,BM976,BM126/BM976)-BM126,0)+(SUM($N126:BL126)+SUM($N1005:BL1005))*BM$965*BM976)*($F1005=5)</f>
        <v>0</v>
      </c>
    </row>
    <row r="1006" spans="3:65" ht="12.75" outlineLevel="1">
      <c r="C1006" s="220">
        <f t="shared" si="788"/>
        <v>6</v>
      </c>
      <c r="D1006" s="198" t="str">
        <f t="shared" si="789"/>
        <v>…</v>
      </c>
      <c r="E1006" s="245" t="str">
        <f t="shared" si="787"/>
        <v>Operating Expense</v>
      </c>
      <c r="F1006" s="215">
        <f t="shared" si="787"/>
        <v>2</v>
      </c>
      <c r="G1006" s="215"/>
      <c r="H1006" s="257"/>
      <c r="K1006" s="236">
        <f t="shared" si="790"/>
        <v>0</v>
      </c>
      <c r="L1006" s="237">
        <f t="shared" si="791"/>
        <v>0</v>
      </c>
      <c r="O1006" s="269">
        <f>(IFERROR(-FV(O$965,O977,O127/O977)-O127,0)+(SUM($N127:N127)+SUM($N1006:N1006))*O$965*O977)*($F1006=5)</f>
        <v>0</v>
      </c>
      <c r="P1006" s="269">
        <f>(IFERROR(-FV(P$965,P977,P127/P977)-P127,0)+(SUM($N127:O127)+SUM($N1006:O1006))*P$965*P977)*($F1006=5)</f>
        <v>0</v>
      </c>
      <c r="Q1006" s="269">
        <f>(IFERROR(-FV(Q$965,Q977,Q127/Q977)-Q127,0)+(SUM($N127:P127)+SUM($N1006:P1006))*Q$965*Q977)*($F1006=5)</f>
        <v>0</v>
      </c>
      <c r="R1006" s="269">
        <f>(IFERROR(-FV(R$965,R977,R127/R977)-R127,0)+(SUM($N127:Q127)+SUM($N1006:Q1006))*R$965*R977)*($F1006=5)</f>
        <v>0</v>
      </c>
      <c r="S1006" s="269">
        <f>(IFERROR(-FV(S$965,S977,S127/S977)-S127,0)+(SUM($N127:R127)+SUM($N1006:R1006))*S$965*S977)*($F1006=5)</f>
        <v>0</v>
      </c>
      <c r="T1006" s="269">
        <f>(IFERROR(-FV(T$965,T977,T127/T977)-T127,0)+(SUM($N127:S127)+SUM($N1006:S1006))*T$965*T977)*($F1006=5)</f>
        <v>0</v>
      </c>
      <c r="U1006" s="269">
        <f>(IFERROR(-FV(U$965,U977,U127/U977)-U127,0)+(SUM($N127:T127)+SUM($N1006:T1006))*U$965*U977)*($F1006=5)</f>
        <v>0</v>
      </c>
      <c r="V1006" s="269">
        <f>(IFERROR(-FV(V$965,V977,V127/V977)-V127,0)+(SUM($N127:U127)+SUM($N1006:U1006))*V$965*V977)*($F1006=5)</f>
        <v>0</v>
      </c>
      <c r="W1006" s="269">
        <f>(IFERROR(-FV(W$965,W977,W127/W977)-W127,0)+(SUM($N127:V127)+SUM($N1006:V1006))*W$965*W977)*($F1006=5)</f>
        <v>0</v>
      </c>
      <c r="X1006" s="269">
        <f>(IFERROR(-FV(X$965,X977,X127/X977)-X127,0)+(SUM($N127:W127)+SUM($N1006:W1006))*X$965*X977)*($F1006=5)</f>
        <v>0</v>
      </c>
      <c r="Y1006" s="269">
        <f>(IFERROR(-FV(Y$965,Y977,Y127/Y977)-Y127,0)+(SUM($N127:X127)+SUM($N1006:X1006))*Y$965*Y977)*($F1006=5)</f>
        <v>0</v>
      </c>
      <c r="Z1006" s="269">
        <f>(IFERROR(-FV(Z$965,Z977,Z127/Z977)-Z127,0)+(SUM($N127:Y127)+SUM($N1006:Y1006))*Z$965*Z977)*($F1006=5)</f>
        <v>0</v>
      </c>
      <c r="AA1006" s="269">
        <f>(IFERROR(-FV(AA$965,AA977,AA127/AA977)-AA127,0)+(SUM($N127:Z127)+SUM($N1006:Z1006))*AA$965*AA977)*($F1006=5)</f>
        <v>0</v>
      </c>
      <c r="AB1006" s="269">
        <f>(IFERROR(-FV(AB$965,AB977,AB127/AB977)-AB127,0)+(SUM($N127:AA127)+SUM($N1006:AA1006))*AB$965*AB977)*($F1006=5)</f>
        <v>0</v>
      </c>
      <c r="AC1006" s="269">
        <f>(IFERROR(-FV(AC$965,AC977,AC127/AC977)-AC127,0)+(SUM($N127:AB127)+SUM($N1006:AB1006))*AC$965*AC977)*($F1006=5)</f>
        <v>0</v>
      </c>
      <c r="AD1006" s="269">
        <f>(IFERROR(-FV(AD$965,AD977,AD127/AD977)-AD127,0)+(SUM($N127:AC127)+SUM($N1006:AC1006))*AD$965*AD977)*($F1006=5)</f>
        <v>0</v>
      </c>
      <c r="AE1006" s="269">
        <f>(IFERROR(-FV(AE$965,AE977,AE127/AE977)-AE127,0)+(SUM($N127:AD127)+SUM($N1006:AD1006))*AE$965*AE977)*($F1006=5)</f>
        <v>0</v>
      </c>
      <c r="AF1006" s="269">
        <f>(IFERROR(-FV(AF$965,AF977,AF127/AF977)-AF127,0)+(SUM($N127:AE127)+SUM($N1006:AE1006))*AF$965*AF977)*($F1006=5)</f>
        <v>0</v>
      </c>
      <c r="AG1006" s="269">
        <f>(IFERROR(-FV(AG$965,AG977,AG127/AG977)-AG127,0)+(SUM($N127:AF127)+SUM($N1006:AF1006))*AG$965*AG977)*($F1006=5)</f>
        <v>0</v>
      </c>
      <c r="AH1006" s="269">
        <f>(IFERROR(-FV(AH$965,AH977,AH127/AH977)-AH127,0)+(SUM($N127:AG127)+SUM($N1006:AG1006))*AH$965*AH977)*($F1006=5)</f>
        <v>0</v>
      </c>
      <c r="AI1006" s="269">
        <f>(IFERROR(-FV(AI$965,AI977,AI127/AI977)-AI127,0)+(SUM($N127:AH127)+SUM($N1006:AH1006))*AI$965*AI977)*($F1006=5)</f>
        <v>0</v>
      </c>
      <c r="AJ1006" s="269">
        <f>(IFERROR(-FV(AJ$965,AJ977,AJ127/AJ977)-AJ127,0)+(SUM($N127:AI127)+SUM($N1006:AI1006))*AJ$965*AJ977)*($F1006=5)</f>
        <v>0</v>
      </c>
      <c r="AK1006" s="269">
        <f>(IFERROR(-FV(AK$965,AK977,AK127/AK977)-AK127,0)+(SUM($N127:AJ127)+SUM($N1006:AJ1006))*AK$965*AK977)*($F1006=5)</f>
        <v>0</v>
      </c>
      <c r="AL1006" s="269">
        <f>(IFERROR(-FV(AL$965,AL977,AL127/AL977)-AL127,0)+(SUM($N127:AK127)+SUM($N1006:AK1006))*AL$965*AL977)*($F1006=5)</f>
        <v>0</v>
      </c>
      <c r="AM1006" s="269">
        <f>(IFERROR(-FV(AM$965,AM977,AM127/AM977)-AM127,0)+(SUM($N127:AL127)+SUM($N1006:AL1006))*AM$965*AM977)*($F1006=5)</f>
        <v>0</v>
      </c>
      <c r="AN1006" s="269">
        <f>(IFERROR(-FV(AN$965,AN977,AN127/AN977)-AN127,0)+(SUM($N127:AM127)+SUM($N1006:AM1006))*AN$965*AN977)*($F1006=5)</f>
        <v>0</v>
      </c>
      <c r="AO1006" s="269">
        <f>(IFERROR(-FV(AO$965,AO977,AO127/AO977)-AO127,0)+(SUM($N127:AN127)+SUM($N1006:AN1006))*AO$965*AO977)*($F1006=5)</f>
        <v>0</v>
      </c>
      <c r="AP1006" s="269">
        <f>(IFERROR(-FV(AP$965,AP977,AP127/AP977)-AP127,0)+(SUM($N127:AO127)+SUM($N1006:AO1006))*AP$965*AP977)*($F1006=5)</f>
        <v>0</v>
      </c>
      <c r="AQ1006" s="269">
        <f>(IFERROR(-FV(AQ$965,AQ977,AQ127/AQ977)-AQ127,0)+(SUM($N127:AP127)+SUM($N1006:AP1006))*AQ$965*AQ977)*($F1006=5)</f>
        <v>0</v>
      </c>
      <c r="AR1006" s="269">
        <f>(IFERROR(-FV(AR$965,AR977,AR127/AR977)-AR127,0)+(SUM($N127:AQ127)+SUM($N1006:AQ1006))*AR$965*AR977)*($F1006=5)</f>
        <v>0</v>
      </c>
      <c r="AS1006" s="269">
        <f>(IFERROR(-FV(AS$965,AS977,AS127/AS977)-AS127,0)+(SUM($N127:AR127)+SUM($N1006:AR1006))*AS$965*AS977)*($F1006=5)</f>
        <v>0</v>
      </c>
      <c r="AT1006" s="269">
        <f>(IFERROR(-FV(AT$965,AT977,AT127/AT977)-AT127,0)+(SUM($N127:AS127)+SUM($N1006:AS1006))*AT$965*AT977)*($F1006=5)</f>
        <v>0</v>
      </c>
      <c r="AU1006" s="269">
        <f>(IFERROR(-FV(AU$965,AU977,AU127/AU977)-AU127,0)+(SUM($N127:AT127)+SUM($N1006:AT1006))*AU$965*AU977)*($F1006=5)</f>
        <v>0</v>
      </c>
      <c r="AV1006" s="269">
        <f>(IFERROR(-FV(AV$965,AV977,AV127/AV977)-AV127,0)+(SUM($N127:AU127)+SUM($N1006:AU1006))*AV$965*AV977)*($F1006=5)</f>
        <v>0</v>
      </c>
      <c r="AW1006" s="269">
        <f>(IFERROR(-FV(AW$965,AW977,AW127/AW977)-AW127,0)+(SUM($N127:AV127)+SUM($N1006:AV1006))*AW$965*AW977)*($F1006=5)</f>
        <v>0</v>
      </c>
      <c r="AX1006" s="269">
        <f>(IFERROR(-FV(AX$965,AX977,AX127/AX977)-AX127,0)+(SUM($N127:AW127)+SUM($N1006:AW1006))*AX$965*AX977)*($F1006=5)</f>
        <v>0</v>
      </c>
      <c r="AY1006" s="269">
        <f>(IFERROR(-FV(AY$965,AY977,AY127/AY977)-AY127,0)+(SUM($N127:AX127)+SUM($N1006:AX1006))*AY$965*AY977)*($F1006=5)</f>
        <v>0</v>
      </c>
      <c r="AZ1006" s="269">
        <f>(IFERROR(-FV(AZ$965,AZ977,AZ127/AZ977)-AZ127,0)+(SUM($N127:AY127)+SUM($N1006:AY1006))*AZ$965*AZ977)*($F1006=5)</f>
        <v>0</v>
      </c>
      <c r="BA1006" s="269">
        <f>(IFERROR(-FV(BA$965,BA977,BA127/BA977)-BA127,0)+(SUM($N127:AZ127)+SUM($N1006:AZ1006))*BA$965*BA977)*($F1006=5)</f>
        <v>0</v>
      </c>
      <c r="BB1006" s="269">
        <f>(IFERROR(-FV(BB$965,BB977,BB127/BB977)-BB127,0)+(SUM($N127:BA127)+SUM($N1006:BA1006))*BB$965*BB977)*($F1006=5)</f>
        <v>0</v>
      </c>
      <c r="BC1006" s="269">
        <f>(IFERROR(-FV(BC$965,BC977,BC127/BC977)-BC127,0)+(SUM($N127:BB127)+SUM($N1006:BB1006))*BC$965*BC977)*($F1006=5)</f>
        <v>0</v>
      </c>
      <c r="BD1006" s="269">
        <f>(IFERROR(-FV(BD$965,BD977,BD127/BD977)-BD127,0)+(SUM($N127:BC127)+SUM($N1006:BC1006))*BD$965*BD977)*($F1006=5)</f>
        <v>0</v>
      </c>
      <c r="BE1006" s="269">
        <f>(IFERROR(-FV(BE$965,BE977,BE127/BE977)-BE127,0)+(SUM($N127:BD127)+SUM($N1006:BD1006))*BE$965*BE977)*($F1006=5)</f>
        <v>0</v>
      </c>
      <c r="BF1006" s="269">
        <f>(IFERROR(-FV(BF$965,BF977,BF127/BF977)-BF127,0)+(SUM($N127:BE127)+SUM($N1006:BE1006))*BF$965*BF977)*($F1006=5)</f>
        <v>0</v>
      </c>
      <c r="BG1006" s="269">
        <f>(IFERROR(-FV(BG$965,BG977,BG127/BG977)-BG127,0)+(SUM($N127:BF127)+SUM($N1006:BF1006))*BG$965*BG977)*($F1006=5)</f>
        <v>0</v>
      </c>
      <c r="BH1006" s="269">
        <f>(IFERROR(-FV(BH$965,BH977,BH127/BH977)-BH127,0)+(SUM($N127:BG127)+SUM($N1006:BG1006))*BH$965*BH977)*($F1006=5)</f>
        <v>0</v>
      </c>
      <c r="BI1006" s="269">
        <f>(IFERROR(-FV(BI$965,BI977,BI127/BI977)-BI127,0)+(SUM($N127:BH127)+SUM($N1006:BH1006))*BI$965*BI977)*($F1006=5)</f>
        <v>0</v>
      </c>
      <c r="BJ1006" s="269">
        <f>(IFERROR(-FV(BJ$965,BJ977,BJ127/BJ977)-BJ127,0)+(SUM($N127:BI127)+SUM($N1006:BI1006))*BJ$965*BJ977)*($F1006=5)</f>
        <v>0</v>
      </c>
      <c r="BK1006" s="269">
        <f>(IFERROR(-FV(BK$965,BK977,BK127/BK977)-BK127,0)+(SUM($N127:BJ127)+SUM($N1006:BJ1006))*BK$965*BK977)*($F1006=5)</f>
        <v>0</v>
      </c>
      <c r="BL1006" s="269">
        <f>(IFERROR(-FV(BL$965,BL977,BL127/BL977)-BL127,0)+(SUM($N127:BK127)+SUM($N1006:BK1006))*BL$965*BL977)*($F1006=5)</f>
        <v>0</v>
      </c>
      <c r="BM1006" s="269">
        <f>(IFERROR(-FV(BM$965,BM977,BM127/BM977)-BM127,0)+(SUM($N127:BL127)+SUM($N1006:BL1006))*BM$965*BM977)*($F1006=5)</f>
        <v>0</v>
      </c>
    </row>
    <row r="1007" spans="3:65" ht="12.75" outlineLevel="1">
      <c r="C1007" s="220">
        <f t="shared" si="788"/>
        <v>7</v>
      </c>
      <c r="D1007" s="198" t="str">
        <f t="shared" si="789"/>
        <v>…</v>
      </c>
      <c r="E1007" s="245" t="str">
        <f t="shared" si="787"/>
        <v>Operating Expense</v>
      </c>
      <c r="F1007" s="215">
        <f t="shared" si="787"/>
        <v>2</v>
      </c>
      <c r="G1007" s="215"/>
      <c r="H1007" s="257"/>
      <c r="K1007" s="236">
        <f t="shared" si="790"/>
        <v>0</v>
      </c>
      <c r="L1007" s="237">
        <f t="shared" si="791"/>
        <v>0</v>
      </c>
      <c r="O1007" s="269">
        <f>(IFERROR(-FV(O$965,O978,O128/O978)-O128,0)+(SUM($N128:N128)+SUM($N1007:N1007))*O$965*O978)*($F1007=5)</f>
        <v>0</v>
      </c>
      <c r="P1007" s="269">
        <f>(IFERROR(-FV(P$965,P978,P128/P978)-P128,0)+(SUM($N128:O128)+SUM($N1007:O1007))*P$965*P978)*($F1007=5)</f>
        <v>0</v>
      </c>
      <c r="Q1007" s="269">
        <f>(IFERROR(-FV(Q$965,Q978,Q128/Q978)-Q128,0)+(SUM($N128:P128)+SUM($N1007:P1007))*Q$965*Q978)*($F1007=5)</f>
        <v>0</v>
      </c>
      <c r="R1007" s="269">
        <f>(IFERROR(-FV(R$965,R978,R128/R978)-R128,0)+(SUM($N128:Q128)+SUM($N1007:Q1007))*R$965*R978)*($F1007=5)</f>
        <v>0</v>
      </c>
      <c r="S1007" s="269">
        <f>(IFERROR(-FV(S$965,S978,S128/S978)-S128,0)+(SUM($N128:R128)+SUM($N1007:R1007))*S$965*S978)*($F1007=5)</f>
        <v>0</v>
      </c>
      <c r="T1007" s="269">
        <f>(IFERROR(-FV(T$965,T978,T128/T978)-T128,0)+(SUM($N128:S128)+SUM($N1007:S1007))*T$965*T978)*($F1007=5)</f>
        <v>0</v>
      </c>
      <c r="U1007" s="269">
        <f>(IFERROR(-FV(U$965,U978,U128/U978)-U128,0)+(SUM($N128:T128)+SUM($N1007:T1007))*U$965*U978)*($F1007=5)</f>
        <v>0</v>
      </c>
      <c r="V1007" s="269">
        <f>(IFERROR(-FV(V$965,V978,V128/V978)-V128,0)+(SUM($N128:U128)+SUM($N1007:U1007))*V$965*V978)*($F1007=5)</f>
        <v>0</v>
      </c>
      <c r="W1007" s="269">
        <f>(IFERROR(-FV(W$965,W978,W128/W978)-W128,0)+(SUM($N128:V128)+SUM($N1007:V1007))*W$965*W978)*($F1007=5)</f>
        <v>0</v>
      </c>
      <c r="X1007" s="269">
        <f>(IFERROR(-FV(X$965,X978,X128/X978)-X128,0)+(SUM($N128:W128)+SUM($N1007:W1007))*X$965*X978)*($F1007=5)</f>
        <v>0</v>
      </c>
      <c r="Y1007" s="269">
        <f>(IFERROR(-FV(Y$965,Y978,Y128/Y978)-Y128,0)+(SUM($N128:X128)+SUM($N1007:X1007))*Y$965*Y978)*($F1007=5)</f>
        <v>0</v>
      </c>
      <c r="Z1007" s="269">
        <f>(IFERROR(-FV(Z$965,Z978,Z128/Z978)-Z128,0)+(SUM($N128:Y128)+SUM($N1007:Y1007))*Z$965*Z978)*($F1007=5)</f>
        <v>0</v>
      </c>
      <c r="AA1007" s="269">
        <f>(IFERROR(-FV(AA$965,AA978,AA128/AA978)-AA128,0)+(SUM($N128:Z128)+SUM($N1007:Z1007))*AA$965*AA978)*($F1007=5)</f>
        <v>0</v>
      </c>
      <c r="AB1007" s="269">
        <f>(IFERROR(-FV(AB$965,AB978,AB128/AB978)-AB128,0)+(SUM($N128:AA128)+SUM($N1007:AA1007))*AB$965*AB978)*($F1007=5)</f>
        <v>0</v>
      </c>
      <c r="AC1007" s="269">
        <f>(IFERROR(-FV(AC$965,AC978,AC128/AC978)-AC128,0)+(SUM($N128:AB128)+SUM($N1007:AB1007))*AC$965*AC978)*($F1007=5)</f>
        <v>0</v>
      </c>
      <c r="AD1007" s="269">
        <f>(IFERROR(-FV(AD$965,AD978,AD128/AD978)-AD128,0)+(SUM($N128:AC128)+SUM($N1007:AC1007))*AD$965*AD978)*($F1007=5)</f>
        <v>0</v>
      </c>
      <c r="AE1007" s="269">
        <f>(IFERROR(-FV(AE$965,AE978,AE128/AE978)-AE128,0)+(SUM($N128:AD128)+SUM($N1007:AD1007))*AE$965*AE978)*($F1007=5)</f>
        <v>0</v>
      </c>
      <c r="AF1007" s="269">
        <f>(IFERROR(-FV(AF$965,AF978,AF128/AF978)-AF128,0)+(SUM($N128:AE128)+SUM($N1007:AE1007))*AF$965*AF978)*($F1007=5)</f>
        <v>0</v>
      </c>
      <c r="AG1007" s="269">
        <f>(IFERROR(-FV(AG$965,AG978,AG128/AG978)-AG128,0)+(SUM($N128:AF128)+SUM($N1007:AF1007))*AG$965*AG978)*($F1007=5)</f>
        <v>0</v>
      </c>
      <c r="AH1007" s="269">
        <f>(IFERROR(-FV(AH$965,AH978,AH128/AH978)-AH128,0)+(SUM($N128:AG128)+SUM($N1007:AG1007))*AH$965*AH978)*($F1007=5)</f>
        <v>0</v>
      </c>
      <c r="AI1007" s="269">
        <f>(IFERROR(-FV(AI$965,AI978,AI128/AI978)-AI128,0)+(SUM($N128:AH128)+SUM($N1007:AH1007))*AI$965*AI978)*($F1007=5)</f>
        <v>0</v>
      </c>
      <c r="AJ1007" s="269">
        <f>(IFERROR(-FV(AJ$965,AJ978,AJ128/AJ978)-AJ128,0)+(SUM($N128:AI128)+SUM($N1007:AI1007))*AJ$965*AJ978)*($F1007=5)</f>
        <v>0</v>
      </c>
      <c r="AK1007" s="269">
        <f>(IFERROR(-FV(AK$965,AK978,AK128/AK978)-AK128,0)+(SUM($N128:AJ128)+SUM($N1007:AJ1007))*AK$965*AK978)*($F1007=5)</f>
        <v>0</v>
      </c>
      <c r="AL1007" s="269">
        <f>(IFERROR(-FV(AL$965,AL978,AL128/AL978)-AL128,0)+(SUM($N128:AK128)+SUM($N1007:AK1007))*AL$965*AL978)*($F1007=5)</f>
        <v>0</v>
      </c>
      <c r="AM1007" s="269">
        <f>(IFERROR(-FV(AM$965,AM978,AM128/AM978)-AM128,0)+(SUM($N128:AL128)+SUM($N1007:AL1007))*AM$965*AM978)*($F1007=5)</f>
        <v>0</v>
      </c>
      <c r="AN1007" s="269">
        <f>(IFERROR(-FV(AN$965,AN978,AN128/AN978)-AN128,0)+(SUM($N128:AM128)+SUM($N1007:AM1007))*AN$965*AN978)*($F1007=5)</f>
        <v>0</v>
      </c>
      <c r="AO1007" s="269">
        <f>(IFERROR(-FV(AO$965,AO978,AO128/AO978)-AO128,0)+(SUM($N128:AN128)+SUM($N1007:AN1007))*AO$965*AO978)*($F1007=5)</f>
        <v>0</v>
      </c>
      <c r="AP1007" s="269">
        <f>(IFERROR(-FV(AP$965,AP978,AP128/AP978)-AP128,0)+(SUM($N128:AO128)+SUM($N1007:AO1007))*AP$965*AP978)*($F1007=5)</f>
        <v>0</v>
      </c>
      <c r="AQ1007" s="269">
        <f>(IFERROR(-FV(AQ$965,AQ978,AQ128/AQ978)-AQ128,0)+(SUM($N128:AP128)+SUM($N1007:AP1007))*AQ$965*AQ978)*($F1007=5)</f>
        <v>0</v>
      </c>
      <c r="AR1007" s="269">
        <f>(IFERROR(-FV(AR$965,AR978,AR128/AR978)-AR128,0)+(SUM($N128:AQ128)+SUM($N1007:AQ1007))*AR$965*AR978)*($F1007=5)</f>
        <v>0</v>
      </c>
      <c r="AS1007" s="269">
        <f>(IFERROR(-FV(AS$965,AS978,AS128/AS978)-AS128,0)+(SUM($N128:AR128)+SUM($N1007:AR1007))*AS$965*AS978)*($F1007=5)</f>
        <v>0</v>
      </c>
      <c r="AT1007" s="269">
        <f>(IFERROR(-FV(AT$965,AT978,AT128/AT978)-AT128,0)+(SUM($N128:AS128)+SUM($N1007:AS1007))*AT$965*AT978)*($F1007=5)</f>
        <v>0</v>
      </c>
      <c r="AU1007" s="269">
        <f>(IFERROR(-FV(AU$965,AU978,AU128/AU978)-AU128,0)+(SUM($N128:AT128)+SUM($N1007:AT1007))*AU$965*AU978)*($F1007=5)</f>
        <v>0</v>
      </c>
      <c r="AV1007" s="269">
        <f>(IFERROR(-FV(AV$965,AV978,AV128/AV978)-AV128,0)+(SUM($N128:AU128)+SUM($N1007:AU1007))*AV$965*AV978)*($F1007=5)</f>
        <v>0</v>
      </c>
      <c r="AW1007" s="269">
        <f>(IFERROR(-FV(AW$965,AW978,AW128/AW978)-AW128,0)+(SUM($N128:AV128)+SUM($N1007:AV1007))*AW$965*AW978)*($F1007=5)</f>
        <v>0</v>
      </c>
      <c r="AX1007" s="269">
        <f>(IFERROR(-FV(AX$965,AX978,AX128/AX978)-AX128,0)+(SUM($N128:AW128)+SUM($N1007:AW1007))*AX$965*AX978)*($F1007=5)</f>
        <v>0</v>
      </c>
      <c r="AY1007" s="269">
        <f>(IFERROR(-FV(AY$965,AY978,AY128/AY978)-AY128,0)+(SUM($N128:AX128)+SUM($N1007:AX1007))*AY$965*AY978)*($F1007=5)</f>
        <v>0</v>
      </c>
      <c r="AZ1007" s="269">
        <f>(IFERROR(-FV(AZ$965,AZ978,AZ128/AZ978)-AZ128,0)+(SUM($N128:AY128)+SUM($N1007:AY1007))*AZ$965*AZ978)*($F1007=5)</f>
        <v>0</v>
      </c>
      <c r="BA1007" s="269">
        <f>(IFERROR(-FV(BA$965,BA978,BA128/BA978)-BA128,0)+(SUM($N128:AZ128)+SUM($N1007:AZ1007))*BA$965*BA978)*($F1007=5)</f>
        <v>0</v>
      </c>
      <c r="BB1007" s="269">
        <f>(IFERROR(-FV(BB$965,BB978,BB128/BB978)-BB128,0)+(SUM($N128:BA128)+SUM($N1007:BA1007))*BB$965*BB978)*($F1007=5)</f>
        <v>0</v>
      </c>
      <c r="BC1007" s="269">
        <f>(IFERROR(-FV(BC$965,BC978,BC128/BC978)-BC128,0)+(SUM($N128:BB128)+SUM($N1007:BB1007))*BC$965*BC978)*($F1007=5)</f>
        <v>0</v>
      </c>
      <c r="BD1007" s="269">
        <f>(IFERROR(-FV(BD$965,BD978,BD128/BD978)-BD128,0)+(SUM($N128:BC128)+SUM($N1007:BC1007))*BD$965*BD978)*($F1007=5)</f>
        <v>0</v>
      </c>
      <c r="BE1007" s="269">
        <f>(IFERROR(-FV(BE$965,BE978,BE128/BE978)-BE128,0)+(SUM($N128:BD128)+SUM($N1007:BD1007))*BE$965*BE978)*($F1007=5)</f>
        <v>0</v>
      </c>
      <c r="BF1007" s="269">
        <f>(IFERROR(-FV(BF$965,BF978,BF128/BF978)-BF128,0)+(SUM($N128:BE128)+SUM($N1007:BE1007))*BF$965*BF978)*($F1007=5)</f>
        <v>0</v>
      </c>
      <c r="BG1007" s="269">
        <f>(IFERROR(-FV(BG$965,BG978,BG128/BG978)-BG128,0)+(SUM($N128:BF128)+SUM($N1007:BF1007))*BG$965*BG978)*($F1007=5)</f>
        <v>0</v>
      </c>
      <c r="BH1007" s="269">
        <f>(IFERROR(-FV(BH$965,BH978,BH128/BH978)-BH128,0)+(SUM($N128:BG128)+SUM($N1007:BG1007))*BH$965*BH978)*($F1007=5)</f>
        <v>0</v>
      </c>
      <c r="BI1007" s="269">
        <f>(IFERROR(-FV(BI$965,BI978,BI128/BI978)-BI128,0)+(SUM($N128:BH128)+SUM($N1007:BH1007))*BI$965*BI978)*($F1007=5)</f>
        <v>0</v>
      </c>
      <c r="BJ1007" s="269">
        <f>(IFERROR(-FV(BJ$965,BJ978,BJ128/BJ978)-BJ128,0)+(SUM($N128:BI128)+SUM($N1007:BI1007))*BJ$965*BJ978)*($F1007=5)</f>
        <v>0</v>
      </c>
      <c r="BK1007" s="269">
        <f>(IFERROR(-FV(BK$965,BK978,BK128/BK978)-BK128,0)+(SUM($N128:BJ128)+SUM($N1007:BJ1007))*BK$965*BK978)*($F1007=5)</f>
        <v>0</v>
      </c>
      <c r="BL1007" s="269">
        <f>(IFERROR(-FV(BL$965,BL978,BL128/BL978)-BL128,0)+(SUM($N128:BK128)+SUM($N1007:BK1007))*BL$965*BL978)*($F1007=5)</f>
        <v>0</v>
      </c>
      <c r="BM1007" s="269">
        <f>(IFERROR(-FV(BM$965,BM978,BM128/BM978)-BM128,0)+(SUM($N128:BL128)+SUM($N1007:BL1007))*BM$965*BM978)*($F1007=5)</f>
        <v>0</v>
      </c>
    </row>
    <row r="1008" spans="3:65" ht="12.75" outlineLevel="1">
      <c r="C1008" s="220">
        <f t="shared" si="788"/>
        <v>8</v>
      </c>
      <c r="D1008" s="198" t="str">
        <f t="shared" si="789"/>
        <v>…</v>
      </c>
      <c r="E1008" s="245" t="str">
        <f t="shared" si="787"/>
        <v>Operating Expense</v>
      </c>
      <c r="F1008" s="215">
        <f t="shared" si="787"/>
        <v>2</v>
      </c>
      <c r="G1008" s="215"/>
      <c r="H1008" s="257"/>
      <c r="K1008" s="236">
        <f t="shared" si="790"/>
        <v>0</v>
      </c>
      <c r="L1008" s="237">
        <f t="shared" si="791"/>
        <v>0</v>
      </c>
      <c r="O1008" s="269">
        <f>(IFERROR(-FV(O$965,O979,O129/O979)-O129,0)+(SUM($N129:N129)+SUM($N1008:N1008))*O$965*O979)*($F1008=5)</f>
        <v>0</v>
      </c>
      <c r="P1008" s="269">
        <f>(IFERROR(-FV(P$965,P979,P129/P979)-P129,0)+(SUM($N129:O129)+SUM($N1008:O1008))*P$965*P979)*($F1008=5)</f>
        <v>0</v>
      </c>
      <c r="Q1008" s="269">
        <f>(IFERROR(-FV(Q$965,Q979,Q129/Q979)-Q129,0)+(SUM($N129:P129)+SUM($N1008:P1008))*Q$965*Q979)*($F1008=5)</f>
        <v>0</v>
      </c>
      <c r="R1008" s="269">
        <f>(IFERROR(-FV(R$965,R979,R129/R979)-R129,0)+(SUM($N129:Q129)+SUM($N1008:Q1008))*R$965*R979)*($F1008=5)</f>
        <v>0</v>
      </c>
      <c r="S1008" s="269">
        <f>(IFERROR(-FV(S$965,S979,S129/S979)-S129,0)+(SUM($N129:R129)+SUM($N1008:R1008))*S$965*S979)*($F1008=5)</f>
        <v>0</v>
      </c>
      <c r="T1008" s="269">
        <f>(IFERROR(-FV(T$965,T979,T129/T979)-T129,0)+(SUM($N129:S129)+SUM($N1008:S1008))*T$965*T979)*($F1008=5)</f>
        <v>0</v>
      </c>
      <c r="U1008" s="269">
        <f>(IFERROR(-FV(U$965,U979,U129/U979)-U129,0)+(SUM($N129:T129)+SUM($N1008:T1008))*U$965*U979)*($F1008=5)</f>
        <v>0</v>
      </c>
      <c r="V1008" s="269">
        <f>(IFERROR(-FV(V$965,V979,V129/V979)-V129,0)+(SUM($N129:U129)+SUM($N1008:U1008))*V$965*V979)*($F1008=5)</f>
        <v>0</v>
      </c>
      <c r="W1008" s="269">
        <f>(IFERROR(-FV(W$965,W979,W129/W979)-W129,0)+(SUM($N129:V129)+SUM($N1008:V1008))*W$965*W979)*($F1008=5)</f>
        <v>0</v>
      </c>
      <c r="X1008" s="269">
        <f>(IFERROR(-FV(X$965,X979,X129/X979)-X129,0)+(SUM($N129:W129)+SUM($N1008:W1008))*X$965*X979)*($F1008=5)</f>
        <v>0</v>
      </c>
      <c r="Y1008" s="269">
        <f>(IFERROR(-FV(Y$965,Y979,Y129/Y979)-Y129,0)+(SUM($N129:X129)+SUM($N1008:X1008))*Y$965*Y979)*($F1008=5)</f>
        <v>0</v>
      </c>
      <c r="Z1008" s="269">
        <f>(IFERROR(-FV(Z$965,Z979,Z129/Z979)-Z129,0)+(SUM($N129:Y129)+SUM($N1008:Y1008))*Z$965*Z979)*($F1008=5)</f>
        <v>0</v>
      </c>
      <c r="AA1008" s="269">
        <f>(IFERROR(-FV(AA$965,AA979,AA129/AA979)-AA129,0)+(SUM($N129:Z129)+SUM($N1008:Z1008))*AA$965*AA979)*($F1008=5)</f>
        <v>0</v>
      </c>
      <c r="AB1008" s="269">
        <f>(IFERROR(-FV(AB$965,AB979,AB129/AB979)-AB129,0)+(SUM($N129:AA129)+SUM($N1008:AA1008))*AB$965*AB979)*($F1008=5)</f>
        <v>0</v>
      </c>
      <c r="AC1008" s="269">
        <f>(IFERROR(-FV(AC$965,AC979,AC129/AC979)-AC129,0)+(SUM($N129:AB129)+SUM($N1008:AB1008))*AC$965*AC979)*($F1008=5)</f>
        <v>0</v>
      </c>
      <c r="AD1008" s="269">
        <f>(IFERROR(-FV(AD$965,AD979,AD129/AD979)-AD129,0)+(SUM($N129:AC129)+SUM($N1008:AC1008))*AD$965*AD979)*($F1008=5)</f>
        <v>0</v>
      </c>
      <c r="AE1008" s="269">
        <f>(IFERROR(-FV(AE$965,AE979,AE129/AE979)-AE129,0)+(SUM($N129:AD129)+SUM($N1008:AD1008))*AE$965*AE979)*($F1008=5)</f>
        <v>0</v>
      </c>
      <c r="AF1008" s="269">
        <f>(IFERROR(-FV(AF$965,AF979,AF129/AF979)-AF129,0)+(SUM($N129:AE129)+SUM($N1008:AE1008))*AF$965*AF979)*($F1008=5)</f>
        <v>0</v>
      </c>
      <c r="AG1008" s="269">
        <f>(IFERROR(-FV(AG$965,AG979,AG129/AG979)-AG129,0)+(SUM($N129:AF129)+SUM($N1008:AF1008))*AG$965*AG979)*($F1008=5)</f>
        <v>0</v>
      </c>
      <c r="AH1008" s="269">
        <f>(IFERROR(-FV(AH$965,AH979,AH129/AH979)-AH129,0)+(SUM($N129:AG129)+SUM($N1008:AG1008))*AH$965*AH979)*($F1008=5)</f>
        <v>0</v>
      </c>
      <c r="AI1008" s="269">
        <f>(IFERROR(-FV(AI$965,AI979,AI129/AI979)-AI129,0)+(SUM($N129:AH129)+SUM($N1008:AH1008))*AI$965*AI979)*($F1008=5)</f>
        <v>0</v>
      </c>
      <c r="AJ1008" s="269">
        <f>(IFERROR(-FV(AJ$965,AJ979,AJ129/AJ979)-AJ129,0)+(SUM($N129:AI129)+SUM($N1008:AI1008))*AJ$965*AJ979)*($F1008=5)</f>
        <v>0</v>
      </c>
      <c r="AK1008" s="269">
        <f>(IFERROR(-FV(AK$965,AK979,AK129/AK979)-AK129,0)+(SUM($N129:AJ129)+SUM($N1008:AJ1008))*AK$965*AK979)*($F1008=5)</f>
        <v>0</v>
      </c>
      <c r="AL1008" s="269">
        <f>(IFERROR(-FV(AL$965,AL979,AL129/AL979)-AL129,0)+(SUM($N129:AK129)+SUM($N1008:AK1008))*AL$965*AL979)*($F1008=5)</f>
        <v>0</v>
      </c>
      <c r="AM1008" s="269">
        <f>(IFERROR(-FV(AM$965,AM979,AM129/AM979)-AM129,0)+(SUM($N129:AL129)+SUM($N1008:AL1008))*AM$965*AM979)*($F1008=5)</f>
        <v>0</v>
      </c>
      <c r="AN1008" s="269">
        <f>(IFERROR(-FV(AN$965,AN979,AN129/AN979)-AN129,0)+(SUM($N129:AM129)+SUM($N1008:AM1008))*AN$965*AN979)*($F1008=5)</f>
        <v>0</v>
      </c>
      <c r="AO1008" s="269">
        <f>(IFERROR(-FV(AO$965,AO979,AO129/AO979)-AO129,0)+(SUM($N129:AN129)+SUM($N1008:AN1008))*AO$965*AO979)*($F1008=5)</f>
        <v>0</v>
      </c>
      <c r="AP1008" s="269">
        <f>(IFERROR(-FV(AP$965,AP979,AP129/AP979)-AP129,0)+(SUM($N129:AO129)+SUM($N1008:AO1008))*AP$965*AP979)*($F1008=5)</f>
        <v>0</v>
      </c>
      <c r="AQ1008" s="269">
        <f>(IFERROR(-FV(AQ$965,AQ979,AQ129/AQ979)-AQ129,0)+(SUM($N129:AP129)+SUM($N1008:AP1008))*AQ$965*AQ979)*($F1008=5)</f>
        <v>0</v>
      </c>
      <c r="AR1008" s="269">
        <f>(IFERROR(-FV(AR$965,AR979,AR129/AR979)-AR129,0)+(SUM($N129:AQ129)+SUM($N1008:AQ1008))*AR$965*AR979)*($F1008=5)</f>
        <v>0</v>
      </c>
      <c r="AS1008" s="269">
        <f>(IFERROR(-FV(AS$965,AS979,AS129/AS979)-AS129,0)+(SUM($N129:AR129)+SUM($N1008:AR1008))*AS$965*AS979)*($F1008=5)</f>
        <v>0</v>
      </c>
      <c r="AT1008" s="269">
        <f>(IFERROR(-FV(AT$965,AT979,AT129/AT979)-AT129,0)+(SUM($N129:AS129)+SUM($N1008:AS1008))*AT$965*AT979)*($F1008=5)</f>
        <v>0</v>
      </c>
      <c r="AU1008" s="269">
        <f>(IFERROR(-FV(AU$965,AU979,AU129/AU979)-AU129,0)+(SUM($N129:AT129)+SUM($N1008:AT1008))*AU$965*AU979)*($F1008=5)</f>
        <v>0</v>
      </c>
      <c r="AV1008" s="269">
        <f>(IFERROR(-FV(AV$965,AV979,AV129/AV979)-AV129,0)+(SUM($N129:AU129)+SUM($N1008:AU1008))*AV$965*AV979)*($F1008=5)</f>
        <v>0</v>
      </c>
      <c r="AW1008" s="269">
        <f>(IFERROR(-FV(AW$965,AW979,AW129/AW979)-AW129,0)+(SUM($N129:AV129)+SUM($N1008:AV1008))*AW$965*AW979)*($F1008=5)</f>
        <v>0</v>
      </c>
      <c r="AX1008" s="269">
        <f>(IFERROR(-FV(AX$965,AX979,AX129/AX979)-AX129,0)+(SUM($N129:AW129)+SUM($N1008:AW1008))*AX$965*AX979)*($F1008=5)</f>
        <v>0</v>
      </c>
      <c r="AY1008" s="269">
        <f>(IFERROR(-FV(AY$965,AY979,AY129/AY979)-AY129,0)+(SUM($N129:AX129)+SUM($N1008:AX1008))*AY$965*AY979)*($F1008=5)</f>
        <v>0</v>
      </c>
      <c r="AZ1008" s="269">
        <f>(IFERROR(-FV(AZ$965,AZ979,AZ129/AZ979)-AZ129,0)+(SUM($N129:AY129)+SUM($N1008:AY1008))*AZ$965*AZ979)*($F1008=5)</f>
        <v>0</v>
      </c>
      <c r="BA1008" s="269">
        <f>(IFERROR(-FV(BA$965,BA979,BA129/BA979)-BA129,0)+(SUM($N129:AZ129)+SUM($N1008:AZ1008))*BA$965*BA979)*($F1008=5)</f>
        <v>0</v>
      </c>
      <c r="BB1008" s="269">
        <f>(IFERROR(-FV(BB$965,BB979,BB129/BB979)-BB129,0)+(SUM($N129:BA129)+SUM($N1008:BA1008))*BB$965*BB979)*($F1008=5)</f>
        <v>0</v>
      </c>
      <c r="BC1008" s="269">
        <f>(IFERROR(-FV(BC$965,BC979,BC129/BC979)-BC129,0)+(SUM($N129:BB129)+SUM($N1008:BB1008))*BC$965*BC979)*($F1008=5)</f>
        <v>0</v>
      </c>
      <c r="BD1008" s="269">
        <f>(IFERROR(-FV(BD$965,BD979,BD129/BD979)-BD129,0)+(SUM($N129:BC129)+SUM($N1008:BC1008))*BD$965*BD979)*($F1008=5)</f>
        <v>0</v>
      </c>
      <c r="BE1008" s="269">
        <f>(IFERROR(-FV(BE$965,BE979,BE129/BE979)-BE129,0)+(SUM($N129:BD129)+SUM($N1008:BD1008))*BE$965*BE979)*($F1008=5)</f>
        <v>0</v>
      </c>
      <c r="BF1008" s="269">
        <f>(IFERROR(-FV(BF$965,BF979,BF129/BF979)-BF129,0)+(SUM($N129:BE129)+SUM($N1008:BE1008))*BF$965*BF979)*($F1008=5)</f>
        <v>0</v>
      </c>
      <c r="BG1008" s="269">
        <f>(IFERROR(-FV(BG$965,BG979,BG129/BG979)-BG129,0)+(SUM($N129:BF129)+SUM($N1008:BF1008))*BG$965*BG979)*($F1008=5)</f>
        <v>0</v>
      </c>
      <c r="BH1008" s="269">
        <f>(IFERROR(-FV(BH$965,BH979,BH129/BH979)-BH129,0)+(SUM($N129:BG129)+SUM($N1008:BG1008))*BH$965*BH979)*($F1008=5)</f>
        <v>0</v>
      </c>
      <c r="BI1008" s="269">
        <f>(IFERROR(-FV(BI$965,BI979,BI129/BI979)-BI129,0)+(SUM($N129:BH129)+SUM($N1008:BH1008))*BI$965*BI979)*($F1008=5)</f>
        <v>0</v>
      </c>
      <c r="BJ1008" s="269">
        <f>(IFERROR(-FV(BJ$965,BJ979,BJ129/BJ979)-BJ129,0)+(SUM($N129:BI129)+SUM($N1008:BI1008))*BJ$965*BJ979)*($F1008=5)</f>
        <v>0</v>
      </c>
      <c r="BK1008" s="269">
        <f>(IFERROR(-FV(BK$965,BK979,BK129/BK979)-BK129,0)+(SUM($N129:BJ129)+SUM($N1008:BJ1008))*BK$965*BK979)*($F1008=5)</f>
        <v>0</v>
      </c>
      <c r="BL1008" s="269">
        <f>(IFERROR(-FV(BL$965,BL979,BL129/BL979)-BL129,0)+(SUM($N129:BK129)+SUM($N1008:BK1008))*BL$965*BL979)*($F1008=5)</f>
        <v>0</v>
      </c>
      <c r="BM1008" s="269">
        <f>(IFERROR(-FV(BM$965,BM979,BM129/BM979)-BM129,0)+(SUM($N129:BL129)+SUM($N1008:BL1008))*BM$965*BM979)*($F1008=5)</f>
        <v>0</v>
      </c>
    </row>
    <row r="1009" spans="3:65" ht="12.75" outlineLevel="1">
      <c r="C1009" s="220">
        <f t="shared" si="788"/>
        <v>9</v>
      </c>
      <c r="D1009" s="198" t="str">
        <f t="shared" si="789"/>
        <v>…</v>
      </c>
      <c r="E1009" s="245" t="str">
        <f t="shared" si="787"/>
        <v>Operating Expense</v>
      </c>
      <c r="F1009" s="215">
        <f t="shared" si="787"/>
        <v>2</v>
      </c>
      <c r="G1009" s="215"/>
      <c r="H1009" s="257"/>
      <c r="K1009" s="236">
        <f t="shared" si="790"/>
        <v>0</v>
      </c>
      <c r="L1009" s="237">
        <f t="shared" si="791"/>
        <v>0</v>
      </c>
      <c r="O1009" s="269">
        <f>(IFERROR(-FV(O$965,O980,O130/O980)-O130,0)+(SUM($N130:N130)+SUM($N1009:N1009))*O$965*O980)*($F1009=5)</f>
        <v>0</v>
      </c>
      <c r="P1009" s="269">
        <f>(IFERROR(-FV(P$965,P980,P130/P980)-P130,0)+(SUM($N130:O130)+SUM($N1009:O1009))*P$965*P980)*($F1009=5)</f>
        <v>0</v>
      </c>
      <c r="Q1009" s="269">
        <f>(IFERROR(-FV(Q$965,Q980,Q130/Q980)-Q130,0)+(SUM($N130:P130)+SUM($N1009:P1009))*Q$965*Q980)*($F1009=5)</f>
        <v>0</v>
      </c>
      <c r="R1009" s="269">
        <f>(IFERROR(-FV(R$965,R980,R130/R980)-R130,0)+(SUM($N130:Q130)+SUM($N1009:Q1009))*R$965*R980)*($F1009=5)</f>
        <v>0</v>
      </c>
      <c r="S1009" s="269">
        <f>(IFERROR(-FV(S$965,S980,S130/S980)-S130,0)+(SUM($N130:R130)+SUM($N1009:R1009))*S$965*S980)*($F1009=5)</f>
        <v>0</v>
      </c>
      <c r="T1009" s="269">
        <f>(IFERROR(-FV(T$965,T980,T130/T980)-T130,0)+(SUM($N130:S130)+SUM($N1009:S1009))*T$965*T980)*($F1009=5)</f>
        <v>0</v>
      </c>
      <c r="U1009" s="269">
        <f>(IFERROR(-FV(U$965,U980,U130/U980)-U130,0)+(SUM($N130:T130)+SUM($N1009:T1009))*U$965*U980)*($F1009=5)</f>
        <v>0</v>
      </c>
      <c r="V1009" s="269">
        <f>(IFERROR(-FV(V$965,V980,V130/V980)-V130,0)+(SUM($N130:U130)+SUM($N1009:U1009))*V$965*V980)*($F1009=5)</f>
        <v>0</v>
      </c>
      <c r="W1009" s="269">
        <f>(IFERROR(-FV(W$965,W980,W130/W980)-W130,0)+(SUM($N130:V130)+SUM($N1009:V1009))*W$965*W980)*($F1009=5)</f>
        <v>0</v>
      </c>
      <c r="X1009" s="269">
        <f>(IFERROR(-FV(X$965,X980,X130/X980)-X130,0)+(SUM($N130:W130)+SUM($N1009:W1009))*X$965*X980)*($F1009=5)</f>
        <v>0</v>
      </c>
      <c r="Y1009" s="269">
        <f>(IFERROR(-FV(Y$965,Y980,Y130/Y980)-Y130,0)+(SUM($N130:X130)+SUM($N1009:X1009))*Y$965*Y980)*($F1009=5)</f>
        <v>0</v>
      </c>
      <c r="Z1009" s="269">
        <f>(IFERROR(-FV(Z$965,Z980,Z130/Z980)-Z130,0)+(SUM($N130:Y130)+SUM($N1009:Y1009))*Z$965*Z980)*($F1009=5)</f>
        <v>0</v>
      </c>
      <c r="AA1009" s="269">
        <f>(IFERROR(-FV(AA$965,AA980,AA130/AA980)-AA130,0)+(SUM($N130:Z130)+SUM($N1009:Z1009))*AA$965*AA980)*($F1009=5)</f>
        <v>0</v>
      </c>
      <c r="AB1009" s="269">
        <f>(IFERROR(-FV(AB$965,AB980,AB130/AB980)-AB130,0)+(SUM($N130:AA130)+SUM($N1009:AA1009))*AB$965*AB980)*($F1009=5)</f>
        <v>0</v>
      </c>
      <c r="AC1009" s="269">
        <f>(IFERROR(-FV(AC$965,AC980,AC130/AC980)-AC130,0)+(SUM($N130:AB130)+SUM($N1009:AB1009))*AC$965*AC980)*($F1009=5)</f>
        <v>0</v>
      </c>
      <c r="AD1009" s="269">
        <f>(IFERROR(-FV(AD$965,AD980,AD130/AD980)-AD130,0)+(SUM($N130:AC130)+SUM($N1009:AC1009))*AD$965*AD980)*($F1009=5)</f>
        <v>0</v>
      </c>
      <c r="AE1009" s="269">
        <f>(IFERROR(-FV(AE$965,AE980,AE130/AE980)-AE130,0)+(SUM($N130:AD130)+SUM($N1009:AD1009))*AE$965*AE980)*($F1009=5)</f>
        <v>0</v>
      </c>
      <c r="AF1009" s="269">
        <f>(IFERROR(-FV(AF$965,AF980,AF130/AF980)-AF130,0)+(SUM($N130:AE130)+SUM($N1009:AE1009))*AF$965*AF980)*($F1009=5)</f>
        <v>0</v>
      </c>
      <c r="AG1009" s="269">
        <f>(IFERROR(-FV(AG$965,AG980,AG130/AG980)-AG130,0)+(SUM($N130:AF130)+SUM($N1009:AF1009))*AG$965*AG980)*($F1009=5)</f>
        <v>0</v>
      </c>
      <c r="AH1009" s="269">
        <f>(IFERROR(-FV(AH$965,AH980,AH130/AH980)-AH130,0)+(SUM($N130:AG130)+SUM($N1009:AG1009))*AH$965*AH980)*($F1009=5)</f>
        <v>0</v>
      </c>
      <c r="AI1009" s="269">
        <f>(IFERROR(-FV(AI$965,AI980,AI130/AI980)-AI130,0)+(SUM($N130:AH130)+SUM($N1009:AH1009))*AI$965*AI980)*($F1009=5)</f>
        <v>0</v>
      </c>
      <c r="AJ1009" s="269">
        <f>(IFERROR(-FV(AJ$965,AJ980,AJ130/AJ980)-AJ130,0)+(SUM($N130:AI130)+SUM($N1009:AI1009))*AJ$965*AJ980)*($F1009=5)</f>
        <v>0</v>
      </c>
      <c r="AK1009" s="269">
        <f>(IFERROR(-FV(AK$965,AK980,AK130/AK980)-AK130,0)+(SUM($N130:AJ130)+SUM($N1009:AJ1009))*AK$965*AK980)*($F1009=5)</f>
        <v>0</v>
      </c>
      <c r="AL1009" s="269">
        <f>(IFERROR(-FV(AL$965,AL980,AL130/AL980)-AL130,0)+(SUM($N130:AK130)+SUM($N1009:AK1009))*AL$965*AL980)*($F1009=5)</f>
        <v>0</v>
      </c>
      <c r="AM1009" s="269">
        <f>(IFERROR(-FV(AM$965,AM980,AM130/AM980)-AM130,0)+(SUM($N130:AL130)+SUM($N1009:AL1009))*AM$965*AM980)*($F1009=5)</f>
        <v>0</v>
      </c>
      <c r="AN1009" s="269">
        <f>(IFERROR(-FV(AN$965,AN980,AN130/AN980)-AN130,0)+(SUM($N130:AM130)+SUM($N1009:AM1009))*AN$965*AN980)*($F1009=5)</f>
        <v>0</v>
      </c>
      <c r="AO1009" s="269">
        <f>(IFERROR(-FV(AO$965,AO980,AO130/AO980)-AO130,0)+(SUM($N130:AN130)+SUM($N1009:AN1009))*AO$965*AO980)*($F1009=5)</f>
        <v>0</v>
      </c>
      <c r="AP1009" s="269">
        <f>(IFERROR(-FV(AP$965,AP980,AP130/AP980)-AP130,0)+(SUM($N130:AO130)+SUM($N1009:AO1009))*AP$965*AP980)*($F1009=5)</f>
        <v>0</v>
      </c>
      <c r="AQ1009" s="269">
        <f>(IFERROR(-FV(AQ$965,AQ980,AQ130/AQ980)-AQ130,0)+(SUM($N130:AP130)+SUM($N1009:AP1009))*AQ$965*AQ980)*($F1009=5)</f>
        <v>0</v>
      </c>
      <c r="AR1009" s="269">
        <f>(IFERROR(-FV(AR$965,AR980,AR130/AR980)-AR130,0)+(SUM($N130:AQ130)+SUM($N1009:AQ1009))*AR$965*AR980)*($F1009=5)</f>
        <v>0</v>
      </c>
      <c r="AS1009" s="269">
        <f>(IFERROR(-FV(AS$965,AS980,AS130/AS980)-AS130,0)+(SUM($N130:AR130)+SUM($N1009:AR1009))*AS$965*AS980)*($F1009=5)</f>
        <v>0</v>
      </c>
      <c r="AT1009" s="269">
        <f>(IFERROR(-FV(AT$965,AT980,AT130/AT980)-AT130,0)+(SUM($N130:AS130)+SUM($N1009:AS1009))*AT$965*AT980)*($F1009=5)</f>
        <v>0</v>
      </c>
      <c r="AU1009" s="269">
        <f>(IFERROR(-FV(AU$965,AU980,AU130/AU980)-AU130,0)+(SUM($N130:AT130)+SUM($N1009:AT1009))*AU$965*AU980)*($F1009=5)</f>
        <v>0</v>
      </c>
      <c r="AV1009" s="269">
        <f>(IFERROR(-FV(AV$965,AV980,AV130/AV980)-AV130,0)+(SUM($N130:AU130)+SUM($N1009:AU1009))*AV$965*AV980)*($F1009=5)</f>
        <v>0</v>
      </c>
      <c r="AW1009" s="269">
        <f>(IFERROR(-FV(AW$965,AW980,AW130/AW980)-AW130,0)+(SUM($N130:AV130)+SUM($N1009:AV1009))*AW$965*AW980)*($F1009=5)</f>
        <v>0</v>
      </c>
      <c r="AX1009" s="269">
        <f>(IFERROR(-FV(AX$965,AX980,AX130/AX980)-AX130,0)+(SUM($N130:AW130)+SUM($N1009:AW1009))*AX$965*AX980)*($F1009=5)</f>
        <v>0</v>
      </c>
      <c r="AY1009" s="269">
        <f>(IFERROR(-FV(AY$965,AY980,AY130/AY980)-AY130,0)+(SUM($N130:AX130)+SUM($N1009:AX1009))*AY$965*AY980)*($F1009=5)</f>
        <v>0</v>
      </c>
      <c r="AZ1009" s="269">
        <f>(IFERROR(-FV(AZ$965,AZ980,AZ130/AZ980)-AZ130,0)+(SUM($N130:AY130)+SUM($N1009:AY1009))*AZ$965*AZ980)*($F1009=5)</f>
        <v>0</v>
      </c>
      <c r="BA1009" s="269">
        <f>(IFERROR(-FV(BA$965,BA980,BA130/BA980)-BA130,0)+(SUM($N130:AZ130)+SUM($N1009:AZ1009))*BA$965*BA980)*($F1009=5)</f>
        <v>0</v>
      </c>
      <c r="BB1009" s="269">
        <f>(IFERROR(-FV(BB$965,BB980,BB130/BB980)-BB130,0)+(SUM($N130:BA130)+SUM($N1009:BA1009))*BB$965*BB980)*($F1009=5)</f>
        <v>0</v>
      </c>
      <c r="BC1009" s="269">
        <f>(IFERROR(-FV(BC$965,BC980,BC130/BC980)-BC130,0)+(SUM($N130:BB130)+SUM($N1009:BB1009))*BC$965*BC980)*($F1009=5)</f>
        <v>0</v>
      </c>
      <c r="BD1009" s="269">
        <f>(IFERROR(-FV(BD$965,BD980,BD130/BD980)-BD130,0)+(SUM($N130:BC130)+SUM($N1009:BC1009))*BD$965*BD980)*($F1009=5)</f>
        <v>0</v>
      </c>
      <c r="BE1009" s="269">
        <f>(IFERROR(-FV(BE$965,BE980,BE130/BE980)-BE130,0)+(SUM($N130:BD130)+SUM($N1009:BD1009))*BE$965*BE980)*($F1009=5)</f>
        <v>0</v>
      </c>
      <c r="BF1009" s="269">
        <f>(IFERROR(-FV(BF$965,BF980,BF130/BF980)-BF130,0)+(SUM($N130:BE130)+SUM($N1009:BE1009))*BF$965*BF980)*($F1009=5)</f>
        <v>0</v>
      </c>
      <c r="BG1009" s="269">
        <f>(IFERROR(-FV(BG$965,BG980,BG130/BG980)-BG130,0)+(SUM($N130:BF130)+SUM($N1009:BF1009))*BG$965*BG980)*($F1009=5)</f>
        <v>0</v>
      </c>
      <c r="BH1009" s="269">
        <f>(IFERROR(-FV(BH$965,BH980,BH130/BH980)-BH130,0)+(SUM($N130:BG130)+SUM($N1009:BG1009))*BH$965*BH980)*($F1009=5)</f>
        <v>0</v>
      </c>
      <c r="BI1009" s="269">
        <f>(IFERROR(-FV(BI$965,BI980,BI130/BI980)-BI130,0)+(SUM($N130:BH130)+SUM($N1009:BH1009))*BI$965*BI980)*($F1009=5)</f>
        <v>0</v>
      </c>
      <c r="BJ1009" s="269">
        <f>(IFERROR(-FV(BJ$965,BJ980,BJ130/BJ980)-BJ130,0)+(SUM($N130:BI130)+SUM($N1009:BI1009))*BJ$965*BJ980)*($F1009=5)</f>
        <v>0</v>
      </c>
      <c r="BK1009" s="269">
        <f>(IFERROR(-FV(BK$965,BK980,BK130/BK980)-BK130,0)+(SUM($N130:BJ130)+SUM($N1009:BJ1009))*BK$965*BK980)*($F1009=5)</f>
        <v>0</v>
      </c>
      <c r="BL1009" s="269">
        <f>(IFERROR(-FV(BL$965,BL980,BL130/BL980)-BL130,0)+(SUM($N130:BK130)+SUM($N1009:BK1009))*BL$965*BL980)*($F1009=5)</f>
        <v>0</v>
      </c>
      <c r="BM1009" s="269">
        <f>(IFERROR(-FV(BM$965,BM980,BM130/BM980)-BM130,0)+(SUM($N130:BL130)+SUM($N1009:BL1009))*BM$965*BM980)*($F1009=5)</f>
        <v>0</v>
      </c>
    </row>
    <row r="1010" spans="3:65" ht="12.75" outlineLevel="1">
      <c r="C1010" s="220">
        <f t="shared" si="788"/>
        <v>10</v>
      </c>
      <c r="D1010" s="198" t="str">
        <f t="shared" si="789"/>
        <v>…</v>
      </c>
      <c r="E1010" s="245" t="str">
        <f t="shared" si="787"/>
        <v>Operating Expense</v>
      </c>
      <c r="F1010" s="215">
        <f t="shared" si="787"/>
        <v>2</v>
      </c>
      <c r="G1010" s="215"/>
      <c r="H1010" s="257"/>
      <c r="K1010" s="236">
        <f t="shared" si="790"/>
        <v>0</v>
      </c>
      <c r="L1010" s="237">
        <f t="shared" si="791"/>
        <v>0</v>
      </c>
      <c r="O1010" s="269">
        <f>(IFERROR(-FV(O$965,O981,O131/O981)-O131,0)+(SUM($N131:N131)+SUM($N1010:N1010))*O$965*O981)*($F1010=5)</f>
        <v>0</v>
      </c>
      <c r="P1010" s="269">
        <f>(IFERROR(-FV(P$965,P981,P131/P981)-P131,0)+(SUM($N131:O131)+SUM($N1010:O1010))*P$965*P981)*($F1010=5)</f>
        <v>0</v>
      </c>
      <c r="Q1010" s="269">
        <f>(IFERROR(-FV(Q$965,Q981,Q131/Q981)-Q131,0)+(SUM($N131:P131)+SUM($N1010:P1010))*Q$965*Q981)*($F1010=5)</f>
        <v>0</v>
      </c>
      <c r="R1010" s="269">
        <f>(IFERROR(-FV(R$965,R981,R131/R981)-R131,0)+(SUM($N131:Q131)+SUM($N1010:Q1010))*R$965*R981)*($F1010=5)</f>
        <v>0</v>
      </c>
      <c r="S1010" s="269">
        <f>(IFERROR(-FV(S$965,S981,S131/S981)-S131,0)+(SUM($N131:R131)+SUM($N1010:R1010))*S$965*S981)*($F1010=5)</f>
        <v>0</v>
      </c>
      <c r="T1010" s="269">
        <f>(IFERROR(-FV(T$965,T981,T131/T981)-T131,0)+(SUM($N131:S131)+SUM($N1010:S1010))*T$965*T981)*($F1010=5)</f>
        <v>0</v>
      </c>
      <c r="U1010" s="269">
        <f>(IFERROR(-FV(U$965,U981,U131/U981)-U131,0)+(SUM($N131:T131)+SUM($N1010:T1010))*U$965*U981)*($F1010=5)</f>
        <v>0</v>
      </c>
      <c r="V1010" s="269">
        <f>(IFERROR(-FV(V$965,V981,V131/V981)-V131,0)+(SUM($N131:U131)+SUM($N1010:U1010))*V$965*V981)*($F1010=5)</f>
        <v>0</v>
      </c>
      <c r="W1010" s="269">
        <f>(IFERROR(-FV(W$965,W981,W131/W981)-W131,0)+(SUM($N131:V131)+SUM($N1010:V1010))*W$965*W981)*($F1010=5)</f>
        <v>0</v>
      </c>
      <c r="X1010" s="269">
        <f>(IFERROR(-FV(X$965,X981,X131/X981)-X131,0)+(SUM($N131:W131)+SUM($N1010:W1010))*X$965*X981)*($F1010=5)</f>
        <v>0</v>
      </c>
      <c r="Y1010" s="269">
        <f>(IFERROR(-FV(Y$965,Y981,Y131/Y981)-Y131,0)+(SUM($N131:X131)+SUM($N1010:X1010))*Y$965*Y981)*($F1010=5)</f>
        <v>0</v>
      </c>
      <c r="Z1010" s="269">
        <f>(IFERROR(-FV(Z$965,Z981,Z131/Z981)-Z131,0)+(SUM($N131:Y131)+SUM($N1010:Y1010))*Z$965*Z981)*($F1010=5)</f>
        <v>0</v>
      </c>
      <c r="AA1010" s="269">
        <f>(IFERROR(-FV(AA$965,AA981,AA131/AA981)-AA131,0)+(SUM($N131:Z131)+SUM($N1010:Z1010))*AA$965*AA981)*($F1010=5)</f>
        <v>0</v>
      </c>
      <c r="AB1010" s="269">
        <f>(IFERROR(-FV(AB$965,AB981,AB131/AB981)-AB131,0)+(SUM($N131:AA131)+SUM($N1010:AA1010))*AB$965*AB981)*($F1010=5)</f>
        <v>0</v>
      </c>
      <c r="AC1010" s="269">
        <f>(IFERROR(-FV(AC$965,AC981,AC131/AC981)-AC131,0)+(SUM($N131:AB131)+SUM($N1010:AB1010))*AC$965*AC981)*($F1010=5)</f>
        <v>0</v>
      </c>
      <c r="AD1010" s="269">
        <f>(IFERROR(-FV(AD$965,AD981,AD131/AD981)-AD131,0)+(SUM($N131:AC131)+SUM($N1010:AC1010))*AD$965*AD981)*($F1010=5)</f>
        <v>0</v>
      </c>
      <c r="AE1010" s="269">
        <f>(IFERROR(-FV(AE$965,AE981,AE131/AE981)-AE131,0)+(SUM($N131:AD131)+SUM($N1010:AD1010))*AE$965*AE981)*($F1010=5)</f>
        <v>0</v>
      </c>
      <c r="AF1010" s="269">
        <f>(IFERROR(-FV(AF$965,AF981,AF131/AF981)-AF131,0)+(SUM($N131:AE131)+SUM($N1010:AE1010))*AF$965*AF981)*($F1010=5)</f>
        <v>0</v>
      </c>
      <c r="AG1010" s="269">
        <f>(IFERROR(-FV(AG$965,AG981,AG131/AG981)-AG131,0)+(SUM($N131:AF131)+SUM($N1010:AF1010))*AG$965*AG981)*($F1010=5)</f>
        <v>0</v>
      </c>
      <c r="AH1010" s="269">
        <f>(IFERROR(-FV(AH$965,AH981,AH131/AH981)-AH131,0)+(SUM($N131:AG131)+SUM($N1010:AG1010))*AH$965*AH981)*($F1010=5)</f>
        <v>0</v>
      </c>
      <c r="AI1010" s="269">
        <f>(IFERROR(-FV(AI$965,AI981,AI131/AI981)-AI131,0)+(SUM($N131:AH131)+SUM($N1010:AH1010))*AI$965*AI981)*($F1010=5)</f>
        <v>0</v>
      </c>
      <c r="AJ1010" s="269">
        <f>(IFERROR(-FV(AJ$965,AJ981,AJ131/AJ981)-AJ131,0)+(SUM($N131:AI131)+SUM($N1010:AI1010))*AJ$965*AJ981)*($F1010=5)</f>
        <v>0</v>
      </c>
      <c r="AK1010" s="269">
        <f>(IFERROR(-FV(AK$965,AK981,AK131/AK981)-AK131,0)+(SUM($N131:AJ131)+SUM($N1010:AJ1010))*AK$965*AK981)*($F1010=5)</f>
        <v>0</v>
      </c>
      <c r="AL1010" s="269">
        <f>(IFERROR(-FV(AL$965,AL981,AL131/AL981)-AL131,0)+(SUM($N131:AK131)+SUM($N1010:AK1010))*AL$965*AL981)*($F1010=5)</f>
        <v>0</v>
      </c>
      <c r="AM1010" s="269">
        <f>(IFERROR(-FV(AM$965,AM981,AM131/AM981)-AM131,0)+(SUM($N131:AL131)+SUM($N1010:AL1010))*AM$965*AM981)*($F1010=5)</f>
        <v>0</v>
      </c>
      <c r="AN1010" s="269">
        <f>(IFERROR(-FV(AN$965,AN981,AN131/AN981)-AN131,0)+(SUM($N131:AM131)+SUM($N1010:AM1010))*AN$965*AN981)*($F1010=5)</f>
        <v>0</v>
      </c>
      <c r="AO1010" s="269">
        <f>(IFERROR(-FV(AO$965,AO981,AO131/AO981)-AO131,0)+(SUM($N131:AN131)+SUM($N1010:AN1010))*AO$965*AO981)*($F1010=5)</f>
        <v>0</v>
      </c>
      <c r="AP1010" s="269">
        <f>(IFERROR(-FV(AP$965,AP981,AP131/AP981)-AP131,0)+(SUM($N131:AO131)+SUM($N1010:AO1010))*AP$965*AP981)*($F1010=5)</f>
        <v>0</v>
      </c>
      <c r="AQ1010" s="269">
        <f>(IFERROR(-FV(AQ$965,AQ981,AQ131/AQ981)-AQ131,0)+(SUM($N131:AP131)+SUM($N1010:AP1010))*AQ$965*AQ981)*($F1010=5)</f>
        <v>0</v>
      </c>
      <c r="AR1010" s="269">
        <f>(IFERROR(-FV(AR$965,AR981,AR131/AR981)-AR131,0)+(SUM($N131:AQ131)+SUM($N1010:AQ1010))*AR$965*AR981)*($F1010=5)</f>
        <v>0</v>
      </c>
      <c r="AS1010" s="269">
        <f>(IFERROR(-FV(AS$965,AS981,AS131/AS981)-AS131,0)+(SUM($N131:AR131)+SUM($N1010:AR1010))*AS$965*AS981)*($F1010=5)</f>
        <v>0</v>
      </c>
      <c r="AT1010" s="269">
        <f>(IFERROR(-FV(AT$965,AT981,AT131/AT981)-AT131,0)+(SUM($N131:AS131)+SUM($N1010:AS1010))*AT$965*AT981)*($F1010=5)</f>
        <v>0</v>
      </c>
      <c r="AU1010" s="269">
        <f>(IFERROR(-FV(AU$965,AU981,AU131/AU981)-AU131,0)+(SUM($N131:AT131)+SUM($N1010:AT1010))*AU$965*AU981)*($F1010=5)</f>
        <v>0</v>
      </c>
      <c r="AV1010" s="269">
        <f>(IFERROR(-FV(AV$965,AV981,AV131/AV981)-AV131,0)+(SUM($N131:AU131)+SUM($N1010:AU1010))*AV$965*AV981)*($F1010=5)</f>
        <v>0</v>
      </c>
      <c r="AW1010" s="269">
        <f>(IFERROR(-FV(AW$965,AW981,AW131/AW981)-AW131,0)+(SUM($N131:AV131)+SUM($N1010:AV1010))*AW$965*AW981)*($F1010=5)</f>
        <v>0</v>
      </c>
      <c r="AX1010" s="269">
        <f>(IFERROR(-FV(AX$965,AX981,AX131/AX981)-AX131,0)+(SUM($N131:AW131)+SUM($N1010:AW1010))*AX$965*AX981)*($F1010=5)</f>
        <v>0</v>
      </c>
      <c r="AY1010" s="269">
        <f>(IFERROR(-FV(AY$965,AY981,AY131/AY981)-AY131,0)+(SUM($N131:AX131)+SUM($N1010:AX1010))*AY$965*AY981)*($F1010=5)</f>
        <v>0</v>
      </c>
      <c r="AZ1010" s="269">
        <f>(IFERROR(-FV(AZ$965,AZ981,AZ131/AZ981)-AZ131,0)+(SUM($N131:AY131)+SUM($N1010:AY1010))*AZ$965*AZ981)*($F1010=5)</f>
        <v>0</v>
      </c>
      <c r="BA1010" s="269">
        <f>(IFERROR(-FV(BA$965,BA981,BA131/BA981)-BA131,0)+(SUM($N131:AZ131)+SUM($N1010:AZ1010))*BA$965*BA981)*($F1010=5)</f>
        <v>0</v>
      </c>
      <c r="BB1010" s="269">
        <f>(IFERROR(-FV(BB$965,BB981,BB131/BB981)-BB131,0)+(SUM($N131:BA131)+SUM($N1010:BA1010))*BB$965*BB981)*($F1010=5)</f>
        <v>0</v>
      </c>
      <c r="BC1010" s="269">
        <f>(IFERROR(-FV(BC$965,BC981,BC131/BC981)-BC131,0)+(SUM($N131:BB131)+SUM($N1010:BB1010))*BC$965*BC981)*($F1010=5)</f>
        <v>0</v>
      </c>
      <c r="BD1010" s="269">
        <f>(IFERROR(-FV(BD$965,BD981,BD131/BD981)-BD131,0)+(SUM($N131:BC131)+SUM($N1010:BC1010))*BD$965*BD981)*($F1010=5)</f>
        <v>0</v>
      </c>
      <c r="BE1010" s="269">
        <f>(IFERROR(-FV(BE$965,BE981,BE131/BE981)-BE131,0)+(SUM($N131:BD131)+SUM($N1010:BD1010))*BE$965*BE981)*($F1010=5)</f>
        <v>0</v>
      </c>
      <c r="BF1010" s="269">
        <f>(IFERROR(-FV(BF$965,BF981,BF131/BF981)-BF131,0)+(SUM($N131:BE131)+SUM($N1010:BE1010))*BF$965*BF981)*($F1010=5)</f>
        <v>0</v>
      </c>
      <c r="BG1010" s="269">
        <f>(IFERROR(-FV(BG$965,BG981,BG131/BG981)-BG131,0)+(SUM($N131:BF131)+SUM($N1010:BF1010))*BG$965*BG981)*($F1010=5)</f>
        <v>0</v>
      </c>
      <c r="BH1010" s="269">
        <f>(IFERROR(-FV(BH$965,BH981,BH131/BH981)-BH131,0)+(SUM($N131:BG131)+SUM($N1010:BG1010))*BH$965*BH981)*($F1010=5)</f>
        <v>0</v>
      </c>
      <c r="BI1010" s="269">
        <f>(IFERROR(-FV(BI$965,BI981,BI131/BI981)-BI131,0)+(SUM($N131:BH131)+SUM($N1010:BH1010))*BI$965*BI981)*($F1010=5)</f>
        <v>0</v>
      </c>
      <c r="BJ1010" s="269">
        <f>(IFERROR(-FV(BJ$965,BJ981,BJ131/BJ981)-BJ131,0)+(SUM($N131:BI131)+SUM($N1010:BI1010))*BJ$965*BJ981)*($F1010=5)</f>
        <v>0</v>
      </c>
      <c r="BK1010" s="269">
        <f>(IFERROR(-FV(BK$965,BK981,BK131/BK981)-BK131,0)+(SUM($N131:BJ131)+SUM($N1010:BJ1010))*BK$965*BK981)*($F1010=5)</f>
        <v>0</v>
      </c>
      <c r="BL1010" s="269">
        <f>(IFERROR(-FV(BL$965,BL981,BL131/BL981)-BL131,0)+(SUM($N131:BK131)+SUM($N1010:BK1010))*BL$965*BL981)*($F1010=5)</f>
        <v>0</v>
      </c>
      <c r="BM1010" s="269">
        <f>(IFERROR(-FV(BM$965,BM981,BM131/BM981)-BM131,0)+(SUM($N131:BL131)+SUM($N1010:BL1010))*BM$965*BM981)*($F1010=5)</f>
        <v>0</v>
      </c>
    </row>
    <row r="1011" spans="3:65" ht="12.75" outlineLevel="1">
      <c r="C1011" s="220">
        <f t="shared" si="788"/>
        <v>11</v>
      </c>
      <c r="D1011" s="198" t="str">
        <f t="shared" si="789"/>
        <v>…</v>
      </c>
      <c r="E1011" s="245" t="str">
        <f t="shared" si="787"/>
        <v>Operating Expense</v>
      </c>
      <c r="F1011" s="215">
        <f t="shared" si="787"/>
        <v>2</v>
      </c>
      <c r="G1011" s="215"/>
      <c r="H1011" s="257"/>
      <c r="K1011" s="236">
        <f t="shared" si="790"/>
        <v>0</v>
      </c>
      <c r="L1011" s="237">
        <f t="shared" si="791"/>
        <v>0</v>
      </c>
      <c r="O1011" s="269">
        <f>(IFERROR(-FV(O$965,O982,O132/O982)-O132,0)+(SUM($N132:N132)+SUM($N1011:N1011))*O$965*O982)*($F1011=5)</f>
        <v>0</v>
      </c>
      <c r="P1011" s="269">
        <f>(IFERROR(-FV(P$965,P982,P132/P982)-P132,0)+(SUM($N132:O132)+SUM($N1011:O1011))*P$965*P982)*($F1011=5)</f>
        <v>0</v>
      </c>
      <c r="Q1011" s="269">
        <f>(IFERROR(-FV(Q$965,Q982,Q132/Q982)-Q132,0)+(SUM($N132:P132)+SUM($N1011:P1011))*Q$965*Q982)*($F1011=5)</f>
        <v>0</v>
      </c>
      <c r="R1011" s="269">
        <f>(IFERROR(-FV(R$965,R982,R132/R982)-R132,0)+(SUM($N132:Q132)+SUM($N1011:Q1011))*R$965*R982)*($F1011=5)</f>
        <v>0</v>
      </c>
      <c r="S1011" s="269">
        <f>(IFERROR(-FV(S$965,S982,S132/S982)-S132,0)+(SUM($N132:R132)+SUM($N1011:R1011))*S$965*S982)*($F1011=5)</f>
        <v>0</v>
      </c>
      <c r="T1011" s="269">
        <f>(IFERROR(-FV(T$965,T982,T132/T982)-T132,0)+(SUM($N132:S132)+SUM($N1011:S1011))*T$965*T982)*($F1011=5)</f>
        <v>0</v>
      </c>
      <c r="U1011" s="269">
        <f>(IFERROR(-FV(U$965,U982,U132/U982)-U132,0)+(SUM($N132:T132)+SUM($N1011:T1011))*U$965*U982)*($F1011=5)</f>
        <v>0</v>
      </c>
      <c r="V1011" s="269">
        <f>(IFERROR(-FV(V$965,V982,V132/V982)-V132,0)+(SUM($N132:U132)+SUM($N1011:U1011))*V$965*V982)*($F1011=5)</f>
        <v>0</v>
      </c>
      <c r="W1011" s="269">
        <f>(IFERROR(-FV(W$965,W982,W132/W982)-W132,0)+(SUM($N132:V132)+SUM($N1011:V1011))*W$965*W982)*($F1011=5)</f>
        <v>0</v>
      </c>
      <c r="X1011" s="269">
        <f>(IFERROR(-FV(X$965,X982,X132/X982)-X132,0)+(SUM($N132:W132)+SUM($N1011:W1011))*X$965*X982)*($F1011=5)</f>
        <v>0</v>
      </c>
      <c r="Y1011" s="269">
        <f>(IFERROR(-FV(Y$965,Y982,Y132/Y982)-Y132,0)+(SUM($N132:X132)+SUM($N1011:X1011))*Y$965*Y982)*($F1011=5)</f>
        <v>0</v>
      </c>
      <c r="Z1011" s="269">
        <f>(IFERROR(-FV(Z$965,Z982,Z132/Z982)-Z132,0)+(SUM($N132:Y132)+SUM($N1011:Y1011))*Z$965*Z982)*($F1011=5)</f>
        <v>0</v>
      </c>
      <c r="AA1011" s="269">
        <f>(IFERROR(-FV(AA$965,AA982,AA132/AA982)-AA132,0)+(SUM($N132:Z132)+SUM($N1011:Z1011))*AA$965*AA982)*($F1011=5)</f>
        <v>0</v>
      </c>
      <c r="AB1011" s="269">
        <f>(IFERROR(-FV(AB$965,AB982,AB132/AB982)-AB132,0)+(SUM($N132:AA132)+SUM($N1011:AA1011))*AB$965*AB982)*($F1011=5)</f>
        <v>0</v>
      </c>
      <c r="AC1011" s="269">
        <f>(IFERROR(-FV(AC$965,AC982,AC132/AC982)-AC132,0)+(SUM($N132:AB132)+SUM($N1011:AB1011))*AC$965*AC982)*($F1011=5)</f>
        <v>0</v>
      </c>
      <c r="AD1011" s="269">
        <f>(IFERROR(-FV(AD$965,AD982,AD132/AD982)-AD132,0)+(SUM($N132:AC132)+SUM($N1011:AC1011))*AD$965*AD982)*($F1011=5)</f>
        <v>0</v>
      </c>
      <c r="AE1011" s="269">
        <f>(IFERROR(-FV(AE$965,AE982,AE132/AE982)-AE132,0)+(SUM($N132:AD132)+SUM($N1011:AD1011))*AE$965*AE982)*($F1011=5)</f>
        <v>0</v>
      </c>
      <c r="AF1011" s="269">
        <f>(IFERROR(-FV(AF$965,AF982,AF132/AF982)-AF132,0)+(SUM($N132:AE132)+SUM($N1011:AE1011))*AF$965*AF982)*($F1011=5)</f>
        <v>0</v>
      </c>
      <c r="AG1011" s="269">
        <f>(IFERROR(-FV(AG$965,AG982,AG132/AG982)-AG132,0)+(SUM($N132:AF132)+SUM($N1011:AF1011))*AG$965*AG982)*($F1011=5)</f>
        <v>0</v>
      </c>
      <c r="AH1011" s="269">
        <f>(IFERROR(-FV(AH$965,AH982,AH132/AH982)-AH132,0)+(SUM($N132:AG132)+SUM($N1011:AG1011))*AH$965*AH982)*($F1011=5)</f>
        <v>0</v>
      </c>
      <c r="AI1011" s="269">
        <f>(IFERROR(-FV(AI$965,AI982,AI132/AI982)-AI132,0)+(SUM($N132:AH132)+SUM($N1011:AH1011))*AI$965*AI982)*($F1011=5)</f>
        <v>0</v>
      </c>
      <c r="AJ1011" s="269">
        <f>(IFERROR(-FV(AJ$965,AJ982,AJ132/AJ982)-AJ132,0)+(SUM($N132:AI132)+SUM($N1011:AI1011))*AJ$965*AJ982)*($F1011=5)</f>
        <v>0</v>
      </c>
      <c r="AK1011" s="269">
        <f>(IFERROR(-FV(AK$965,AK982,AK132/AK982)-AK132,0)+(SUM($N132:AJ132)+SUM($N1011:AJ1011))*AK$965*AK982)*($F1011=5)</f>
        <v>0</v>
      </c>
      <c r="AL1011" s="269">
        <f>(IFERROR(-FV(AL$965,AL982,AL132/AL982)-AL132,0)+(SUM($N132:AK132)+SUM($N1011:AK1011))*AL$965*AL982)*($F1011=5)</f>
        <v>0</v>
      </c>
      <c r="AM1011" s="269">
        <f>(IFERROR(-FV(AM$965,AM982,AM132/AM982)-AM132,0)+(SUM($N132:AL132)+SUM($N1011:AL1011))*AM$965*AM982)*($F1011=5)</f>
        <v>0</v>
      </c>
      <c r="AN1011" s="269">
        <f>(IFERROR(-FV(AN$965,AN982,AN132/AN982)-AN132,0)+(SUM($N132:AM132)+SUM($N1011:AM1011))*AN$965*AN982)*($F1011=5)</f>
        <v>0</v>
      </c>
      <c r="AO1011" s="269">
        <f>(IFERROR(-FV(AO$965,AO982,AO132/AO982)-AO132,0)+(SUM($N132:AN132)+SUM($N1011:AN1011))*AO$965*AO982)*($F1011=5)</f>
        <v>0</v>
      </c>
      <c r="AP1011" s="269">
        <f>(IFERROR(-FV(AP$965,AP982,AP132/AP982)-AP132,0)+(SUM($N132:AO132)+SUM($N1011:AO1011))*AP$965*AP982)*($F1011=5)</f>
        <v>0</v>
      </c>
      <c r="AQ1011" s="269">
        <f>(IFERROR(-FV(AQ$965,AQ982,AQ132/AQ982)-AQ132,0)+(SUM($N132:AP132)+SUM($N1011:AP1011))*AQ$965*AQ982)*($F1011=5)</f>
        <v>0</v>
      </c>
      <c r="AR1011" s="269">
        <f>(IFERROR(-FV(AR$965,AR982,AR132/AR982)-AR132,0)+(SUM($N132:AQ132)+SUM($N1011:AQ1011))*AR$965*AR982)*($F1011=5)</f>
        <v>0</v>
      </c>
      <c r="AS1011" s="269">
        <f>(IFERROR(-FV(AS$965,AS982,AS132/AS982)-AS132,0)+(SUM($N132:AR132)+SUM($N1011:AR1011))*AS$965*AS982)*($F1011=5)</f>
        <v>0</v>
      </c>
      <c r="AT1011" s="269">
        <f>(IFERROR(-FV(AT$965,AT982,AT132/AT982)-AT132,0)+(SUM($N132:AS132)+SUM($N1011:AS1011))*AT$965*AT982)*($F1011=5)</f>
        <v>0</v>
      </c>
      <c r="AU1011" s="269">
        <f>(IFERROR(-FV(AU$965,AU982,AU132/AU982)-AU132,0)+(SUM($N132:AT132)+SUM($N1011:AT1011))*AU$965*AU982)*($F1011=5)</f>
        <v>0</v>
      </c>
      <c r="AV1011" s="269">
        <f>(IFERROR(-FV(AV$965,AV982,AV132/AV982)-AV132,0)+(SUM($N132:AU132)+SUM($N1011:AU1011))*AV$965*AV982)*($F1011=5)</f>
        <v>0</v>
      </c>
      <c r="AW1011" s="269">
        <f>(IFERROR(-FV(AW$965,AW982,AW132/AW982)-AW132,0)+(SUM($N132:AV132)+SUM($N1011:AV1011))*AW$965*AW982)*($F1011=5)</f>
        <v>0</v>
      </c>
      <c r="AX1011" s="269">
        <f>(IFERROR(-FV(AX$965,AX982,AX132/AX982)-AX132,0)+(SUM($N132:AW132)+SUM($N1011:AW1011))*AX$965*AX982)*($F1011=5)</f>
        <v>0</v>
      </c>
      <c r="AY1011" s="269">
        <f>(IFERROR(-FV(AY$965,AY982,AY132/AY982)-AY132,0)+(SUM($N132:AX132)+SUM($N1011:AX1011))*AY$965*AY982)*($F1011=5)</f>
        <v>0</v>
      </c>
      <c r="AZ1011" s="269">
        <f>(IFERROR(-FV(AZ$965,AZ982,AZ132/AZ982)-AZ132,0)+(SUM($N132:AY132)+SUM($N1011:AY1011))*AZ$965*AZ982)*($F1011=5)</f>
        <v>0</v>
      </c>
      <c r="BA1011" s="269">
        <f>(IFERROR(-FV(BA$965,BA982,BA132/BA982)-BA132,0)+(SUM($N132:AZ132)+SUM($N1011:AZ1011))*BA$965*BA982)*($F1011=5)</f>
        <v>0</v>
      </c>
      <c r="BB1011" s="269">
        <f>(IFERROR(-FV(BB$965,BB982,BB132/BB982)-BB132,0)+(SUM($N132:BA132)+SUM($N1011:BA1011))*BB$965*BB982)*($F1011=5)</f>
        <v>0</v>
      </c>
      <c r="BC1011" s="269">
        <f>(IFERROR(-FV(BC$965,BC982,BC132/BC982)-BC132,0)+(SUM($N132:BB132)+SUM($N1011:BB1011))*BC$965*BC982)*($F1011=5)</f>
        <v>0</v>
      </c>
      <c r="BD1011" s="269">
        <f>(IFERROR(-FV(BD$965,BD982,BD132/BD982)-BD132,0)+(SUM($N132:BC132)+SUM($N1011:BC1011))*BD$965*BD982)*($F1011=5)</f>
        <v>0</v>
      </c>
      <c r="BE1011" s="269">
        <f>(IFERROR(-FV(BE$965,BE982,BE132/BE982)-BE132,0)+(SUM($N132:BD132)+SUM($N1011:BD1011))*BE$965*BE982)*($F1011=5)</f>
        <v>0</v>
      </c>
      <c r="BF1011" s="269">
        <f>(IFERROR(-FV(BF$965,BF982,BF132/BF982)-BF132,0)+(SUM($N132:BE132)+SUM($N1011:BE1011))*BF$965*BF982)*($F1011=5)</f>
        <v>0</v>
      </c>
      <c r="BG1011" s="269">
        <f>(IFERROR(-FV(BG$965,BG982,BG132/BG982)-BG132,0)+(SUM($N132:BF132)+SUM($N1011:BF1011))*BG$965*BG982)*($F1011=5)</f>
        <v>0</v>
      </c>
      <c r="BH1011" s="269">
        <f>(IFERROR(-FV(BH$965,BH982,BH132/BH982)-BH132,0)+(SUM($N132:BG132)+SUM($N1011:BG1011))*BH$965*BH982)*($F1011=5)</f>
        <v>0</v>
      </c>
      <c r="BI1011" s="269">
        <f>(IFERROR(-FV(BI$965,BI982,BI132/BI982)-BI132,0)+(SUM($N132:BH132)+SUM($N1011:BH1011))*BI$965*BI982)*($F1011=5)</f>
        <v>0</v>
      </c>
      <c r="BJ1011" s="269">
        <f>(IFERROR(-FV(BJ$965,BJ982,BJ132/BJ982)-BJ132,0)+(SUM($N132:BI132)+SUM($N1011:BI1011))*BJ$965*BJ982)*($F1011=5)</f>
        <v>0</v>
      </c>
      <c r="BK1011" s="269">
        <f>(IFERROR(-FV(BK$965,BK982,BK132/BK982)-BK132,0)+(SUM($N132:BJ132)+SUM($N1011:BJ1011))*BK$965*BK982)*($F1011=5)</f>
        <v>0</v>
      </c>
      <c r="BL1011" s="269">
        <f>(IFERROR(-FV(BL$965,BL982,BL132/BL982)-BL132,0)+(SUM($N132:BK132)+SUM($N1011:BK1011))*BL$965*BL982)*($F1011=5)</f>
        <v>0</v>
      </c>
      <c r="BM1011" s="269">
        <f>(IFERROR(-FV(BM$965,BM982,BM132/BM982)-BM132,0)+(SUM($N132:BL132)+SUM($N1011:BL1011))*BM$965*BM982)*($F1011=5)</f>
        <v>0</v>
      </c>
    </row>
    <row r="1012" spans="3:65" ht="12.75" outlineLevel="1">
      <c r="C1012" s="220">
        <f t="shared" si="788"/>
        <v>12</v>
      </c>
      <c r="D1012" s="198" t="str">
        <f t="shared" si="789"/>
        <v>…</v>
      </c>
      <c r="E1012" s="245" t="str">
        <f t="shared" si="787"/>
        <v>Operating Expense</v>
      </c>
      <c r="F1012" s="215">
        <f t="shared" si="787"/>
        <v>2</v>
      </c>
      <c r="G1012" s="215"/>
      <c r="H1012" s="257"/>
      <c r="K1012" s="236">
        <f t="shared" si="790"/>
        <v>0</v>
      </c>
      <c r="L1012" s="237">
        <f t="shared" si="791"/>
        <v>0</v>
      </c>
      <c r="O1012" s="269">
        <f>(IFERROR(-FV(O$965,O983,O133/O983)-O133,0)+(SUM($N133:N133)+SUM($N1012:N1012))*O$965*O983)*($F1012=5)</f>
        <v>0</v>
      </c>
      <c r="P1012" s="269">
        <f>(IFERROR(-FV(P$965,P983,P133/P983)-P133,0)+(SUM($N133:O133)+SUM($N1012:O1012))*P$965*P983)*($F1012=5)</f>
        <v>0</v>
      </c>
      <c r="Q1012" s="269">
        <f>(IFERROR(-FV(Q$965,Q983,Q133/Q983)-Q133,0)+(SUM($N133:P133)+SUM($N1012:P1012))*Q$965*Q983)*($F1012=5)</f>
        <v>0</v>
      </c>
      <c r="R1012" s="269">
        <f>(IFERROR(-FV(R$965,R983,R133/R983)-R133,0)+(SUM($N133:Q133)+SUM($N1012:Q1012))*R$965*R983)*($F1012=5)</f>
        <v>0</v>
      </c>
      <c r="S1012" s="269">
        <f>(IFERROR(-FV(S$965,S983,S133/S983)-S133,0)+(SUM($N133:R133)+SUM($N1012:R1012))*S$965*S983)*($F1012=5)</f>
        <v>0</v>
      </c>
      <c r="T1012" s="269">
        <f>(IFERROR(-FV(T$965,T983,T133/T983)-T133,0)+(SUM($N133:S133)+SUM($N1012:S1012))*T$965*T983)*($F1012=5)</f>
        <v>0</v>
      </c>
      <c r="U1012" s="269">
        <f>(IFERROR(-FV(U$965,U983,U133/U983)-U133,0)+(SUM($N133:T133)+SUM($N1012:T1012))*U$965*U983)*($F1012=5)</f>
        <v>0</v>
      </c>
      <c r="V1012" s="269">
        <f>(IFERROR(-FV(V$965,V983,V133/V983)-V133,0)+(SUM($N133:U133)+SUM($N1012:U1012))*V$965*V983)*($F1012=5)</f>
        <v>0</v>
      </c>
      <c r="W1012" s="269">
        <f>(IFERROR(-FV(W$965,W983,W133/W983)-W133,0)+(SUM($N133:V133)+SUM($N1012:V1012))*W$965*W983)*($F1012=5)</f>
        <v>0</v>
      </c>
      <c r="X1012" s="269">
        <f>(IFERROR(-FV(X$965,X983,X133/X983)-X133,0)+(SUM($N133:W133)+SUM($N1012:W1012))*X$965*X983)*($F1012=5)</f>
        <v>0</v>
      </c>
      <c r="Y1012" s="269">
        <f>(IFERROR(-FV(Y$965,Y983,Y133/Y983)-Y133,0)+(SUM($N133:X133)+SUM($N1012:X1012))*Y$965*Y983)*($F1012=5)</f>
        <v>0</v>
      </c>
      <c r="Z1012" s="269">
        <f>(IFERROR(-FV(Z$965,Z983,Z133/Z983)-Z133,0)+(SUM($N133:Y133)+SUM($N1012:Y1012))*Z$965*Z983)*($F1012=5)</f>
        <v>0</v>
      </c>
      <c r="AA1012" s="269">
        <f>(IFERROR(-FV(AA$965,AA983,AA133/AA983)-AA133,0)+(SUM($N133:Z133)+SUM($N1012:Z1012))*AA$965*AA983)*($F1012=5)</f>
        <v>0</v>
      </c>
      <c r="AB1012" s="269">
        <f>(IFERROR(-FV(AB$965,AB983,AB133/AB983)-AB133,0)+(SUM($N133:AA133)+SUM($N1012:AA1012))*AB$965*AB983)*($F1012=5)</f>
        <v>0</v>
      </c>
      <c r="AC1012" s="269">
        <f>(IFERROR(-FV(AC$965,AC983,AC133/AC983)-AC133,0)+(SUM($N133:AB133)+SUM($N1012:AB1012))*AC$965*AC983)*($F1012=5)</f>
        <v>0</v>
      </c>
      <c r="AD1012" s="269">
        <f>(IFERROR(-FV(AD$965,AD983,AD133/AD983)-AD133,0)+(SUM($N133:AC133)+SUM($N1012:AC1012))*AD$965*AD983)*($F1012=5)</f>
        <v>0</v>
      </c>
      <c r="AE1012" s="269">
        <f>(IFERROR(-FV(AE$965,AE983,AE133/AE983)-AE133,0)+(SUM($N133:AD133)+SUM($N1012:AD1012))*AE$965*AE983)*($F1012=5)</f>
        <v>0</v>
      </c>
      <c r="AF1012" s="269">
        <f>(IFERROR(-FV(AF$965,AF983,AF133/AF983)-AF133,0)+(SUM($N133:AE133)+SUM($N1012:AE1012))*AF$965*AF983)*($F1012=5)</f>
        <v>0</v>
      </c>
      <c r="AG1012" s="269">
        <f>(IFERROR(-FV(AG$965,AG983,AG133/AG983)-AG133,0)+(SUM($N133:AF133)+SUM($N1012:AF1012))*AG$965*AG983)*($F1012=5)</f>
        <v>0</v>
      </c>
      <c r="AH1012" s="269">
        <f>(IFERROR(-FV(AH$965,AH983,AH133/AH983)-AH133,0)+(SUM($N133:AG133)+SUM($N1012:AG1012))*AH$965*AH983)*($F1012=5)</f>
        <v>0</v>
      </c>
      <c r="AI1012" s="269">
        <f>(IFERROR(-FV(AI$965,AI983,AI133/AI983)-AI133,0)+(SUM($N133:AH133)+SUM($N1012:AH1012))*AI$965*AI983)*($F1012=5)</f>
        <v>0</v>
      </c>
      <c r="AJ1012" s="269">
        <f>(IFERROR(-FV(AJ$965,AJ983,AJ133/AJ983)-AJ133,0)+(SUM($N133:AI133)+SUM($N1012:AI1012))*AJ$965*AJ983)*($F1012=5)</f>
        <v>0</v>
      </c>
      <c r="AK1012" s="269">
        <f>(IFERROR(-FV(AK$965,AK983,AK133/AK983)-AK133,0)+(SUM($N133:AJ133)+SUM($N1012:AJ1012))*AK$965*AK983)*($F1012=5)</f>
        <v>0</v>
      </c>
      <c r="AL1012" s="269">
        <f>(IFERROR(-FV(AL$965,AL983,AL133/AL983)-AL133,0)+(SUM($N133:AK133)+SUM($N1012:AK1012))*AL$965*AL983)*($F1012=5)</f>
        <v>0</v>
      </c>
      <c r="AM1012" s="269">
        <f>(IFERROR(-FV(AM$965,AM983,AM133/AM983)-AM133,0)+(SUM($N133:AL133)+SUM($N1012:AL1012))*AM$965*AM983)*($F1012=5)</f>
        <v>0</v>
      </c>
      <c r="AN1012" s="269">
        <f>(IFERROR(-FV(AN$965,AN983,AN133/AN983)-AN133,0)+(SUM($N133:AM133)+SUM($N1012:AM1012))*AN$965*AN983)*($F1012=5)</f>
        <v>0</v>
      </c>
      <c r="AO1012" s="269">
        <f>(IFERROR(-FV(AO$965,AO983,AO133/AO983)-AO133,0)+(SUM($N133:AN133)+SUM($N1012:AN1012))*AO$965*AO983)*($F1012=5)</f>
        <v>0</v>
      </c>
      <c r="AP1012" s="269">
        <f>(IFERROR(-FV(AP$965,AP983,AP133/AP983)-AP133,0)+(SUM($N133:AO133)+SUM($N1012:AO1012))*AP$965*AP983)*($F1012=5)</f>
        <v>0</v>
      </c>
      <c r="AQ1012" s="269">
        <f>(IFERROR(-FV(AQ$965,AQ983,AQ133/AQ983)-AQ133,0)+(SUM($N133:AP133)+SUM($N1012:AP1012))*AQ$965*AQ983)*($F1012=5)</f>
        <v>0</v>
      </c>
      <c r="AR1012" s="269">
        <f>(IFERROR(-FV(AR$965,AR983,AR133/AR983)-AR133,0)+(SUM($N133:AQ133)+SUM($N1012:AQ1012))*AR$965*AR983)*($F1012=5)</f>
        <v>0</v>
      </c>
      <c r="AS1012" s="269">
        <f>(IFERROR(-FV(AS$965,AS983,AS133/AS983)-AS133,0)+(SUM($N133:AR133)+SUM($N1012:AR1012))*AS$965*AS983)*($F1012=5)</f>
        <v>0</v>
      </c>
      <c r="AT1012" s="269">
        <f>(IFERROR(-FV(AT$965,AT983,AT133/AT983)-AT133,0)+(SUM($N133:AS133)+SUM($N1012:AS1012))*AT$965*AT983)*($F1012=5)</f>
        <v>0</v>
      </c>
      <c r="AU1012" s="269">
        <f>(IFERROR(-FV(AU$965,AU983,AU133/AU983)-AU133,0)+(SUM($N133:AT133)+SUM($N1012:AT1012))*AU$965*AU983)*($F1012=5)</f>
        <v>0</v>
      </c>
      <c r="AV1012" s="269">
        <f>(IFERROR(-FV(AV$965,AV983,AV133/AV983)-AV133,0)+(SUM($N133:AU133)+SUM($N1012:AU1012))*AV$965*AV983)*($F1012=5)</f>
        <v>0</v>
      </c>
      <c r="AW1012" s="269">
        <f>(IFERROR(-FV(AW$965,AW983,AW133/AW983)-AW133,0)+(SUM($N133:AV133)+SUM($N1012:AV1012))*AW$965*AW983)*($F1012=5)</f>
        <v>0</v>
      </c>
      <c r="AX1012" s="269">
        <f>(IFERROR(-FV(AX$965,AX983,AX133/AX983)-AX133,0)+(SUM($N133:AW133)+SUM($N1012:AW1012))*AX$965*AX983)*($F1012=5)</f>
        <v>0</v>
      </c>
      <c r="AY1012" s="269">
        <f>(IFERROR(-FV(AY$965,AY983,AY133/AY983)-AY133,0)+(SUM($N133:AX133)+SUM($N1012:AX1012))*AY$965*AY983)*($F1012=5)</f>
        <v>0</v>
      </c>
      <c r="AZ1012" s="269">
        <f>(IFERROR(-FV(AZ$965,AZ983,AZ133/AZ983)-AZ133,0)+(SUM($N133:AY133)+SUM($N1012:AY1012))*AZ$965*AZ983)*($F1012=5)</f>
        <v>0</v>
      </c>
      <c r="BA1012" s="269">
        <f>(IFERROR(-FV(BA$965,BA983,BA133/BA983)-BA133,0)+(SUM($N133:AZ133)+SUM($N1012:AZ1012))*BA$965*BA983)*($F1012=5)</f>
        <v>0</v>
      </c>
      <c r="BB1012" s="269">
        <f>(IFERROR(-FV(BB$965,BB983,BB133/BB983)-BB133,0)+(SUM($N133:BA133)+SUM($N1012:BA1012))*BB$965*BB983)*($F1012=5)</f>
        <v>0</v>
      </c>
      <c r="BC1012" s="269">
        <f>(IFERROR(-FV(BC$965,BC983,BC133/BC983)-BC133,0)+(SUM($N133:BB133)+SUM($N1012:BB1012))*BC$965*BC983)*($F1012=5)</f>
        <v>0</v>
      </c>
      <c r="BD1012" s="269">
        <f>(IFERROR(-FV(BD$965,BD983,BD133/BD983)-BD133,0)+(SUM($N133:BC133)+SUM($N1012:BC1012))*BD$965*BD983)*($F1012=5)</f>
        <v>0</v>
      </c>
      <c r="BE1012" s="269">
        <f>(IFERROR(-FV(BE$965,BE983,BE133/BE983)-BE133,0)+(SUM($N133:BD133)+SUM($N1012:BD1012))*BE$965*BE983)*($F1012=5)</f>
        <v>0</v>
      </c>
      <c r="BF1012" s="269">
        <f>(IFERROR(-FV(BF$965,BF983,BF133/BF983)-BF133,0)+(SUM($N133:BE133)+SUM($N1012:BE1012))*BF$965*BF983)*($F1012=5)</f>
        <v>0</v>
      </c>
      <c r="BG1012" s="269">
        <f>(IFERROR(-FV(BG$965,BG983,BG133/BG983)-BG133,0)+(SUM($N133:BF133)+SUM($N1012:BF1012))*BG$965*BG983)*($F1012=5)</f>
        <v>0</v>
      </c>
      <c r="BH1012" s="269">
        <f>(IFERROR(-FV(BH$965,BH983,BH133/BH983)-BH133,0)+(SUM($N133:BG133)+SUM($N1012:BG1012))*BH$965*BH983)*($F1012=5)</f>
        <v>0</v>
      </c>
      <c r="BI1012" s="269">
        <f>(IFERROR(-FV(BI$965,BI983,BI133/BI983)-BI133,0)+(SUM($N133:BH133)+SUM($N1012:BH1012))*BI$965*BI983)*($F1012=5)</f>
        <v>0</v>
      </c>
      <c r="BJ1012" s="269">
        <f>(IFERROR(-FV(BJ$965,BJ983,BJ133/BJ983)-BJ133,0)+(SUM($N133:BI133)+SUM($N1012:BI1012))*BJ$965*BJ983)*($F1012=5)</f>
        <v>0</v>
      </c>
      <c r="BK1012" s="269">
        <f>(IFERROR(-FV(BK$965,BK983,BK133/BK983)-BK133,0)+(SUM($N133:BJ133)+SUM($N1012:BJ1012))*BK$965*BK983)*($F1012=5)</f>
        <v>0</v>
      </c>
      <c r="BL1012" s="269">
        <f>(IFERROR(-FV(BL$965,BL983,BL133/BL983)-BL133,0)+(SUM($N133:BK133)+SUM($N1012:BK1012))*BL$965*BL983)*($F1012=5)</f>
        <v>0</v>
      </c>
      <c r="BM1012" s="269">
        <f>(IFERROR(-FV(BM$965,BM983,BM133/BM983)-BM133,0)+(SUM($N133:BL133)+SUM($N1012:BL1012))*BM$965*BM983)*($F1012=5)</f>
        <v>0</v>
      </c>
    </row>
    <row r="1013" spans="3:65" ht="12.75" outlineLevel="1">
      <c r="C1013" s="220">
        <f t="shared" si="788"/>
        <v>13</v>
      </c>
      <c r="D1013" s="198" t="str">
        <f t="shared" si="789"/>
        <v>…</v>
      </c>
      <c r="E1013" s="245" t="str">
        <f t="shared" si="787"/>
        <v>Operating Expense</v>
      </c>
      <c r="F1013" s="215">
        <f t="shared" si="787"/>
        <v>2</v>
      </c>
      <c r="G1013" s="215"/>
      <c r="H1013" s="257"/>
      <c r="K1013" s="236">
        <f t="shared" si="790"/>
        <v>0</v>
      </c>
      <c r="L1013" s="237">
        <f t="shared" si="791"/>
        <v>0</v>
      </c>
      <c r="O1013" s="269">
        <f>(IFERROR(-FV(O$965,O984,O134/O984)-O134,0)+(SUM($N134:N134)+SUM($N1013:N1013))*O$965*O984)*($F1013=5)</f>
        <v>0</v>
      </c>
      <c r="P1013" s="269">
        <f>(IFERROR(-FV(P$965,P984,P134/P984)-P134,0)+(SUM($N134:O134)+SUM($N1013:O1013))*P$965*P984)*($F1013=5)</f>
        <v>0</v>
      </c>
      <c r="Q1013" s="269">
        <f>(IFERROR(-FV(Q$965,Q984,Q134/Q984)-Q134,0)+(SUM($N134:P134)+SUM($N1013:P1013))*Q$965*Q984)*($F1013=5)</f>
        <v>0</v>
      </c>
      <c r="R1013" s="269">
        <f>(IFERROR(-FV(R$965,R984,R134/R984)-R134,0)+(SUM($N134:Q134)+SUM($N1013:Q1013))*R$965*R984)*($F1013=5)</f>
        <v>0</v>
      </c>
      <c r="S1013" s="269">
        <f>(IFERROR(-FV(S$965,S984,S134/S984)-S134,0)+(SUM($N134:R134)+SUM($N1013:R1013))*S$965*S984)*($F1013=5)</f>
        <v>0</v>
      </c>
      <c r="T1013" s="269">
        <f>(IFERROR(-FV(T$965,T984,T134/T984)-T134,0)+(SUM($N134:S134)+SUM($N1013:S1013))*T$965*T984)*($F1013=5)</f>
        <v>0</v>
      </c>
      <c r="U1013" s="269">
        <f>(IFERROR(-FV(U$965,U984,U134/U984)-U134,0)+(SUM($N134:T134)+SUM($N1013:T1013))*U$965*U984)*($F1013=5)</f>
        <v>0</v>
      </c>
      <c r="V1013" s="269">
        <f>(IFERROR(-FV(V$965,V984,V134/V984)-V134,0)+(SUM($N134:U134)+SUM($N1013:U1013))*V$965*V984)*($F1013=5)</f>
        <v>0</v>
      </c>
      <c r="W1013" s="269">
        <f>(IFERROR(-FV(W$965,W984,W134/W984)-W134,0)+(SUM($N134:V134)+SUM($N1013:V1013))*W$965*W984)*($F1013=5)</f>
        <v>0</v>
      </c>
      <c r="X1013" s="269">
        <f>(IFERROR(-FV(X$965,X984,X134/X984)-X134,0)+(SUM($N134:W134)+SUM($N1013:W1013))*X$965*X984)*($F1013=5)</f>
        <v>0</v>
      </c>
      <c r="Y1013" s="269">
        <f>(IFERROR(-FV(Y$965,Y984,Y134/Y984)-Y134,0)+(SUM($N134:X134)+SUM($N1013:X1013))*Y$965*Y984)*($F1013=5)</f>
        <v>0</v>
      </c>
      <c r="Z1013" s="269">
        <f>(IFERROR(-FV(Z$965,Z984,Z134/Z984)-Z134,0)+(SUM($N134:Y134)+SUM($N1013:Y1013))*Z$965*Z984)*($F1013=5)</f>
        <v>0</v>
      </c>
      <c r="AA1013" s="269">
        <f>(IFERROR(-FV(AA$965,AA984,AA134/AA984)-AA134,0)+(SUM($N134:Z134)+SUM($N1013:Z1013))*AA$965*AA984)*($F1013=5)</f>
        <v>0</v>
      </c>
      <c r="AB1013" s="269">
        <f>(IFERROR(-FV(AB$965,AB984,AB134/AB984)-AB134,0)+(SUM($N134:AA134)+SUM($N1013:AA1013))*AB$965*AB984)*($F1013=5)</f>
        <v>0</v>
      </c>
      <c r="AC1013" s="269">
        <f>(IFERROR(-FV(AC$965,AC984,AC134/AC984)-AC134,0)+(SUM($N134:AB134)+SUM($N1013:AB1013))*AC$965*AC984)*($F1013=5)</f>
        <v>0</v>
      </c>
      <c r="AD1013" s="269">
        <f>(IFERROR(-FV(AD$965,AD984,AD134/AD984)-AD134,0)+(SUM($N134:AC134)+SUM($N1013:AC1013))*AD$965*AD984)*($F1013=5)</f>
        <v>0</v>
      </c>
      <c r="AE1013" s="269">
        <f>(IFERROR(-FV(AE$965,AE984,AE134/AE984)-AE134,0)+(SUM($N134:AD134)+SUM($N1013:AD1013))*AE$965*AE984)*($F1013=5)</f>
        <v>0</v>
      </c>
      <c r="AF1013" s="269">
        <f>(IFERROR(-FV(AF$965,AF984,AF134/AF984)-AF134,0)+(SUM($N134:AE134)+SUM($N1013:AE1013))*AF$965*AF984)*($F1013=5)</f>
        <v>0</v>
      </c>
      <c r="AG1013" s="269">
        <f>(IFERROR(-FV(AG$965,AG984,AG134/AG984)-AG134,0)+(SUM($N134:AF134)+SUM($N1013:AF1013))*AG$965*AG984)*($F1013=5)</f>
        <v>0</v>
      </c>
      <c r="AH1013" s="269">
        <f>(IFERROR(-FV(AH$965,AH984,AH134/AH984)-AH134,0)+(SUM($N134:AG134)+SUM($N1013:AG1013))*AH$965*AH984)*($F1013=5)</f>
        <v>0</v>
      </c>
      <c r="AI1013" s="269">
        <f>(IFERROR(-FV(AI$965,AI984,AI134/AI984)-AI134,0)+(SUM($N134:AH134)+SUM($N1013:AH1013))*AI$965*AI984)*($F1013=5)</f>
        <v>0</v>
      </c>
      <c r="AJ1013" s="269">
        <f>(IFERROR(-FV(AJ$965,AJ984,AJ134/AJ984)-AJ134,0)+(SUM($N134:AI134)+SUM($N1013:AI1013))*AJ$965*AJ984)*($F1013=5)</f>
        <v>0</v>
      </c>
      <c r="AK1013" s="269">
        <f>(IFERROR(-FV(AK$965,AK984,AK134/AK984)-AK134,0)+(SUM($N134:AJ134)+SUM($N1013:AJ1013))*AK$965*AK984)*($F1013=5)</f>
        <v>0</v>
      </c>
      <c r="AL1013" s="269">
        <f>(IFERROR(-FV(AL$965,AL984,AL134/AL984)-AL134,0)+(SUM($N134:AK134)+SUM($N1013:AK1013))*AL$965*AL984)*($F1013=5)</f>
        <v>0</v>
      </c>
      <c r="AM1013" s="269">
        <f>(IFERROR(-FV(AM$965,AM984,AM134/AM984)-AM134,0)+(SUM($N134:AL134)+SUM($N1013:AL1013))*AM$965*AM984)*($F1013=5)</f>
        <v>0</v>
      </c>
      <c r="AN1013" s="269">
        <f>(IFERROR(-FV(AN$965,AN984,AN134/AN984)-AN134,0)+(SUM($N134:AM134)+SUM($N1013:AM1013))*AN$965*AN984)*($F1013=5)</f>
        <v>0</v>
      </c>
      <c r="AO1013" s="269">
        <f>(IFERROR(-FV(AO$965,AO984,AO134/AO984)-AO134,0)+(SUM($N134:AN134)+SUM($N1013:AN1013))*AO$965*AO984)*($F1013=5)</f>
        <v>0</v>
      </c>
      <c r="AP1013" s="269">
        <f>(IFERROR(-FV(AP$965,AP984,AP134/AP984)-AP134,0)+(SUM($N134:AO134)+SUM($N1013:AO1013))*AP$965*AP984)*($F1013=5)</f>
        <v>0</v>
      </c>
      <c r="AQ1013" s="269">
        <f>(IFERROR(-FV(AQ$965,AQ984,AQ134/AQ984)-AQ134,0)+(SUM($N134:AP134)+SUM($N1013:AP1013))*AQ$965*AQ984)*($F1013=5)</f>
        <v>0</v>
      </c>
      <c r="AR1013" s="269">
        <f>(IFERROR(-FV(AR$965,AR984,AR134/AR984)-AR134,0)+(SUM($N134:AQ134)+SUM($N1013:AQ1013))*AR$965*AR984)*($F1013=5)</f>
        <v>0</v>
      </c>
      <c r="AS1013" s="269">
        <f>(IFERROR(-FV(AS$965,AS984,AS134/AS984)-AS134,0)+(SUM($N134:AR134)+SUM($N1013:AR1013))*AS$965*AS984)*($F1013=5)</f>
        <v>0</v>
      </c>
      <c r="AT1013" s="269">
        <f>(IFERROR(-FV(AT$965,AT984,AT134/AT984)-AT134,0)+(SUM($N134:AS134)+SUM($N1013:AS1013))*AT$965*AT984)*($F1013=5)</f>
        <v>0</v>
      </c>
      <c r="AU1013" s="269">
        <f>(IFERROR(-FV(AU$965,AU984,AU134/AU984)-AU134,0)+(SUM($N134:AT134)+SUM($N1013:AT1013))*AU$965*AU984)*($F1013=5)</f>
        <v>0</v>
      </c>
      <c r="AV1013" s="269">
        <f>(IFERROR(-FV(AV$965,AV984,AV134/AV984)-AV134,0)+(SUM($N134:AU134)+SUM($N1013:AU1013))*AV$965*AV984)*($F1013=5)</f>
        <v>0</v>
      </c>
      <c r="AW1013" s="269">
        <f>(IFERROR(-FV(AW$965,AW984,AW134/AW984)-AW134,0)+(SUM($N134:AV134)+SUM($N1013:AV1013))*AW$965*AW984)*($F1013=5)</f>
        <v>0</v>
      </c>
      <c r="AX1013" s="269">
        <f>(IFERROR(-FV(AX$965,AX984,AX134/AX984)-AX134,0)+(SUM($N134:AW134)+SUM($N1013:AW1013))*AX$965*AX984)*($F1013=5)</f>
        <v>0</v>
      </c>
      <c r="AY1013" s="269">
        <f>(IFERROR(-FV(AY$965,AY984,AY134/AY984)-AY134,0)+(SUM($N134:AX134)+SUM($N1013:AX1013))*AY$965*AY984)*($F1013=5)</f>
        <v>0</v>
      </c>
      <c r="AZ1013" s="269">
        <f>(IFERROR(-FV(AZ$965,AZ984,AZ134/AZ984)-AZ134,0)+(SUM($N134:AY134)+SUM($N1013:AY1013))*AZ$965*AZ984)*($F1013=5)</f>
        <v>0</v>
      </c>
      <c r="BA1013" s="269">
        <f>(IFERROR(-FV(BA$965,BA984,BA134/BA984)-BA134,0)+(SUM($N134:AZ134)+SUM($N1013:AZ1013))*BA$965*BA984)*($F1013=5)</f>
        <v>0</v>
      </c>
      <c r="BB1013" s="269">
        <f>(IFERROR(-FV(BB$965,BB984,BB134/BB984)-BB134,0)+(SUM($N134:BA134)+SUM($N1013:BA1013))*BB$965*BB984)*($F1013=5)</f>
        <v>0</v>
      </c>
      <c r="BC1013" s="269">
        <f>(IFERROR(-FV(BC$965,BC984,BC134/BC984)-BC134,0)+(SUM($N134:BB134)+SUM($N1013:BB1013))*BC$965*BC984)*($F1013=5)</f>
        <v>0</v>
      </c>
      <c r="BD1013" s="269">
        <f>(IFERROR(-FV(BD$965,BD984,BD134/BD984)-BD134,0)+(SUM($N134:BC134)+SUM($N1013:BC1013))*BD$965*BD984)*($F1013=5)</f>
        <v>0</v>
      </c>
      <c r="BE1013" s="269">
        <f>(IFERROR(-FV(BE$965,BE984,BE134/BE984)-BE134,0)+(SUM($N134:BD134)+SUM($N1013:BD1013))*BE$965*BE984)*($F1013=5)</f>
        <v>0</v>
      </c>
      <c r="BF1013" s="269">
        <f>(IFERROR(-FV(BF$965,BF984,BF134/BF984)-BF134,0)+(SUM($N134:BE134)+SUM($N1013:BE1013))*BF$965*BF984)*($F1013=5)</f>
        <v>0</v>
      </c>
      <c r="BG1013" s="269">
        <f>(IFERROR(-FV(BG$965,BG984,BG134/BG984)-BG134,0)+(SUM($N134:BF134)+SUM($N1013:BF1013))*BG$965*BG984)*($F1013=5)</f>
        <v>0</v>
      </c>
      <c r="BH1013" s="269">
        <f>(IFERROR(-FV(BH$965,BH984,BH134/BH984)-BH134,0)+(SUM($N134:BG134)+SUM($N1013:BG1013))*BH$965*BH984)*($F1013=5)</f>
        <v>0</v>
      </c>
      <c r="BI1013" s="269">
        <f>(IFERROR(-FV(BI$965,BI984,BI134/BI984)-BI134,0)+(SUM($N134:BH134)+SUM($N1013:BH1013))*BI$965*BI984)*($F1013=5)</f>
        <v>0</v>
      </c>
      <c r="BJ1013" s="269">
        <f>(IFERROR(-FV(BJ$965,BJ984,BJ134/BJ984)-BJ134,0)+(SUM($N134:BI134)+SUM($N1013:BI1013))*BJ$965*BJ984)*($F1013=5)</f>
        <v>0</v>
      </c>
      <c r="BK1013" s="269">
        <f>(IFERROR(-FV(BK$965,BK984,BK134/BK984)-BK134,0)+(SUM($N134:BJ134)+SUM($N1013:BJ1013))*BK$965*BK984)*($F1013=5)</f>
        <v>0</v>
      </c>
      <c r="BL1013" s="269">
        <f>(IFERROR(-FV(BL$965,BL984,BL134/BL984)-BL134,0)+(SUM($N134:BK134)+SUM($N1013:BK1013))*BL$965*BL984)*($F1013=5)</f>
        <v>0</v>
      </c>
      <c r="BM1013" s="269">
        <f>(IFERROR(-FV(BM$965,BM984,BM134/BM984)-BM134,0)+(SUM($N134:BL134)+SUM($N1013:BL1013))*BM$965*BM984)*($F1013=5)</f>
        <v>0</v>
      </c>
    </row>
    <row r="1014" spans="3:65" ht="12.75" outlineLevel="1">
      <c r="C1014" s="220">
        <f t="shared" si="788"/>
        <v>14</v>
      </c>
      <c r="D1014" s="198" t="str">
        <f t="shared" si="789"/>
        <v>…</v>
      </c>
      <c r="E1014" s="245" t="str">
        <f t="shared" si="787"/>
        <v>Operating Expense</v>
      </c>
      <c r="F1014" s="215">
        <f t="shared" si="787"/>
        <v>2</v>
      </c>
      <c r="G1014" s="215"/>
      <c r="H1014" s="257"/>
      <c r="K1014" s="236">
        <f t="shared" si="790"/>
        <v>0</v>
      </c>
      <c r="L1014" s="237">
        <f t="shared" si="791"/>
        <v>0</v>
      </c>
      <c r="O1014" s="269">
        <f>(IFERROR(-FV(O$965,O985,O135/O985)-O135,0)+(SUM($N135:N135)+SUM($N1014:N1014))*O$965*O985)*($F1014=5)</f>
        <v>0</v>
      </c>
      <c r="P1014" s="269">
        <f>(IFERROR(-FV(P$965,P985,P135/P985)-P135,0)+(SUM($N135:O135)+SUM($N1014:O1014))*P$965*P985)*($F1014=5)</f>
        <v>0</v>
      </c>
      <c r="Q1014" s="269">
        <f>(IFERROR(-FV(Q$965,Q985,Q135/Q985)-Q135,0)+(SUM($N135:P135)+SUM($N1014:P1014))*Q$965*Q985)*($F1014=5)</f>
        <v>0</v>
      </c>
      <c r="R1014" s="269">
        <f>(IFERROR(-FV(R$965,R985,R135/R985)-R135,0)+(SUM($N135:Q135)+SUM($N1014:Q1014))*R$965*R985)*($F1014=5)</f>
        <v>0</v>
      </c>
      <c r="S1014" s="269">
        <f>(IFERROR(-FV(S$965,S985,S135/S985)-S135,0)+(SUM($N135:R135)+SUM($N1014:R1014))*S$965*S985)*($F1014=5)</f>
        <v>0</v>
      </c>
      <c r="T1014" s="269">
        <f>(IFERROR(-FV(T$965,T985,T135/T985)-T135,0)+(SUM($N135:S135)+SUM($N1014:S1014))*T$965*T985)*($F1014=5)</f>
        <v>0</v>
      </c>
      <c r="U1014" s="269">
        <f>(IFERROR(-FV(U$965,U985,U135/U985)-U135,0)+(SUM($N135:T135)+SUM($N1014:T1014))*U$965*U985)*($F1014=5)</f>
        <v>0</v>
      </c>
      <c r="V1014" s="269">
        <f>(IFERROR(-FV(V$965,V985,V135/V985)-V135,0)+(SUM($N135:U135)+SUM($N1014:U1014))*V$965*V985)*($F1014=5)</f>
        <v>0</v>
      </c>
      <c r="W1014" s="269">
        <f>(IFERROR(-FV(W$965,W985,W135/W985)-W135,0)+(SUM($N135:V135)+SUM($N1014:V1014))*W$965*W985)*($F1014=5)</f>
        <v>0</v>
      </c>
      <c r="X1014" s="269">
        <f>(IFERROR(-FV(X$965,X985,X135/X985)-X135,0)+(SUM($N135:W135)+SUM($N1014:W1014))*X$965*X985)*($F1014=5)</f>
        <v>0</v>
      </c>
      <c r="Y1014" s="269">
        <f>(IFERROR(-FV(Y$965,Y985,Y135/Y985)-Y135,0)+(SUM($N135:X135)+SUM($N1014:X1014))*Y$965*Y985)*($F1014=5)</f>
        <v>0</v>
      </c>
      <c r="Z1014" s="269">
        <f>(IFERROR(-FV(Z$965,Z985,Z135/Z985)-Z135,0)+(SUM($N135:Y135)+SUM($N1014:Y1014))*Z$965*Z985)*($F1014=5)</f>
        <v>0</v>
      </c>
      <c r="AA1014" s="269">
        <f>(IFERROR(-FV(AA$965,AA985,AA135/AA985)-AA135,0)+(SUM($N135:Z135)+SUM($N1014:Z1014))*AA$965*AA985)*($F1014=5)</f>
        <v>0</v>
      </c>
      <c r="AB1014" s="269">
        <f>(IFERROR(-FV(AB$965,AB985,AB135/AB985)-AB135,0)+(SUM($N135:AA135)+SUM($N1014:AA1014))*AB$965*AB985)*($F1014=5)</f>
        <v>0</v>
      </c>
      <c r="AC1014" s="269">
        <f>(IFERROR(-FV(AC$965,AC985,AC135/AC985)-AC135,0)+(SUM($N135:AB135)+SUM($N1014:AB1014))*AC$965*AC985)*($F1014=5)</f>
        <v>0</v>
      </c>
      <c r="AD1014" s="269">
        <f>(IFERROR(-FV(AD$965,AD985,AD135/AD985)-AD135,0)+(SUM($N135:AC135)+SUM($N1014:AC1014))*AD$965*AD985)*($F1014=5)</f>
        <v>0</v>
      </c>
      <c r="AE1014" s="269">
        <f>(IFERROR(-FV(AE$965,AE985,AE135/AE985)-AE135,0)+(SUM($N135:AD135)+SUM($N1014:AD1014))*AE$965*AE985)*($F1014=5)</f>
        <v>0</v>
      </c>
      <c r="AF1014" s="269">
        <f>(IFERROR(-FV(AF$965,AF985,AF135/AF985)-AF135,0)+(SUM($N135:AE135)+SUM($N1014:AE1014))*AF$965*AF985)*($F1014=5)</f>
        <v>0</v>
      </c>
      <c r="AG1014" s="269">
        <f>(IFERROR(-FV(AG$965,AG985,AG135/AG985)-AG135,0)+(SUM($N135:AF135)+SUM($N1014:AF1014))*AG$965*AG985)*($F1014=5)</f>
        <v>0</v>
      </c>
      <c r="AH1014" s="269">
        <f>(IFERROR(-FV(AH$965,AH985,AH135/AH985)-AH135,0)+(SUM($N135:AG135)+SUM($N1014:AG1014))*AH$965*AH985)*($F1014=5)</f>
        <v>0</v>
      </c>
      <c r="AI1014" s="269">
        <f>(IFERROR(-FV(AI$965,AI985,AI135/AI985)-AI135,0)+(SUM($N135:AH135)+SUM($N1014:AH1014))*AI$965*AI985)*($F1014=5)</f>
        <v>0</v>
      </c>
      <c r="AJ1014" s="269">
        <f>(IFERROR(-FV(AJ$965,AJ985,AJ135/AJ985)-AJ135,0)+(SUM($N135:AI135)+SUM($N1014:AI1014))*AJ$965*AJ985)*($F1014=5)</f>
        <v>0</v>
      </c>
      <c r="AK1014" s="269">
        <f>(IFERROR(-FV(AK$965,AK985,AK135/AK985)-AK135,0)+(SUM($N135:AJ135)+SUM($N1014:AJ1014))*AK$965*AK985)*($F1014=5)</f>
        <v>0</v>
      </c>
      <c r="AL1014" s="269">
        <f>(IFERROR(-FV(AL$965,AL985,AL135/AL985)-AL135,0)+(SUM($N135:AK135)+SUM($N1014:AK1014))*AL$965*AL985)*($F1014=5)</f>
        <v>0</v>
      </c>
      <c r="AM1014" s="269">
        <f>(IFERROR(-FV(AM$965,AM985,AM135/AM985)-AM135,0)+(SUM($N135:AL135)+SUM($N1014:AL1014))*AM$965*AM985)*($F1014=5)</f>
        <v>0</v>
      </c>
      <c r="AN1014" s="269">
        <f>(IFERROR(-FV(AN$965,AN985,AN135/AN985)-AN135,0)+(SUM($N135:AM135)+SUM($N1014:AM1014))*AN$965*AN985)*($F1014=5)</f>
        <v>0</v>
      </c>
      <c r="AO1014" s="269">
        <f>(IFERROR(-FV(AO$965,AO985,AO135/AO985)-AO135,0)+(SUM($N135:AN135)+SUM($N1014:AN1014))*AO$965*AO985)*($F1014=5)</f>
        <v>0</v>
      </c>
      <c r="AP1014" s="269">
        <f>(IFERROR(-FV(AP$965,AP985,AP135/AP985)-AP135,0)+(SUM($N135:AO135)+SUM($N1014:AO1014))*AP$965*AP985)*($F1014=5)</f>
        <v>0</v>
      </c>
      <c r="AQ1014" s="269">
        <f>(IFERROR(-FV(AQ$965,AQ985,AQ135/AQ985)-AQ135,0)+(SUM($N135:AP135)+SUM($N1014:AP1014))*AQ$965*AQ985)*($F1014=5)</f>
        <v>0</v>
      </c>
      <c r="AR1014" s="269">
        <f>(IFERROR(-FV(AR$965,AR985,AR135/AR985)-AR135,0)+(SUM($N135:AQ135)+SUM($N1014:AQ1014))*AR$965*AR985)*($F1014=5)</f>
        <v>0</v>
      </c>
      <c r="AS1014" s="269">
        <f>(IFERROR(-FV(AS$965,AS985,AS135/AS985)-AS135,0)+(SUM($N135:AR135)+SUM($N1014:AR1014))*AS$965*AS985)*($F1014=5)</f>
        <v>0</v>
      </c>
      <c r="AT1014" s="269">
        <f>(IFERROR(-FV(AT$965,AT985,AT135/AT985)-AT135,0)+(SUM($N135:AS135)+SUM($N1014:AS1014))*AT$965*AT985)*($F1014=5)</f>
        <v>0</v>
      </c>
      <c r="AU1014" s="269">
        <f>(IFERROR(-FV(AU$965,AU985,AU135/AU985)-AU135,0)+(SUM($N135:AT135)+SUM($N1014:AT1014))*AU$965*AU985)*($F1014=5)</f>
        <v>0</v>
      </c>
      <c r="AV1014" s="269">
        <f>(IFERROR(-FV(AV$965,AV985,AV135/AV985)-AV135,0)+(SUM($N135:AU135)+SUM($N1014:AU1014))*AV$965*AV985)*($F1014=5)</f>
        <v>0</v>
      </c>
      <c r="AW1014" s="269">
        <f>(IFERROR(-FV(AW$965,AW985,AW135/AW985)-AW135,0)+(SUM($N135:AV135)+SUM($N1014:AV1014))*AW$965*AW985)*($F1014=5)</f>
        <v>0</v>
      </c>
      <c r="AX1014" s="269">
        <f>(IFERROR(-FV(AX$965,AX985,AX135/AX985)-AX135,0)+(SUM($N135:AW135)+SUM($N1014:AW1014))*AX$965*AX985)*($F1014=5)</f>
        <v>0</v>
      </c>
      <c r="AY1014" s="269">
        <f>(IFERROR(-FV(AY$965,AY985,AY135/AY985)-AY135,0)+(SUM($N135:AX135)+SUM($N1014:AX1014))*AY$965*AY985)*($F1014=5)</f>
        <v>0</v>
      </c>
      <c r="AZ1014" s="269">
        <f>(IFERROR(-FV(AZ$965,AZ985,AZ135/AZ985)-AZ135,0)+(SUM($N135:AY135)+SUM($N1014:AY1014))*AZ$965*AZ985)*($F1014=5)</f>
        <v>0</v>
      </c>
      <c r="BA1014" s="269">
        <f>(IFERROR(-FV(BA$965,BA985,BA135/BA985)-BA135,0)+(SUM($N135:AZ135)+SUM($N1014:AZ1014))*BA$965*BA985)*($F1014=5)</f>
        <v>0</v>
      </c>
      <c r="BB1014" s="269">
        <f>(IFERROR(-FV(BB$965,BB985,BB135/BB985)-BB135,0)+(SUM($N135:BA135)+SUM($N1014:BA1014))*BB$965*BB985)*($F1014=5)</f>
        <v>0</v>
      </c>
      <c r="BC1014" s="269">
        <f>(IFERROR(-FV(BC$965,BC985,BC135/BC985)-BC135,0)+(SUM($N135:BB135)+SUM($N1014:BB1014))*BC$965*BC985)*($F1014=5)</f>
        <v>0</v>
      </c>
      <c r="BD1014" s="269">
        <f>(IFERROR(-FV(BD$965,BD985,BD135/BD985)-BD135,0)+(SUM($N135:BC135)+SUM($N1014:BC1014))*BD$965*BD985)*($F1014=5)</f>
        <v>0</v>
      </c>
      <c r="BE1014" s="269">
        <f>(IFERROR(-FV(BE$965,BE985,BE135/BE985)-BE135,0)+(SUM($N135:BD135)+SUM($N1014:BD1014))*BE$965*BE985)*($F1014=5)</f>
        <v>0</v>
      </c>
      <c r="BF1014" s="269">
        <f>(IFERROR(-FV(BF$965,BF985,BF135/BF985)-BF135,0)+(SUM($N135:BE135)+SUM($N1014:BE1014))*BF$965*BF985)*($F1014=5)</f>
        <v>0</v>
      </c>
      <c r="BG1014" s="269">
        <f>(IFERROR(-FV(BG$965,BG985,BG135/BG985)-BG135,0)+(SUM($N135:BF135)+SUM($N1014:BF1014))*BG$965*BG985)*($F1014=5)</f>
        <v>0</v>
      </c>
      <c r="BH1014" s="269">
        <f>(IFERROR(-FV(BH$965,BH985,BH135/BH985)-BH135,0)+(SUM($N135:BG135)+SUM($N1014:BG1014))*BH$965*BH985)*($F1014=5)</f>
        <v>0</v>
      </c>
      <c r="BI1014" s="269">
        <f>(IFERROR(-FV(BI$965,BI985,BI135/BI985)-BI135,0)+(SUM($N135:BH135)+SUM($N1014:BH1014))*BI$965*BI985)*($F1014=5)</f>
        <v>0</v>
      </c>
      <c r="BJ1014" s="269">
        <f>(IFERROR(-FV(BJ$965,BJ985,BJ135/BJ985)-BJ135,0)+(SUM($N135:BI135)+SUM($N1014:BI1014))*BJ$965*BJ985)*($F1014=5)</f>
        <v>0</v>
      </c>
      <c r="BK1014" s="269">
        <f>(IFERROR(-FV(BK$965,BK985,BK135/BK985)-BK135,0)+(SUM($N135:BJ135)+SUM($N1014:BJ1014))*BK$965*BK985)*($F1014=5)</f>
        <v>0</v>
      </c>
      <c r="BL1014" s="269">
        <f>(IFERROR(-FV(BL$965,BL985,BL135/BL985)-BL135,0)+(SUM($N135:BK135)+SUM($N1014:BK1014))*BL$965*BL985)*($F1014=5)</f>
        <v>0</v>
      </c>
      <c r="BM1014" s="269">
        <f>(IFERROR(-FV(BM$965,BM985,BM135/BM985)-BM135,0)+(SUM($N135:BL135)+SUM($N1014:BL1014))*BM$965*BM985)*($F1014=5)</f>
        <v>0</v>
      </c>
    </row>
    <row r="1015" spans="3:65" ht="12.75" outlineLevel="1">
      <c r="C1015" s="220">
        <f t="shared" si="788"/>
        <v>15</v>
      </c>
      <c r="D1015" s="198" t="str">
        <f t="shared" si="789"/>
        <v>…</v>
      </c>
      <c r="E1015" s="245" t="str">
        <f t="shared" si="787"/>
        <v>Operating Expense</v>
      </c>
      <c r="F1015" s="215">
        <f t="shared" si="787"/>
        <v>2</v>
      </c>
      <c r="G1015" s="215"/>
      <c r="H1015" s="257"/>
      <c r="K1015" s="236">
        <f t="shared" si="790"/>
        <v>0</v>
      </c>
      <c r="L1015" s="237">
        <f t="shared" si="791"/>
        <v>0</v>
      </c>
      <c r="O1015" s="269">
        <f>(IFERROR(-FV(O$965,O986,O136/O986)-O136,0)+(SUM($N136:N136)+SUM($N1015:N1015))*O$965*O986)*($F1015=5)</f>
        <v>0</v>
      </c>
      <c r="P1015" s="269">
        <f>(IFERROR(-FV(P$965,P986,P136/P986)-P136,0)+(SUM($N136:O136)+SUM($N1015:O1015))*P$965*P986)*($F1015=5)</f>
        <v>0</v>
      </c>
      <c r="Q1015" s="269">
        <f>(IFERROR(-FV(Q$965,Q986,Q136/Q986)-Q136,0)+(SUM($N136:P136)+SUM($N1015:P1015))*Q$965*Q986)*($F1015=5)</f>
        <v>0</v>
      </c>
      <c r="R1015" s="269">
        <f>(IFERROR(-FV(R$965,R986,R136/R986)-R136,0)+(SUM($N136:Q136)+SUM($N1015:Q1015))*R$965*R986)*($F1015=5)</f>
        <v>0</v>
      </c>
      <c r="S1015" s="269">
        <f>(IFERROR(-FV(S$965,S986,S136/S986)-S136,0)+(SUM($N136:R136)+SUM($N1015:R1015))*S$965*S986)*($F1015=5)</f>
        <v>0</v>
      </c>
      <c r="T1015" s="269">
        <f>(IFERROR(-FV(T$965,T986,T136/T986)-T136,0)+(SUM($N136:S136)+SUM($N1015:S1015))*T$965*T986)*($F1015=5)</f>
        <v>0</v>
      </c>
      <c r="U1015" s="269">
        <f>(IFERROR(-FV(U$965,U986,U136/U986)-U136,0)+(SUM($N136:T136)+SUM($N1015:T1015))*U$965*U986)*($F1015=5)</f>
        <v>0</v>
      </c>
      <c r="V1015" s="269">
        <f>(IFERROR(-FV(V$965,V986,V136/V986)-V136,0)+(SUM($N136:U136)+SUM($N1015:U1015))*V$965*V986)*($F1015=5)</f>
        <v>0</v>
      </c>
      <c r="W1015" s="269">
        <f>(IFERROR(-FV(W$965,W986,W136/W986)-W136,0)+(SUM($N136:V136)+SUM($N1015:V1015))*W$965*W986)*($F1015=5)</f>
        <v>0</v>
      </c>
      <c r="X1015" s="269">
        <f>(IFERROR(-FV(X$965,X986,X136/X986)-X136,0)+(SUM($N136:W136)+SUM($N1015:W1015))*X$965*X986)*($F1015=5)</f>
        <v>0</v>
      </c>
      <c r="Y1015" s="269">
        <f>(IFERROR(-FV(Y$965,Y986,Y136/Y986)-Y136,0)+(SUM($N136:X136)+SUM($N1015:X1015))*Y$965*Y986)*($F1015=5)</f>
        <v>0</v>
      </c>
      <c r="Z1015" s="269">
        <f>(IFERROR(-FV(Z$965,Z986,Z136/Z986)-Z136,0)+(SUM($N136:Y136)+SUM($N1015:Y1015))*Z$965*Z986)*($F1015=5)</f>
        <v>0</v>
      </c>
      <c r="AA1015" s="269">
        <f>(IFERROR(-FV(AA$965,AA986,AA136/AA986)-AA136,0)+(SUM($N136:Z136)+SUM($N1015:Z1015))*AA$965*AA986)*($F1015=5)</f>
        <v>0</v>
      </c>
      <c r="AB1015" s="269">
        <f>(IFERROR(-FV(AB$965,AB986,AB136/AB986)-AB136,0)+(SUM($N136:AA136)+SUM($N1015:AA1015))*AB$965*AB986)*($F1015=5)</f>
        <v>0</v>
      </c>
      <c r="AC1015" s="269">
        <f>(IFERROR(-FV(AC$965,AC986,AC136/AC986)-AC136,0)+(SUM($N136:AB136)+SUM($N1015:AB1015))*AC$965*AC986)*($F1015=5)</f>
        <v>0</v>
      </c>
      <c r="AD1015" s="269">
        <f>(IFERROR(-FV(AD$965,AD986,AD136/AD986)-AD136,0)+(SUM($N136:AC136)+SUM($N1015:AC1015))*AD$965*AD986)*($F1015=5)</f>
        <v>0</v>
      </c>
      <c r="AE1015" s="269">
        <f>(IFERROR(-FV(AE$965,AE986,AE136/AE986)-AE136,0)+(SUM($N136:AD136)+SUM($N1015:AD1015))*AE$965*AE986)*($F1015=5)</f>
        <v>0</v>
      </c>
      <c r="AF1015" s="269">
        <f>(IFERROR(-FV(AF$965,AF986,AF136/AF986)-AF136,0)+(SUM($N136:AE136)+SUM($N1015:AE1015))*AF$965*AF986)*($F1015=5)</f>
        <v>0</v>
      </c>
      <c r="AG1015" s="269">
        <f>(IFERROR(-FV(AG$965,AG986,AG136/AG986)-AG136,0)+(SUM($N136:AF136)+SUM($N1015:AF1015))*AG$965*AG986)*($F1015=5)</f>
        <v>0</v>
      </c>
      <c r="AH1015" s="269">
        <f>(IFERROR(-FV(AH$965,AH986,AH136/AH986)-AH136,0)+(SUM($N136:AG136)+SUM($N1015:AG1015))*AH$965*AH986)*($F1015=5)</f>
        <v>0</v>
      </c>
      <c r="AI1015" s="269">
        <f>(IFERROR(-FV(AI$965,AI986,AI136/AI986)-AI136,0)+(SUM($N136:AH136)+SUM($N1015:AH1015))*AI$965*AI986)*($F1015=5)</f>
        <v>0</v>
      </c>
      <c r="AJ1015" s="269">
        <f>(IFERROR(-FV(AJ$965,AJ986,AJ136/AJ986)-AJ136,0)+(SUM($N136:AI136)+SUM($N1015:AI1015))*AJ$965*AJ986)*($F1015=5)</f>
        <v>0</v>
      </c>
      <c r="AK1015" s="269">
        <f>(IFERROR(-FV(AK$965,AK986,AK136/AK986)-AK136,0)+(SUM($N136:AJ136)+SUM($N1015:AJ1015))*AK$965*AK986)*($F1015=5)</f>
        <v>0</v>
      </c>
      <c r="AL1015" s="269">
        <f>(IFERROR(-FV(AL$965,AL986,AL136/AL986)-AL136,0)+(SUM($N136:AK136)+SUM($N1015:AK1015))*AL$965*AL986)*($F1015=5)</f>
        <v>0</v>
      </c>
      <c r="AM1015" s="269">
        <f>(IFERROR(-FV(AM$965,AM986,AM136/AM986)-AM136,0)+(SUM($N136:AL136)+SUM($N1015:AL1015))*AM$965*AM986)*($F1015=5)</f>
        <v>0</v>
      </c>
      <c r="AN1015" s="269">
        <f>(IFERROR(-FV(AN$965,AN986,AN136/AN986)-AN136,0)+(SUM($N136:AM136)+SUM($N1015:AM1015))*AN$965*AN986)*($F1015=5)</f>
        <v>0</v>
      </c>
      <c r="AO1015" s="269">
        <f>(IFERROR(-FV(AO$965,AO986,AO136/AO986)-AO136,0)+(SUM($N136:AN136)+SUM($N1015:AN1015))*AO$965*AO986)*($F1015=5)</f>
        <v>0</v>
      </c>
      <c r="AP1015" s="269">
        <f>(IFERROR(-FV(AP$965,AP986,AP136/AP986)-AP136,0)+(SUM($N136:AO136)+SUM($N1015:AO1015))*AP$965*AP986)*($F1015=5)</f>
        <v>0</v>
      </c>
      <c r="AQ1015" s="269">
        <f>(IFERROR(-FV(AQ$965,AQ986,AQ136/AQ986)-AQ136,0)+(SUM($N136:AP136)+SUM($N1015:AP1015))*AQ$965*AQ986)*($F1015=5)</f>
        <v>0</v>
      </c>
      <c r="AR1015" s="269">
        <f>(IFERROR(-FV(AR$965,AR986,AR136/AR986)-AR136,0)+(SUM($N136:AQ136)+SUM($N1015:AQ1015))*AR$965*AR986)*($F1015=5)</f>
        <v>0</v>
      </c>
      <c r="AS1015" s="269">
        <f>(IFERROR(-FV(AS$965,AS986,AS136/AS986)-AS136,0)+(SUM($N136:AR136)+SUM($N1015:AR1015))*AS$965*AS986)*($F1015=5)</f>
        <v>0</v>
      </c>
      <c r="AT1015" s="269">
        <f>(IFERROR(-FV(AT$965,AT986,AT136/AT986)-AT136,0)+(SUM($N136:AS136)+SUM($N1015:AS1015))*AT$965*AT986)*($F1015=5)</f>
        <v>0</v>
      </c>
      <c r="AU1015" s="269">
        <f>(IFERROR(-FV(AU$965,AU986,AU136/AU986)-AU136,0)+(SUM($N136:AT136)+SUM($N1015:AT1015))*AU$965*AU986)*($F1015=5)</f>
        <v>0</v>
      </c>
      <c r="AV1015" s="269">
        <f>(IFERROR(-FV(AV$965,AV986,AV136/AV986)-AV136,0)+(SUM($N136:AU136)+SUM($N1015:AU1015))*AV$965*AV986)*($F1015=5)</f>
        <v>0</v>
      </c>
      <c r="AW1015" s="269">
        <f>(IFERROR(-FV(AW$965,AW986,AW136/AW986)-AW136,0)+(SUM($N136:AV136)+SUM($N1015:AV1015))*AW$965*AW986)*($F1015=5)</f>
        <v>0</v>
      </c>
      <c r="AX1015" s="269">
        <f>(IFERROR(-FV(AX$965,AX986,AX136/AX986)-AX136,0)+(SUM($N136:AW136)+SUM($N1015:AW1015))*AX$965*AX986)*($F1015=5)</f>
        <v>0</v>
      </c>
      <c r="AY1015" s="269">
        <f>(IFERROR(-FV(AY$965,AY986,AY136/AY986)-AY136,0)+(SUM($N136:AX136)+SUM($N1015:AX1015))*AY$965*AY986)*($F1015=5)</f>
        <v>0</v>
      </c>
      <c r="AZ1015" s="269">
        <f>(IFERROR(-FV(AZ$965,AZ986,AZ136/AZ986)-AZ136,0)+(SUM($N136:AY136)+SUM($N1015:AY1015))*AZ$965*AZ986)*($F1015=5)</f>
        <v>0</v>
      </c>
      <c r="BA1015" s="269">
        <f>(IFERROR(-FV(BA$965,BA986,BA136/BA986)-BA136,0)+(SUM($N136:AZ136)+SUM($N1015:AZ1015))*BA$965*BA986)*($F1015=5)</f>
        <v>0</v>
      </c>
      <c r="BB1015" s="269">
        <f>(IFERROR(-FV(BB$965,BB986,BB136/BB986)-BB136,0)+(SUM($N136:BA136)+SUM($N1015:BA1015))*BB$965*BB986)*($F1015=5)</f>
        <v>0</v>
      </c>
      <c r="BC1015" s="269">
        <f>(IFERROR(-FV(BC$965,BC986,BC136/BC986)-BC136,0)+(SUM($N136:BB136)+SUM($N1015:BB1015))*BC$965*BC986)*($F1015=5)</f>
        <v>0</v>
      </c>
      <c r="BD1015" s="269">
        <f>(IFERROR(-FV(BD$965,BD986,BD136/BD986)-BD136,0)+(SUM($N136:BC136)+SUM($N1015:BC1015))*BD$965*BD986)*($F1015=5)</f>
        <v>0</v>
      </c>
      <c r="BE1015" s="269">
        <f>(IFERROR(-FV(BE$965,BE986,BE136/BE986)-BE136,0)+(SUM($N136:BD136)+SUM($N1015:BD1015))*BE$965*BE986)*($F1015=5)</f>
        <v>0</v>
      </c>
      <c r="BF1015" s="269">
        <f>(IFERROR(-FV(BF$965,BF986,BF136/BF986)-BF136,0)+(SUM($N136:BE136)+SUM($N1015:BE1015))*BF$965*BF986)*($F1015=5)</f>
        <v>0</v>
      </c>
      <c r="BG1015" s="269">
        <f>(IFERROR(-FV(BG$965,BG986,BG136/BG986)-BG136,0)+(SUM($N136:BF136)+SUM($N1015:BF1015))*BG$965*BG986)*($F1015=5)</f>
        <v>0</v>
      </c>
      <c r="BH1015" s="269">
        <f>(IFERROR(-FV(BH$965,BH986,BH136/BH986)-BH136,0)+(SUM($N136:BG136)+SUM($N1015:BG1015))*BH$965*BH986)*($F1015=5)</f>
        <v>0</v>
      </c>
      <c r="BI1015" s="269">
        <f>(IFERROR(-FV(BI$965,BI986,BI136/BI986)-BI136,0)+(SUM($N136:BH136)+SUM($N1015:BH1015))*BI$965*BI986)*($F1015=5)</f>
        <v>0</v>
      </c>
      <c r="BJ1015" s="269">
        <f>(IFERROR(-FV(BJ$965,BJ986,BJ136/BJ986)-BJ136,0)+(SUM($N136:BI136)+SUM($N1015:BI1015))*BJ$965*BJ986)*($F1015=5)</f>
        <v>0</v>
      </c>
      <c r="BK1015" s="269">
        <f>(IFERROR(-FV(BK$965,BK986,BK136/BK986)-BK136,0)+(SUM($N136:BJ136)+SUM($N1015:BJ1015))*BK$965*BK986)*($F1015=5)</f>
        <v>0</v>
      </c>
      <c r="BL1015" s="269">
        <f>(IFERROR(-FV(BL$965,BL986,BL136/BL986)-BL136,0)+(SUM($N136:BK136)+SUM($N1015:BK1015))*BL$965*BL986)*($F1015=5)</f>
        <v>0</v>
      </c>
      <c r="BM1015" s="269">
        <f>(IFERROR(-FV(BM$965,BM986,BM136/BM986)-BM136,0)+(SUM($N136:BL136)+SUM($N1015:BL1015))*BM$965*BM986)*($F1015=5)</f>
        <v>0</v>
      </c>
    </row>
    <row r="1016" spans="3:65" ht="12.75" outlineLevel="1">
      <c r="C1016" s="220">
        <f t="shared" si="788"/>
        <v>16</v>
      </c>
      <c r="D1016" s="198" t="str">
        <f t="shared" si="789"/>
        <v>…</v>
      </c>
      <c r="E1016" s="245" t="str">
        <f t="shared" si="787"/>
        <v>Operating Expense</v>
      </c>
      <c r="F1016" s="215">
        <f t="shared" si="787"/>
        <v>2</v>
      </c>
      <c r="G1016" s="215"/>
      <c r="H1016" s="257"/>
      <c r="K1016" s="236">
        <f t="shared" si="790"/>
        <v>0</v>
      </c>
      <c r="L1016" s="237">
        <f t="shared" si="791"/>
        <v>0</v>
      </c>
      <c r="O1016" s="269">
        <f>(IFERROR(-FV(O$965,O987,O137/O987)-O137,0)+(SUM($N137:N137)+SUM($N1016:N1016))*O$965*O987)*($F1016=5)</f>
        <v>0</v>
      </c>
      <c r="P1016" s="269">
        <f>(IFERROR(-FV(P$965,P987,P137/P987)-P137,0)+(SUM($N137:O137)+SUM($N1016:O1016))*P$965*P987)*($F1016=5)</f>
        <v>0</v>
      </c>
      <c r="Q1016" s="269">
        <f>(IFERROR(-FV(Q$965,Q987,Q137/Q987)-Q137,0)+(SUM($N137:P137)+SUM($N1016:P1016))*Q$965*Q987)*($F1016=5)</f>
        <v>0</v>
      </c>
      <c r="R1016" s="269">
        <f>(IFERROR(-FV(R$965,R987,R137/R987)-R137,0)+(SUM($N137:Q137)+SUM($N1016:Q1016))*R$965*R987)*($F1016=5)</f>
        <v>0</v>
      </c>
      <c r="S1016" s="269">
        <f>(IFERROR(-FV(S$965,S987,S137/S987)-S137,0)+(SUM($N137:R137)+SUM($N1016:R1016))*S$965*S987)*($F1016=5)</f>
        <v>0</v>
      </c>
      <c r="T1016" s="269">
        <f>(IFERROR(-FV(T$965,T987,T137/T987)-T137,0)+(SUM($N137:S137)+SUM($N1016:S1016))*T$965*T987)*($F1016=5)</f>
        <v>0</v>
      </c>
      <c r="U1016" s="269">
        <f>(IFERROR(-FV(U$965,U987,U137/U987)-U137,0)+(SUM($N137:T137)+SUM($N1016:T1016))*U$965*U987)*($F1016=5)</f>
        <v>0</v>
      </c>
      <c r="V1016" s="269">
        <f>(IFERROR(-FV(V$965,V987,V137/V987)-V137,0)+(SUM($N137:U137)+SUM($N1016:U1016))*V$965*V987)*($F1016=5)</f>
        <v>0</v>
      </c>
      <c r="W1016" s="269">
        <f>(IFERROR(-FV(W$965,W987,W137/W987)-W137,0)+(SUM($N137:V137)+SUM($N1016:V1016))*W$965*W987)*($F1016=5)</f>
        <v>0</v>
      </c>
      <c r="X1016" s="269">
        <f>(IFERROR(-FV(X$965,X987,X137/X987)-X137,0)+(SUM($N137:W137)+SUM($N1016:W1016))*X$965*X987)*($F1016=5)</f>
        <v>0</v>
      </c>
      <c r="Y1016" s="269">
        <f>(IFERROR(-FV(Y$965,Y987,Y137/Y987)-Y137,0)+(SUM($N137:X137)+SUM($N1016:X1016))*Y$965*Y987)*($F1016=5)</f>
        <v>0</v>
      </c>
      <c r="Z1016" s="269">
        <f>(IFERROR(-FV(Z$965,Z987,Z137/Z987)-Z137,0)+(SUM($N137:Y137)+SUM($N1016:Y1016))*Z$965*Z987)*($F1016=5)</f>
        <v>0</v>
      </c>
      <c r="AA1016" s="269">
        <f>(IFERROR(-FV(AA$965,AA987,AA137/AA987)-AA137,0)+(SUM($N137:Z137)+SUM($N1016:Z1016))*AA$965*AA987)*($F1016=5)</f>
        <v>0</v>
      </c>
      <c r="AB1016" s="269">
        <f>(IFERROR(-FV(AB$965,AB987,AB137/AB987)-AB137,0)+(SUM($N137:AA137)+SUM($N1016:AA1016))*AB$965*AB987)*($F1016=5)</f>
        <v>0</v>
      </c>
      <c r="AC1016" s="269">
        <f>(IFERROR(-FV(AC$965,AC987,AC137/AC987)-AC137,0)+(SUM($N137:AB137)+SUM($N1016:AB1016))*AC$965*AC987)*($F1016=5)</f>
        <v>0</v>
      </c>
      <c r="AD1016" s="269">
        <f>(IFERROR(-FV(AD$965,AD987,AD137/AD987)-AD137,0)+(SUM($N137:AC137)+SUM($N1016:AC1016))*AD$965*AD987)*($F1016=5)</f>
        <v>0</v>
      </c>
      <c r="AE1016" s="269">
        <f>(IFERROR(-FV(AE$965,AE987,AE137/AE987)-AE137,0)+(SUM($N137:AD137)+SUM($N1016:AD1016))*AE$965*AE987)*($F1016=5)</f>
        <v>0</v>
      </c>
      <c r="AF1016" s="269">
        <f>(IFERROR(-FV(AF$965,AF987,AF137/AF987)-AF137,0)+(SUM($N137:AE137)+SUM($N1016:AE1016))*AF$965*AF987)*($F1016=5)</f>
        <v>0</v>
      </c>
      <c r="AG1016" s="269">
        <f>(IFERROR(-FV(AG$965,AG987,AG137/AG987)-AG137,0)+(SUM($N137:AF137)+SUM($N1016:AF1016))*AG$965*AG987)*($F1016=5)</f>
        <v>0</v>
      </c>
      <c r="AH1016" s="269">
        <f>(IFERROR(-FV(AH$965,AH987,AH137/AH987)-AH137,0)+(SUM($N137:AG137)+SUM($N1016:AG1016))*AH$965*AH987)*($F1016=5)</f>
        <v>0</v>
      </c>
      <c r="AI1016" s="269">
        <f>(IFERROR(-FV(AI$965,AI987,AI137/AI987)-AI137,0)+(SUM($N137:AH137)+SUM($N1016:AH1016))*AI$965*AI987)*($F1016=5)</f>
        <v>0</v>
      </c>
      <c r="AJ1016" s="269">
        <f>(IFERROR(-FV(AJ$965,AJ987,AJ137/AJ987)-AJ137,0)+(SUM($N137:AI137)+SUM($N1016:AI1016))*AJ$965*AJ987)*($F1016=5)</f>
        <v>0</v>
      </c>
      <c r="AK1016" s="269">
        <f>(IFERROR(-FV(AK$965,AK987,AK137/AK987)-AK137,0)+(SUM($N137:AJ137)+SUM($N1016:AJ1016))*AK$965*AK987)*($F1016=5)</f>
        <v>0</v>
      </c>
      <c r="AL1016" s="269">
        <f>(IFERROR(-FV(AL$965,AL987,AL137/AL987)-AL137,0)+(SUM($N137:AK137)+SUM($N1016:AK1016))*AL$965*AL987)*($F1016=5)</f>
        <v>0</v>
      </c>
      <c r="AM1016" s="269">
        <f>(IFERROR(-FV(AM$965,AM987,AM137/AM987)-AM137,0)+(SUM($N137:AL137)+SUM($N1016:AL1016))*AM$965*AM987)*($F1016=5)</f>
        <v>0</v>
      </c>
      <c r="AN1016" s="269">
        <f>(IFERROR(-FV(AN$965,AN987,AN137/AN987)-AN137,0)+(SUM($N137:AM137)+SUM($N1016:AM1016))*AN$965*AN987)*($F1016=5)</f>
        <v>0</v>
      </c>
      <c r="AO1016" s="269">
        <f>(IFERROR(-FV(AO$965,AO987,AO137/AO987)-AO137,0)+(SUM($N137:AN137)+SUM($N1016:AN1016))*AO$965*AO987)*($F1016=5)</f>
        <v>0</v>
      </c>
      <c r="AP1016" s="269">
        <f>(IFERROR(-FV(AP$965,AP987,AP137/AP987)-AP137,0)+(SUM($N137:AO137)+SUM($N1016:AO1016))*AP$965*AP987)*($F1016=5)</f>
        <v>0</v>
      </c>
      <c r="AQ1016" s="269">
        <f>(IFERROR(-FV(AQ$965,AQ987,AQ137/AQ987)-AQ137,0)+(SUM($N137:AP137)+SUM($N1016:AP1016))*AQ$965*AQ987)*($F1016=5)</f>
        <v>0</v>
      </c>
      <c r="AR1016" s="269">
        <f>(IFERROR(-FV(AR$965,AR987,AR137/AR987)-AR137,0)+(SUM($N137:AQ137)+SUM($N1016:AQ1016))*AR$965*AR987)*($F1016=5)</f>
        <v>0</v>
      </c>
      <c r="AS1016" s="269">
        <f>(IFERROR(-FV(AS$965,AS987,AS137/AS987)-AS137,0)+(SUM($N137:AR137)+SUM($N1016:AR1016))*AS$965*AS987)*($F1016=5)</f>
        <v>0</v>
      </c>
      <c r="AT1016" s="269">
        <f>(IFERROR(-FV(AT$965,AT987,AT137/AT987)-AT137,0)+(SUM($N137:AS137)+SUM($N1016:AS1016))*AT$965*AT987)*($F1016=5)</f>
        <v>0</v>
      </c>
      <c r="AU1016" s="269">
        <f>(IFERROR(-FV(AU$965,AU987,AU137/AU987)-AU137,0)+(SUM($N137:AT137)+SUM($N1016:AT1016))*AU$965*AU987)*($F1016=5)</f>
        <v>0</v>
      </c>
      <c r="AV1016" s="269">
        <f>(IFERROR(-FV(AV$965,AV987,AV137/AV987)-AV137,0)+(SUM($N137:AU137)+SUM($N1016:AU1016))*AV$965*AV987)*($F1016=5)</f>
        <v>0</v>
      </c>
      <c r="AW1016" s="269">
        <f>(IFERROR(-FV(AW$965,AW987,AW137/AW987)-AW137,0)+(SUM($N137:AV137)+SUM($N1016:AV1016))*AW$965*AW987)*($F1016=5)</f>
        <v>0</v>
      </c>
      <c r="AX1016" s="269">
        <f>(IFERROR(-FV(AX$965,AX987,AX137/AX987)-AX137,0)+(SUM($N137:AW137)+SUM($N1016:AW1016))*AX$965*AX987)*($F1016=5)</f>
        <v>0</v>
      </c>
      <c r="AY1016" s="269">
        <f>(IFERROR(-FV(AY$965,AY987,AY137/AY987)-AY137,0)+(SUM($N137:AX137)+SUM($N1016:AX1016))*AY$965*AY987)*($F1016=5)</f>
        <v>0</v>
      </c>
      <c r="AZ1016" s="269">
        <f>(IFERROR(-FV(AZ$965,AZ987,AZ137/AZ987)-AZ137,0)+(SUM($N137:AY137)+SUM($N1016:AY1016))*AZ$965*AZ987)*($F1016=5)</f>
        <v>0</v>
      </c>
      <c r="BA1016" s="269">
        <f>(IFERROR(-FV(BA$965,BA987,BA137/BA987)-BA137,0)+(SUM($N137:AZ137)+SUM($N1016:AZ1016))*BA$965*BA987)*($F1016=5)</f>
        <v>0</v>
      </c>
      <c r="BB1016" s="269">
        <f>(IFERROR(-FV(BB$965,BB987,BB137/BB987)-BB137,0)+(SUM($N137:BA137)+SUM($N1016:BA1016))*BB$965*BB987)*($F1016=5)</f>
        <v>0</v>
      </c>
      <c r="BC1016" s="269">
        <f>(IFERROR(-FV(BC$965,BC987,BC137/BC987)-BC137,0)+(SUM($N137:BB137)+SUM($N1016:BB1016))*BC$965*BC987)*($F1016=5)</f>
        <v>0</v>
      </c>
      <c r="BD1016" s="269">
        <f>(IFERROR(-FV(BD$965,BD987,BD137/BD987)-BD137,0)+(SUM($N137:BC137)+SUM($N1016:BC1016))*BD$965*BD987)*($F1016=5)</f>
        <v>0</v>
      </c>
      <c r="BE1016" s="269">
        <f>(IFERROR(-FV(BE$965,BE987,BE137/BE987)-BE137,0)+(SUM($N137:BD137)+SUM($N1016:BD1016))*BE$965*BE987)*($F1016=5)</f>
        <v>0</v>
      </c>
      <c r="BF1016" s="269">
        <f>(IFERROR(-FV(BF$965,BF987,BF137/BF987)-BF137,0)+(SUM($N137:BE137)+SUM($N1016:BE1016))*BF$965*BF987)*($F1016=5)</f>
        <v>0</v>
      </c>
      <c r="BG1016" s="269">
        <f>(IFERROR(-FV(BG$965,BG987,BG137/BG987)-BG137,0)+(SUM($N137:BF137)+SUM($N1016:BF1016))*BG$965*BG987)*($F1016=5)</f>
        <v>0</v>
      </c>
      <c r="BH1016" s="269">
        <f>(IFERROR(-FV(BH$965,BH987,BH137/BH987)-BH137,0)+(SUM($N137:BG137)+SUM($N1016:BG1016))*BH$965*BH987)*($F1016=5)</f>
        <v>0</v>
      </c>
      <c r="BI1016" s="269">
        <f>(IFERROR(-FV(BI$965,BI987,BI137/BI987)-BI137,0)+(SUM($N137:BH137)+SUM($N1016:BH1016))*BI$965*BI987)*($F1016=5)</f>
        <v>0</v>
      </c>
      <c r="BJ1016" s="269">
        <f>(IFERROR(-FV(BJ$965,BJ987,BJ137/BJ987)-BJ137,0)+(SUM($N137:BI137)+SUM($N1016:BI1016))*BJ$965*BJ987)*($F1016=5)</f>
        <v>0</v>
      </c>
      <c r="BK1016" s="269">
        <f>(IFERROR(-FV(BK$965,BK987,BK137/BK987)-BK137,0)+(SUM($N137:BJ137)+SUM($N1016:BJ1016))*BK$965*BK987)*($F1016=5)</f>
        <v>0</v>
      </c>
      <c r="BL1016" s="269">
        <f>(IFERROR(-FV(BL$965,BL987,BL137/BL987)-BL137,0)+(SUM($N137:BK137)+SUM($N1016:BK1016))*BL$965*BL987)*($F1016=5)</f>
        <v>0</v>
      </c>
      <c r="BM1016" s="269">
        <f>(IFERROR(-FV(BM$965,BM987,BM137/BM987)-BM137,0)+(SUM($N137:BL137)+SUM($N1016:BL1016))*BM$965*BM987)*($F1016=5)</f>
        <v>0</v>
      </c>
    </row>
    <row r="1017" spans="3:65" ht="12.75" outlineLevel="1">
      <c r="C1017" s="220">
        <f t="shared" si="788"/>
        <v>17</v>
      </c>
      <c r="D1017" s="198" t="str">
        <f t="shared" si="789"/>
        <v>…</v>
      </c>
      <c r="E1017" s="245" t="str">
        <f t="shared" si="787"/>
        <v>Operating Expense</v>
      </c>
      <c r="F1017" s="215">
        <f t="shared" si="787"/>
        <v>2</v>
      </c>
      <c r="G1017" s="215"/>
      <c r="H1017" s="257"/>
      <c r="K1017" s="236">
        <f t="shared" si="790"/>
        <v>0</v>
      </c>
      <c r="L1017" s="237">
        <f t="shared" si="791"/>
        <v>0</v>
      </c>
      <c r="O1017" s="269">
        <f>(IFERROR(-FV(O$965,O988,O138/O988)-O138,0)+(SUM($N138:N138)+SUM($N1017:N1017))*O$965*O988)*($F1017=5)</f>
        <v>0</v>
      </c>
      <c r="P1017" s="269">
        <f>(IFERROR(-FV(P$965,P988,P138/P988)-P138,0)+(SUM($N138:O138)+SUM($N1017:O1017))*P$965*P988)*($F1017=5)</f>
        <v>0</v>
      </c>
      <c r="Q1017" s="269">
        <f>(IFERROR(-FV(Q$965,Q988,Q138/Q988)-Q138,0)+(SUM($N138:P138)+SUM($N1017:P1017))*Q$965*Q988)*($F1017=5)</f>
        <v>0</v>
      </c>
      <c r="R1017" s="269">
        <f>(IFERROR(-FV(R$965,R988,R138/R988)-R138,0)+(SUM($N138:Q138)+SUM($N1017:Q1017))*R$965*R988)*($F1017=5)</f>
        <v>0</v>
      </c>
      <c r="S1017" s="269">
        <f>(IFERROR(-FV(S$965,S988,S138/S988)-S138,0)+(SUM($N138:R138)+SUM($N1017:R1017))*S$965*S988)*($F1017=5)</f>
        <v>0</v>
      </c>
      <c r="T1017" s="269">
        <f>(IFERROR(-FV(T$965,T988,T138/T988)-T138,0)+(SUM($N138:S138)+SUM($N1017:S1017))*T$965*T988)*($F1017=5)</f>
        <v>0</v>
      </c>
      <c r="U1017" s="269">
        <f>(IFERROR(-FV(U$965,U988,U138/U988)-U138,0)+(SUM($N138:T138)+SUM($N1017:T1017))*U$965*U988)*($F1017=5)</f>
        <v>0</v>
      </c>
      <c r="V1017" s="269">
        <f>(IFERROR(-FV(V$965,V988,V138/V988)-V138,0)+(SUM($N138:U138)+SUM($N1017:U1017))*V$965*V988)*($F1017=5)</f>
        <v>0</v>
      </c>
      <c r="W1017" s="269">
        <f>(IFERROR(-FV(W$965,W988,W138/W988)-W138,0)+(SUM($N138:V138)+SUM($N1017:V1017))*W$965*W988)*($F1017=5)</f>
        <v>0</v>
      </c>
      <c r="X1017" s="269">
        <f>(IFERROR(-FV(X$965,X988,X138/X988)-X138,0)+(SUM($N138:W138)+SUM($N1017:W1017))*X$965*X988)*($F1017=5)</f>
        <v>0</v>
      </c>
      <c r="Y1017" s="269">
        <f>(IFERROR(-FV(Y$965,Y988,Y138/Y988)-Y138,0)+(SUM($N138:X138)+SUM($N1017:X1017))*Y$965*Y988)*($F1017=5)</f>
        <v>0</v>
      </c>
      <c r="Z1017" s="269">
        <f>(IFERROR(-FV(Z$965,Z988,Z138/Z988)-Z138,0)+(SUM($N138:Y138)+SUM($N1017:Y1017))*Z$965*Z988)*($F1017=5)</f>
        <v>0</v>
      </c>
      <c r="AA1017" s="269">
        <f>(IFERROR(-FV(AA$965,AA988,AA138/AA988)-AA138,0)+(SUM($N138:Z138)+SUM($N1017:Z1017))*AA$965*AA988)*($F1017=5)</f>
        <v>0</v>
      </c>
      <c r="AB1017" s="269">
        <f>(IFERROR(-FV(AB$965,AB988,AB138/AB988)-AB138,0)+(SUM($N138:AA138)+SUM($N1017:AA1017))*AB$965*AB988)*($F1017=5)</f>
        <v>0</v>
      </c>
      <c r="AC1017" s="269">
        <f>(IFERROR(-FV(AC$965,AC988,AC138/AC988)-AC138,0)+(SUM($N138:AB138)+SUM($N1017:AB1017))*AC$965*AC988)*($F1017=5)</f>
        <v>0</v>
      </c>
      <c r="AD1017" s="269">
        <f>(IFERROR(-FV(AD$965,AD988,AD138/AD988)-AD138,0)+(SUM($N138:AC138)+SUM($N1017:AC1017))*AD$965*AD988)*($F1017=5)</f>
        <v>0</v>
      </c>
      <c r="AE1017" s="269">
        <f>(IFERROR(-FV(AE$965,AE988,AE138/AE988)-AE138,0)+(SUM($N138:AD138)+SUM($N1017:AD1017))*AE$965*AE988)*($F1017=5)</f>
        <v>0</v>
      </c>
      <c r="AF1017" s="269">
        <f>(IFERROR(-FV(AF$965,AF988,AF138/AF988)-AF138,0)+(SUM($N138:AE138)+SUM($N1017:AE1017))*AF$965*AF988)*($F1017=5)</f>
        <v>0</v>
      </c>
      <c r="AG1017" s="269">
        <f>(IFERROR(-FV(AG$965,AG988,AG138/AG988)-AG138,0)+(SUM($N138:AF138)+SUM($N1017:AF1017))*AG$965*AG988)*($F1017=5)</f>
        <v>0</v>
      </c>
      <c r="AH1017" s="269">
        <f>(IFERROR(-FV(AH$965,AH988,AH138/AH988)-AH138,0)+(SUM($N138:AG138)+SUM($N1017:AG1017))*AH$965*AH988)*($F1017=5)</f>
        <v>0</v>
      </c>
      <c r="AI1017" s="269">
        <f>(IFERROR(-FV(AI$965,AI988,AI138/AI988)-AI138,0)+(SUM($N138:AH138)+SUM($N1017:AH1017))*AI$965*AI988)*($F1017=5)</f>
        <v>0</v>
      </c>
      <c r="AJ1017" s="269">
        <f>(IFERROR(-FV(AJ$965,AJ988,AJ138/AJ988)-AJ138,0)+(SUM($N138:AI138)+SUM($N1017:AI1017))*AJ$965*AJ988)*($F1017=5)</f>
        <v>0</v>
      </c>
      <c r="AK1017" s="269">
        <f>(IFERROR(-FV(AK$965,AK988,AK138/AK988)-AK138,0)+(SUM($N138:AJ138)+SUM($N1017:AJ1017))*AK$965*AK988)*($F1017=5)</f>
        <v>0</v>
      </c>
      <c r="AL1017" s="269">
        <f>(IFERROR(-FV(AL$965,AL988,AL138/AL988)-AL138,0)+(SUM($N138:AK138)+SUM($N1017:AK1017))*AL$965*AL988)*($F1017=5)</f>
        <v>0</v>
      </c>
      <c r="AM1017" s="269">
        <f>(IFERROR(-FV(AM$965,AM988,AM138/AM988)-AM138,0)+(SUM($N138:AL138)+SUM($N1017:AL1017))*AM$965*AM988)*($F1017=5)</f>
        <v>0</v>
      </c>
      <c r="AN1017" s="269">
        <f>(IFERROR(-FV(AN$965,AN988,AN138/AN988)-AN138,0)+(SUM($N138:AM138)+SUM($N1017:AM1017))*AN$965*AN988)*($F1017=5)</f>
        <v>0</v>
      </c>
      <c r="AO1017" s="269">
        <f>(IFERROR(-FV(AO$965,AO988,AO138/AO988)-AO138,0)+(SUM($N138:AN138)+SUM($N1017:AN1017))*AO$965*AO988)*($F1017=5)</f>
        <v>0</v>
      </c>
      <c r="AP1017" s="269">
        <f>(IFERROR(-FV(AP$965,AP988,AP138/AP988)-AP138,0)+(SUM($N138:AO138)+SUM($N1017:AO1017))*AP$965*AP988)*($F1017=5)</f>
        <v>0</v>
      </c>
      <c r="AQ1017" s="269">
        <f>(IFERROR(-FV(AQ$965,AQ988,AQ138/AQ988)-AQ138,0)+(SUM($N138:AP138)+SUM($N1017:AP1017))*AQ$965*AQ988)*($F1017=5)</f>
        <v>0</v>
      </c>
      <c r="AR1017" s="269">
        <f>(IFERROR(-FV(AR$965,AR988,AR138/AR988)-AR138,0)+(SUM($N138:AQ138)+SUM($N1017:AQ1017))*AR$965*AR988)*($F1017=5)</f>
        <v>0</v>
      </c>
      <c r="AS1017" s="269">
        <f>(IFERROR(-FV(AS$965,AS988,AS138/AS988)-AS138,0)+(SUM($N138:AR138)+SUM($N1017:AR1017))*AS$965*AS988)*($F1017=5)</f>
        <v>0</v>
      </c>
      <c r="AT1017" s="269">
        <f>(IFERROR(-FV(AT$965,AT988,AT138/AT988)-AT138,0)+(SUM($N138:AS138)+SUM($N1017:AS1017))*AT$965*AT988)*($F1017=5)</f>
        <v>0</v>
      </c>
      <c r="AU1017" s="269">
        <f>(IFERROR(-FV(AU$965,AU988,AU138/AU988)-AU138,0)+(SUM($N138:AT138)+SUM($N1017:AT1017))*AU$965*AU988)*($F1017=5)</f>
        <v>0</v>
      </c>
      <c r="AV1017" s="269">
        <f>(IFERROR(-FV(AV$965,AV988,AV138/AV988)-AV138,0)+(SUM($N138:AU138)+SUM($N1017:AU1017))*AV$965*AV988)*($F1017=5)</f>
        <v>0</v>
      </c>
      <c r="AW1017" s="269">
        <f>(IFERROR(-FV(AW$965,AW988,AW138/AW988)-AW138,0)+(SUM($N138:AV138)+SUM($N1017:AV1017))*AW$965*AW988)*($F1017=5)</f>
        <v>0</v>
      </c>
      <c r="AX1017" s="269">
        <f>(IFERROR(-FV(AX$965,AX988,AX138/AX988)-AX138,0)+(SUM($N138:AW138)+SUM($N1017:AW1017))*AX$965*AX988)*($F1017=5)</f>
        <v>0</v>
      </c>
      <c r="AY1017" s="269">
        <f>(IFERROR(-FV(AY$965,AY988,AY138/AY988)-AY138,0)+(SUM($N138:AX138)+SUM($N1017:AX1017))*AY$965*AY988)*($F1017=5)</f>
        <v>0</v>
      </c>
      <c r="AZ1017" s="269">
        <f>(IFERROR(-FV(AZ$965,AZ988,AZ138/AZ988)-AZ138,0)+(SUM($N138:AY138)+SUM($N1017:AY1017))*AZ$965*AZ988)*($F1017=5)</f>
        <v>0</v>
      </c>
      <c r="BA1017" s="269">
        <f>(IFERROR(-FV(BA$965,BA988,BA138/BA988)-BA138,0)+(SUM($N138:AZ138)+SUM($N1017:AZ1017))*BA$965*BA988)*($F1017=5)</f>
        <v>0</v>
      </c>
      <c r="BB1017" s="269">
        <f>(IFERROR(-FV(BB$965,BB988,BB138/BB988)-BB138,0)+(SUM($N138:BA138)+SUM($N1017:BA1017))*BB$965*BB988)*($F1017=5)</f>
        <v>0</v>
      </c>
      <c r="BC1017" s="269">
        <f>(IFERROR(-FV(BC$965,BC988,BC138/BC988)-BC138,0)+(SUM($N138:BB138)+SUM($N1017:BB1017))*BC$965*BC988)*($F1017=5)</f>
        <v>0</v>
      </c>
      <c r="BD1017" s="269">
        <f>(IFERROR(-FV(BD$965,BD988,BD138/BD988)-BD138,0)+(SUM($N138:BC138)+SUM($N1017:BC1017))*BD$965*BD988)*($F1017=5)</f>
        <v>0</v>
      </c>
      <c r="BE1017" s="269">
        <f>(IFERROR(-FV(BE$965,BE988,BE138/BE988)-BE138,0)+(SUM($N138:BD138)+SUM($N1017:BD1017))*BE$965*BE988)*($F1017=5)</f>
        <v>0</v>
      </c>
      <c r="BF1017" s="269">
        <f>(IFERROR(-FV(BF$965,BF988,BF138/BF988)-BF138,0)+(SUM($N138:BE138)+SUM($N1017:BE1017))*BF$965*BF988)*($F1017=5)</f>
        <v>0</v>
      </c>
      <c r="BG1017" s="269">
        <f>(IFERROR(-FV(BG$965,BG988,BG138/BG988)-BG138,0)+(SUM($N138:BF138)+SUM($N1017:BF1017))*BG$965*BG988)*($F1017=5)</f>
        <v>0</v>
      </c>
      <c r="BH1017" s="269">
        <f>(IFERROR(-FV(BH$965,BH988,BH138/BH988)-BH138,0)+(SUM($N138:BG138)+SUM($N1017:BG1017))*BH$965*BH988)*($F1017=5)</f>
        <v>0</v>
      </c>
      <c r="BI1017" s="269">
        <f>(IFERROR(-FV(BI$965,BI988,BI138/BI988)-BI138,0)+(SUM($N138:BH138)+SUM($N1017:BH1017))*BI$965*BI988)*($F1017=5)</f>
        <v>0</v>
      </c>
      <c r="BJ1017" s="269">
        <f>(IFERROR(-FV(BJ$965,BJ988,BJ138/BJ988)-BJ138,0)+(SUM($N138:BI138)+SUM($N1017:BI1017))*BJ$965*BJ988)*($F1017=5)</f>
        <v>0</v>
      </c>
      <c r="BK1017" s="269">
        <f>(IFERROR(-FV(BK$965,BK988,BK138/BK988)-BK138,0)+(SUM($N138:BJ138)+SUM($N1017:BJ1017))*BK$965*BK988)*($F1017=5)</f>
        <v>0</v>
      </c>
      <c r="BL1017" s="269">
        <f>(IFERROR(-FV(BL$965,BL988,BL138/BL988)-BL138,0)+(SUM($N138:BK138)+SUM($N1017:BK1017))*BL$965*BL988)*($F1017=5)</f>
        <v>0</v>
      </c>
      <c r="BM1017" s="269">
        <f>(IFERROR(-FV(BM$965,BM988,BM138/BM988)-BM138,0)+(SUM($N138:BL138)+SUM($N1017:BL1017))*BM$965*BM988)*($F1017=5)</f>
        <v>0</v>
      </c>
    </row>
    <row r="1018" spans="3:65" ht="12.75" outlineLevel="1">
      <c r="C1018" s="220">
        <f t="shared" si="788"/>
        <v>18</v>
      </c>
      <c r="D1018" s="198" t="str">
        <f t="shared" si="789"/>
        <v>…</v>
      </c>
      <c r="E1018" s="245" t="str">
        <f t="shared" si="787"/>
        <v>Operating Expense</v>
      </c>
      <c r="F1018" s="215">
        <f t="shared" si="787"/>
        <v>2</v>
      </c>
      <c r="G1018" s="215"/>
      <c r="H1018" s="257"/>
      <c r="K1018" s="236">
        <f t="shared" si="790"/>
        <v>0</v>
      </c>
      <c r="L1018" s="237">
        <f t="shared" si="791"/>
        <v>0</v>
      </c>
      <c r="O1018" s="269">
        <f>(IFERROR(-FV(O$965,O989,O139/O989)-O139,0)+(SUM($N139:N139)+SUM($N1018:N1018))*O$965*O989)*($F1018=5)</f>
        <v>0</v>
      </c>
      <c r="P1018" s="269">
        <f>(IFERROR(-FV(P$965,P989,P139/P989)-P139,0)+(SUM($N139:O139)+SUM($N1018:O1018))*P$965*P989)*($F1018=5)</f>
        <v>0</v>
      </c>
      <c r="Q1018" s="269">
        <f>(IFERROR(-FV(Q$965,Q989,Q139/Q989)-Q139,0)+(SUM($N139:P139)+SUM($N1018:P1018))*Q$965*Q989)*($F1018=5)</f>
        <v>0</v>
      </c>
      <c r="R1018" s="269">
        <f>(IFERROR(-FV(R$965,R989,R139/R989)-R139,0)+(SUM($N139:Q139)+SUM($N1018:Q1018))*R$965*R989)*($F1018=5)</f>
        <v>0</v>
      </c>
      <c r="S1018" s="269">
        <f>(IFERROR(-FV(S$965,S989,S139/S989)-S139,0)+(SUM($N139:R139)+SUM($N1018:R1018))*S$965*S989)*($F1018=5)</f>
        <v>0</v>
      </c>
      <c r="T1018" s="269">
        <f>(IFERROR(-FV(T$965,T989,T139/T989)-T139,0)+(SUM($N139:S139)+SUM($N1018:S1018))*T$965*T989)*($F1018=5)</f>
        <v>0</v>
      </c>
      <c r="U1018" s="269">
        <f>(IFERROR(-FV(U$965,U989,U139/U989)-U139,0)+(SUM($N139:T139)+SUM($N1018:T1018))*U$965*U989)*($F1018=5)</f>
        <v>0</v>
      </c>
      <c r="V1018" s="269">
        <f>(IFERROR(-FV(V$965,V989,V139/V989)-V139,0)+(SUM($N139:U139)+SUM($N1018:U1018))*V$965*V989)*($F1018=5)</f>
        <v>0</v>
      </c>
      <c r="W1018" s="269">
        <f>(IFERROR(-FV(W$965,W989,W139/W989)-W139,0)+(SUM($N139:V139)+SUM($N1018:V1018))*W$965*W989)*($F1018=5)</f>
        <v>0</v>
      </c>
      <c r="X1018" s="269">
        <f>(IFERROR(-FV(X$965,X989,X139/X989)-X139,0)+(SUM($N139:W139)+SUM($N1018:W1018))*X$965*X989)*($F1018=5)</f>
        <v>0</v>
      </c>
      <c r="Y1018" s="269">
        <f>(IFERROR(-FV(Y$965,Y989,Y139/Y989)-Y139,0)+(SUM($N139:X139)+SUM($N1018:X1018))*Y$965*Y989)*($F1018=5)</f>
        <v>0</v>
      </c>
      <c r="Z1018" s="269">
        <f>(IFERROR(-FV(Z$965,Z989,Z139/Z989)-Z139,0)+(SUM($N139:Y139)+SUM($N1018:Y1018))*Z$965*Z989)*($F1018=5)</f>
        <v>0</v>
      </c>
      <c r="AA1018" s="269">
        <f>(IFERROR(-FV(AA$965,AA989,AA139/AA989)-AA139,0)+(SUM($N139:Z139)+SUM($N1018:Z1018))*AA$965*AA989)*($F1018=5)</f>
        <v>0</v>
      </c>
      <c r="AB1018" s="269">
        <f>(IFERROR(-FV(AB$965,AB989,AB139/AB989)-AB139,0)+(SUM($N139:AA139)+SUM($N1018:AA1018))*AB$965*AB989)*($F1018=5)</f>
        <v>0</v>
      </c>
      <c r="AC1018" s="269">
        <f>(IFERROR(-FV(AC$965,AC989,AC139/AC989)-AC139,0)+(SUM($N139:AB139)+SUM($N1018:AB1018))*AC$965*AC989)*($F1018=5)</f>
        <v>0</v>
      </c>
      <c r="AD1018" s="269">
        <f>(IFERROR(-FV(AD$965,AD989,AD139/AD989)-AD139,0)+(SUM($N139:AC139)+SUM($N1018:AC1018))*AD$965*AD989)*($F1018=5)</f>
        <v>0</v>
      </c>
      <c r="AE1018" s="269">
        <f>(IFERROR(-FV(AE$965,AE989,AE139/AE989)-AE139,0)+(SUM($N139:AD139)+SUM($N1018:AD1018))*AE$965*AE989)*($F1018=5)</f>
        <v>0</v>
      </c>
      <c r="AF1018" s="269">
        <f>(IFERROR(-FV(AF$965,AF989,AF139/AF989)-AF139,0)+(SUM($N139:AE139)+SUM($N1018:AE1018))*AF$965*AF989)*($F1018=5)</f>
        <v>0</v>
      </c>
      <c r="AG1018" s="269">
        <f>(IFERROR(-FV(AG$965,AG989,AG139/AG989)-AG139,0)+(SUM($N139:AF139)+SUM($N1018:AF1018))*AG$965*AG989)*($F1018=5)</f>
        <v>0</v>
      </c>
      <c r="AH1018" s="269">
        <f>(IFERROR(-FV(AH$965,AH989,AH139/AH989)-AH139,0)+(SUM($N139:AG139)+SUM($N1018:AG1018))*AH$965*AH989)*($F1018=5)</f>
        <v>0</v>
      </c>
      <c r="AI1018" s="269">
        <f>(IFERROR(-FV(AI$965,AI989,AI139/AI989)-AI139,0)+(SUM($N139:AH139)+SUM($N1018:AH1018))*AI$965*AI989)*($F1018=5)</f>
        <v>0</v>
      </c>
      <c r="AJ1018" s="269">
        <f>(IFERROR(-FV(AJ$965,AJ989,AJ139/AJ989)-AJ139,0)+(SUM($N139:AI139)+SUM($N1018:AI1018))*AJ$965*AJ989)*($F1018=5)</f>
        <v>0</v>
      </c>
      <c r="AK1018" s="269">
        <f>(IFERROR(-FV(AK$965,AK989,AK139/AK989)-AK139,0)+(SUM($N139:AJ139)+SUM($N1018:AJ1018))*AK$965*AK989)*($F1018=5)</f>
        <v>0</v>
      </c>
      <c r="AL1018" s="269">
        <f>(IFERROR(-FV(AL$965,AL989,AL139/AL989)-AL139,0)+(SUM($N139:AK139)+SUM($N1018:AK1018))*AL$965*AL989)*($F1018=5)</f>
        <v>0</v>
      </c>
      <c r="AM1018" s="269">
        <f>(IFERROR(-FV(AM$965,AM989,AM139/AM989)-AM139,0)+(SUM($N139:AL139)+SUM($N1018:AL1018))*AM$965*AM989)*($F1018=5)</f>
        <v>0</v>
      </c>
      <c r="AN1018" s="269">
        <f>(IFERROR(-FV(AN$965,AN989,AN139/AN989)-AN139,0)+(SUM($N139:AM139)+SUM($N1018:AM1018))*AN$965*AN989)*($F1018=5)</f>
        <v>0</v>
      </c>
      <c r="AO1018" s="269">
        <f>(IFERROR(-FV(AO$965,AO989,AO139/AO989)-AO139,0)+(SUM($N139:AN139)+SUM($N1018:AN1018))*AO$965*AO989)*($F1018=5)</f>
        <v>0</v>
      </c>
      <c r="AP1018" s="269">
        <f>(IFERROR(-FV(AP$965,AP989,AP139/AP989)-AP139,0)+(SUM($N139:AO139)+SUM($N1018:AO1018))*AP$965*AP989)*($F1018=5)</f>
        <v>0</v>
      </c>
      <c r="AQ1018" s="269">
        <f>(IFERROR(-FV(AQ$965,AQ989,AQ139/AQ989)-AQ139,0)+(SUM($N139:AP139)+SUM($N1018:AP1018))*AQ$965*AQ989)*($F1018=5)</f>
        <v>0</v>
      </c>
      <c r="AR1018" s="269">
        <f>(IFERROR(-FV(AR$965,AR989,AR139/AR989)-AR139,0)+(SUM($N139:AQ139)+SUM($N1018:AQ1018))*AR$965*AR989)*($F1018=5)</f>
        <v>0</v>
      </c>
      <c r="AS1018" s="269">
        <f>(IFERROR(-FV(AS$965,AS989,AS139/AS989)-AS139,0)+(SUM($N139:AR139)+SUM($N1018:AR1018))*AS$965*AS989)*($F1018=5)</f>
        <v>0</v>
      </c>
      <c r="AT1018" s="269">
        <f>(IFERROR(-FV(AT$965,AT989,AT139/AT989)-AT139,0)+(SUM($N139:AS139)+SUM($N1018:AS1018))*AT$965*AT989)*($F1018=5)</f>
        <v>0</v>
      </c>
      <c r="AU1018" s="269">
        <f>(IFERROR(-FV(AU$965,AU989,AU139/AU989)-AU139,0)+(SUM($N139:AT139)+SUM($N1018:AT1018))*AU$965*AU989)*($F1018=5)</f>
        <v>0</v>
      </c>
      <c r="AV1018" s="269">
        <f>(IFERROR(-FV(AV$965,AV989,AV139/AV989)-AV139,0)+(SUM($N139:AU139)+SUM($N1018:AU1018))*AV$965*AV989)*($F1018=5)</f>
        <v>0</v>
      </c>
      <c r="AW1018" s="269">
        <f>(IFERROR(-FV(AW$965,AW989,AW139/AW989)-AW139,0)+(SUM($N139:AV139)+SUM($N1018:AV1018))*AW$965*AW989)*($F1018=5)</f>
        <v>0</v>
      </c>
      <c r="AX1018" s="269">
        <f>(IFERROR(-FV(AX$965,AX989,AX139/AX989)-AX139,0)+(SUM($N139:AW139)+SUM($N1018:AW1018))*AX$965*AX989)*($F1018=5)</f>
        <v>0</v>
      </c>
      <c r="AY1018" s="269">
        <f>(IFERROR(-FV(AY$965,AY989,AY139/AY989)-AY139,0)+(SUM($N139:AX139)+SUM($N1018:AX1018))*AY$965*AY989)*($F1018=5)</f>
        <v>0</v>
      </c>
      <c r="AZ1018" s="269">
        <f>(IFERROR(-FV(AZ$965,AZ989,AZ139/AZ989)-AZ139,0)+(SUM($N139:AY139)+SUM($N1018:AY1018))*AZ$965*AZ989)*($F1018=5)</f>
        <v>0</v>
      </c>
      <c r="BA1018" s="269">
        <f>(IFERROR(-FV(BA$965,BA989,BA139/BA989)-BA139,0)+(SUM($N139:AZ139)+SUM($N1018:AZ1018))*BA$965*BA989)*($F1018=5)</f>
        <v>0</v>
      </c>
      <c r="BB1018" s="269">
        <f>(IFERROR(-FV(BB$965,BB989,BB139/BB989)-BB139,0)+(SUM($N139:BA139)+SUM($N1018:BA1018))*BB$965*BB989)*($F1018=5)</f>
        <v>0</v>
      </c>
      <c r="BC1018" s="269">
        <f>(IFERROR(-FV(BC$965,BC989,BC139/BC989)-BC139,0)+(SUM($N139:BB139)+SUM($N1018:BB1018))*BC$965*BC989)*($F1018=5)</f>
        <v>0</v>
      </c>
      <c r="BD1018" s="269">
        <f>(IFERROR(-FV(BD$965,BD989,BD139/BD989)-BD139,0)+(SUM($N139:BC139)+SUM($N1018:BC1018))*BD$965*BD989)*($F1018=5)</f>
        <v>0</v>
      </c>
      <c r="BE1018" s="269">
        <f>(IFERROR(-FV(BE$965,BE989,BE139/BE989)-BE139,0)+(SUM($N139:BD139)+SUM($N1018:BD1018))*BE$965*BE989)*($F1018=5)</f>
        <v>0</v>
      </c>
      <c r="BF1018" s="269">
        <f>(IFERROR(-FV(BF$965,BF989,BF139/BF989)-BF139,0)+(SUM($N139:BE139)+SUM($N1018:BE1018))*BF$965*BF989)*($F1018=5)</f>
        <v>0</v>
      </c>
      <c r="BG1018" s="269">
        <f>(IFERROR(-FV(BG$965,BG989,BG139/BG989)-BG139,0)+(SUM($N139:BF139)+SUM($N1018:BF1018))*BG$965*BG989)*($F1018=5)</f>
        <v>0</v>
      </c>
      <c r="BH1018" s="269">
        <f>(IFERROR(-FV(BH$965,BH989,BH139/BH989)-BH139,0)+(SUM($N139:BG139)+SUM($N1018:BG1018))*BH$965*BH989)*($F1018=5)</f>
        <v>0</v>
      </c>
      <c r="BI1018" s="269">
        <f>(IFERROR(-FV(BI$965,BI989,BI139/BI989)-BI139,0)+(SUM($N139:BH139)+SUM($N1018:BH1018))*BI$965*BI989)*($F1018=5)</f>
        <v>0</v>
      </c>
      <c r="BJ1018" s="269">
        <f>(IFERROR(-FV(BJ$965,BJ989,BJ139/BJ989)-BJ139,0)+(SUM($N139:BI139)+SUM($N1018:BI1018))*BJ$965*BJ989)*($F1018=5)</f>
        <v>0</v>
      </c>
      <c r="BK1018" s="269">
        <f>(IFERROR(-FV(BK$965,BK989,BK139/BK989)-BK139,0)+(SUM($N139:BJ139)+SUM($N1018:BJ1018))*BK$965*BK989)*($F1018=5)</f>
        <v>0</v>
      </c>
      <c r="BL1018" s="269">
        <f>(IFERROR(-FV(BL$965,BL989,BL139/BL989)-BL139,0)+(SUM($N139:BK139)+SUM($N1018:BK1018))*BL$965*BL989)*($F1018=5)</f>
        <v>0</v>
      </c>
      <c r="BM1018" s="269">
        <f>(IFERROR(-FV(BM$965,BM989,BM139/BM989)-BM139,0)+(SUM($N139:BL139)+SUM($N1018:BL1018))*BM$965*BM989)*($F1018=5)</f>
        <v>0</v>
      </c>
    </row>
    <row r="1019" spans="3:65" ht="12.75" outlineLevel="1">
      <c r="C1019" s="220">
        <f t="shared" si="788"/>
        <v>19</v>
      </c>
      <c r="D1019" s="198" t="str">
        <f t="shared" si="789"/>
        <v>…</v>
      </c>
      <c r="E1019" s="245" t="str">
        <f t="shared" si="787"/>
        <v>Operating Expense</v>
      </c>
      <c r="F1019" s="215">
        <f t="shared" si="787"/>
        <v>2</v>
      </c>
      <c r="G1019" s="215"/>
      <c r="H1019" s="257"/>
      <c r="K1019" s="236">
        <f t="shared" si="790"/>
        <v>0</v>
      </c>
      <c r="L1019" s="237">
        <f t="shared" si="791"/>
        <v>0</v>
      </c>
      <c r="O1019" s="269">
        <f>(IFERROR(-FV(O$965,O990,O140/O990)-O140,0)+(SUM($N140:N140)+SUM($N1019:N1019))*O$965*O990)*($F1019=5)</f>
        <v>0</v>
      </c>
      <c r="P1019" s="269">
        <f>(IFERROR(-FV(P$965,P990,P140/P990)-P140,0)+(SUM($N140:O140)+SUM($N1019:O1019))*P$965*P990)*($F1019=5)</f>
        <v>0</v>
      </c>
      <c r="Q1019" s="269">
        <f>(IFERROR(-FV(Q$965,Q990,Q140/Q990)-Q140,0)+(SUM($N140:P140)+SUM($N1019:P1019))*Q$965*Q990)*($F1019=5)</f>
        <v>0</v>
      </c>
      <c r="R1019" s="269">
        <f>(IFERROR(-FV(R$965,R990,R140/R990)-R140,0)+(SUM($N140:Q140)+SUM($N1019:Q1019))*R$965*R990)*($F1019=5)</f>
        <v>0</v>
      </c>
      <c r="S1019" s="269">
        <f>(IFERROR(-FV(S$965,S990,S140/S990)-S140,0)+(SUM($N140:R140)+SUM($N1019:R1019))*S$965*S990)*($F1019=5)</f>
        <v>0</v>
      </c>
      <c r="T1019" s="269">
        <f>(IFERROR(-FV(T$965,T990,T140/T990)-T140,0)+(SUM($N140:S140)+SUM($N1019:S1019))*T$965*T990)*($F1019=5)</f>
        <v>0</v>
      </c>
      <c r="U1019" s="269">
        <f>(IFERROR(-FV(U$965,U990,U140/U990)-U140,0)+(SUM($N140:T140)+SUM($N1019:T1019))*U$965*U990)*($F1019=5)</f>
        <v>0</v>
      </c>
      <c r="V1019" s="269">
        <f>(IFERROR(-FV(V$965,V990,V140/V990)-V140,0)+(SUM($N140:U140)+SUM($N1019:U1019))*V$965*V990)*($F1019=5)</f>
        <v>0</v>
      </c>
      <c r="W1019" s="269">
        <f>(IFERROR(-FV(W$965,W990,W140/W990)-W140,0)+(SUM($N140:V140)+SUM($N1019:V1019))*W$965*W990)*($F1019=5)</f>
        <v>0</v>
      </c>
      <c r="X1019" s="269">
        <f>(IFERROR(-FV(X$965,X990,X140/X990)-X140,0)+(SUM($N140:W140)+SUM($N1019:W1019))*X$965*X990)*($F1019=5)</f>
        <v>0</v>
      </c>
      <c r="Y1019" s="269">
        <f>(IFERROR(-FV(Y$965,Y990,Y140/Y990)-Y140,0)+(SUM($N140:X140)+SUM($N1019:X1019))*Y$965*Y990)*($F1019=5)</f>
        <v>0</v>
      </c>
      <c r="Z1019" s="269">
        <f>(IFERROR(-FV(Z$965,Z990,Z140/Z990)-Z140,0)+(SUM($N140:Y140)+SUM($N1019:Y1019))*Z$965*Z990)*($F1019=5)</f>
        <v>0</v>
      </c>
      <c r="AA1019" s="269">
        <f>(IFERROR(-FV(AA$965,AA990,AA140/AA990)-AA140,0)+(SUM($N140:Z140)+SUM($N1019:Z1019))*AA$965*AA990)*($F1019=5)</f>
        <v>0</v>
      </c>
      <c r="AB1019" s="269">
        <f>(IFERROR(-FV(AB$965,AB990,AB140/AB990)-AB140,0)+(SUM($N140:AA140)+SUM($N1019:AA1019))*AB$965*AB990)*($F1019=5)</f>
        <v>0</v>
      </c>
      <c r="AC1019" s="269">
        <f>(IFERROR(-FV(AC$965,AC990,AC140/AC990)-AC140,0)+(SUM($N140:AB140)+SUM($N1019:AB1019))*AC$965*AC990)*($F1019=5)</f>
        <v>0</v>
      </c>
      <c r="AD1019" s="269">
        <f>(IFERROR(-FV(AD$965,AD990,AD140/AD990)-AD140,0)+(SUM($N140:AC140)+SUM($N1019:AC1019))*AD$965*AD990)*($F1019=5)</f>
        <v>0</v>
      </c>
      <c r="AE1019" s="269">
        <f>(IFERROR(-FV(AE$965,AE990,AE140/AE990)-AE140,0)+(SUM($N140:AD140)+SUM($N1019:AD1019))*AE$965*AE990)*($F1019=5)</f>
        <v>0</v>
      </c>
      <c r="AF1019" s="269">
        <f>(IFERROR(-FV(AF$965,AF990,AF140/AF990)-AF140,0)+(SUM($N140:AE140)+SUM($N1019:AE1019))*AF$965*AF990)*($F1019=5)</f>
        <v>0</v>
      </c>
      <c r="AG1019" s="269">
        <f>(IFERROR(-FV(AG$965,AG990,AG140/AG990)-AG140,0)+(SUM($N140:AF140)+SUM($N1019:AF1019))*AG$965*AG990)*($F1019=5)</f>
        <v>0</v>
      </c>
      <c r="AH1019" s="269">
        <f>(IFERROR(-FV(AH$965,AH990,AH140/AH990)-AH140,0)+(SUM($N140:AG140)+SUM($N1019:AG1019))*AH$965*AH990)*($F1019=5)</f>
        <v>0</v>
      </c>
      <c r="AI1019" s="269">
        <f>(IFERROR(-FV(AI$965,AI990,AI140/AI990)-AI140,0)+(SUM($N140:AH140)+SUM($N1019:AH1019))*AI$965*AI990)*($F1019=5)</f>
        <v>0</v>
      </c>
      <c r="AJ1019" s="269">
        <f>(IFERROR(-FV(AJ$965,AJ990,AJ140/AJ990)-AJ140,0)+(SUM($N140:AI140)+SUM($N1019:AI1019))*AJ$965*AJ990)*($F1019=5)</f>
        <v>0</v>
      </c>
      <c r="AK1019" s="269">
        <f>(IFERROR(-FV(AK$965,AK990,AK140/AK990)-AK140,0)+(SUM($N140:AJ140)+SUM($N1019:AJ1019))*AK$965*AK990)*($F1019=5)</f>
        <v>0</v>
      </c>
      <c r="AL1019" s="269">
        <f>(IFERROR(-FV(AL$965,AL990,AL140/AL990)-AL140,0)+(SUM($N140:AK140)+SUM($N1019:AK1019))*AL$965*AL990)*($F1019=5)</f>
        <v>0</v>
      </c>
      <c r="AM1019" s="269">
        <f>(IFERROR(-FV(AM$965,AM990,AM140/AM990)-AM140,0)+(SUM($N140:AL140)+SUM($N1019:AL1019))*AM$965*AM990)*($F1019=5)</f>
        <v>0</v>
      </c>
      <c r="AN1019" s="269">
        <f>(IFERROR(-FV(AN$965,AN990,AN140/AN990)-AN140,0)+(SUM($N140:AM140)+SUM($N1019:AM1019))*AN$965*AN990)*($F1019=5)</f>
        <v>0</v>
      </c>
      <c r="AO1019" s="269">
        <f>(IFERROR(-FV(AO$965,AO990,AO140/AO990)-AO140,0)+(SUM($N140:AN140)+SUM($N1019:AN1019))*AO$965*AO990)*($F1019=5)</f>
        <v>0</v>
      </c>
      <c r="AP1019" s="269">
        <f>(IFERROR(-FV(AP$965,AP990,AP140/AP990)-AP140,0)+(SUM($N140:AO140)+SUM($N1019:AO1019))*AP$965*AP990)*($F1019=5)</f>
        <v>0</v>
      </c>
      <c r="AQ1019" s="269">
        <f>(IFERROR(-FV(AQ$965,AQ990,AQ140/AQ990)-AQ140,0)+(SUM($N140:AP140)+SUM($N1019:AP1019))*AQ$965*AQ990)*($F1019=5)</f>
        <v>0</v>
      </c>
      <c r="AR1019" s="269">
        <f>(IFERROR(-FV(AR$965,AR990,AR140/AR990)-AR140,0)+(SUM($N140:AQ140)+SUM($N1019:AQ1019))*AR$965*AR990)*($F1019=5)</f>
        <v>0</v>
      </c>
      <c r="AS1019" s="269">
        <f>(IFERROR(-FV(AS$965,AS990,AS140/AS990)-AS140,0)+(SUM($N140:AR140)+SUM($N1019:AR1019))*AS$965*AS990)*($F1019=5)</f>
        <v>0</v>
      </c>
      <c r="AT1019" s="269">
        <f>(IFERROR(-FV(AT$965,AT990,AT140/AT990)-AT140,0)+(SUM($N140:AS140)+SUM($N1019:AS1019))*AT$965*AT990)*($F1019=5)</f>
        <v>0</v>
      </c>
      <c r="AU1019" s="269">
        <f>(IFERROR(-FV(AU$965,AU990,AU140/AU990)-AU140,0)+(SUM($N140:AT140)+SUM($N1019:AT1019))*AU$965*AU990)*($F1019=5)</f>
        <v>0</v>
      </c>
      <c r="AV1019" s="269">
        <f>(IFERROR(-FV(AV$965,AV990,AV140/AV990)-AV140,0)+(SUM($N140:AU140)+SUM($N1019:AU1019))*AV$965*AV990)*($F1019=5)</f>
        <v>0</v>
      </c>
      <c r="AW1019" s="269">
        <f>(IFERROR(-FV(AW$965,AW990,AW140/AW990)-AW140,0)+(SUM($N140:AV140)+SUM($N1019:AV1019))*AW$965*AW990)*($F1019=5)</f>
        <v>0</v>
      </c>
      <c r="AX1019" s="269">
        <f>(IFERROR(-FV(AX$965,AX990,AX140/AX990)-AX140,0)+(SUM($N140:AW140)+SUM($N1019:AW1019))*AX$965*AX990)*($F1019=5)</f>
        <v>0</v>
      </c>
      <c r="AY1019" s="269">
        <f>(IFERROR(-FV(AY$965,AY990,AY140/AY990)-AY140,0)+(SUM($N140:AX140)+SUM($N1019:AX1019))*AY$965*AY990)*($F1019=5)</f>
        <v>0</v>
      </c>
      <c r="AZ1019" s="269">
        <f>(IFERROR(-FV(AZ$965,AZ990,AZ140/AZ990)-AZ140,0)+(SUM($N140:AY140)+SUM($N1019:AY1019))*AZ$965*AZ990)*($F1019=5)</f>
        <v>0</v>
      </c>
      <c r="BA1019" s="269">
        <f>(IFERROR(-FV(BA$965,BA990,BA140/BA990)-BA140,0)+(SUM($N140:AZ140)+SUM($N1019:AZ1019))*BA$965*BA990)*($F1019=5)</f>
        <v>0</v>
      </c>
      <c r="BB1019" s="269">
        <f>(IFERROR(-FV(BB$965,BB990,BB140/BB990)-BB140,0)+(SUM($N140:BA140)+SUM($N1019:BA1019))*BB$965*BB990)*($F1019=5)</f>
        <v>0</v>
      </c>
      <c r="BC1019" s="269">
        <f>(IFERROR(-FV(BC$965,BC990,BC140/BC990)-BC140,0)+(SUM($N140:BB140)+SUM($N1019:BB1019))*BC$965*BC990)*($F1019=5)</f>
        <v>0</v>
      </c>
      <c r="BD1019" s="269">
        <f>(IFERROR(-FV(BD$965,BD990,BD140/BD990)-BD140,0)+(SUM($N140:BC140)+SUM($N1019:BC1019))*BD$965*BD990)*($F1019=5)</f>
        <v>0</v>
      </c>
      <c r="BE1019" s="269">
        <f>(IFERROR(-FV(BE$965,BE990,BE140/BE990)-BE140,0)+(SUM($N140:BD140)+SUM($N1019:BD1019))*BE$965*BE990)*($F1019=5)</f>
        <v>0</v>
      </c>
      <c r="BF1019" s="269">
        <f>(IFERROR(-FV(BF$965,BF990,BF140/BF990)-BF140,0)+(SUM($N140:BE140)+SUM($N1019:BE1019))*BF$965*BF990)*($F1019=5)</f>
        <v>0</v>
      </c>
      <c r="BG1019" s="269">
        <f>(IFERROR(-FV(BG$965,BG990,BG140/BG990)-BG140,0)+(SUM($N140:BF140)+SUM($N1019:BF1019))*BG$965*BG990)*($F1019=5)</f>
        <v>0</v>
      </c>
      <c r="BH1019" s="269">
        <f>(IFERROR(-FV(BH$965,BH990,BH140/BH990)-BH140,0)+(SUM($N140:BG140)+SUM($N1019:BG1019))*BH$965*BH990)*($F1019=5)</f>
        <v>0</v>
      </c>
      <c r="BI1019" s="269">
        <f>(IFERROR(-FV(BI$965,BI990,BI140/BI990)-BI140,0)+(SUM($N140:BH140)+SUM($N1019:BH1019))*BI$965*BI990)*($F1019=5)</f>
        <v>0</v>
      </c>
      <c r="BJ1019" s="269">
        <f>(IFERROR(-FV(BJ$965,BJ990,BJ140/BJ990)-BJ140,0)+(SUM($N140:BI140)+SUM($N1019:BI1019))*BJ$965*BJ990)*($F1019=5)</f>
        <v>0</v>
      </c>
      <c r="BK1019" s="269">
        <f>(IFERROR(-FV(BK$965,BK990,BK140/BK990)-BK140,0)+(SUM($N140:BJ140)+SUM($N1019:BJ1019))*BK$965*BK990)*($F1019=5)</f>
        <v>0</v>
      </c>
      <c r="BL1019" s="269">
        <f>(IFERROR(-FV(BL$965,BL990,BL140/BL990)-BL140,0)+(SUM($N140:BK140)+SUM($N1019:BK1019))*BL$965*BL990)*($F1019=5)</f>
        <v>0</v>
      </c>
      <c r="BM1019" s="269">
        <f>(IFERROR(-FV(BM$965,BM990,BM140/BM990)-BM140,0)+(SUM($N140:BL140)+SUM($N1019:BL1019))*BM$965*BM990)*($F1019=5)</f>
        <v>0</v>
      </c>
    </row>
    <row r="1020" spans="3:65" ht="12.75" outlineLevel="1">
      <c r="C1020" s="220">
        <f t="shared" si="788"/>
        <v>20</v>
      </c>
      <c r="D1020" s="198" t="str">
        <f t="shared" si="789"/>
        <v>…</v>
      </c>
      <c r="E1020" s="245" t="str">
        <f t="shared" si="787"/>
        <v>Operating Expense</v>
      </c>
      <c r="F1020" s="215">
        <f t="shared" si="787"/>
        <v>2</v>
      </c>
      <c r="G1020" s="215"/>
      <c r="H1020" s="257"/>
      <c r="K1020" s="236">
        <f t="shared" si="790"/>
        <v>0</v>
      </c>
      <c r="L1020" s="237">
        <f t="shared" si="791"/>
        <v>0</v>
      </c>
      <c r="O1020" s="269">
        <f>(IFERROR(-FV(O$965,O991,O141/O991)-O141,0)+(SUM($N141:N141)+SUM($N1020:N1020))*O$965*O991)*($F1020=5)</f>
        <v>0</v>
      </c>
      <c r="P1020" s="269">
        <f>(IFERROR(-FV(P$965,P991,P141/P991)-P141,0)+(SUM($N141:O141)+SUM($N1020:O1020))*P$965*P991)*($F1020=5)</f>
        <v>0</v>
      </c>
      <c r="Q1020" s="269">
        <f>(IFERROR(-FV(Q$965,Q991,Q141/Q991)-Q141,0)+(SUM($N141:P141)+SUM($N1020:P1020))*Q$965*Q991)*($F1020=5)</f>
        <v>0</v>
      </c>
      <c r="R1020" s="269">
        <f>(IFERROR(-FV(R$965,R991,R141/R991)-R141,0)+(SUM($N141:Q141)+SUM($N1020:Q1020))*R$965*R991)*($F1020=5)</f>
        <v>0</v>
      </c>
      <c r="S1020" s="269">
        <f>(IFERROR(-FV(S$965,S991,S141/S991)-S141,0)+(SUM($N141:R141)+SUM($N1020:R1020))*S$965*S991)*($F1020=5)</f>
        <v>0</v>
      </c>
      <c r="T1020" s="269">
        <f>(IFERROR(-FV(T$965,T991,T141/T991)-T141,0)+(SUM($N141:S141)+SUM($N1020:S1020))*T$965*T991)*($F1020=5)</f>
        <v>0</v>
      </c>
      <c r="U1020" s="269">
        <f>(IFERROR(-FV(U$965,U991,U141/U991)-U141,0)+(SUM($N141:T141)+SUM($N1020:T1020))*U$965*U991)*($F1020=5)</f>
        <v>0</v>
      </c>
      <c r="V1020" s="269">
        <f>(IFERROR(-FV(V$965,V991,V141/V991)-V141,0)+(SUM($N141:U141)+SUM($N1020:U1020))*V$965*V991)*($F1020=5)</f>
        <v>0</v>
      </c>
      <c r="W1020" s="269">
        <f>(IFERROR(-FV(W$965,W991,W141/W991)-W141,0)+(SUM($N141:V141)+SUM($N1020:V1020))*W$965*W991)*($F1020=5)</f>
        <v>0</v>
      </c>
      <c r="X1020" s="269">
        <f>(IFERROR(-FV(X$965,X991,X141/X991)-X141,0)+(SUM($N141:W141)+SUM($N1020:W1020))*X$965*X991)*($F1020=5)</f>
        <v>0</v>
      </c>
      <c r="Y1020" s="269">
        <f>(IFERROR(-FV(Y$965,Y991,Y141/Y991)-Y141,0)+(SUM($N141:X141)+SUM($N1020:X1020))*Y$965*Y991)*($F1020=5)</f>
        <v>0</v>
      </c>
      <c r="Z1020" s="269">
        <f>(IFERROR(-FV(Z$965,Z991,Z141/Z991)-Z141,0)+(SUM($N141:Y141)+SUM($N1020:Y1020))*Z$965*Z991)*($F1020=5)</f>
        <v>0</v>
      </c>
      <c r="AA1020" s="269">
        <f>(IFERROR(-FV(AA$965,AA991,AA141/AA991)-AA141,0)+(SUM($N141:Z141)+SUM($N1020:Z1020))*AA$965*AA991)*($F1020=5)</f>
        <v>0</v>
      </c>
      <c r="AB1020" s="269">
        <f>(IFERROR(-FV(AB$965,AB991,AB141/AB991)-AB141,0)+(SUM($N141:AA141)+SUM($N1020:AA1020))*AB$965*AB991)*($F1020=5)</f>
        <v>0</v>
      </c>
      <c r="AC1020" s="269">
        <f>(IFERROR(-FV(AC$965,AC991,AC141/AC991)-AC141,0)+(SUM($N141:AB141)+SUM($N1020:AB1020))*AC$965*AC991)*($F1020=5)</f>
        <v>0</v>
      </c>
      <c r="AD1020" s="269">
        <f>(IFERROR(-FV(AD$965,AD991,AD141/AD991)-AD141,0)+(SUM($N141:AC141)+SUM($N1020:AC1020))*AD$965*AD991)*($F1020=5)</f>
        <v>0</v>
      </c>
      <c r="AE1020" s="269">
        <f>(IFERROR(-FV(AE$965,AE991,AE141/AE991)-AE141,0)+(SUM($N141:AD141)+SUM($N1020:AD1020))*AE$965*AE991)*($F1020=5)</f>
        <v>0</v>
      </c>
      <c r="AF1020" s="269">
        <f>(IFERROR(-FV(AF$965,AF991,AF141/AF991)-AF141,0)+(SUM($N141:AE141)+SUM($N1020:AE1020))*AF$965*AF991)*($F1020=5)</f>
        <v>0</v>
      </c>
      <c r="AG1020" s="269">
        <f>(IFERROR(-FV(AG$965,AG991,AG141/AG991)-AG141,0)+(SUM($N141:AF141)+SUM($N1020:AF1020))*AG$965*AG991)*($F1020=5)</f>
        <v>0</v>
      </c>
      <c r="AH1020" s="269">
        <f>(IFERROR(-FV(AH$965,AH991,AH141/AH991)-AH141,0)+(SUM($N141:AG141)+SUM($N1020:AG1020))*AH$965*AH991)*($F1020=5)</f>
        <v>0</v>
      </c>
      <c r="AI1020" s="269">
        <f>(IFERROR(-FV(AI$965,AI991,AI141/AI991)-AI141,0)+(SUM($N141:AH141)+SUM($N1020:AH1020))*AI$965*AI991)*($F1020=5)</f>
        <v>0</v>
      </c>
      <c r="AJ1020" s="269">
        <f>(IFERROR(-FV(AJ$965,AJ991,AJ141/AJ991)-AJ141,0)+(SUM($N141:AI141)+SUM($N1020:AI1020))*AJ$965*AJ991)*($F1020=5)</f>
        <v>0</v>
      </c>
      <c r="AK1020" s="269">
        <f>(IFERROR(-FV(AK$965,AK991,AK141/AK991)-AK141,0)+(SUM($N141:AJ141)+SUM($N1020:AJ1020))*AK$965*AK991)*($F1020=5)</f>
        <v>0</v>
      </c>
      <c r="AL1020" s="269">
        <f>(IFERROR(-FV(AL$965,AL991,AL141/AL991)-AL141,0)+(SUM($N141:AK141)+SUM($N1020:AK1020))*AL$965*AL991)*($F1020=5)</f>
        <v>0</v>
      </c>
      <c r="AM1020" s="269">
        <f>(IFERROR(-FV(AM$965,AM991,AM141/AM991)-AM141,0)+(SUM($N141:AL141)+SUM($N1020:AL1020))*AM$965*AM991)*($F1020=5)</f>
        <v>0</v>
      </c>
      <c r="AN1020" s="269">
        <f>(IFERROR(-FV(AN$965,AN991,AN141/AN991)-AN141,0)+(SUM($N141:AM141)+SUM($N1020:AM1020))*AN$965*AN991)*($F1020=5)</f>
        <v>0</v>
      </c>
      <c r="AO1020" s="269">
        <f>(IFERROR(-FV(AO$965,AO991,AO141/AO991)-AO141,0)+(SUM($N141:AN141)+SUM($N1020:AN1020))*AO$965*AO991)*($F1020=5)</f>
        <v>0</v>
      </c>
      <c r="AP1020" s="269">
        <f>(IFERROR(-FV(AP$965,AP991,AP141/AP991)-AP141,0)+(SUM($N141:AO141)+SUM($N1020:AO1020))*AP$965*AP991)*($F1020=5)</f>
        <v>0</v>
      </c>
      <c r="AQ1020" s="269">
        <f>(IFERROR(-FV(AQ$965,AQ991,AQ141/AQ991)-AQ141,0)+(SUM($N141:AP141)+SUM($N1020:AP1020))*AQ$965*AQ991)*($F1020=5)</f>
        <v>0</v>
      </c>
      <c r="AR1020" s="269">
        <f>(IFERROR(-FV(AR$965,AR991,AR141/AR991)-AR141,0)+(SUM($N141:AQ141)+SUM($N1020:AQ1020))*AR$965*AR991)*($F1020=5)</f>
        <v>0</v>
      </c>
      <c r="AS1020" s="269">
        <f>(IFERROR(-FV(AS$965,AS991,AS141/AS991)-AS141,0)+(SUM($N141:AR141)+SUM($N1020:AR1020))*AS$965*AS991)*($F1020=5)</f>
        <v>0</v>
      </c>
      <c r="AT1020" s="269">
        <f>(IFERROR(-FV(AT$965,AT991,AT141/AT991)-AT141,0)+(SUM($N141:AS141)+SUM($N1020:AS1020))*AT$965*AT991)*($F1020=5)</f>
        <v>0</v>
      </c>
      <c r="AU1020" s="269">
        <f>(IFERROR(-FV(AU$965,AU991,AU141/AU991)-AU141,0)+(SUM($N141:AT141)+SUM($N1020:AT1020))*AU$965*AU991)*($F1020=5)</f>
        <v>0</v>
      </c>
      <c r="AV1020" s="269">
        <f>(IFERROR(-FV(AV$965,AV991,AV141/AV991)-AV141,0)+(SUM($N141:AU141)+SUM($N1020:AU1020))*AV$965*AV991)*($F1020=5)</f>
        <v>0</v>
      </c>
      <c r="AW1020" s="269">
        <f>(IFERROR(-FV(AW$965,AW991,AW141/AW991)-AW141,0)+(SUM($N141:AV141)+SUM($N1020:AV1020))*AW$965*AW991)*($F1020=5)</f>
        <v>0</v>
      </c>
      <c r="AX1020" s="269">
        <f>(IFERROR(-FV(AX$965,AX991,AX141/AX991)-AX141,0)+(SUM($N141:AW141)+SUM($N1020:AW1020))*AX$965*AX991)*($F1020=5)</f>
        <v>0</v>
      </c>
      <c r="AY1020" s="269">
        <f>(IFERROR(-FV(AY$965,AY991,AY141/AY991)-AY141,0)+(SUM($N141:AX141)+SUM($N1020:AX1020))*AY$965*AY991)*($F1020=5)</f>
        <v>0</v>
      </c>
      <c r="AZ1020" s="269">
        <f>(IFERROR(-FV(AZ$965,AZ991,AZ141/AZ991)-AZ141,0)+(SUM($N141:AY141)+SUM($N1020:AY1020))*AZ$965*AZ991)*($F1020=5)</f>
        <v>0</v>
      </c>
      <c r="BA1020" s="269">
        <f>(IFERROR(-FV(BA$965,BA991,BA141/BA991)-BA141,0)+(SUM($N141:AZ141)+SUM($N1020:AZ1020))*BA$965*BA991)*($F1020=5)</f>
        <v>0</v>
      </c>
      <c r="BB1020" s="269">
        <f>(IFERROR(-FV(BB$965,BB991,BB141/BB991)-BB141,0)+(SUM($N141:BA141)+SUM($N1020:BA1020))*BB$965*BB991)*($F1020=5)</f>
        <v>0</v>
      </c>
      <c r="BC1020" s="269">
        <f>(IFERROR(-FV(BC$965,BC991,BC141/BC991)-BC141,0)+(SUM($N141:BB141)+SUM($N1020:BB1020))*BC$965*BC991)*($F1020=5)</f>
        <v>0</v>
      </c>
      <c r="BD1020" s="269">
        <f>(IFERROR(-FV(BD$965,BD991,BD141/BD991)-BD141,0)+(SUM($N141:BC141)+SUM($N1020:BC1020))*BD$965*BD991)*($F1020=5)</f>
        <v>0</v>
      </c>
      <c r="BE1020" s="269">
        <f>(IFERROR(-FV(BE$965,BE991,BE141/BE991)-BE141,0)+(SUM($N141:BD141)+SUM($N1020:BD1020))*BE$965*BE991)*($F1020=5)</f>
        <v>0</v>
      </c>
      <c r="BF1020" s="269">
        <f>(IFERROR(-FV(BF$965,BF991,BF141/BF991)-BF141,0)+(SUM($N141:BE141)+SUM($N1020:BE1020))*BF$965*BF991)*($F1020=5)</f>
        <v>0</v>
      </c>
      <c r="BG1020" s="269">
        <f>(IFERROR(-FV(BG$965,BG991,BG141/BG991)-BG141,0)+(SUM($N141:BF141)+SUM($N1020:BF1020))*BG$965*BG991)*($F1020=5)</f>
        <v>0</v>
      </c>
      <c r="BH1020" s="269">
        <f>(IFERROR(-FV(BH$965,BH991,BH141/BH991)-BH141,0)+(SUM($N141:BG141)+SUM($N1020:BG1020))*BH$965*BH991)*($F1020=5)</f>
        <v>0</v>
      </c>
      <c r="BI1020" s="269">
        <f>(IFERROR(-FV(BI$965,BI991,BI141/BI991)-BI141,0)+(SUM($N141:BH141)+SUM($N1020:BH1020))*BI$965*BI991)*($F1020=5)</f>
        <v>0</v>
      </c>
      <c r="BJ1020" s="269">
        <f>(IFERROR(-FV(BJ$965,BJ991,BJ141/BJ991)-BJ141,0)+(SUM($N141:BI141)+SUM($N1020:BI1020))*BJ$965*BJ991)*($F1020=5)</f>
        <v>0</v>
      </c>
      <c r="BK1020" s="269">
        <f>(IFERROR(-FV(BK$965,BK991,BK141/BK991)-BK141,0)+(SUM($N141:BJ141)+SUM($N1020:BJ1020))*BK$965*BK991)*($F1020=5)</f>
        <v>0</v>
      </c>
      <c r="BL1020" s="269">
        <f>(IFERROR(-FV(BL$965,BL991,BL141/BL991)-BL141,0)+(SUM($N141:BK141)+SUM($N1020:BK1020))*BL$965*BL991)*($F1020=5)</f>
        <v>0</v>
      </c>
      <c r="BM1020" s="269">
        <f>(IFERROR(-FV(BM$965,BM991,BM141/BM991)-BM141,0)+(SUM($N141:BL141)+SUM($N1020:BL1020))*BM$965*BM991)*($F1020=5)</f>
        <v>0</v>
      </c>
    </row>
    <row r="1021" spans="3:65" ht="12.75" outlineLevel="1">
      <c r="C1021" s="220">
        <f t="shared" si="788"/>
        <v>21</v>
      </c>
      <c r="D1021" s="198" t="str">
        <f t="shared" si="789"/>
        <v>…</v>
      </c>
      <c r="E1021" s="245" t="str">
        <f t="shared" si="787"/>
        <v>Operating Expense</v>
      </c>
      <c r="F1021" s="215">
        <f t="shared" si="787"/>
        <v>2</v>
      </c>
      <c r="G1021" s="215"/>
      <c r="H1021" s="257"/>
      <c r="K1021" s="236">
        <f t="shared" si="790"/>
        <v>0</v>
      </c>
      <c r="L1021" s="237">
        <f t="shared" si="791"/>
        <v>0</v>
      </c>
      <c r="O1021" s="269">
        <f>(IFERROR(-FV(O$965,O992,O142/O992)-O142,0)+(SUM($N142:N142)+SUM($N1021:N1021))*O$965*O992)*($F1021=5)</f>
        <v>0</v>
      </c>
      <c r="P1021" s="269">
        <f>(IFERROR(-FV(P$965,P992,P142/P992)-P142,0)+(SUM($N142:O142)+SUM($N1021:O1021))*P$965*P992)*($F1021=5)</f>
        <v>0</v>
      </c>
      <c r="Q1021" s="269">
        <f>(IFERROR(-FV(Q$965,Q992,Q142/Q992)-Q142,0)+(SUM($N142:P142)+SUM($N1021:P1021))*Q$965*Q992)*($F1021=5)</f>
        <v>0</v>
      </c>
      <c r="R1021" s="269">
        <f>(IFERROR(-FV(R$965,R992,R142/R992)-R142,0)+(SUM($N142:Q142)+SUM($N1021:Q1021))*R$965*R992)*($F1021=5)</f>
        <v>0</v>
      </c>
      <c r="S1021" s="269">
        <f>(IFERROR(-FV(S$965,S992,S142/S992)-S142,0)+(SUM($N142:R142)+SUM($N1021:R1021))*S$965*S992)*($F1021=5)</f>
        <v>0</v>
      </c>
      <c r="T1021" s="269">
        <f>(IFERROR(-FV(T$965,T992,T142/T992)-T142,0)+(SUM($N142:S142)+SUM($N1021:S1021))*T$965*T992)*($F1021=5)</f>
        <v>0</v>
      </c>
      <c r="U1021" s="269">
        <f>(IFERROR(-FV(U$965,U992,U142/U992)-U142,0)+(SUM($N142:T142)+SUM($N1021:T1021))*U$965*U992)*($F1021=5)</f>
        <v>0</v>
      </c>
      <c r="V1021" s="269">
        <f>(IFERROR(-FV(V$965,V992,V142/V992)-V142,0)+(SUM($N142:U142)+SUM($N1021:U1021))*V$965*V992)*($F1021=5)</f>
        <v>0</v>
      </c>
      <c r="W1021" s="269">
        <f>(IFERROR(-FV(W$965,W992,W142/W992)-W142,0)+(SUM($N142:V142)+SUM($N1021:V1021))*W$965*W992)*($F1021=5)</f>
        <v>0</v>
      </c>
      <c r="X1021" s="269">
        <f>(IFERROR(-FV(X$965,X992,X142/X992)-X142,0)+(SUM($N142:W142)+SUM($N1021:W1021))*X$965*X992)*($F1021=5)</f>
        <v>0</v>
      </c>
      <c r="Y1021" s="269">
        <f>(IFERROR(-FV(Y$965,Y992,Y142/Y992)-Y142,0)+(SUM($N142:X142)+SUM($N1021:X1021))*Y$965*Y992)*($F1021=5)</f>
        <v>0</v>
      </c>
      <c r="Z1021" s="269">
        <f>(IFERROR(-FV(Z$965,Z992,Z142/Z992)-Z142,0)+(SUM($N142:Y142)+SUM($N1021:Y1021))*Z$965*Z992)*($F1021=5)</f>
        <v>0</v>
      </c>
      <c r="AA1021" s="269">
        <f>(IFERROR(-FV(AA$965,AA992,AA142/AA992)-AA142,0)+(SUM($N142:Z142)+SUM($N1021:Z1021))*AA$965*AA992)*($F1021=5)</f>
        <v>0</v>
      </c>
      <c r="AB1021" s="269">
        <f>(IFERROR(-FV(AB$965,AB992,AB142/AB992)-AB142,0)+(SUM($N142:AA142)+SUM($N1021:AA1021))*AB$965*AB992)*($F1021=5)</f>
        <v>0</v>
      </c>
      <c r="AC1021" s="269">
        <f>(IFERROR(-FV(AC$965,AC992,AC142/AC992)-AC142,0)+(SUM($N142:AB142)+SUM($N1021:AB1021))*AC$965*AC992)*($F1021=5)</f>
        <v>0</v>
      </c>
      <c r="AD1021" s="269">
        <f>(IFERROR(-FV(AD$965,AD992,AD142/AD992)-AD142,0)+(SUM($N142:AC142)+SUM($N1021:AC1021))*AD$965*AD992)*($F1021=5)</f>
        <v>0</v>
      </c>
      <c r="AE1021" s="269">
        <f>(IFERROR(-FV(AE$965,AE992,AE142/AE992)-AE142,0)+(SUM($N142:AD142)+SUM($N1021:AD1021))*AE$965*AE992)*($F1021=5)</f>
        <v>0</v>
      </c>
      <c r="AF1021" s="269">
        <f>(IFERROR(-FV(AF$965,AF992,AF142/AF992)-AF142,0)+(SUM($N142:AE142)+SUM($N1021:AE1021))*AF$965*AF992)*($F1021=5)</f>
        <v>0</v>
      </c>
      <c r="AG1021" s="269">
        <f>(IFERROR(-FV(AG$965,AG992,AG142/AG992)-AG142,0)+(SUM($N142:AF142)+SUM($N1021:AF1021))*AG$965*AG992)*($F1021=5)</f>
        <v>0</v>
      </c>
      <c r="AH1021" s="269">
        <f>(IFERROR(-FV(AH$965,AH992,AH142/AH992)-AH142,0)+(SUM($N142:AG142)+SUM($N1021:AG1021))*AH$965*AH992)*($F1021=5)</f>
        <v>0</v>
      </c>
      <c r="AI1021" s="269">
        <f>(IFERROR(-FV(AI$965,AI992,AI142/AI992)-AI142,0)+(SUM($N142:AH142)+SUM($N1021:AH1021))*AI$965*AI992)*($F1021=5)</f>
        <v>0</v>
      </c>
      <c r="AJ1021" s="269">
        <f>(IFERROR(-FV(AJ$965,AJ992,AJ142/AJ992)-AJ142,0)+(SUM($N142:AI142)+SUM($N1021:AI1021))*AJ$965*AJ992)*($F1021=5)</f>
        <v>0</v>
      </c>
      <c r="AK1021" s="269">
        <f>(IFERROR(-FV(AK$965,AK992,AK142/AK992)-AK142,0)+(SUM($N142:AJ142)+SUM($N1021:AJ1021))*AK$965*AK992)*($F1021=5)</f>
        <v>0</v>
      </c>
      <c r="AL1021" s="269">
        <f>(IFERROR(-FV(AL$965,AL992,AL142/AL992)-AL142,0)+(SUM($N142:AK142)+SUM($N1021:AK1021))*AL$965*AL992)*($F1021=5)</f>
        <v>0</v>
      </c>
      <c r="AM1021" s="269">
        <f>(IFERROR(-FV(AM$965,AM992,AM142/AM992)-AM142,0)+(SUM($N142:AL142)+SUM($N1021:AL1021))*AM$965*AM992)*($F1021=5)</f>
        <v>0</v>
      </c>
      <c r="AN1021" s="269">
        <f>(IFERROR(-FV(AN$965,AN992,AN142/AN992)-AN142,0)+(SUM($N142:AM142)+SUM($N1021:AM1021))*AN$965*AN992)*($F1021=5)</f>
        <v>0</v>
      </c>
      <c r="AO1021" s="269">
        <f>(IFERROR(-FV(AO$965,AO992,AO142/AO992)-AO142,0)+(SUM($N142:AN142)+SUM($N1021:AN1021))*AO$965*AO992)*($F1021=5)</f>
        <v>0</v>
      </c>
      <c r="AP1021" s="269">
        <f>(IFERROR(-FV(AP$965,AP992,AP142/AP992)-AP142,0)+(SUM($N142:AO142)+SUM($N1021:AO1021))*AP$965*AP992)*($F1021=5)</f>
        <v>0</v>
      </c>
      <c r="AQ1021" s="269">
        <f>(IFERROR(-FV(AQ$965,AQ992,AQ142/AQ992)-AQ142,0)+(SUM($N142:AP142)+SUM($N1021:AP1021))*AQ$965*AQ992)*($F1021=5)</f>
        <v>0</v>
      </c>
      <c r="AR1021" s="269">
        <f>(IFERROR(-FV(AR$965,AR992,AR142/AR992)-AR142,0)+(SUM($N142:AQ142)+SUM($N1021:AQ1021))*AR$965*AR992)*($F1021=5)</f>
        <v>0</v>
      </c>
      <c r="AS1021" s="269">
        <f>(IFERROR(-FV(AS$965,AS992,AS142/AS992)-AS142,0)+(SUM($N142:AR142)+SUM($N1021:AR1021))*AS$965*AS992)*($F1021=5)</f>
        <v>0</v>
      </c>
      <c r="AT1021" s="269">
        <f>(IFERROR(-FV(AT$965,AT992,AT142/AT992)-AT142,0)+(SUM($N142:AS142)+SUM($N1021:AS1021))*AT$965*AT992)*($F1021=5)</f>
        <v>0</v>
      </c>
      <c r="AU1021" s="269">
        <f>(IFERROR(-FV(AU$965,AU992,AU142/AU992)-AU142,0)+(SUM($N142:AT142)+SUM($N1021:AT1021))*AU$965*AU992)*($F1021=5)</f>
        <v>0</v>
      </c>
      <c r="AV1021" s="269">
        <f>(IFERROR(-FV(AV$965,AV992,AV142/AV992)-AV142,0)+(SUM($N142:AU142)+SUM($N1021:AU1021))*AV$965*AV992)*($F1021=5)</f>
        <v>0</v>
      </c>
      <c r="AW1021" s="269">
        <f>(IFERROR(-FV(AW$965,AW992,AW142/AW992)-AW142,0)+(SUM($N142:AV142)+SUM($N1021:AV1021))*AW$965*AW992)*($F1021=5)</f>
        <v>0</v>
      </c>
      <c r="AX1021" s="269">
        <f>(IFERROR(-FV(AX$965,AX992,AX142/AX992)-AX142,0)+(SUM($N142:AW142)+SUM($N1021:AW1021))*AX$965*AX992)*($F1021=5)</f>
        <v>0</v>
      </c>
      <c r="AY1021" s="269">
        <f>(IFERROR(-FV(AY$965,AY992,AY142/AY992)-AY142,0)+(SUM($N142:AX142)+SUM($N1021:AX1021))*AY$965*AY992)*($F1021=5)</f>
        <v>0</v>
      </c>
      <c r="AZ1021" s="269">
        <f>(IFERROR(-FV(AZ$965,AZ992,AZ142/AZ992)-AZ142,0)+(SUM($N142:AY142)+SUM($N1021:AY1021))*AZ$965*AZ992)*($F1021=5)</f>
        <v>0</v>
      </c>
      <c r="BA1021" s="269">
        <f>(IFERROR(-FV(BA$965,BA992,BA142/BA992)-BA142,0)+(SUM($N142:AZ142)+SUM($N1021:AZ1021))*BA$965*BA992)*($F1021=5)</f>
        <v>0</v>
      </c>
      <c r="BB1021" s="269">
        <f>(IFERROR(-FV(BB$965,BB992,BB142/BB992)-BB142,0)+(SUM($N142:BA142)+SUM($N1021:BA1021))*BB$965*BB992)*($F1021=5)</f>
        <v>0</v>
      </c>
      <c r="BC1021" s="269">
        <f>(IFERROR(-FV(BC$965,BC992,BC142/BC992)-BC142,0)+(SUM($N142:BB142)+SUM($N1021:BB1021))*BC$965*BC992)*($F1021=5)</f>
        <v>0</v>
      </c>
      <c r="BD1021" s="269">
        <f>(IFERROR(-FV(BD$965,BD992,BD142/BD992)-BD142,0)+(SUM($N142:BC142)+SUM($N1021:BC1021))*BD$965*BD992)*($F1021=5)</f>
        <v>0</v>
      </c>
      <c r="BE1021" s="269">
        <f>(IFERROR(-FV(BE$965,BE992,BE142/BE992)-BE142,0)+(SUM($N142:BD142)+SUM($N1021:BD1021))*BE$965*BE992)*($F1021=5)</f>
        <v>0</v>
      </c>
      <c r="BF1021" s="269">
        <f>(IFERROR(-FV(BF$965,BF992,BF142/BF992)-BF142,0)+(SUM($N142:BE142)+SUM($N1021:BE1021))*BF$965*BF992)*($F1021=5)</f>
        <v>0</v>
      </c>
      <c r="BG1021" s="269">
        <f>(IFERROR(-FV(BG$965,BG992,BG142/BG992)-BG142,0)+(SUM($N142:BF142)+SUM($N1021:BF1021))*BG$965*BG992)*($F1021=5)</f>
        <v>0</v>
      </c>
      <c r="BH1021" s="269">
        <f>(IFERROR(-FV(BH$965,BH992,BH142/BH992)-BH142,0)+(SUM($N142:BG142)+SUM($N1021:BG1021))*BH$965*BH992)*($F1021=5)</f>
        <v>0</v>
      </c>
      <c r="BI1021" s="269">
        <f>(IFERROR(-FV(BI$965,BI992,BI142/BI992)-BI142,0)+(SUM($N142:BH142)+SUM($N1021:BH1021))*BI$965*BI992)*($F1021=5)</f>
        <v>0</v>
      </c>
      <c r="BJ1021" s="269">
        <f>(IFERROR(-FV(BJ$965,BJ992,BJ142/BJ992)-BJ142,0)+(SUM($N142:BI142)+SUM($N1021:BI1021))*BJ$965*BJ992)*($F1021=5)</f>
        <v>0</v>
      </c>
      <c r="BK1021" s="269">
        <f>(IFERROR(-FV(BK$965,BK992,BK142/BK992)-BK142,0)+(SUM($N142:BJ142)+SUM($N1021:BJ1021))*BK$965*BK992)*($F1021=5)</f>
        <v>0</v>
      </c>
      <c r="BL1021" s="269">
        <f>(IFERROR(-FV(BL$965,BL992,BL142/BL992)-BL142,0)+(SUM($N142:BK142)+SUM($N1021:BK1021))*BL$965*BL992)*($F1021=5)</f>
        <v>0</v>
      </c>
      <c r="BM1021" s="269">
        <f>(IFERROR(-FV(BM$965,BM992,BM142/BM992)-BM142,0)+(SUM($N142:BL142)+SUM($N1021:BL1021))*BM$965*BM992)*($F1021=5)</f>
        <v>0</v>
      </c>
    </row>
    <row r="1022" spans="3:65" ht="12.75" outlineLevel="1">
      <c r="C1022" s="220">
        <f t="shared" si="788"/>
        <v>22</v>
      </c>
      <c r="D1022" s="198" t="str">
        <f t="shared" si="789"/>
        <v>…</v>
      </c>
      <c r="E1022" s="245" t="str">
        <f t="shared" si="787"/>
        <v>Operating Expense</v>
      </c>
      <c r="F1022" s="215">
        <f t="shared" si="787"/>
        <v>2</v>
      </c>
      <c r="G1022" s="215"/>
      <c r="H1022" s="257"/>
      <c r="K1022" s="236">
        <f t="shared" si="790"/>
        <v>0</v>
      </c>
      <c r="L1022" s="237">
        <f t="shared" si="791"/>
        <v>0</v>
      </c>
      <c r="O1022" s="269">
        <f>(IFERROR(-FV(O$965,O993,O143/O993)-O143,0)+(SUM($N143:N143)+SUM($N1022:N1022))*O$965*O993)*($F1022=5)</f>
        <v>0</v>
      </c>
      <c r="P1022" s="269">
        <f>(IFERROR(-FV(P$965,P993,P143/P993)-P143,0)+(SUM($N143:O143)+SUM($N1022:O1022))*P$965*P993)*($F1022=5)</f>
        <v>0</v>
      </c>
      <c r="Q1022" s="269">
        <f>(IFERROR(-FV(Q$965,Q993,Q143/Q993)-Q143,0)+(SUM($N143:P143)+SUM($N1022:P1022))*Q$965*Q993)*($F1022=5)</f>
        <v>0</v>
      </c>
      <c r="R1022" s="269">
        <f>(IFERROR(-FV(R$965,R993,R143/R993)-R143,0)+(SUM($N143:Q143)+SUM($N1022:Q1022))*R$965*R993)*($F1022=5)</f>
        <v>0</v>
      </c>
      <c r="S1022" s="269">
        <f>(IFERROR(-FV(S$965,S993,S143/S993)-S143,0)+(SUM($N143:R143)+SUM($N1022:R1022))*S$965*S993)*($F1022=5)</f>
        <v>0</v>
      </c>
      <c r="T1022" s="269">
        <f>(IFERROR(-FV(T$965,T993,T143/T993)-T143,0)+(SUM($N143:S143)+SUM($N1022:S1022))*T$965*T993)*($F1022=5)</f>
        <v>0</v>
      </c>
      <c r="U1022" s="269">
        <f>(IFERROR(-FV(U$965,U993,U143/U993)-U143,0)+(SUM($N143:T143)+SUM($N1022:T1022))*U$965*U993)*($F1022=5)</f>
        <v>0</v>
      </c>
      <c r="V1022" s="269">
        <f>(IFERROR(-FV(V$965,V993,V143/V993)-V143,0)+(SUM($N143:U143)+SUM($N1022:U1022))*V$965*V993)*($F1022=5)</f>
        <v>0</v>
      </c>
      <c r="W1022" s="269">
        <f>(IFERROR(-FV(W$965,W993,W143/W993)-W143,0)+(SUM($N143:V143)+SUM($N1022:V1022))*W$965*W993)*($F1022=5)</f>
        <v>0</v>
      </c>
      <c r="X1022" s="269">
        <f>(IFERROR(-FV(X$965,X993,X143/X993)-X143,0)+(SUM($N143:W143)+SUM($N1022:W1022))*X$965*X993)*($F1022=5)</f>
        <v>0</v>
      </c>
      <c r="Y1022" s="269">
        <f>(IFERROR(-FV(Y$965,Y993,Y143/Y993)-Y143,0)+(SUM($N143:X143)+SUM($N1022:X1022))*Y$965*Y993)*($F1022=5)</f>
        <v>0</v>
      </c>
      <c r="Z1022" s="269">
        <f>(IFERROR(-FV(Z$965,Z993,Z143/Z993)-Z143,0)+(SUM($N143:Y143)+SUM($N1022:Y1022))*Z$965*Z993)*($F1022=5)</f>
        <v>0</v>
      </c>
      <c r="AA1022" s="269">
        <f>(IFERROR(-FV(AA$965,AA993,AA143/AA993)-AA143,0)+(SUM($N143:Z143)+SUM($N1022:Z1022))*AA$965*AA993)*($F1022=5)</f>
        <v>0</v>
      </c>
      <c r="AB1022" s="269">
        <f>(IFERROR(-FV(AB$965,AB993,AB143/AB993)-AB143,0)+(SUM($N143:AA143)+SUM($N1022:AA1022))*AB$965*AB993)*($F1022=5)</f>
        <v>0</v>
      </c>
      <c r="AC1022" s="269">
        <f>(IFERROR(-FV(AC$965,AC993,AC143/AC993)-AC143,0)+(SUM($N143:AB143)+SUM($N1022:AB1022))*AC$965*AC993)*($F1022=5)</f>
        <v>0</v>
      </c>
      <c r="AD1022" s="269">
        <f>(IFERROR(-FV(AD$965,AD993,AD143/AD993)-AD143,0)+(SUM($N143:AC143)+SUM($N1022:AC1022))*AD$965*AD993)*($F1022=5)</f>
        <v>0</v>
      </c>
      <c r="AE1022" s="269">
        <f>(IFERROR(-FV(AE$965,AE993,AE143/AE993)-AE143,0)+(SUM($N143:AD143)+SUM($N1022:AD1022))*AE$965*AE993)*($F1022=5)</f>
        <v>0</v>
      </c>
      <c r="AF1022" s="269">
        <f>(IFERROR(-FV(AF$965,AF993,AF143/AF993)-AF143,0)+(SUM($N143:AE143)+SUM($N1022:AE1022))*AF$965*AF993)*($F1022=5)</f>
        <v>0</v>
      </c>
      <c r="AG1022" s="269">
        <f>(IFERROR(-FV(AG$965,AG993,AG143/AG993)-AG143,0)+(SUM($N143:AF143)+SUM($N1022:AF1022))*AG$965*AG993)*($F1022=5)</f>
        <v>0</v>
      </c>
      <c r="AH1022" s="269">
        <f>(IFERROR(-FV(AH$965,AH993,AH143/AH993)-AH143,0)+(SUM($N143:AG143)+SUM($N1022:AG1022))*AH$965*AH993)*($F1022=5)</f>
        <v>0</v>
      </c>
      <c r="AI1022" s="269">
        <f>(IFERROR(-FV(AI$965,AI993,AI143/AI993)-AI143,0)+(SUM($N143:AH143)+SUM($N1022:AH1022))*AI$965*AI993)*($F1022=5)</f>
        <v>0</v>
      </c>
      <c r="AJ1022" s="269">
        <f>(IFERROR(-FV(AJ$965,AJ993,AJ143/AJ993)-AJ143,0)+(SUM($N143:AI143)+SUM($N1022:AI1022))*AJ$965*AJ993)*($F1022=5)</f>
        <v>0</v>
      </c>
      <c r="AK1022" s="269">
        <f>(IFERROR(-FV(AK$965,AK993,AK143/AK993)-AK143,0)+(SUM($N143:AJ143)+SUM($N1022:AJ1022))*AK$965*AK993)*($F1022=5)</f>
        <v>0</v>
      </c>
      <c r="AL1022" s="269">
        <f>(IFERROR(-FV(AL$965,AL993,AL143/AL993)-AL143,0)+(SUM($N143:AK143)+SUM($N1022:AK1022))*AL$965*AL993)*($F1022=5)</f>
        <v>0</v>
      </c>
      <c r="AM1022" s="269">
        <f>(IFERROR(-FV(AM$965,AM993,AM143/AM993)-AM143,0)+(SUM($N143:AL143)+SUM($N1022:AL1022))*AM$965*AM993)*($F1022=5)</f>
        <v>0</v>
      </c>
      <c r="AN1022" s="269">
        <f>(IFERROR(-FV(AN$965,AN993,AN143/AN993)-AN143,0)+(SUM($N143:AM143)+SUM($N1022:AM1022))*AN$965*AN993)*($F1022=5)</f>
        <v>0</v>
      </c>
      <c r="AO1022" s="269">
        <f>(IFERROR(-FV(AO$965,AO993,AO143/AO993)-AO143,0)+(SUM($N143:AN143)+SUM($N1022:AN1022))*AO$965*AO993)*($F1022=5)</f>
        <v>0</v>
      </c>
      <c r="AP1022" s="269">
        <f>(IFERROR(-FV(AP$965,AP993,AP143/AP993)-AP143,0)+(SUM($N143:AO143)+SUM($N1022:AO1022))*AP$965*AP993)*($F1022=5)</f>
        <v>0</v>
      </c>
      <c r="AQ1022" s="269">
        <f>(IFERROR(-FV(AQ$965,AQ993,AQ143/AQ993)-AQ143,0)+(SUM($N143:AP143)+SUM($N1022:AP1022))*AQ$965*AQ993)*($F1022=5)</f>
        <v>0</v>
      </c>
      <c r="AR1022" s="269">
        <f>(IFERROR(-FV(AR$965,AR993,AR143/AR993)-AR143,0)+(SUM($N143:AQ143)+SUM($N1022:AQ1022))*AR$965*AR993)*($F1022=5)</f>
        <v>0</v>
      </c>
      <c r="AS1022" s="269">
        <f>(IFERROR(-FV(AS$965,AS993,AS143/AS993)-AS143,0)+(SUM($N143:AR143)+SUM($N1022:AR1022))*AS$965*AS993)*($F1022=5)</f>
        <v>0</v>
      </c>
      <c r="AT1022" s="269">
        <f>(IFERROR(-FV(AT$965,AT993,AT143/AT993)-AT143,0)+(SUM($N143:AS143)+SUM($N1022:AS1022))*AT$965*AT993)*($F1022=5)</f>
        <v>0</v>
      </c>
      <c r="AU1022" s="269">
        <f>(IFERROR(-FV(AU$965,AU993,AU143/AU993)-AU143,0)+(SUM($N143:AT143)+SUM($N1022:AT1022))*AU$965*AU993)*($F1022=5)</f>
        <v>0</v>
      </c>
      <c r="AV1022" s="269">
        <f>(IFERROR(-FV(AV$965,AV993,AV143/AV993)-AV143,0)+(SUM($N143:AU143)+SUM($N1022:AU1022))*AV$965*AV993)*($F1022=5)</f>
        <v>0</v>
      </c>
      <c r="AW1022" s="269">
        <f>(IFERROR(-FV(AW$965,AW993,AW143/AW993)-AW143,0)+(SUM($N143:AV143)+SUM($N1022:AV1022))*AW$965*AW993)*($F1022=5)</f>
        <v>0</v>
      </c>
      <c r="AX1022" s="269">
        <f>(IFERROR(-FV(AX$965,AX993,AX143/AX993)-AX143,0)+(SUM($N143:AW143)+SUM($N1022:AW1022))*AX$965*AX993)*($F1022=5)</f>
        <v>0</v>
      </c>
      <c r="AY1022" s="269">
        <f>(IFERROR(-FV(AY$965,AY993,AY143/AY993)-AY143,0)+(SUM($N143:AX143)+SUM($N1022:AX1022))*AY$965*AY993)*($F1022=5)</f>
        <v>0</v>
      </c>
      <c r="AZ1022" s="269">
        <f>(IFERROR(-FV(AZ$965,AZ993,AZ143/AZ993)-AZ143,0)+(SUM($N143:AY143)+SUM($N1022:AY1022))*AZ$965*AZ993)*($F1022=5)</f>
        <v>0</v>
      </c>
      <c r="BA1022" s="269">
        <f>(IFERROR(-FV(BA$965,BA993,BA143/BA993)-BA143,0)+(SUM($N143:AZ143)+SUM($N1022:AZ1022))*BA$965*BA993)*($F1022=5)</f>
        <v>0</v>
      </c>
      <c r="BB1022" s="269">
        <f>(IFERROR(-FV(BB$965,BB993,BB143/BB993)-BB143,0)+(SUM($N143:BA143)+SUM($N1022:BA1022))*BB$965*BB993)*($F1022=5)</f>
        <v>0</v>
      </c>
      <c r="BC1022" s="269">
        <f>(IFERROR(-FV(BC$965,BC993,BC143/BC993)-BC143,0)+(SUM($N143:BB143)+SUM($N1022:BB1022))*BC$965*BC993)*($F1022=5)</f>
        <v>0</v>
      </c>
      <c r="BD1022" s="269">
        <f>(IFERROR(-FV(BD$965,BD993,BD143/BD993)-BD143,0)+(SUM($N143:BC143)+SUM($N1022:BC1022))*BD$965*BD993)*($F1022=5)</f>
        <v>0</v>
      </c>
      <c r="BE1022" s="269">
        <f>(IFERROR(-FV(BE$965,BE993,BE143/BE993)-BE143,0)+(SUM($N143:BD143)+SUM($N1022:BD1022))*BE$965*BE993)*($F1022=5)</f>
        <v>0</v>
      </c>
      <c r="BF1022" s="269">
        <f>(IFERROR(-FV(BF$965,BF993,BF143/BF993)-BF143,0)+(SUM($N143:BE143)+SUM($N1022:BE1022))*BF$965*BF993)*($F1022=5)</f>
        <v>0</v>
      </c>
      <c r="BG1022" s="269">
        <f>(IFERROR(-FV(BG$965,BG993,BG143/BG993)-BG143,0)+(SUM($N143:BF143)+SUM($N1022:BF1022))*BG$965*BG993)*($F1022=5)</f>
        <v>0</v>
      </c>
      <c r="BH1022" s="269">
        <f>(IFERROR(-FV(BH$965,BH993,BH143/BH993)-BH143,0)+(SUM($N143:BG143)+SUM($N1022:BG1022))*BH$965*BH993)*($F1022=5)</f>
        <v>0</v>
      </c>
      <c r="BI1022" s="269">
        <f>(IFERROR(-FV(BI$965,BI993,BI143/BI993)-BI143,0)+(SUM($N143:BH143)+SUM($N1022:BH1022))*BI$965*BI993)*($F1022=5)</f>
        <v>0</v>
      </c>
      <c r="BJ1022" s="269">
        <f>(IFERROR(-FV(BJ$965,BJ993,BJ143/BJ993)-BJ143,0)+(SUM($N143:BI143)+SUM($N1022:BI1022))*BJ$965*BJ993)*($F1022=5)</f>
        <v>0</v>
      </c>
      <c r="BK1022" s="269">
        <f>(IFERROR(-FV(BK$965,BK993,BK143/BK993)-BK143,0)+(SUM($N143:BJ143)+SUM($N1022:BJ1022))*BK$965*BK993)*($F1022=5)</f>
        <v>0</v>
      </c>
      <c r="BL1022" s="269">
        <f>(IFERROR(-FV(BL$965,BL993,BL143/BL993)-BL143,0)+(SUM($N143:BK143)+SUM($N1022:BK1022))*BL$965*BL993)*($F1022=5)</f>
        <v>0</v>
      </c>
      <c r="BM1022" s="269">
        <f>(IFERROR(-FV(BM$965,BM993,BM143/BM993)-BM143,0)+(SUM($N143:BL143)+SUM($N1022:BL1022))*BM$965*BM993)*($F1022=5)</f>
        <v>0</v>
      </c>
    </row>
    <row r="1023" spans="3:65" ht="12.75" outlineLevel="1">
      <c r="C1023" s="220">
        <f t="shared" si="788"/>
        <v>23</v>
      </c>
      <c r="D1023" s="198" t="str">
        <f t="shared" si="789"/>
        <v>…</v>
      </c>
      <c r="E1023" s="245" t="str">
        <f t="shared" si="787"/>
        <v>Operating Expense</v>
      </c>
      <c r="F1023" s="215">
        <f t="shared" si="787"/>
        <v>2</v>
      </c>
      <c r="G1023" s="215"/>
      <c r="H1023" s="257"/>
      <c r="K1023" s="236">
        <f t="shared" si="790"/>
        <v>0</v>
      </c>
      <c r="L1023" s="237">
        <f t="shared" si="791"/>
        <v>0</v>
      </c>
      <c r="O1023" s="269">
        <f>(IFERROR(-FV(O$965,O994,O144/O994)-O144,0)+(SUM($N144:N144)+SUM($N1023:N1023))*O$965*O994)*($F1023=5)</f>
        <v>0</v>
      </c>
      <c r="P1023" s="269">
        <f>(IFERROR(-FV(P$965,P994,P144/P994)-P144,0)+(SUM($N144:O144)+SUM($N1023:O1023))*P$965*P994)*($F1023=5)</f>
        <v>0</v>
      </c>
      <c r="Q1023" s="269">
        <f>(IFERROR(-FV(Q$965,Q994,Q144/Q994)-Q144,0)+(SUM($N144:P144)+SUM($N1023:P1023))*Q$965*Q994)*($F1023=5)</f>
        <v>0</v>
      </c>
      <c r="R1023" s="269">
        <f>(IFERROR(-FV(R$965,R994,R144/R994)-R144,0)+(SUM($N144:Q144)+SUM($N1023:Q1023))*R$965*R994)*($F1023=5)</f>
        <v>0</v>
      </c>
      <c r="S1023" s="269">
        <f>(IFERROR(-FV(S$965,S994,S144/S994)-S144,0)+(SUM($N144:R144)+SUM($N1023:R1023))*S$965*S994)*($F1023=5)</f>
        <v>0</v>
      </c>
      <c r="T1023" s="269">
        <f>(IFERROR(-FV(T$965,T994,T144/T994)-T144,0)+(SUM($N144:S144)+SUM($N1023:S1023))*T$965*T994)*($F1023=5)</f>
        <v>0</v>
      </c>
      <c r="U1023" s="269">
        <f>(IFERROR(-FV(U$965,U994,U144/U994)-U144,0)+(SUM($N144:T144)+SUM($N1023:T1023))*U$965*U994)*($F1023=5)</f>
        <v>0</v>
      </c>
      <c r="V1023" s="269">
        <f>(IFERROR(-FV(V$965,V994,V144/V994)-V144,0)+(SUM($N144:U144)+SUM($N1023:U1023))*V$965*V994)*($F1023=5)</f>
        <v>0</v>
      </c>
      <c r="W1023" s="269">
        <f>(IFERROR(-FV(W$965,W994,W144/W994)-W144,0)+(SUM($N144:V144)+SUM($N1023:V1023))*W$965*W994)*($F1023=5)</f>
        <v>0</v>
      </c>
      <c r="X1023" s="269">
        <f>(IFERROR(-FV(X$965,X994,X144/X994)-X144,0)+(SUM($N144:W144)+SUM($N1023:W1023))*X$965*X994)*($F1023=5)</f>
        <v>0</v>
      </c>
      <c r="Y1023" s="269">
        <f>(IFERROR(-FV(Y$965,Y994,Y144/Y994)-Y144,0)+(SUM($N144:X144)+SUM($N1023:X1023))*Y$965*Y994)*($F1023=5)</f>
        <v>0</v>
      </c>
      <c r="Z1023" s="269">
        <f>(IFERROR(-FV(Z$965,Z994,Z144/Z994)-Z144,0)+(SUM($N144:Y144)+SUM($N1023:Y1023))*Z$965*Z994)*($F1023=5)</f>
        <v>0</v>
      </c>
      <c r="AA1023" s="269">
        <f>(IFERROR(-FV(AA$965,AA994,AA144/AA994)-AA144,0)+(SUM($N144:Z144)+SUM($N1023:Z1023))*AA$965*AA994)*($F1023=5)</f>
        <v>0</v>
      </c>
      <c r="AB1023" s="269">
        <f>(IFERROR(-FV(AB$965,AB994,AB144/AB994)-AB144,0)+(SUM($N144:AA144)+SUM($N1023:AA1023))*AB$965*AB994)*($F1023=5)</f>
        <v>0</v>
      </c>
      <c r="AC1023" s="269">
        <f>(IFERROR(-FV(AC$965,AC994,AC144/AC994)-AC144,0)+(SUM($N144:AB144)+SUM($N1023:AB1023))*AC$965*AC994)*($F1023=5)</f>
        <v>0</v>
      </c>
      <c r="AD1023" s="269">
        <f>(IFERROR(-FV(AD$965,AD994,AD144/AD994)-AD144,0)+(SUM($N144:AC144)+SUM($N1023:AC1023))*AD$965*AD994)*($F1023=5)</f>
        <v>0</v>
      </c>
      <c r="AE1023" s="269">
        <f>(IFERROR(-FV(AE$965,AE994,AE144/AE994)-AE144,0)+(SUM($N144:AD144)+SUM($N1023:AD1023))*AE$965*AE994)*($F1023=5)</f>
        <v>0</v>
      </c>
      <c r="AF1023" s="269">
        <f>(IFERROR(-FV(AF$965,AF994,AF144/AF994)-AF144,0)+(SUM($N144:AE144)+SUM($N1023:AE1023))*AF$965*AF994)*($F1023=5)</f>
        <v>0</v>
      </c>
      <c r="AG1023" s="269">
        <f>(IFERROR(-FV(AG$965,AG994,AG144/AG994)-AG144,0)+(SUM($N144:AF144)+SUM($N1023:AF1023))*AG$965*AG994)*($F1023=5)</f>
        <v>0</v>
      </c>
      <c r="AH1023" s="269">
        <f>(IFERROR(-FV(AH$965,AH994,AH144/AH994)-AH144,0)+(SUM($N144:AG144)+SUM($N1023:AG1023))*AH$965*AH994)*($F1023=5)</f>
        <v>0</v>
      </c>
      <c r="AI1023" s="269">
        <f>(IFERROR(-FV(AI$965,AI994,AI144/AI994)-AI144,0)+(SUM($N144:AH144)+SUM($N1023:AH1023))*AI$965*AI994)*($F1023=5)</f>
        <v>0</v>
      </c>
      <c r="AJ1023" s="269">
        <f>(IFERROR(-FV(AJ$965,AJ994,AJ144/AJ994)-AJ144,0)+(SUM($N144:AI144)+SUM($N1023:AI1023))*AJ$965*AJ994)*($F1023=5)</f>
        <v>0</v>
      </c>
      <c r="AK1023" s="269">
        <f>(IFERROR(-FV(AK$965,AK994,AK144/AK994)-AK144,0)+(SUM($N144:AJ144)+SUM($N1023:AJ1023))*AK$965*AK994)*($F1023=5)</f>
        <v>0</v>
      </c>
      <c r="AL1023" s="269">
        <f>(IFERROR(-FV(AL$965,AL994,AL144/AL994)-AL144,0)+(SUM($N144:AK144)+SUM($N1023:AK1023))*AL$965*AL994)*($F1023=5)</f>
        <v>0</v>
      </c>
      <c r="AM1023" s="269">
        <f>(IFERROR(-FV(AM$965,AM994,AM144/AM994)-AM144,0)+(SUM($N144:AL144)+SUM($N1023:AL1023))*AM$965*AM994)*($F1023=5)</f>
        <v>0</v>
      </c>
      <c r="AN1023" s="269">
        <f>(IFERROR(-FV(AN$965,AN994,AN144/AN994)-AN144,0)+(SUM($N144:AM144)+SUM($N1023:AM1023))*AN$965*AN994)*($F1023=5)</f>
        <v>0</v>
      </c>
      <c r="AO1023" s="269">
        <f>(IFERROR(-FV(AO$965,AO994,AO144/AO994)-AO144,0)+(SUM($N144:AN144)+SUM($N1023:AN1023))*AO$965*AO994)*($F1023=5)</f>
        <v>0</v>
      </c>
      <c r="AP1023" s="269">
        <f>(IFERROR(-FV(AP$965,AP994,AP144/AP994)-AP144,0)+(SUM($N144:AO144)+SUM($N1023:AO1023))*AP$965*AP994)*($F1023=5)</f>
        <v>0</v>
      </c>
      <c r="AQ1023" s="269">
        <f>(IFERROR(-FV(AQ$965,AQ994,AQ144/AQ994)-AQ144,0)+(SUM($N144:AP144)+SUM($N1023:AP1023))*AQ$965*AQ994)*($F1023=5)</f>
        <v>0</v>
      </c>
      <c r="AR1023" s="269">
        <f>(IFERROR(-FV(AR$965,AR994,AR144/AR994)-AR144,0)+(SUM($N144:AQ144)+SUM($N1023:AQ1023))*AR$965*AR994)*($F1023=5)</f>
        <v>0</v>
      </c>
      <c r="AS1023" s="269">
        <f>(IFERROR(-FV(AS$965,AS994,AS144/AS994)-AS144,0)+(SUM($N144:AR144)+SUM($N1023:AR1023))*AS$965*AS994)*($F1023=5)</f>
        <v>0</v>
      </c>
      <c r="AT1023" s="269">
        <f>(IFERROR(-FV(AT$965,AT994,AT144/AT994)-AT144,0)+(SUM($N144:AS144)+SUM($N1023:AS1023))*AT$965*AT994)*($F1023=5)</f>
        <v>0</v>
      </c>
      <c r="AU1023" s="269">
        <f>(IFERROR(-FV(AU$965,AU994,AU144/AU994)-AU144,0)+(SUM($N144:AT144)+SUM($N1023:AT1023))*AU$965*AU994)*($F1023=5)</f>
        <v>0</v>
      </c>
      <c r="AV1023" s="269">
        <f>(IFERROR(-FV(AV$965,AV994,AV144/AV994)-AV144,0)+(SUM($N144:AU144)+SUM($N1023:AU1023))*AV$965*AV994)*($F1023=5)</f>
        <v>0</v>
      </c>
      <c r="AW1023" s="269">
        <f>(IFERROR(-FV(AW$965,AW994,AW144/AW994)-AW144,0)+(SUM($N144:AV144)+SUM($N1023:AV1023))*AW$965*AW994)*($F1023=5)</f>
        <v>0</v>
      </c>
      <c r="AX1023" s="269">
        <f>(IFERROR(-FV(AX$965,AX994,AX144/AX994)-AX144,0)+(SUM($N144:AW144)+SUM($N1023:AW1023))*AX$965*AX994)*($F1023=5)</f>
        <v>0</v>
      </c>
      <c r="AY1023" s="269">
        <f>(IFERROR(-FV(AY$965,AY994,AY144/AY994)-AY144,0)+(SUM($N144:AX144)+SUM($N1023:AX1023))*AY$965*AY994)*($F1023=5)</f>
        <v>0</v>
      </c>
      <c r="AZ1023" s="269">
        <f>(IFERROR(-FV(AZ$965,AZ994,AZ144/AZ994)-AZ144,0)+(SUM($N144:AY144)+SUM($N1023:AY1023))*AZ$965*AZ994)*($F1023=5)</f>
        <v>0</v>
      </c>
      <c r="BA1023" s="269">
        <f>(IFERROR(-FV(BA$965,BA994,BA144/BA994)-BA144,0)+(SUM($N144:AZ144)+SUM($N1023:AZ1023))*BA$965*BA994)*($F1023=5)</f>
        <v>0</v>
      </c>
      <c r="BB1023" s="269">
        <f>(IFERROR(-FV(BB$965,BB994,BB144/BB994)-BB144,0)+(SUM($N144:BA144)+SUM($N1023:BA1023))*BB$965*BB994)*($F1023=5)</f>
        <v>0</v>
      </c>
      <c r="BC1023" s="269">
        <f>(IFERROR(-FV(BC$965,BC994,BC144/BC994)-BC144,0)+(SUM($N144:BB144)+SUM($N1023:BB1023))*BC$965*BC994)*($F1023=5)</f>
        <v>0</v>
      </c>
      <c r="BD1023" s="269">
        <f>(IFERROR(-FV(BD$965,BD994,BD144/BD994)-BD144,0)+(SUM($N144:BC144)+SUM($N1023:BC1023))*BD$965*BD994)*($F1023=5)</f>
        <v>0</v>
      </c>
      <c r="BE1023" s="269">
        <f>(IFERROR(-FV(BE$965,BE994,BE144/BE994)-BE144,0)+(SUM($N144:BD144)+SUM($N1023:BD1023))*BE$965*BE994)*($F1023=5)</f>
        <v>0</v>
      </c>
      <c r="BF1023" s="269">
        <f>(IFERROR(-FV(BF$965,BF994,BF144/BF994)-BF144,0)+(SUM($N144:BE144)+SUM($N1023:BE1023))*BF$965*BF994)*($F1023=5)</f>
        <v>0</v>
      </c>
      <c r="BG1023" s="269">
        <f>(IFERROR(-FV(BG$965,BG994,BG144/BG994)-BG144,0)+(SUM($N144:BF144)+SUM($N1023:BF1023))*BG$965*BG994)*($F1023=5)</f>
        <v>0</v>
      </c>
      <c r="BH1023" s="269">
        <f>(IFERROR(-FV(BH$965,BH994,BH144/BH994)-BH144,0)+(SUM($N144:BG144)+SUM($N1023:BG1023))*BH$965*BH994)*($F1023=5)</f>
        <v>0</v>
      </c>
      <c r="BI1023" s="269">
        <f>(IFERROR(-FV(BI$965,BI994,BI144/BI994)-BI144,0)+(SUM($N144:BH144)+SUM($N1023:BH1023))*BI$965*BI994)*($F1023=5)</f>
        <v>0</v>
      </c>
      <c r="BJ1023" s="269">
        <f>(IFERROR(-FV(BJ$965,BJ994,BJ144/BJ994)-BJ144,0)+(SUM($N144:BI144)+SUM($N1023:BI1023))*BJ$965*BJ994)*($F1023=5)</f>
        <v>0</v>
      </c>
      <c r="BK1023" s="269">
        <f>(IFERROR(-FV(BK$965,BK994,BK144/BK994)-BK144,0)+(SUM($N144:BJ144)+SUM($N1023:BJ1023))*BK$965*BK994)*($F1023=5)</f>
        <v>0</v>
      </c>
      <c r="BL1023" s="269">
        <f>(IFERROR(-FV(BL$965,BL994,BL144/BL994)-BL144,0)+(SUM($N144:BK144)+SUM($N1023:BK1023))*BL$965*BL994)*($F1023=5)</f>
        <v>0</v>
      </c>
      <c r="BM1023" s="269">
        <f>(IFERROR(-FV(BM$965,BM994,BM144/BM994)-BM144,0)+(SUM($N144:BL144)+SUM($N1023:BL1023))*BM$965*BM994)*($F1023=5)</f>
        <v>0</v>
      </c>
    </row>
    <row r="1024" spans="3:65" ht="12.75" outlineLevel="1">
      <c r="C1024" s="220">
        <f t="shared" si="788"/>
        <v>24</v>
      </c>
      <c r="D1024" s="198" t="str">
        <f t="shared" si="789"/>
        <v>…</v>
      </c>
      <c r="E1024" s="245" t="str">
        <f t="shared" si="787"/>
        <v>Operating Expense</v>
      </c>
      <c r="F1024" s="215">
        <f t="shared" si="787"/>
        <v>2</v>
      </c>
      <c r="G1024" s="215"/>
      <c r="H1024" s="257"/>
      <c r="K1024" s="236">
        <f t="shared" si="790"/>
        <v>0</v>
      </c>
      <c r="L1024" s="237">
        <f t="shared" si="791"/>
        <v>0</v>
      </c>
      <c r="O1024" s="269">
        <f>(IFERROR(-FV(O$965,O995,O145/O995)-O145,0)+(SUM($N145:N145)+SUM($N1024:N1024))*O$965*O995)*($F1024=5)</f>
        <v>0</v>
      </c>
      <c r="P1024" s="269">
        <f>(IFERROR(-FV(P$965,P995,P145/P995)-P145,0)+(SUM($N145:O145)+SUM($N1024:O1024))*P$965*P995)*($F1024=5)</f>
        <v>0</v>
      </c>
      <c r="Q1024" s="269">
        <f>(IFERROR(-FV(Q$965,Q995,Q145/Q995)-Q145,0)+(SUM($N145:P145)+SUM($N1024:P1024))*Q$965*Q995)*($F1024=5)</f>
        <v>0</v>
      </c>
      <c r="R1024" s="269">
        <f>(IFERROR(-FV(R$965,R995,R145/R995)-R145,0)+(SUM($N145:Q145)+SUM($N1024:Q1024))*R$965*R995)*($F1024=5)</f>
        <v>0</v>
      </c>
      <c r="S1024" s="269">
        <f>(IFERROR(-FV(S$965,S995,S145/S995)-S145,0)+(SUM($N145:R145)+SUM($N1024:R1024))*S$965*S995)*($F1024=5)</f>
        <v>0</v>
      </c>
      <c r="T1024" s="269">
        <f>(IFERROR(-FV(T$965,T995,T145/T995)-T145,0)+(SUM($N145:S145)+SUM($N1024:S1024))*T$965*T995)*($F1024=5)</f>
        <v>0</v>
      </c>
      <c r="U1024" s="269">
        <f>(IFERROR(-FV(U$965,U995,U145/U995)-U145,0)+(SUM($N145:T145)+SUM($N1024:T1024))*U$965*U995)*($F1024=5)</f>
        <v>0</v>
      </c>
      <c r="V1024" s="269">
        <f>(IFERROR(-FV(V$965,V995,V145/V995)-V145,0)+(SUM($N145:U145)+SUM($N1024:U1024))*V$965*V995)*($F1024=5)</f>
        <v>0</v>
      </c>
      <c r="W1024" s="269">
        <f>(IFERROR(-FV(W$965,W995,W145/W995)-W145,0)+(SUM($N145:V145)+SUM($N1024:V1024))*W$965*W995)*($F1024=5)</f>
        <v>0</v>
      </c>
      <c r="X1024" s="269">
        <f>(IFERROR(-FV(X$965,X995,X145/X995)-X145,0)+(SUM($N145:W145)+SUM($N1024:W1024))*X$965*X995)*($F1024=5)</f>
        <v>0</v>
      </c>
      <c r="Y1024" s="269">
        <f>(IFERROR(-FV(Y$965,Y995,Y145/Y995)-Y145,0)+(SUM($N145:X145)+SUM($N1024:X1024))*Y$965*Y995)*($F1024=5)</f>
        <v>0</v>
      </c>
      <c r="Z1024" s="269">
        <f>(IFERROR(-FV(Z$965,Z995,Z145/Z995)-Z145,0)+(SUM($N145:Y145)+SUM($N1024:Y1024))*Z$965*Z995)*($F1024=5)</f>
        <v>0</v>
      </c>
      <c r="AA1024" s="269">
        <f>(IFERROR(-FV(AA$965,AA995,AA145/AA995)-AA145,0)+(SUM($N145:Z145)+SUM($N1024:Z1024))*AA$965*AA995)*($F1024=5)</f>
        <v>0</v>
      </c>
      <c r="AB1024" s="269">
        <f>(IFERROR(-FV(AB$965,AB995,AB145/AB995)-AB145,0)+(SUM($N145:AA145)+SUM($N1024:AA1024))*AB$965*AB995)*($F1024=5)</f>
        <v>0</v>
      </c>
      <c r="AC1024" s="269">
        <f>(IFERROR(-FV(AC$965,AC995,AC145/AC995)-AC145,0)+(SUM($N145:AB145)+SUM($N1024:AB1024))*AC$965*AC995)*($F1024=5)</f>
        <v>0</v>
      </c>
      <c r="AD1024" s="269">
        <f>(IFERROR(-FV(AD$965,AD995,AD145/AD995)-AD145,0)+(SUM($N145:AC145)+SUM($N1024:AC1024))*AD$965*AD995)*($F1024=5)</f>
        <v>0</v>
      </c>
      <c r="AE1024" s="269">
        <f>(IFERROR(-FV(AE$965,AE995,AE145/AE995)-AE145,0)+(SUM($N145:AD145)+SUM($N1024:AD1024))*AE$965*AE995)*($F1024=5)</f>
        <v>0</v>
      </c>
      <c r="AF1024" s="269">
        <f>(IFERROR(-FV(AF$965,AF995,AF145/AF995)-AF145,0)+(SUM($N145:AE145)+SUM($N1024:AE1024))*AF$965*AF995)*($F1024=5)</f>
        <v>0</v>
      </c>
      <c r="AG1024" s="269">
        <f>(IFERROR(-FV(AG$965,AG995,AG145/AG995)-AG145,0)+(SUM($N145:AF145)+SUM($N1024:AF1024))*AG$965*AG995)*($F1024=5)</f>
        <v>0</v>
      </c>
      <c r="AH1024" s="269">
        <f>(IFERROR(-FV(AH$965,AH995,AH145/AH995)-AH145,0)+(SUM($N145:AG145)+SUM($N1024:AG1024))*AH$965*AH995)*($F1024=5)</f>
        <v>0</v>
      </c>
      <c r="AI1024" s="269">
        <f>(IFERROR(-FV(AI$965,AI995,AI145/AI995)-AI145,0)+(SUM($N145:AH145)+SUM($N1024:AH1024))*AI$965*AI995)*($F1024=5)</f>
        <v>0</v>
      </c>
      <c r="AJ1024" s="269">
        <f>(IFERROR(-FV(AJ$965,AJ995,AJ145/AJ995)-AJ145,0)+(SUM($N145:AI145)+SUM($N1024:AI1024))*AJ$965*AJ995)*($F1024=5)</f>
        <v>0</v>
      </c>
      <c r="AK1024" s="269">
        <f>(IFERROR(-FV(AK$965,AK995,AK145/AK995)-AK145,0)+(SUM($N145:AJ145)+SUM($N1024:AJ1024))*AK$965*AK995)*($F1024=5)</f>
        <v>0</v>
      </c>
      <c r="AL1024" s="269">
        <f>(IFERROR(-FV(AL$965,AL995,AL145/AL995)-AL145,0)+(SUM($N145:AK145)+SUM($N1024:AK1024))*AL$965*AL995)*($F1024=5)</f>
        <v>0</v>
      </c>
      <c r="AM1024" s="269">
        <f>(IFERROR(-FV(AM$965,AM995,AM145/AM995)-AM145,0)+(SUM($N145:AL145)+SUM($N1024:AL1024))*AM$965*AM995)*($F1024=5)</f>
        <v>0</v>
      </c>
      <c r="AN1024" s="269">
        <f>(IFERROR(-FV(AN$965,AN995,AN145/AN995)-AN145,0)+(SUM($N145:AM145)+SUM($N1024:AM1024))*AN$965*AN995)*($F1024=5)</f>
        <v>0</v>
      </c>
      <c r="AO1024" s="269">
        <f>(IFERROR(-FV(AO$965,AO995,AO145/AO995)-AO145,0)+(SUM($N145:AN145)+SUM($N1024:AN1024))*AO$965*AO995)*($F1024=5)</f>
        <v>0</v>
      </c>
      <c r="AP1024" s="269">
        <f>(IFERROR(-FV(AP$965,AP995,AP145/AP995)-AP145,0)+(SUM($N145:AO145)+SUM($N1024:AO1024))*AP$965*AP995)*($F1024=5)</f>
        <v>0</v>
      </c>
      <c r="AQ1024" s="269">
        <f>(IFERROR(-FV(AQ$965,AQ995,AQ145/AQ995)-AQ145,0)+(SUM($N145:AP145)+SUM($N1024:AP1024))*AQ$965*AQ995)*($F1024=5)</f>
        <v>0</v>
      </c>
      <c r="AR1024" s="269">
        <f>(IFERROR(-FV(AR$965,AR995,AR145/AR995)-AR145,0)+(SUM($N145:AQ145)+SUM($N1024:AQ1024))*AR$965*AR995)*($F1024=5)</f>
        <v>0</v>
      </c>
      <c r="AS1024" s="269">
        <f>(IFERROR(-FV(AS$965,AS995,AS145/AS995)-AS145,0)+(SUM($N145:AR145)+SUM($N1024:AR1024))*AS$965*AS995)*($F1024=5)</f>
        <v>0</v>
      </c>
      <c r="AT1024" s="269">
        <f>(IFERROR(-FV(AT$965,AT995,AT145/AT995)-AT145,0)+(SUM($N145:AS145)+SUM($N1024:AS1024))*AT$965*AT995)*($F1024=5)</f>
        <v>0</v>
      </c>
      <c r="AU1024" s="269">
        <f>(IFERROR(-FV(AU$965,AU995,AU145/AU995)-AU145,0)+(SUM($N145:AT145)+SUM($N1024:AT1024))*AU$965*AU995)*($F1024=5)</f>
        <v>0</v>
      </c>
      <c r="AV1024" s="269">
        <f>(IFERROR(-FV(AV$965,AV995,AV145/AV995)-AV145,0)+(SUM($N145:AU145)+SUM($N1024:AU1024))*AV$965*AV995)*($F1024=5)</f>
        <v>0</v>
      </c>
      <c r="AW1024" s="269">
        <f>(IFERROR(-FV(AW$965,AW995,AW145/AW995)-AW145,0)+(SUM($N145:AV145)+SUM($N1024:AV1024))*AW$965*AW995)*($F1024=5)</f>
        <v>0</v>
      </c>
      <c r="AX1024" s="269">
        <f>(IFERROR(-FV(AX$965,AX995,AX145/AX995)-AX145,0)+(SUM($N145:AW145)+SUM($N1024:AW1024))*AX$965*AX995)*($F1024=5)</f>
        <v>0</v>
      </c>
      <c r="AY1024" s="269">
        <f>(IFERROR(-FV(AY$965,AY995,AY145/AY995)-AY145,0)+(SUM($N145:AX145)+SUM($N1024:AX1024))*AY$965*AY995)*($F1024=5)</f>
        <v>0</v>
      </c>
      <c r="AZ1024" s="269">
        <f>(IFERROR(-FV(AZ$965,AZ995,AZ145/AZ995)-AZ145,0)+(SUM($N145:AY145)+SUM($N1024:AY1024))*AZ$965*AZ995)*($F1024=5)</f>
        <v>0</v>
      </c>
      <c r="BA1024" s="269">
        <f>(IFERROR(-FV(BA$965,BA995,BA145/BA995)-BA145,0)+(SUM($N145:AZ145)+SUM($N1024:AZ1024))*BA$965*BA995)*($F1024=5)</f>
        <v>0</v>
      </c>
      <c r="BB1024" s="269">
        <f>(IFERROR(-FV(BB$965,BB995,BB145/BB995)-BB145,0)+(SUM($N145:BA145)+SUM($N1024:BA1024))*BB$965*BB995)*($F1024=5)</f>
        <v>0</v>
      </c>
      <c r="BC1024" s="269">
        <f>(IFERROR(-FV(BC$965,BC995,BC145/BC995)-BC145,0)+(SUM($N145:BB145)+SUM($N1024:BB1024))*BC$965*BC995)*($F1024=5)</f>
        <v>0</v>
      </c>
      <c r="BD1024" s="269">
        <f>(IFERROR(-FV(BD$965,BD995,BD145/BD995)-BD145,0)+(SUM($N145:BC145)+SUM($N1024:BC1024))*BD$965*BD995)*($F1024=5)</f>
        <v>0</v>
      </c>
      <c r="BE1024" s="269">
        <f>(IFERROR(-FV(BE$965,BE995,BE145/BE995)-BE145,0)+(SUM($N145:BD145)+SUM($N1024:BD1024))*BE$965*BE995)*($F1024=5)</f>
        <v>0</v>
      </c>
      <c r="BF1024" s="269">
        <f>(IFERROR(-FV(BF$965,BF995,BF145/BF995)-BF145,0)+(SUM($N145:BE145)+SUM($N1024:BE1024))*BF$965*BF995)*($F1024=5)</f>
        <v>0</v>
      </c>
      <c r="BG1024" s="269">
        <f>(IFERROR(-FV(BG$965,BG995,BG145/BG995)-BG145,0)+(SUM($N145:BF145)+SUM($N1024:BF1024))*BG$965*BG995)*($F1024=5)</f>
        <v>0</v>
      </c>
      <c r="BH1024" s="269">
        <f>(IFERROR(-FV(BH$965,BH995,BH145/BH995)-BH145,0)+(SUM($N145:BG145)+SUM($N1024:BG1024))*BH$965*BH995)*($F1024=5)</f>
        <v>0</v>
      </c>
      <c r="BI1024" s="269">
        <f>(IFERROR(-FV(BI$965,BI995,BI145/BI995)-BI145,0)+(SUM($N145:BH145)+SUM($N1024:BH1024))*BI$965*BI995)*($F1024=5)</f>
        <v>0</v>
      </c>
      <c r="BJ1024" s="269">
        <f>(IFERROR(-FV(BJ$965,BJ995,BJ145/BJ995)-BJ145,0)+(SUM($N145:BI145)+SUM($N1024:BI1024))*BJ$965*BJ995)*($F1024=5)</f>
        <v>0</v>
      </c>
      <c r="BK1024" s="269">
        <f>(IFERROR(-FV(BK$965,BK995,BK145/BK995)-BK145,0)+(SUM($N145:BJ145)+SUM($N1024:BJ1024))*BK$965*BK995)*($F1024=5)</f>
        <v>0</v>
      </c>
      <c r="BL1024" s="269">
        <f>(IFERROR(-FV(BL$965,BL995,BL145/BL995)-BL145,0)+(SUM($N145:BK145)+SUM($N1024:BK1024))*BL$965*BL995)*($F1024=5)</f>
        <v>0</v>
      </c>
      <c r="BM1024" s="269">
        <f>(IFERROR(-FV(BM$965,BM995,BM145/BM995)-BM145,0)+(SUM($N145:BL145)+SUM($N1024:BL1024))*BM$965*BM995)*($F1024=5)</f>
        <v>0</v>
      </c>
    </row>
    <row r="1025" spans="3:65" ht="12.75" outlineLevel="1">
      <c r="C1025" s="220">
        <f t="shared" si="788"/>
        <v>25</v>
      </c>
      <c r="D1025" s="198" t="str">
        <f t="shared" si="789"/>
        <v>…</v>
      </c>
      <c r="E1025" s="245" t="str">
        <f t="shared" si="787"/>
        <v>Operating Expense</v>
      </c>
      <c r="F1025" s="215">
        <f t="shared" si="787"/>
        <v>2</v>
      </c>
      <c r="G1025" s="215"/>
      <c r="H1025" s="257"/>
      <c r="K1025" s="239">
        <f t="shared" si="790"/>
        <v>0</v>
      </c>
      <c r="L1025" s="240">
        <f t="shared" si="791"/>
        <v>0</v>
      </c>
      <c r="O1025" s="269">
        <f>(IFERROR(-FV(O$965,O996,O146/O996)-O146,0)+(SUM($N146:N146)+SUM($N1025:N1025))*O$965*O996)*($F1025=5)</f>
        <v>0</v>
      </c>
      <c r="P1025" s="269">
        <f>(IFERROR(-FV(P$965,P996,P146/P996)-P146,0)+(SUM($N146:O146)+SUM($N1025:O1025))*P$965*P996)*($F1025=5)</f>
        <v>0</v>
      </c>
      <c r="Q1025" s="269">
        <f>(IFERROR(-FV(Q$965,Q996,Q146/Q996)-Q146,0)+(SUM($N146:P146)+SUM($N1025:P1025))*Q$965*Q996)*($F1025=5)</f>
        <v>0</v>
      </c>
      <c r="R1025" s="269">
        <f>(IFERROR(-FV(R$965,R996,R146/R996)-R146,0)+(SUM($N146:Q146)+SUM($N1025:Q1025))*R$965*R996)*($F1025=5)</f>
        <v>0</v>
      </c>
      <c r="S1025" s="269">
        <f>(IFERROR(-FV(S$965,S996,S146/S996)-S146,0)+(SUM($N146:R146)+SUM($N1025:R1025))*S$965*S996)*($F1025=5)</f>
        <v>0</v>
      </c>
      <c r="T1025" s="269">
        <f>(IFERROR(-FV(T$965,T996,T146/T996)-T146,0)+(SUM($N146:S146)+SUM($N1025:S1025))*T$965*T996)*($F1025=5)</f>
        <v>0</v>
      </c>
      <c r="U1025" s="269">
        <f>(IFERROR(-FV(U$965,U996,U146/U996)-U146,0)+(SUM($N146:T146)+SUM($N1025:T1025))*U$965*U996)*($F1025=5)</f>
        <v>0</v>
      </c>
      <c r="V1025" s="269">
        <f>(IFERROR(-FV(V$965,V996,V146/V996)-V146,0)+(SUM($N146:U146)+SUM($N1025:U1025))*V$965*V996)*($F1025=5)</f>
        <v>0</v>
      </c>
      <c r="W1025" s="269">
        <f>(IFERROR(-FV(W$965,W996,W146/W996)-W146,0)+(SUM($N146:V146)+SUM($N1025:V1025))*W$965*W996)*($F1025=5)</f>
        <v>0</v>
      </c>
      <c r="X1025" s="269">
        <f>(IFERROR(-FV(X$965,X996,X146/X996)-X146,0)+(SUM($N146:W146)+SUM($N1025:W1025))*X$965*X996)*($F1025=5)</f>
        <v>0</v>
      </c>
      <c r="Y1025" s="269">
        <f>(IFERROR(-FV(Y$965,Y996,Y146/Y996)-Y146,0)+(SUM($N146:X146)+SUM($N1025:X1025))*Y$965*Y996)*($F1025=5)</f>
        <v>0</v>
      </c>
      <c r="Z1025" s="269">
        <f>(IFERROR(-FV(Z$965,Z996,Z146/Z996)-Z146,0)+(SUM($N146:Y146)+SUM($N1025:Y1025))*Z$965*Z996)*($F1025=5)</f>
        <v>0</v>
      </c>
      <c r="AA1025" s="269">
        <f>(IFERROR(-FV(AA$965,AA996,AA146/AA996)-AA146,0)+(SUM($N146:Z146)+SUM($N1025:Z1025))*AA$965*AA996)*($F1025=5)</f>
        <v>0</v>
      </c>
      <c r="AB1025" s="269">
        <f>(IFERROR(-FV(AB$965,AB996,AB146/AB996)-AB146,0)+(SUM($N146:AA146)+SUM($N1025:AA1025))*AB$965*AB996)*($F1025=5)</f>
        <v>0</v>
      </c>
      <c r="AC1025" s="269">
        <f>(IFERROR(-FV(AC$965,AC996,AC146/AC996)-AC146,0)+(SUM($N146:AB146)+SUM($N1025:AB1025))*AC$965*AC996)*($F1025=5)</f>
        <v>0</v>
      </c>
      <c r="AD1025" s="269">
        <f>(IFERROR(-FV(AD$965,AD996,AD146/AD996)-AD146,0)+(SUM($N146:AC146)+SUM($N1025:AC1025))*AD$965*AD996)*($F1025=5)</f>
        <v>0</v>
      </c>
      <c r="AE1025" s="269">
        <f>(IFERROR(-FV(AE$965,AE996,AE146/AE996)-AE146,0)+(SUM($N146:AD146)+SUM($N1025:AD1025))*AE$965*AE996)*($F1025=5)</f>
        <v>0</v>
      </c>
      <c r="AF1025" s="269">
        <f>(IFERROR(-FV(AF$965,AF996,AF146/AF996)-AF146,0)+(SUM($N146:AE146)+SUM($N1025:AE1025))*AF$965*AF996)*($F1025=5)</f>
        <v>0</v>
      </c>
      <c r="AG1025" s="269">
        <f>(IFERROR(-FV(AG$965,AG996,AG146/AG996)-AG146,0)+(SUM($N146:AF146)+SUM($N1025:AF1025))*AG$965*AG996)*($F1025=5)</f>
        <v>0</v>
      </c>
      <c r="AH1025" s="269">
        <f>(IFERROR(-FV(AH$965,AH996,AH146/AH996)-AH146,0)+(SUM($N146:AG146)+SUM($N1025:AG1025))*AH$965*AH996)*($F1025=5)</f>
        <v>0</v>
      </c>
      <c r="AI1025" s="269">
        <f>(IFERROR(-FV(AI$965,AI996,AI146/AI996)-AI146,0)+(SUM($N146:AH146)+SUM($N1025:AH1025))*AI$965*AI996)*($F1025=5)</f>
        <v>0</v>
      </c>
      <c r="AJ1025" s="269">
        <f>(IFERROR(-FV(AJ$965,AJ996,AJ146/AJ996)-AJ146,0)+(SUM($N146:AI146)+SUM($N1025:AI1025))*AJ$965*AJ996)*($F1025=5)</f>
        <v>0</v>
      </c>
      <c r="AK1025" s="269">
        <f>(IFERROR(-FV(AK$965,AK996,AK146/AK996)-AK146,0)+(SUM($N146:AJ146)+SUM($N1025:AJ1025))*AK$965*AK996)*($F1025=5)</f>
        <v>0</v>
      </c>
      <c r="AL1025" s="269">
        <f>(IFERROR(-FV(AL$965,AL996,AL146/AL996)-AL146,0)+(SUM($N146:AK146)+SUM($N1025:AK1025))*AL$965*AL996)*($F1025=5)</f>
        <v>0</v>
      </c>
      <c r="AM1025" s="269">
        <f>(IFERROR(-FV(AM$965,AM996,AM146/AM996)-AM146,0)+(SUM($N146:AL146)+SUM($N1025:AL1025))*AM$965*AM996)*($F1025=5)</f>
        <v>0</v>
      </c>
      <c r="AN1025" s="269">
        <f>(IFERROR(-FV(AN$965,AN996,AN146/AN996)-AN146,0)+(SUM($N146:AM146)+SUM($N1025:AM1025))*AN$965*AN996)*($F1025=5)</f>
        <v>0</v>
      </c>
      <c r="AO1025" s="269">
        <f>(IFERROR(-FV(AO$965,AO996,AO146/AO996)-AO146,0)+(SUM($N146:AN146)+SUM($N1025:AN1025))*AO$965*AO996)*($F1025=5)</f>
        <v>0</v>
      </c>
      <c r="AP1025" s="269">
        <f>(IFERROR(-FV(AP$965,AP996,AP146/AP996)-AP146,0)+(SUM($N146:AO146)+SUM($N1025:AO1025))*AP$965*AP996)*($F1025=5)</f>
        <v>0</v>
      </c>
      <c r="AQ1025" s="269">
        <f>(IFERROR(-FV(AQ$965,AQ996,AQ146/AQ996)-AQ146,0)+(SUM($N146:AP146)+SUM($N1025:AP1025))*AQ$965*AQ996)*($F1025=5)</f>
        <v>0</v>
      </c>
      <c r="AR1025" s="269">
        <f>(IFERROR(-FV(AR$965,AR996,AR146/AR996)-AR146,0)+(SUM($N146:AQ146)+SUM($N1025:AQ1025))*AR$965*AR996)*($F1025=5)</f>
        <v>0</v>
      </c>
      <c r="AS1025" s="269">
        <f>(IFERROR(-FV(AS$965,AS996,AS146/AS996)-AS146,0)+(SUM($N146:AR146)+SUM($N1025:AR1025))*AS$965*AS996)*($F1025=5)</f>
        <v>0</v>
      </c>
      <c r="AT1025" s="269">
        <f>(IFERROR(-FV(AT$965,AT996,AT146/AT996)-AT146,0)+(SUM($N146:AS146)+SUM($N1025:AS1025))*AT$965*AT996)*($F1025=5)</f>
        <v>0</v>
      </c>
      <c r="AU1025" s="269">
        <f>(IFERROR(-FV(AU$965,AU996,AU146/AU996)-AU146,0)+(SUM($N146:AT146)+SUM($N1025:AT1025))*AU$965*AU996)*($F1025=5)</f>
        <v>0</v>
      </c>
      <c r="AV1025" s="269">
        <f>(IFERROR(-FV(AV$965,AV996,AV146/AV996)-AV146,0)+(SUM($N146:AU146)+SUM($N1025:AU1025))*AV$965*AV996)*($F1025=5)</f>
        <v>0</v>
      </c>
      <c r="AW1025" s="269">
        <f>(IFERROR(-FV(AW$965,AW996,AW146/AW996)-AW146,0)+(SUM($N146:AV146)+SUM($N1025:AV1025))*AW$965*AW996)*($F1025=5)</f>
        <v>0</v>
      </c>
      <c r="AX1025" s="269">
        <f>(IFERROR(-FV(AX$965,AX996,AX146/AX996)-AX146,0)+(SUM($N146:AW146)+SUM($N1025:AW1025))*AX$965*AX996)*($F1025=5)</f>
        <v>0</v>
      </c>
      <c r="AY1025" s="269">
        <f>(IFERROR(-FV(AY$965,AY996,AY146/AY996)-AY146,0)+(SUM($N146:AX146)+SUM($N1025:AX1025))*AY$965*AY996)*($F1025=5)</f>
        <v>0</v>
      </c>
      <c r="AZ1025" s="269">
        <f>(IFERROR(-FV(AZ$965,AZ996,AZ146/AZ996)-AZ146,0)+(SUM($N146:AY146)+SUM($N1025:AY1025))*AZ$965*AZ996)*($F1025=5)</f>
        <v>0</v>
      </c>
      <c r="BA1025" s="269">
        <f>(IFERROR(-FV(BA$965,BA996,BA146/BA996)-BA146,0)+(SUM($N146:AZ146)+SUM($N1025:AZ1025))*BA$965*BA996)*($F1025=5)</f>
        <v>0</v>
      </c>
      <c r="BB1025" s="269">
        <f>(IFERROR(-FV(BB$965,BB996,BB146/BB996)-BB146,0)+(SUM($N146:BA146)+SUM($N1025:BA1025))*BB$965*BB996)*($F1025=5)</f>
        <v>0</v>
      </c>
      <c r="BC1025" s="269">
        <f>(IFERROR(-FV(BC$965,BC996,BC146/BC996)-BC146,0)+(SUM($N146:BB146)+SUM($N1025:BB1025))*BC$965*BC996)*($F1025=5)</f>
        <v>0</v>
      </c>
      <c r="BD1025" s="269">
        <f>(IFERROR(-FV(BD$965,BD996,BD146/BD996)-BD146,0)+(SUM($N146:BC146)+SUM($N1025:BC1025))*BD$965*BD996)*($F1025=5)</f>
        <v>0</v>
      </c>
      <c r="BE1025" s="269">
        <f>(IFERROR(-FV(BE$965,BE996,BE146/BE996)-BE146,0)+(SUM($N146:BD146)+SUM($N1025:BD1025))*BE$965*BE996)*($F1025=5)</f>
        <v>0</v>
      </c>
      <c r="BF1025" s="269">
        <f>(IFERROR(-FV(BF$965,BF996,BF146/BF996)-BF146,0)+(SUM($N146:BE146)+SUM($N1025:BE1025))*BF$965*BF996)*($F1025=5)</f>
        <v>0</v>
      </c>
      <c r="BG1025" s="269">
        <f>(IFERROR(-FV(BG$965,BG996,BG146/BG996)-BG146,0)+(SUM($N146:BF146)+SUM($N1025:BF1025))*BG$965*BG996)*($F1025=5)</f>
        <v>0</v>
      </c>
      <c r="BH1025" s="269">
        <f>(IFERROR(-FV(BH$965,BH996,BH146/BH996)-BH146,0)+(SUM($N146:BG146)+SUM($N1025:BG1025))*BH$965*BH996)*($F1025=5)</f>
        <v>0</v>
      </c>
      <c r="BI1025" s="269">
        <f>(IFERROR(-FV(BI$965,BI996,BI146/BI996)-BI146,0)+(SUM($N146:BH146)+SUM($N1025:BH1025))*BI$965*BI996)*($F1025=5)</f>
        <v>0</v>
      </c>
      <c r="BJ1025" s="269">
        <f>(IFERROR(-FV(BJ$965,BJ996,BJ146/BJ996)-BJ146,0)+(SUM($N146:BI146)+SUM($N1025:BI1025))*BJ$965*BJ996)*($F1025=5)</f>
        <v>0</v>
      </c>
      <c r="BK1025" s="269">
        <f>(IFERROR(-FV(BK$965,BK996,BK146/BK996)-BK146,0)+(SUM($N146:BJ146)+SUM($N1025:BJ1025))*BK$965*BK996)*($F1025=5)</f>
        <v>0</v>
      </c>
      <c r="BL1025" s="269">
        <f>(IFERROR(-FV(BL$965,BL996,BL146/BL996)-BL146,0)+(SUM($N146:BK146)+SUM($N1025:BK1025))*BL$965*BL996)*($F1025=5)</f>
        <v>0</v>
      </c>
      <c r="BM1025" s="269">
        <f>(IFERROR(-FV(BM$965,BM996,BM146/BM996)-BM146,0)+(SUM($N146:BL146)+SUM($N1025:BL1025))*BM$965*BM996)*($F1025=5)</f>
        <v>0</v>
      </c>
    </row>
    <row r="1026" spans="4:65" ht="12.75" outlineLevel="1">
      <c r="D1026" s="226" t="str">
        <f>"Total "&amp;D1000</f>
        <v>Total Total AFUDC Accrued</v>
      </c>
      <c r="K1026" s="241">
        <f t="shared" si="790"/>
        <v>0</v>
      </c>
      <c r="L1026" s="242">
        <f t="shared" si="791"/>
        <v>0</v>
      </c>
      <c r="O1026" s="243">
        <f>SUM(O1001:O1025)</f>
        <v>0</v>
      </c>
      <c r="P1026" s="243">
        <f>SUM(P1001:P1025)</f>
        <v>0</v>
      </c>
      <c r="Q1026" s="243">
        <f t="shared" si="792" ref="Q1026:BM1026">SUM(Q1001:Q1025)</f>
        <v>0</v>
      </c>
      <c r="R1026" s="243">
        <f t="shared" si="792"/>
        <v>0</v>
      </c>
      <c r="S1026" s="243">
        <f t="shared" si="792"/>
        <v>0</v>
      </c>
      <c r="T1026" s="243">
        <f t="shared" si="792"/>
        <v>0</v>
      </c>
      <c r="U1026" s="243">
        <f t="shared" si="792"/>
        <v>0</v>
      </c>
      <c r="V1026" s="243">
        <f t="shared" si="792"/>
        <v>0</v>
      </c>
      <c r="W1026" s="243">
        <f t="shared" si="792"/>
        <v>0</v>
      </c>
      <c r="X1026" s="243">
        <f t="shared" si="792"/>
        <v>0</v>
      </c>
      <c r="Y1026" s="243">
        <f t="shared" si="792"/>
        <v>0</v>
      </c>
      <c r="Z1026" s="243">
        <f t="shared" si="792"/>
        <v>0</v>
      </c>
      <c r="AA1026" s="243">
        <f t="shared" si="792"/>
        <v>0</v>
      </c>
      <c r="AB1026" s="243">
        <f t="shared" si="792"/>
        <v>0</v>
      </c>
      <c r="AC1026" s="243">
        <f t="shared" si="792"/>
        <v>0</v>
      </c>
      <c r="AD1026" s="243">
        <f t="shared" si="792"/>
        <v>0</v>
      </c>
      <c r="AE1026" s="243">
        <f t="shared" si="792"/>
        <v>0</v>
      </c>
      <c r="AF1026" s="243">
        <f t="shared" si="792"/>
        <v>0</v>
      </c>
      <c r="AG1026" s="243">
        <f t="shared" si="792"/>
        <v>0</v>
      </c>
      <c r="AH1026" s="243">
        <f t="shared" si="792"/>
        <v>0</v>
      </c>
      <c r="AI1026" s="243">
        <f t="shared" si="792"/>
        <v>0</v>
      </c>
      <c r="AJ1026" s="243">
        <f t="shared" si="792"/>
        <v>0</v>
      </c>
      <c r="AK1026" s="243">
        <f t="shared" si="792"/>
        <v>0</v>
      </c>
      <c r="AL1026" s="243">
        <f t="shared" si="792"/>
        <v>0</v>
      </c>
      <c r="AM1026" s="243">
        <f t="shared" si="792"/>
        <v>0</v>
      </c>
      <c r="AN1026" s="243">
        <f t="shared" si="792"/>
        <v>0</v>
      </c>
      <c r="AO1026" s="243">
        <f t="shared" si="792"/>
        <v>0</v>
      </c>
      <c r="AP1026" s="243">
        <f t="shared" si="792"/>
        <v>0</v>
      </c>
      <c r="AQ1026" s="243">
        <f t="shared" si="792"/>
        <v>0</v>
      </c>
      <c r="AR1026" s="243">
        <f t="shared" si="792"/>
        <v>0</v>
      </c>
      <c r="AS1026" s="243">
        <f t="shared" si="792"/>
        <v>0</v>
      </c>
      <c r="AT1026" s="243">
        <f t="shared" si="792"/>
        <v>0</v>
      </c>
      <c r="AU1026" s="243">
        <f t="shared" si="792"/>
        <v>0</v>
      </c>
      <c r="AV1026" s="243">
        <f t="shared" si="792"/>
        <v>0</v>
      </c>
      <c r="AW1026" s="243">
        <f t="shared" si="792"/>
        <v>0</v>
      </c>
      <c r="AX1026" s="243">
        <f t="shared" si="792"/>
        <v>0</v>
      </c>
      <c r="AY1026" s="243">
        <f t="shared" si="792"/>
        <v>0</v>
      </c>
      <c r="AZ1026" s="243">
        <f t="shared" si="792"/>
        <v>0</v>
      </c>
      <c r="BA1026" s="243">
        <f t="shared" si="792"/>
        <v>0</v>
      </c>
      <c r="BB1026" s="243">
        <f t="shared" si="792"/>
        <v>0</v>
      </c>
      <c r="BC1026" s="243">
        <f t="shared" si="792"/>
        <v>0</v>
      </c>
      <c r="BD1026" s="243">
        <f t="shared" si="792"/>
        <v>0</v>
      </c>
      <c r="BE1026" s="243">
        <f t="shared" si="792"/>
        <v>0</v>
      </c>
      <c r="BF1026" s="243">
        <f t="shared" si="792"/>
        <v>0</v>
      </c>
      <c r="BG1026" s="243">
        <f t="shared" si="792"/>
        <v>0</v>
      </c>
      <c r="BH1026" s="243">
        <f t="shared" si="792"/>
        <v>0</v>
      </c>
      <c r="BI1026" s="243">
        <f t="shared" si="792"/>
        <v>0</v>
      </c>
      <c r="BJ1026" s="243">
        <f t="shared" si="792"/>
        <v>0</v>
      </c>
      <c r="BK1026" s="243">
        <f t="shared" si="792"/>
        <v>0</v>
      </c>
      <c r="BL1026" s="243">
        <f t="shared" si="792"/>
        <v>0</v>
      </c>
      <c r="BM1026" s="243">
        <f t="shared" si="792"/>
        <v>0</v>
      </c>
    </row>
    <row r="1027" spans="4:7" s="221" customFormat="1" ht="12.75" outlineLevel="1">
      <c r="D1027" s="229"/>
      <c r="F1027" s="230"/>
      <c r="G1027" s="230"/>
    </row>
    <row r="1028" spans="4:7" s="221" customFormat="1" ht="12.75" outlineLevel="1">
      <c r="D1028" s="229"/>
      <c r="F1028" s="230"/>
      <c r="G1028" s="230"/>
    </row>
    <row r="1029" spans="4:65" ht="12.75" outlineLevel="1">
      <c r="D1029" s="218" t="s">
        <v>207</v>
      </c>
      <c r="E1029" s="213"/>
      <c r="F1029" s="186"/>
      <c r="G1029" s="186"/>
      <c r="H1029" s="251"/>
      <c r="K1029" s="216"/>
      <c r="L1029" s="216"/>
      <c r="M1029" s="216"/>
      <c r="O1029" s="216"/>
      <c r="P1029" s="216"/>
      <c r="Q1029" s="216"/>
      <c r="R1029" s="216"/>
      <c r="S1029" s="216"/>
      <c r="T1029" s="216"/>
      <c r="U1029" s="216"/>
      <c r="V1029" s="216"/>
      <c r="W1029" s="216"/>
      <c r="X1029" s="216"/>
      <c r="Y1029" s="216"/>
      <c r="Z1029" s="216"/>
      <c r="AA1029" s="216"/>
      <c r="AB1029" s="216"/>
      <c r="AC1029" s="216"/>
      <c r="AD1029" s="216"/>
      <c r="AE1029" s="216"/>
      <c r="AF1029" s="216"/>
      <c r="AG1029" s="216"/>
      <c r="AH1029" s="216"/>
      <c r="AI1029" s="216"/>
      <c r="AJ1029" s="216"/>
      <c r="AK1029" s="216"/>
      <c r="AL1029" s="216"/>
      <c r="AM1029" s="216"/>
      <c r="AN1029" s="216"/>
      <c r="AO1029" s="216"/>
      <c r="AP1029" s="216"/>
      <c r="AQ1029" s="216"/>
      <c r="AR1029" s="216"/>
      <c r="AS1029" s="216"/>
      <c r="AT1029" s="216"/>
      <c r="AU1029" s="216"/>
      <c r="AV1029" s="216"/>
      <c r="AW1029" s="216"/>
      <c r="AX1029" s="216"/>
      <c r="AY1029" s="216"/>
      <c r="AZ1029" s="216"/>
      <c r="BA1029" s="216"/>
      <c r="BB1029" s="216"/>
      <c r="BC1029" s="216"/>
      <c r="BD1029" s="216"/>
      <c r="BE1029" s="216"/>
      <c r="BF1029" s="216"/>
      <c r="BG1029" s="216"/>
      <c r="BH1029" s="216"/>
      <c r="BI1029" s="216"/>
      <c r="BJ1029" s="216"/>
      <c r="BK1029" s="216"/>
      <c r="BL1029" s="216"/>
      <c r="BM1029" s="216"/>
    </row>
    <row r="1030" spans="3:65" ht="12.75" outlineLevel="1">
      <c r="C1030" s="220">
        <f>C1029+1</f>
        <v>1</v>
      </c>
      <c r="D1030" s="198" t="str">
        <f>INDEX(D$64:D$88,$C1030,1)</f>
        <v>Capital Costs</v>
      </c>
      <c r="E1030" s="245" t="str">
        <f t="shared" si="793" ref="E1030:F1054">INDEX(E$64:E$88,$C1030,1)</f>
        <v>Capital</v>
      </c>
      <c r="F1030" s="215">
        <f t="shared" si="793"/>
        <v>4</v>
      </c>
      <c r="G1030" s="215"/>
      <c r="H1030" s="257"/>
      <c r="K1030" s="236">
        <f>SUMPRODUCT(O1030:BM1030,$O$12:$BM$12)</f>
        <v>0</v>
      </c>
      <c r="L1030" s="237">
        <f>SUM(O1030:BM1030)</f>
        <v>0</v>
      </c>
      <c r="O1030" s="269">
        <f>(IFERROR(-FV(O$963,O972,O122/O972)-O122,0)+(SUM($N122:N122)+SUM($N1001:N1001))*O$963*O972)*($F1030=5)</f>
        <v>0</v>
      </c>
      <c r="P1030" s="269">
        <f>(IFERROR(-FV(P$963,P972,P122/P972)-P122,0)+(SUM($N122:O122)+SUM($N1001:O1001))*P$963*P972)*($F1030=5)</f>
        <v>0</v>
      </c>
      <c r="Q1030" s="269">
        <f>(IFERROR(-FV(Q$963,Q972,Q122/Q972)-Q122,0)+(SUM($N122:P122)+SUM($N1001:P1001))*Q$963*Q972)*($F1030=5)</f>
        <v>0</v>
      </c>
      <c r="R1030" s="269">
        <f>(IFERROR(-FV(R$963,R972,R122/R972)-R122,0)+(SUM($N122:Q122)+SUM($N1001:Q1001))*R$963*R972)*($F1030=5)</f>
        <v>0</v>
      </c>
      <c r="S1030" s="269">
        <f>(IFERROR(-FV(S$963,S972,S122/S972)-S122,0)+(SUM($N122:R122)+SUM($N1001:R1001))*S$963*S972)*($F1030=5)</f>
        <v>0</v>
      </c>
      <c r="T1030" s="269">
        <f>(IFERROR(-FV(T$963,T972,T122/T972)-T122,0)+(SUM($N122:S122)+SUM($N1001:S1001))*T$963*T972)*($F1030=5)</f>
        <v>0</v>
      </c>
      <c r="U1030" s="269">
        <f>(IFERROR(-FV(U$963,U972,U122/U972)-U122,0)+(SUM($N122:T122)+SUM($N1001:T1001))*U$963*U972)*($F1030=5)</f>
        <v>0</v>
      </c>
      <c r="V1030" s="269">
        <f>(IFERROR(-FV(V$963,V972,V122/V972)-V122,0)+(SUM($N122:U122)+SUM($N1001:U1001))*V$963*V972)*($F1030=5)</f>
        <v>0</v>
      </c>
      <c r="W1030" s="269">
        <f>(IFERROR(-FV(W$963,W972,W122/W972)-W122,0)+(SUM($N122:V122)+SUM($N1001:V1001))*W$963*W972)*($F1030=5)</f>
        <v>0</v>
      </c>
      <c r="X1030" s="269">
        <f>(IFERROR(-FV(X$963,X972,X122/X972)-X122,0)+(SUM($N122:W122)+SUM($N1001:W1001))*X$963*X972)*($F1030=5)</f>
        <v>0</v>
      </c>
      <c r="Y1030" s="269">
        <f>(IFERROR(-FV(Y$963,Y972,Y122/Y972)-Y122,0)+(SUM($N122:X122)+SUM($N1001:X1001))*Y$963*Y972)*($F1030=5)</f>
        <v>0</v>
      </c>
      <c r="Z1030" s="269">
        <f>(IFERROR(-FV(Z$963,Z972,Z122/Z972)-Z122,0)+(SUM($N122:Y122)+SUM($N1001:Y1001))*Z$963*Z972)*($F1030=5)</f>
        <v>0</v>
      </c>
      <c r="AA1030" s="269">
        <f>(IFERROR(-FV(AA$963,AA972,AA122/AA972)-AA122,0)+(SUM($N122:Z122)+SUM($N1001:Z1001))*AA$963*AA972)*($F1030=5)</f>
        <v>0</v>
      </c>
      <c r="AB1030" s="269">
        <f>(IFERROR(-FV(AB$963,AB972,AB122/AB972)-AB122,0)+(SUM($N122:AA122)+SUM($N1001:AA1001))*AB$963*AB972)*($F1030=5)</f>
        <v>0</v>
      </c>
      <c r="AC1030" s="269">
        <f>(IFERROR(-FV(AC$963,AC972,AC122/AC972)-AC122,0)+(SUM($N122:AB122)+SUM($N1001:AB1001))*AC$963*AC972)*($F1030=5)</f>
        <v>0</v>
      </c>
      <c r="AD1030" s="269">
        <f>(IFERROR(-FV(AD$963,AD972,AD122/AD972)-AD122,0)+(SUM($N122:AC122)+SUM($N1001:AC1001))*AD$963*AD972)*($F1030=5)</f>
        <v>0</v>
      </c>
      <c r="AE1030" s="269">
        <f>(IFERROR(-FV(AE$963,AE972,AE122/AE972)-AE122,0)+(SUM($N122:AD122)+SUM($N1001:AD1001))*AE$963*AE972)*($F1030=5)</f>
        <v>0</v>
      </c>
      <c r="AF1030" s="269">
        <f>(IFERROR(-FV(AF$963,AF972,AF122/AF972)-AF122,0)+(SUM($N122:AE122)+SUM($N1001:AE1001))*AF$963*AF972)*($F1030=5)</f>
        <v>0</v>
      </c>
      <c r="AG1030" s="269">
        <f>(IFERROR(-FV(AG$963,AG972,AG122/AG972)-AG122,0)+(SUM($N122:AF122)+SUM($N1001:AF1001))*AG$963*AG972)*($F1030=5)</f>
        <v>0</v>
      </c>
      <c r="AH1030" s="269">
        <f>(IFERROR(-FV(AH$963,AH972,AH122/AH972)-AH122,0)+(SUM($N122:AG122)+SUM($N1001:AG1001))*AH$963*AH972)*($F1030=5)</f>
        <v>0</v>
      </c>
      <c r="AI1030" s="269">
        <f>(IFERROR(-FV(AI$963,AI972,AI122/AI972)-AI122,0)+(SUM($N122:AH122)+SUM($N1001:AH1001))*AI$963*AI972)*($F1030=5)</f>
        <v>0</v>
      </c>
      <c r="AJ1030" s="269">
        <f>(IFERROR(-FV(AJ$963,AJ972,AJ122/AJ972)-AJ122,0)+(SUM($N122:AI122)+SUM($N1001:AI1001))*AJ$963*AJ972)*($F1030=5)</f>
        <v>0</v>
      </c>
      <c r="AK1030" s="269">
        <f>(IFERROR(-FV(AK$963,AK972,AK122/AK972)-AK122,0)+(SUM($N122:AJ122)+SUM($N1001:AJ1001))*AK$963*AK972)*($F1030=5)</f>
        <v>0</v>
      </c>
      <c r="AL1030" s="269">
        <f>(IFERROR(-FV(AL$963,AL972,AL122/AL972)-AL122,0)+(SUM($N122:AK122)+SUM($N1001:AK1001))*AL$963*AL972)*($F1030=5)</f>
        <v>0</v>
      </c>
      <c r="AM1030" s="269">
        <f>(IFERROR(-FV(AM$963,AM972,AM122/AM972)-AM122,0)+(SUM($N122:AL122)+SUM($N1001:AL1001))*AM$963*AM972)*($F1030=5)</f>
        <v>0</v>
      </c>
      <c r="AN1030" s="269">
        <f>(IFERROR(-FV(AN$963,AN972,AN122/AN972)-AN122,0)+(SUM($N122:AM122)+SUM($N1001:AM1001))*AN$963*AN972)*($F1030=5)</f>
        <v>0</v>
      </c>
      <c r="AO1030" s="269">
        <f>(IFERROR(-FV(AO$963,AO972,AO122/AO972)-AO122,0)+(SUM($N122:AN122)+SUM($N1001:AN1001))*AO$963*AO972)*($F1030=5)</f>
        <v>0</v>
      </c>
      <c r="AP1030" s="269">
        <f>(IFERROR(-FV(AP$963,AP972,AP122/AP972)-AP122,0)+(SUM($N122:AO122)+SUM($N1001:AO1001))*AP$963*AP972)*($F1030=5)</f>
        <v>0</v>
      </c>
      <c r="AQ1030" s="269">
        <f>(IFERROR(-FV(AQ$963,AQ972,AQ122/AQ972)-AQ122,0)+(SUM($N122:AP122)+SUM($N1001:AP1001))*AQ$963*AQ972)*($F1030=5)</f>
        <v>0</v>
      </c>
      <c r="AR1030" s="269">
        <f>(IFERROR(-FV(AR$963,AR972,AR122/AR972)-AR122,0)+(SUM($N122:AQ122)+SUM($N1001:AQ1001))*AR$963*AR972)*($F1030=5)</f>
        <v>0</v>
      </c>
      <c r="AS1030" s="269">
        <f>(IFERROR(-FV(AS$963,AS972,AS122/AS972)-AS122,0)+(SUM($N122:AR122)+SUM($N1001:AR1001))*AS$963*AS972)*($F1030=5)</f>
        <v>0</v>
      </c>
      <c r="AT1030" s="269">
        <f>(IFERROR(-FV(AT$963,AT972,AT122/AT972)-AT122,0)+(SUM($N122:AS122)+SUM($N1001:AS1001))*AT$963*AT972)*($F1030=5)</f>
        <v>0</v>
      </c>
      <c r="AU1030" s="269">
        <f>(IFERROR(-FV(AU$963,AU972,AU122/AU972)-AU122,0)+(SUM($N122:AT122)+SUM($N1001:AT1001))*AU$963*AU972)*($F1030=5)</f>
        <v>0</v>
      </c>
      <c r="AV1030" s="269">
        <f>(IFERROR(-FV(AV$963,AV972,AV122/AV972)-AV122,0)+(SUM($N122:AU122)+SUM($N1001:AU1001))*AV$963*AV972)*($F1030=5)</f>
        <v>0</v>
      </c>
      <c r="AW1030" s="269">
        <f>(IFERROR(-FV(AW$963,AW972,AW122/AW972)-AW122,0)+(SUM($N122:AV122)+SUM($N1001:AV1001))*AW$963*AW972)*($F1030=5)</f>
        <v>0</v>
      </c>
      <c r="AX1030" s="269">
        <f>(IFERROR(-FV(AX$963,AX972,AX122/AX972)-AX122,0)+(SUM($N122:AW122)+SUM($N1001:AW1001))*AX$963*AX972)*($F1030=5)</f>
        <v>0</v>
      </c>
      <c r="AY1030" s="269">
        <f>(IFERROR(-FV(AY$963,AY972,AY122/AY972)-AY122,0)+(SUM($N122:AX122)+SUM($N1001:AX1001))*AY$963*AY972)*($F1030=5)</f>
        <v>0</v>
      </c>
      <c r="AZ1030" s="269">
        <f>(IFERROR(-FV(AZ$963,AZ972,AZ122/AZ972)-AZ122,0)+(SUM($N122:AY122)+SUM($N1001:AY1001))*AZ$963*AZ972)*($F1030=5)</f>
        <v>0</v>
      </c>
      <c r="BA1030" s="269">
        <f>(IFERROR(-FV(BA$963,BA972,BA122/BA972)-BA122,0)+(SUM($N122:AZ122)+SUM($N1001:AZ1001))*BA$963*BA972)*($F1030=5)</f>
        <v>0</v>
      </c>
      <c r="BB1030" s="269">
        <f>(IFERROR(-FV(BB$963,BB972,BB122/BB972)-BB122,0)+(SUM($N122:BA122)+SUM($N1001:BA1001))*BB$963*BB972)*($F1030=5)</f>
        <v>0</v>
      </c>
      <c r="BC1030" s="269">
        <f>(IFERROR(-FV(BC$963,BC972,BC122/BC972)-BC122,0)+(SUM($N122:BB122)+SUM($N1001:BB1001))*BC$963*BC972)*($F1030=5)</f>
        <v>0</v>
      </c>
      <c r="BD1030" s="269">
        <f>(IFERROR(-FV(BD$963,BD972,BD122/BD972)-BD122,0)+(SUM($N122:BC122)+SUM($N1001:BC1001))*BD$963*BD972)*($F1030=5)</f>
        <v>0</v>
      </c>
      <c r="BE1030" s="269">
        <f>(IFERROR(-FV(BE$963,BE972,BE122/BE972)-BE122,0)+(SUM($N122:BD122)+SUM($N1001:BD1001))*BE$963*BE972)*($F1030=5)</f>
        <v>0</v>
      </c>
      <c r="BF1030" s="269">
        <f>(IFERROR(-FV(BF$963,BF972,BF122/BF972)-BF122,0)+(SUM($N122:BE122)+SUM($N1001:BE1001))*BF$963*BF972)*($F1030=5)</f>
        <v>0</v>
      </c>
      <c r="BG1030" s="269">
        <f>(IFERROR(-FV(BG$963,BG972,BG122/BG972)-BG122,0)+(SUM($N122:BF122)+SUM($N1001:BF1001))*BG$963*BG972)*($F1030=5)</f>
        <v>0</v>
      </c>
      <c r="BH1030" s="269">
        <f>(IFERROR(-FV(BH$963,BH972,BH122/BH972)-BH122,0)+(SUM($N122:BG122)+SUM($N1001:BG1001))*BH$963*BH972)*($F1030=5)</f>
        <v>0</v>
      </c>
      <c r="BI1030" s="269">
        <f>(IFERROR(-FV(BI$963,BI972,BI122/BI972)-BI122,0)+(SUM($N122:BH122)+SUM($N1001:BH1001))*BI$963*BI972)*($F1030=5)</f>
        <v>0</v>
      </c>
      <c r="BJ1030" s="269">
        <f>(IFERROR(-FV(BJ$963,BJ972,BJ122/BJ972)-BJ122,0)+(SUM($N122:BI122)+SUM($N1001:BI1001))*BJ$963*BJ972)*($F1030=5)</f>
        <v>0</v>
      </c>
      <c r="BK1030" s="269">
        <f>(IFERROR(-FV(BK$963,BK972,BK122/BK972)-BK122,0)+(SUM($N122:BJ122)+SUM($N1001:BJ1001))*BK$963*BK972)*($F1030=5)</f>
        <v>0</v>
      </c>
      <c r="BL1030" s="269">
        <f>(IFERROR(-FV(BL$963,BL972,BL122/BL972)-BL122,0)+(SUM($N122:BK122)+SUM($N1001:BK1001))*BL$963*BL972)*($F1030=5)</f>
        <v>0</v>
      </c>
      <c r="BM1030" s="269">
        <f>(IFERROR(-FV(BM$963,BM972,BM122/BM972)-BM122,0)+(SUM($N122:BL122)+SUM($N1001:BL1001))*BM$963*BM972)*($F1030=5)</f>
        <v>0</v>
      </c>
    </row>
    <row r="1031" spans="3:65" ht="12.75" outlineLevel="1">
      <c r="C1031" s="220">
        <f t="shared" si="794" ref="C1031:C1054">C1030+1</f>
        <v>2</v>
      </c>
      <c r="D1031" s="198" t="str">
        <f t="shared" si="795" ref="D1031:D1054">INDEX(D$64:D$88,$C1031,1)</f>
        <v>O&amp;M</v>
      </c>
      <c r="E1031" s="245" t="str">
        <f t="shared" si="793"/>
        <v>Operating Expense</v>
      </c>
      <c r="F1031" s="215">
        <f t="shared" si="793"/>
        <v>2</v>
      </c>
      <c r="G1031" s="215"/>
      <c r="H1031" s="257"/>
      <c r="K1031" s="236">
        <f t="shared" si="796" ref="K1031:K1055">SUMPRODUCT(O1031:BM1031,$O$12:$BM$12)</f>
        <v>0</v>
      </c>
      <c r="L1031" s="237">
        <f t="shared" si="797" ref="L1031:L1055">SUM(O1031:BM1031)</f>
        <v>0</v>
      </c>
      <c r="O1031" s="269">
        <f>(IFERROR(-FV(O$963,O973,O123/O973)-O123,0)+(SUM($N123:N123)+SUM($N1002:N1002))*O$963*O973)*($F1031=5)</f>
        <v>0</v>
      </c>
      <c r="P1031" s="269">
        <f>(IFERROR(-FV(P$963,P973,P123/P973)-P123,0)+(SUM($N123:O123)+SUM($N1002:O1002))*P$963*P973)*($F1031=5)</f>
        <v>0</v>
      </c>
      <c r="Q1031" s="269">
        <f>(IFERROR(-FV(Q$963,Q973,Q123/Q973)-Q123,0)+(SUM($N123:P123)+SUM($N1002:P1002))*Q$963*Q973)*($F1031=5)</f>
        <v>0</v>
      </c>
      <c r="R1031" s="269">
        <f>(IFERROR(-FV(R$963,R973,R123/R973)-R123,0)+(SUM($N123:Q123)+SUM($N1002:Q1002))*R$963*R973)*($F1031=5)</f>
        <v>0</v>
      </c>
      <c r="S1031" s="269">
        <f>(IFERROR(-FV(S$963,S973,S123/S973)-S123,0)+(SUM($N123:R123)+SUM($N1002:R1002))*S$963*S973)*($F1031=5)</f>
        <v>0</v>
      </c>
      <c r="T1031" s="269">
        <f>(IFERROR(-FV(T$963,T973,T123/T973)-T123,0)+(SUM($N123:S123)+SUM($N1002:S1002))*T$963*T973)*($F1031=5)</f>
        <v>0</v>
      </c>
      <c r="U1031" s="269">
        <f>(IFERROR(-FV(U$963,U973,U123/U973)-U123,0)+(SUM($N123:T123)+SUM($N1002:T1002))*U$963*U973)*($F1031=5)</f>
        <v>0</v>
      </c>
      <c r="V1031" s="269">
        <f>(IFERROR(-FV(V$963,V973,V123/V973)-V123,0)+(SUM($N123:U123)+SUM($N1002:U1002))*V$963*V973)*($F1031=5)</f>
        <v>0</v>
      </c>
      <c r="W1031" s="269">
        <f>(IFERROR(-FV(W$963,W973,W123/W973)-W123,0)+(SUM($N123:V123)+SUM($N1002:V1002))*W$963*W973)*($F1031=5)</f>
        <v>0</v>
      </c>
      <c r="X1031" s="269">
        <f>(IFERROR(-FV(X$963,X973,X123/X973)-X123,0)+(SUM($N123:W123)+SUM($N1002:W1002))*X$963*X973)*($F1031=5)</f>
        <v>0</v>
      </c>
      <c r="Y1031" s="269">
        <f>(IFERROR(-FV(Y$963,Y973,Y123/Y973)-Y123,0)+(SUM($N123:X123)+SUM($N1002:X1002))*Y$963*Y973)*($F1031=5)</f>
        <v>0</v>
      </c>
      <c r="Z1031" s="269">
        <f>(IFERROR(-FV(Z$963,Z973,Z123/Z973)-Z123,0)+(SUM($N123:Y123)+SUM($N1002:Y1002))*Z$963*Z973)*($F1031=5)</f>
        <v>0</v>
      </c>
      <c r="AA1031" s="269">
        <f>(IFERROR(-FV(AA$963,AA973,AA123/AA973)-AA123,0)+(SUM($N123:Z123)+SUM($N1002:Z1002))*AA$963*AA973)*($F1031=5)</f>
        <v>0</v>
      </c>
      <c r="AB1031" s="269">
        <f>(IFERROR(-FV(AB$963,AB973,AB123/AB973)-AB123,0)+(SUM($N123:AA123)+SUM($N1002:AA1002))*AB$963*AB973)*($F1031=5)</f>
        <v>0</v>
      </c>
      <c r="AC1031" s="269">
        <f>(IFERROR(-FV(AC$963,AC973,AC123/AC973)-AC123,0)+(SUM($N123:AB123)+SUM($N1002:AB1002))*AC$963*AC973)*($F1031=5)</f>
        <v>0</v>
      </c>
      <c r="AD1031" s="269">
        <f>(IFERROR(-FV(AD$963,AD973,AD123/AD973)-AD123,0)+(SUM($N123:AC123)+SUM($N1002:AC1002))*AD$963*AD973)*($F1031=5)</f>
        <v>0</v>
      </c>
      <c r="AE1031" s="269">
        <f>(IFERROR(-FV(AE$963,AE973,AE123/AE973)-AE123,0)+(SUM($N123:AD123)+SUM($N1002:AD1002))*AE$963*AE973)*($F1031=5)</f>
        <v>0</v>
      </c>
      <c r="AF1031" s="269">
        <f>(IFERROR(-FV(AF$963,AF973,AF123/AF973)-AF123,0)+(SUM($N123:AE123)+SUM($N1002:AE1002))*AF$963*AF973)*($F1031=5)</f>
        <v>0</v>
      </c>
      <c r="AG1031" s="269">
        <f>(IFERROR(-FV(AG$963,AG973,AG123/AG973)-AG123,0)+(SUM($N123:AF123)+SUM($N1002:AF1002))*AG$963*AG973)*($F1031=5)</f>
        <v>0</v>
      </c>
      <c r="AH1031" s="269">
        <f>(IFERROR(-FV(AH$963,AH973,AH123/AH973)-AH123,0)+(SUM($N123:AG123)+SUM($N1002:AG1002))*AH$963*AH973)*($F1031=5)</f>
        <v>0</v>
      </c>
      <c r="AI1031" s="269">
        <f>(IFERROR(-FV(AI$963,AI973,AI123/AI973)-AI123,0)+(SUM($N123:AH123)+SUM($N1002:AH1002))*AI$963*AI973)*($F1031=5)</f>
        <v>0</v>
      </c>
      <c r="AJ1031" s="269">
        <f>(IFERROR(-FV(AJ$963,AJ973,AJ123/AJ973)-AJ123,0)+(SUM($N123:AI123)+SUM($N1002:AI1002))*AJ$963*AJ973)*($F1031=5)</f>
        <v>0</v>
      </c>
      <c r="AK1031" s="269">
        <f>(IFERROR(-FV(AK$963,AK973,AK123/AK973)-AK123,0)+(SUM($N123:AJ123)+SUM($N1002:AJ1002))*AK$963*AK973)*($F1031=5)</f>
        <v>0</v>
      </c>
      <c r="AL1031" s="269">
        <f>(IFERROR(-FV(AL$963,AL973,AL123/AL973)-AL123,0)+(SUM($N123:AK123)+SUM($N1002:AK1002))*AL$963*AL973)*($F1031=5)</f>
        <v>0</v>
      </c>
      <c r="AM1031" s="269">
        <f>(IFERROR(-FV(AM$963,AM973,AM123/AM973)-AM123,0)+(SUM($N123:AL123)+SUM($N1002:AL1002))*AM$963*AM973)*($F1031=5)</f>
        <v>0</v>
      </c>
      <c r="AN1031" s="269">
        <f>(IFERROR(-FV(AN$963,AN973,AN123/AN973)-AN123,0)+(SUM($N123:AM123)+SUM($N1002:AM1002))*AN$963*AN973)*($F1031=5)</f>
        <v>0</v>
      </c>
      <c r="AO1031" s="269">
        <f>(IFERROR(-FV(AO$963,AO973,AO123/AO973)-AO123,0)+(SUM($N123:AN123)+SUM($N1002:AN1002))*AO$963*AO973)*($F1031=5)</f>
        <v>0</v>
      </c>
      <c r="AP1031" s="269">
        <f>(IFERROR(-FV(AP$963,AP973,AP123/AP973)-AP123,0)+(SUM($N123:AO123)+SUM($N1002:AO1002))*AP$963*AP973)*($F1031=5)</f>
        <v>0</v>
      </c>
      <c r="AQ1031" s="269">
        <f>(IFERROR(-FV(AQ$963,AQ973,AQ123/AQ973)-AQ123,0)+(SUM($N123:AP123)+SUM($N1002:AP1002))*AQ$963*AQ973)*($F1031=5)</f>
        <v>0</v>
      </c>
      <c r="AR1031" s="269">
        <f>(IFERROR(-FV(AR$963,AR973,AR123/AR973)-AR123,0)+(SUM($N123:AQ123)+SUM($N1002:AQ1002))*AR$963*AR973)*($F1031=5)</f>
        <v>0</v>
      </c>
      <c r="AS1031" s="269">
        <f>(IFERROR(-FV(AS$963,AS973,AS123/AS973)-AS123,0)+(SUM($N123:AR123)+SUM($N1002:AR1002))*AS$963*AS973)*($F1031=5)</f>
        <v>0</v>
      </c>
      <c r="AT1031" s="269">
        <f>(IFERROR(-FV(AT$963,AT973,AT123/AT973)-AT123,0)+(SUM($N123:AS123)+SUM($N1002:AS1002))*AT$963*AT973)*($F1031=5)</f>
        <v>0</v>
      </c>
      <c r="AU1031" s="269">
        <f>(IFERROR(-FV(AU$963,AU973,AU123/AU973)-AU123,0)+(SUM($N123:AT123)+SUM($N1002:AT1002))*AU$963*AU973)*($F1031=5)</f>
        <v>0</v>
      </c>
      <c r="AV1031" s="269">
        <f>(IFERROR(-FV(AV$963,AV973,AV123/AV973)-AV123,0)+(SUM($N123:AU123)+SUM($N1002:AU1002))*AV$963*AV973)*($F1031=5)</f>
        <v>0</v>
      </c>
      <c r="AW1031" s="269">
        <f>(IFERROR(-FV(AW$963,AW973,AW123/AW973)-AW123,0)+(SUM($N123:AV123)+SUM($N1002:AV1002))*AW$963*AW973)*($F1031=5)</f>
        <v>0</v>
      </c>
      <c r="AX1031" s="269">
        <f>(IFERROR(-FV(AX$963,AX973,AX123/AX973)-AX123,0)+(SUM($N123:AW123)+SUM($N1002:AW1002))*AX$963*AX973)*($F1031=5)</f>
        <v>0</v>
      </c>
      <c r="AY1031" s="269">
        <f>(IFERROR(-FV(AY$963,AY973,AY123/AY973)-AY123,0)+(SUM($N123:AX123)+SUM($N1002:AX1002))*AY$963*AY973)*($F1031=5)</f>
        <v>0</v>
      </c>
      <c r="AZ1031" s="269">
        <f>(IFERROR(-FV(AZ$963,AZ973,AZ123/AZ973)-AZ123,0)+(SUM($N123:AY123)+SUM($N1002:AY1002))*AZ$963*AZ973)*($F1031=5)</f>
        <v>0</v>
      </c>
      <c r="BA1031" s="269">
        <f>(IFERROR(-FV(BA$963,BA973,BA123/BA973)-BA123,0)+(SUM($N123:AZ123)+SUM($N1002:AZ1002))*BA$963*BA973)*($F1031=5)</f>
        <v>0</v>
      </c>
      <c r="BB1031" s="269">
        <f>(IFERROR(-FV(BB$963,BB973,BB123/BB973)-BB123,0)+(SUM($N123:BA123)+SUM($N1002:BA1002))*BB$963*BB973)*($F1031=5)</f>
        <v>0</v>
      </c>
      <c r="BC1031" s="269">
        <f>(IFERROR(-FV(BC$963,BC973,BC123/BC973)-BC123,0)+(SUM($N123:BB123)+SUM($N1002:BB1002))*BC$963*BC973)*($F1031=5)</f>
        <v>0</v>
      </c>
      <c r="BD1031" s="269">
        <f>(IFERROR(-FV(BD$963,BD973,BD123/BD973)-BD123,0)+(SUM($N123:BC123)+SUM($N1002:BC1002))*BD$963*BD973)*($F1031=5)</f>
        <v>0</v>
      </c>
      <c r="BE1031" s="269">
        <f>(IFERROR(-FV(BE$963,BE973,BE123/BE973)-BE123,0)+(SUM($N123:BD123)+SUM($N1002:BD1002))*BE$963*BE973)*($F1031=5)</f>
        <v>0</v>
      </c>
      <c r="BF1031" s="269">
        <f>(IFERROR(-FV(BF$963,BF973,BF123/BF973)-BF123,0)+(SUM($N123:BE123)+SUM($N1002:BE1002))*BF$963*BF973)*($F1031=5)</f>
        <v>0</v>
      </c>
      <c r="BG1031" s="269">
        <f>(IFERROR(-FV(BG$963,BG973,BG123/BG973)-BG123,0)+(SUM($N123:BF123)+SUM($N1002:BF1002))*BG$963*BG973)*($F1031=5)</f>
        <v>0</v>
      </c>
      <c r="BH1031" s="269">
        <f>(IFERROR(-FV(BH$963,BH973,BH123/BH973)-BH123,0)+(SUM($N123:BG123)+SUM($N1002:BG1002))*BH$963*BH973)*($F1031=5)</f>
        <v>0</v>
      </c>
      <c r="BI1031" s="269">
        <f>(IFERROR(-FV(BI$963,BI973,BI123/BI973)-BI123,0)+(SUM($N123:BH123)+SUM($N1002:BH1002))*BI$963*BI973)*($F1031=5)</f>
        <v>0</v>
      </c>
      <c r="BJ1031" s="269">
        <f>(IFERROR(-FV(BJ$963,BJ973,BJ123/BJ973)-BJ123,0)+(SUM($N123:BI123)+SUM($N1002:BI1002))*BJ$963*BJ973)*($F1031=5)</f>
        <v>0</v>
      </c>
      <c r="BK1031" s="269">
        <f>(IFERROR(-FV(BK$963,BK973,BK123/BK973)-BK123,0)+(SUM($N123:BJ123)+SUM($N1002:BJ1002))*BK$963*BK973)*($F1031=5)</f>
        <v>0</v>
      </c>
      <c r="BL1031" s="269">
        <f>(IFERROR(-FV(BL$963,BL973,BL123/BL973)-BL123,0)+(SUM($N123:BK123)+SUM($N1002:BK1002))*BL$963*BL973)*($F1031=5)</f>
        <v>0</v>
      </c>
      <c r="BM1031" s="269">
        <f>(IFERROR(-FV(BM$963,BM973,BM123/BM973)-BM123,0)+(SUM($N123:BL123)+SUM($N1002:BL1002))*BM$963*BM973)*($F1031=5)</f>
        <v>0</v>
      </c>
    </row>
    <row r="1032" spans="3:65" ht="12.75" outlineLevel="1">
      <c r="C1032" s="220">
        <f t="shared" si="794"/>
        <v>3</v>
      </c>
      <c r="D1032" s="198" t="str">
        <f t="shared" si="795"/>
        <v>…</v>
      </c>
      <c r="E1032" s="245" t="str">
        <f t="shared" si="793"/>
        <v>Operating Expense</v>
      </c>
      <c r="F1032" s="215">
        <f t="shared" si="793"/>
        <v>2</v>
      </c>
      <c r="G1032" s="215"/>
      <c r="H1032" s="257"/>
      <c r="K1032" s="236">
        <f t="shared" si="796"/>
        <v>0</v>
      </c>
      <c r="L1032" s="237">
        <f t="shared" si="797"/>
        <v>0</v>
      </c>
      <c r="O1032" s="269">
        <f>(IFERROR(-FV(O$963,O974,O124/O974)-O124,0)+(SUM($N124:N124)+SUM($N1003:N1003))*O$963*O974)*($F1032=5)</f>
        <v>0</v>
      </c>
      <c r="P1032" s="269">
        <f>(IFERROR(-FV(P$963,P974,P124/P974)-P124,0)+(SUM($N124:O124)+SUM($N1003:O1003))*P$963*P974)*($F1032=5)</f>
        <v>0</v>
      </c>
      <c r="Q1032" s="269">
        <f>(IFERROR(-FV(Q$963,Q974,Q124/Q974)-Q124,0)+(SUM($N124:P124)+SUM($N1003:P1003))*Q$963*Q974)*($F1032=5)</f>
        <v>0</v>
      </c>
      <c r="R1032" s="269">
        <f>(IFERROR(-FV(R$963,R974,R124/R974)-R124,0)+(SUM($N124:Q124)+SUM($N1003:Q1003))*R$963*R974)*($F1032=5)</f>
        <v>0</v>
      </c>
      <c r="S1032" s="269">
        <f>(IFERROR(-FV(S$963,S974,S124/S974)-S124,0)+(SUM($N124:R124)+SUM($N1003:R1003))*S$963*S974)*($F1032=5)</f>
        <v>0</v>
      </c>
      <c r="T1032" s="269">
        <f>(IFERROR(-FV(T$963,T974,T124/T974)-T124,0)+(SUM($N124:S124)+SUM($N1003:S1003))*T$963*T974)*($F1032=5)</f>
        <v>0</v>
      </c>
      <c r="U1032" s="269">
        <f>(IFERROR(-FV(U$963,U974,U124/U974)-U124,0)+(SUM($N124:T124)+SUM($N1003:T1003))*U$963*U974)*($F1032=5)</f>
        <v>0</v>
      </c>
      <c r="V1032" s="269">
        <f>(IFERROR(-FV(V$963,V974,V124/V974)-V124,0)+(SUM($N124:U124)+SUM($N1003:U1003))*V$963*V974)*($F1032=5)</f>
        <v>0</v>
      </c>
      <c r="W1032" s="269">
        <f>(IFERROR(-FV(W$963,W974,W124/W974)-W124,0)+(SUM($N124:V124)+SUM($N1003:V1003))*W$963*W974)*($F1032=5)</f>
        <v>0</v>
      </c>
      <c r="X1032" s="269">
        <f>(IFERROR(-FV(X$963,X974,X124/X974)-X124,0)+(SUM($N124:W124)+SUM($N1003:W1003))*X$963*X974)*($F1032=5)</f>
        <v>0</v>
      </c>
      <c r="Y1032" s="269">
        <f>(IFERROR(-FV(Y$963,Y974,Y124/Y974)-Y124,0)+(SUM($N124:X124)+SUM($N1003:X1003))*Y$963*Y974)*($F1032=5)</f>
        <v>0</v>
      </c>
      <c r="Z1032" s="269">
        <f>(IFERROR(-FV(Z$963,Z974,Z124/Z974)-Z124,0)+(SUM($N124:Y124)+SUM($N1003:Y1003))*Z$963*Z974)*($F1032=5)</f>
        <v>0</v>
      </c>
      <c r="AA1032" s="269">
        <f>(IFERROR(-FV(AA$963,AA974,AA124/AA974)-AA124,0)+(SUM($N124:Z124)+SUM($N1003:Z1003))*AA$963*AA974)*($F1032=5)</f>
        <v>0</v>
      </c>
      <c r="AB1032" s="269">
        <f>(IFERROR(-FV(AB$963,AB974,AB124/AB974)-AB124,0)+(SUM($N124:AA124)+SUM($N1003:AA1003))*AB$963*AB974)*($F1032=5)</f>
        <v>0</v>
      </c>
      <c r="AC1032" s="269">
        <f>(IFERROR(-FV(AC$963,AC974,AC124/AC974)-AC124,0)+(SUM($N124:AB124)+SUM($N1003:AB1003))*AC$963*AC974)*($F1032=5)</f>
        <v>0</v>
      </c>
      <c r="AD1032" s="269">
        <f>(IFERROR(-FV(AD$963,AD974,AD124/AD974)-AD124,0)+(SUM($N124:AC124)+SUM($N1003:AC1003))*AD$963*AD974)*($F1032=5)</f>
        <v>0</v>
      </c>
      <c r="AE1032" s="269">
        <f>(IFERROR(-FV(AE$963,AE974,AE124/AE974)-AE124,0)+(SUM($N124:AD124)+SUM($N1003:AD1003))*AE$963*AE974)*($F1032=5)</f>
        <v>0</v>
      </c>
      <c r="AF1032" s="269">
        <f>(IFERROR(-FV(AF$963,AF974,AF124/AF974)-AF124,0)+(SUM($N124:AE124)+SUM($N1003:AE1003))*AF$963*AF974)*($F1032=5)</f>
        <v>0</v>
      </c>
      <c r="AG1032" s="269">
        <f>(IFERROR(-FV(AG$963,AG974,AG124/AG974)-AG124,0)+(SUM($N124:AF124)+SUM($N1003:AF1003))*AG$963*AG974)*($F1032=5)</f>
        <v>0</v>
      </c>
      <c r="AH1032" s="269">
        <f>(IFERROR(-FV(AH$963,AH974,AH124/AH974)-AH124,0)+(SUM($N124:AG124)+SUM($N1003:AG1003))*AH$963*AH974)*($F1032=5)</f>
        <v>0</v>
      </c>
      <c r="AI1032" s="269">
        <f>(IFERROR(-FV(AI$963,AI974,AI124/AI974)-AI124,0)+(SUM($N124:AH124)+SUM($N1003:AH1003))*AI$963*AI974)*($F1032=5)</f>
        <v>0</v>
      </c>
      <c r="AJ1032" s="269">
        <f>(IFERROR(-FV(AJ$963,AJ974,AJ124/AJ974)-AJ124,0)+(SUM($N124:AI124)+SUM($N1003:AI1003))*AJ$963*AJ974)*($F1032=5)</f>
        <v>0</v>
      </c>
      <c r="AK1032" s="269">
        <f>(IFERROR(-FV(AK$963,AK974,AK124/AK974)-AK124,0)+(SUM($N124:AJ124)+SUM($N1003:AJ1003))*AK$963*AK974)*($F1032=5)</f>
        <v>0</v>
      </c>
      <c r="AL1032" s="269">
        <f>(IFERROR(-FV(AL$963,AL974,AL124/AL974)-AL124,0)+(SUM($N124:AK124)+SUM($N1003:AK1003))*AL$963*AL974)*($F1032=5)</f>
        <v>0</v>
      </c>
      <c r="AM1032" s="269">
        <f>(IFERROR(-FV(AM$963,AM974,AM124/AM974)-AM124,0)+(SUM($N124:AL124)+SUM($N1003:AL1003))*AM$963*AM974)*($F1032=5)</f>
        <v>0</v>
      </c>
      <c r="AN1032" s="269">
        <f>(IFERROR(-FV(AN$963,AN974,AN124/AN974)-AN124,0)+(SUM($N124:AM124)+SUM($N1003:AM1003))*AN$963*AN974)*($F1032=5)</f>
        <v>0</v>
      </c>
      <c r="AO1032" s="269">
        <f>(IFERROR(-FV(AO$963,AO974,AO124/AO974)-AO124,0)+(SUM($N124:AN124)+SUM($N1003:AN1003))*AO$963*AO974)*($F1032=5)</f>
        <v>0</v>
      </c>
      <c r="AP1032" s="269">
        <f>(IFERROR(-FV(AP$963,AP974,AP124/AP974)-AP124,0)+(SUM($N124:AO124)+SUM($N1003:AO1003))*AP$963*AP974)*($F1032=5)</f>
        <v>0</v>
      </c>
      <c r="AQ1032" s="269">
        <f>(IFERROR(-FV(AQ$963,AQ974,AQ124/AQ974)-AQ124,0)+(SUM($N124:AP124)+SUM($N1003:AP1003))*AQ$963*AQ974)*($F1032=5)</f>
        <v>0</v>
      </c>
      <c r="AR1032" s="269">
        <f>(IFERROR(-FV(AR$963,AR974,AR124/AR974)-AR124,0)+(SUM($N124:AQ124)+SUM($N1003:AQ1003))*AR$963*AR974)*($F1032=5)</f>
        <v>0</v>
      </c>
      <c r="AS1032" s="269">
        <f>(IFERROR(-FV(AS$963,AS974,AS124/AS974)-AS124,0)+(SUM($N124:AR124)+SUM($N1003:AR1003))*AS$963*AS974)*($F1032=5)</f>
        <v>0</v>
      </c>
      <c r="AT1032" s="269">
        <f>(IFERROR(-FV(AT$963,AT974,AT124/AT974)-AT124,0)+(SUM($N124:AS124)+SUM($N1003:AS1003))*AT$963*AT974)*($F1032=5)</f>
        <v>0</v>
      </c>
      <c r="AU1032" s="269">
        <f>(IFERROR(-FV(AU$963,AU974,AU124/AU974)-AU124,0)+(SUM($N124:AT124)+SUM($N1003:AT1003))*AU$963*AU974)*($F1032=5)</f>
        <v>0</v>
      </c>
      <c r="AV1032" s="269">
        <f>(IFERROR(-FV(AV$963,AV974,AV124/AV974)-AV124,0)+(SUM($N124:AU124)+SUM($N1003:AU1003))*AV$963*AV974)*($F1032=5)</f>
        <v>0</v>
      </c>
      <c r="AW1032" s="269">
        <f>(IFERROR(-FV(AW$963,AW974,AW124/AW974)-AW124,0)+(SUM($N124:AV124)+SUM($N1003:AV1003))*AW$963*AW974)*($F1032=5)</f>
        <v>0</v>
      </c>
      <c r="AX1032" s="269">
        <f>(IFERROR(-FV(AX$963,AX974,AX124/AX974)-AX124,0)+(SUM($N124:AW124)+SUM($N1003:AW1003))*AX$963*AX974)*($F1032=5)</f>
        <v>0</v>
      </c>
      <c r="AY1032" s="269">
        <f>(IFERROR(-FV(AY$963,AY974,AY124/AY974)-AY124,0)+(SUM($N124:AX124)+SUM($N1003:AX1003))*AY$963*AY974)*($F1032=5)</f>
        <v>0</v>
      </c>
      <c r="AZ1032" s="269">
        <f>(IFERROR(-FV(AZ$963,AZ974,AZ124/AZ974)-AZ124,0)+(SUM($N124:AY124)+SUM($N1003:AY1003))*AZ$963*AZ974)*($F1032=5)</f>
        <v>0</v>
      </c>
      <c r="BA1032" s="269">
        <f>(IFERROR(-FV(BA$963,BA974,BA124/BA974)-BA124,0)+(SUM($N124:AZ124)+SUM($N1003:AZ1003))*BA$963*BA974)*($F1032=5)</f>
        <v>0</v>
      </c>
      <c r="BB1032" s="269">
        <f>(IFERROR(-FV(BB$963,BB974,BB124/BB974)-BB124,0)+(SUM($N124:BA124)+SUM($N1003:BA1003))*BB$963*BB974)*($F1032=5)</f>
        <v>0</v>
      </c>
      <c r="BC1032" s="269">
        <f>(IFERROR(-FV(BC$963,BC974,BC124/BC974)-BC124,0)+(SUM($N124:BB124)+SUM($N1003:BB1003))*BC$963*BC974)*($F1032=5)</f>
        <v>0</v>
      </c>
      <c r="BD1032" s="269">
        <f>(IFERROR(-FV(BD$963,BD974,BD124/BD974)-BD124,0)+(SUM($N124:BC124)+SUM($N1003:BC1003))*BD$963*BD974)*($F1032=5)</f>
        <v>0</v>
      </c>
      <c r="BE1032" s="269">
        <f>(IFERROR(-FV(BE$963,BE974,BE124/BE974)-BE124,0)+(SUM($N124:BD124)+SUM($N1003:BD1003))*BE$963*BE974)*($F1032=5)</f>
        <v>0</v>
      </c>
      <c r="BF1032" s="269">
        <f>(IFERROR(-FV(BF$963,BF974,BF124/BF974)-BF124,0)+(SUM($N124:BE124)+SUM($N1003:BE1003))*BF$963*BF974)*($F1032=5)</f>
        <v>0</v>
      </c>
      <c r="BG1032" s="269">
        <f>(IFERROR(-FV(BG$963,BG974,BG124/BG974)-BG124,0)+(SUM($N124:BF124)+SUM($N1003:BF1003))*BG$963*BG974)*($F1032=5)</f>
        <v>0</v>
      </c>
      <c r="BH1032" s="269">
        <f>(IFERROR(-FV(BH$963,BH974,BH124/BH974)-BH124,0)+(SUM($N124:BG124)+SUM($N1003:BG1003))*BH$963*BH974)*($F1032=5)</f>
        <v>0</v>
      </c>
      <c r="BI1032" s="269">
        <f>(IFERROR(-FV(BI$963,BI974,BI124/BI974)-BI124,0)+(SUM($N124:BH124)+SUM($N1003:BH1003))*BI$963*BI974)*($F1032=5)</f>
        <v>0</v>
      </c>
      <c r="BJ1032" s="269">
        <f>(IFERROR(-FV(BJ$963,BJ974,BJ124/BJ974)-BJ124,0)+(SUM($N124:BI124)+SUM($N1003:BI1003))*BJ$963*BJ974)*($F1032=5)</f>
        <v>0</v>
      </c>
      <c r="BK1032" s="269">
        <f>(IFERROR(-FV(BK$963,BK974,BK124/BK974)-BK124,0)+(SUM($N124:BJ124)+SUM($N1003:BJ1003))*BK$963*BK974)*($F1032=5)</f>
        <v>0</v>
      </c>
      <c r="BL1032" s="269">
        <f>(IFERROR(-FV(BL$963,BL974,BL124/BL974)-BL124,0)+(SUM($N124:BK124)+SUM($N1003:BK1003))*BL$963*BL974)*($F1032=5)</f>
        <v>0</v>
      </c>
      <c r="BM1032" s="269">
        <f>(IFERROR(-FV(BM$963,BM974,BM124/BM974)-BM124,0)+(SUM($N124:BL124)+SUM($N1003:BL1003))*BM$963*BM974)*($F1032=5)</f>
        <v>0</v>
      </c>
    </row>
    <row r="1033" spans="3:65" ht="12.75" outlineLevel="1">
      <c r="C1033" s="220">
        <f t="shared" si="794"/>
        <v>4</v>
      </c>
      <c r="D1033" s="198" t="str">
        <f t="shared" si="795"/>
        <v>…</v>
      </c>
      <c r="E1033" s="245" t="str">
        <f t="shared" si="793"/>
        <v>Operating Savings</v>
      </c>
      <c r="F1033" s="215">
        <f t="shared" si="793"/>
        <v>1</v>
      </c>
      <c r="G1033" s="215"/>
      <c r="H1033" s="257"/>
      <c r="K1033" s="236">
        <f t="shared" si="796"/>
        <v>0</v>
      </c>
      <c r="L1033" s="237">
        <f t="shared" si="797"/>
        <v>0</v>
      </c>
      <c r="O1033" s="269">
        <f>(IFERROR(-FV(O$963,O975,O125/O975)-O125,0)+(SUM($N125:N125)+SUM($N1004:N1004))*O$963*O975)*($F1033=5)</f>
        <v>0</v>
      </c>
      <c r="P1033" s="269">
        <f>(IFERROR(-FV(P$963,P975,P125/P975)-P125,0)+(SUM($N125:O125)+SUM($N1004:O1004))*P$963*P975)*($F1033=5)</f>
        <v>0</v>
      </c>
      <c r="Q1033" s="269">
        <f>(IFERROR(-FV(Q$963,Q975,Q125/Q975)-Q125,0)+(SUM($N125:P125)+SUM($N1004:P1004))*Q$963*Q975)*($F1033=5)</f>
        <v>0</v>
      </c>
      <c r="R1033" s="269">
        <f>(IFERROR(-FV(R$963,R975,R125/R975)-R125,0)+(SUM($N125:Q125)+SUM($N1004:Q1004))*R$963*R975)*($F1033=5)</f>
        <v>0</v>
      </c>
      <c r="S1033" s="269">
        <f>(IFERROR(-FV(S$963,S975,S125/S975)-S125,0)+(SUM($N125:R125)+SUM($N1004:R1004))*S$963*S975)*($F1033=5)</f>
        <v>0</v>
      </c>
      <c r="T1033" s="269">
        <f>(IFERROR(-FV(T$963,T975,T125/T975)-T125,0)+(SUM($N125:S125)+SUM($N1004:S1004))*T$963*T975)*($F1033=5)</f>
        <v>0</v>
      </c>
      <c r="U1033" s="269">
        <f>(IFERROR(-FV(U$963,U975,U125/U975)-U125,0)+(SUM($N125:T125)+SUM($N1004:T1004))*U$963*U975)*($F1033=5)</f>
        <v>0</v>
      </c>
      <c r="V1033" s="269">
        <f>(IFERROR(-FV(V$963,V975,V125/V975)-V125,0)+(SUM($N125:U125)+SUM($N1004:U1004))*V$963*V975)*($F1033=5)</f>
        <v>0</v>
      </c>
      <c r="W1033" s="269">
        <f>(IFERROR(-FV(W$963,W975,W125/W975)-W125,0)+(SUM($N125:V125)+SUM($N1004:V1004))*W$963*W975)*($F1033=5)</f>
        <v>0</v>
      </c>
      <c r="X1033" s="269">
        <f>(IFERROR(-FV(X$963,X975,X125/X975)-X125,0)+(SUM($N125:W125)+SUM($N1004:W1004))*X$963*X975)*($F1033=5)</f>
        <v>0</v>
      </c>
      <c r="Y1033" s="269">
        <f>(IFERROR(-FV(Y$963,Y975,Y125/Y975)-Y125,0)+(SUM($N125:X125)+SUM($N1004:X1004))*Y$963*Y975)*($F1033=5)</f>
        <v>0</v>
      </c>
      <c r="Z1033" s="269">
        <f>(IFERROR(-FV(Z$963,Z975,Z125/Z975)-Z125,0)+(SUM($N125:Y125)+SUM($N1004:Y1004))*Z$963*Z975)*($F1033=5)</f>
        <v>0</v>
      </c>
      <c r="AA1033" s="269">
        <f>(IFERROR(-FV(AA$963,AA975,AA125/AA975)-AA125,0)+(SUM($N125:Z125)+SUM($N1004:Z1004))*AA$963*AA975)*($F1033=5)</f>
        <v>0</v>
      </c>
      <c r="AB1033" s="269">
        <f>(IFERROR(-FV(AB$963,AB975,AB125/AB975)-AB125,0)+(SUM($N125:AA125)+SUM($N1004:AA1004))*AB$963*AB975)*($F1033=5)</f>
        <v>0</v>
      </c>
      <c r="AC1033" s="269">
        <f>(IFERROR(-FV(AC$963,AC975,AC125/AC975)-AC125,0)+(SUM($N125:AB125)+SUM($N1004:AB1004))*AC$963*AC975)*($F1033=5)</f>
        <v>0</v>
      </c>
      <c r="AD1033" s="269">
        <f>(IFERROR(-FV(AD$963,AD975,AD125/AD975)-AD125,0)+(SUM($N125:AC125)+SUM($N1004:AC1004))*AD$963*AD975)*($F1033=5)</f>
        <v>0</v>
      </c>
      <c r="AE1033" s="269">
        <f>(IFERROR(-FV(AE$963,AE975,AE125/AE975)-AE125,0)+(SUM($N125:AD125)+SUM($N1004:AD1004))*AE$963*AE975)*($F1033=5)</f>
        <v>0</v>
      </c>
      <c r="AF1033" s="269">
        <f>(IFERROR(-FV(AF$963,AF975,AF125/AF975)-AF125,0)+(SUM($N125:AE125)+SUM($N1004:AE1004))*AF$963*AF975)*($F1033=5)</f>
        <v>0</v>
      </c>
      <c r="AG1033" s="269">
        <f>(IFERROR(-FV(AG$963,AG975,AG125/AG975)-AG125,0)+(SUM($N125:AF125)+SUM($N1004:AF1004))*AG$963*AG975)*($F1033=5)</f>
        <v>0</v>
      </c>
      <c r="AH1033" s="269">
        <f>(IFERROR(-FV(AH$963,AH975,AH125/AH975)-AH125,0)+(SUM($N125:AG125)+SUM($N1004:AG1004))*AH$963*AH975)*($F1033=5)</f>
        <v>0</v>
      </c>
      <c r="AI1033" s="269">
        <f>(IFERROR(-FV(AI$963,AI975,AI125/AI975)-AI125,0)+(SUM($N125:AH125)+SUM($N1004:AH1004))*AI$963*AI975)*($F1033=5)</f>
        <v>0</v>
      </c>
      <c r="AJ1033" s="269">
        <f>(IFERROR(-FV(AJ$963,AJ975,AJ125/AJ975)-AJ125,0)+(SUM($N125:AI125)+SUM($N1004:AI1004))*AJ$963*AJ975)*($F1033=5)</f>
        <v>0</v>
      </c>
      <c r="AK1033" s="269">
        <f>(IFERROR(-FV(AK$963,AK975,AK125/AK975)-AK125,0)+(SUM($N125:AJ125)+SUM($N1004:AJ1004))*AK$963*AK975)*($F1033=5)</f>
        <v>0</v>
      </c>
      <c r="AL1033" s="269">
        <f>(IFERROR(-FV(AL$963,AL975,AL125/AL975)-AL125,0)+(SUM($N125:AK125)+SUM($N1004:AK1004))*AL$963*AL975)*($F1033=5)</f>
        <v>0</v>
      </c>
      <c r="AM1033" s="269">
        <f>(IFERROR(-FV(AM$963,AM975,AM125/AM975)-AM125,0)+(SUM($N125:AL125)+SUM($N1004:AL1004))*AM$963*AM975)*($F1033=5)</f>
        <v>0</v>
      </c>
      <c r="AN1033" s="269">
        <f>(IFERROR(-FV(AN$963,AN975,AN125/AN975)-AN125,0)+(SUM($N125:AM125)+SUM($N1004:AM1004))*AN$963*AN975)*($F1033=5)</f>
        <v>0</v>
      </c>
      <c r="AO1033" s="269">
        <f>(IFERROR(-FV(AO$963,AO975,AO125/AO975)-AO125,0)+(SUM($N125:AN125)+SUM($N1004:AN1004))*AO$963*AO975)*($F1033=5)</f>
        <v>0</v>
      </c>
      <c r="AP1033" s="269">
        <f>(IFERROR(-FV(AP$963,AP975,AP125/AP975)-AP125,0)+(SUM($N125:AO125)+SUM($N1004:AO1004))*AP$963*AP975)*($F1033=5)</f>
        <v>0</v>
      </c>
      <c r="AQ1033" s="269">
        <f>(IFERROR(-FV(AQ$963,AQ975,AQ125/AQ975)-AQ125,0)+(SUM($N125:AP125)+SUM($N1004:AP1004))*AQ$963*AQ975)*($F1033=5)</f>
        <v>0</v>
      </c>
      <c r="AR1033" s="269">
        <f>(IFERROR(-FV(AR$963,AR975,AR125/AR975)-AR125,0)+(SUM($N125:AQ125)+SUM($N1004:AQ1004))*AR$963*AR975)*($F1033=5)</f>
        <v>0</v>
      </c>
      <c r="AS1033" s="269">
        <f>(IFERROR(-FV(AS$963,AS975,AS125/AS975)-AS125,0)+(SUM($N125:AR125)+SUM($N1004:AR1004))*AS$963*AS975)*($F1033=5)</f>
        <v>0</v>
      </c>
      <c r="AT1033" s="269">
        <f>(IFERROR(-FV(AT$963,AT975,AT125/AT975)-AT125,0)+(SUM($N125:AS125)+SUM($N1004:AS1004))*AT$963*AT975)*($F1033=5)</f>
        <v>0</v>
      </c>
      <c r="AU1033" s="269">
        <f>(IFERROR(-FV(AU$963,AU975,AU125/AU975)-AU125,0)+(SUM($N125:AT125)+SUM($N1004:AT1004))*AU$963*AU975)*($F1033=5)</f>
        <v>0</v>
      </c>
      <c r="AV1033" s="269">
        <f>(IFERROR(-FV(AV$963,AV975,AV125/AV975)-AV125,0)+(SUM($N125:AU125)+SUM($N1004:AU1004))*AV$963*AV975)*($F1033=5)</f>
        <v>0</v>
      </c>
      <c r="AW1033" s="269">
        <f>(IFERROR(-FV(AW$963,AW975,AW125/AW975)-AW125,0)+(SUM($N125:AV125)+SUM($N1004:AV1004))*AW$963*AW975)*($F1033=5)</f>
        <v>0</v>
      </c>
      <c r="AX1033" s="269">
        <f>(IFERROR(-FV(AX$963,AX975,AX125/AX975)-AX125,0)+(SUM($N125:AW125)+SUM($N1004:AW1004))*AX$963*AX975)*($F1033=5)</f>
        <v>0</v>
      </c>
      <c r="AY1033" s="269">
        <f>(IFERROR(-FV(AY$963,AY975,AY125/AY975)-AY125,0)+(SUM($N125:AX125)+SUM($N1004:AX1004))*AY$963*AY975)*($F1033=5)</f>
        <v>0</v>
      </c>
      <c r="AZ1033" s="269">
        <f>(IFERROR(-FV(AZ$963,AZ975,AZ125/AZ975)-AZ125,0)+(SUM($N125:AY125)+SUM($N1004:AY1004))*AZ$963*AZ975)*($F1033=5)</f>
        <v>0</v>
      </c>
      <c r="BA1033" s="269">
        <f>(IFERROR(-FV(BA$963,BA975,BA125/BA975)-BA125,0)+(SUM($N125:AZ125)+SUM($N1004:AZ1004))*BA$963*BA975)*($F1033=5)</f>
        <v>0</v>
      </c>
      <c r="BB1033" s="269">
        <f>(IFERROR(-FV(BB$963,BB975,BB125/BB975)-BB125,0)+(SUM($N125:BA125)+SUM($N1004:BA1004))*BB$963*BB975)*($F1033=5)</f>
        <v>0</v>
      </c>
      <c r="BC1033" s="269">
        <f>(IFERROR(-FV(BC$963,BC975,BC125/BC975)-BC125,0)+(SUM($N125:BB125)+SUM($N1004:BB1004))*BC$963*BC975)*($F1033=5)</f>
        <v>0</v>
      </c>
      <c r="BD1033" s="269">
        <f>(IFERROR(-FV(BD$963,BD975,BD125/BD975)-BD125,0)+(SUM($N125:BC125)+SUM($N1004:BC1004))*BD$963*BD975)*($F1033=5)</f>
        <v>0</v>
      </c>
      <c r="BE1033" s="269">
        <f>(IFERROR(-FV(BE$963,BE975,BE125/BE975)-BE125,0)+(SUM($N125:BD125)+SUM($N1004:BD1004))*BE$963*BE975)*($F1033=5)</f>
        <v>0</v>
      </c>
      <c r="BF1033" s="269">
        <f>(IFERROR(-FV(BF$963,BF975,BF125/BF975)-BF125,0)+(SUM($N125:BE125)+SUM($N1004:BE1004))*BF$963*BF975)*($F1033=5)</f>
        <v>0</v>
      </c>
      <c r="BG1033" s="269">
        <f>(IFERROR(-FV(BG$963,BG975,BG125/BG975)-BG125,0)+(SUM($N125:BF125)+SUM($N1004:BF1004))*BG$963*BG975)*($F1033=5)</f>
        <v>0</v>
      </c>
      <c r="BH1033" s="269">
        <f>(IFERROR(-FV(BH$963,BH975,BH125/BH975)-BH125,0)+(SUM($N125:BG125)+SUM($N1004:BG1004))*BH$963*BH975)*($F1033=5)</f>
        <v>0</v>
      </c>
      <c r="BI1033" s="269">
        <f>(IFERROR(-FV(BI$963,BI975,BI125/BI975)-BI125,0)+(SUM($N125:BH125)+SUM($N1004:BH1004))*BI$963*BI975)*($F1033=5)</f>
        <v>0</v>
      </c>
      <c r="BJ1033" s="269">
        <f>(IFERROR(-FV(BJ$963,BJ975,BJ125/BJ975)-BJ125,0)+(SUM($N125:BI125)+SUM($N1004:BI1004))*BJ$963*BJ975)*($F1033=5)</f>
        <v>0</v>
      </c>
      <c r="BK1033" s="269">
        <f>(IFERROR(-FV(BK$963,BK975,BK125/BK975)-BK125,0)+(SUM($N125:BJ125)+SUM($N1004:BJ1004))*BK$963*BK975)*($F1033=5)</f>
        <v>0</v>
      </c>
      <c r="BL1033" s="269">
        <f>(IFERROR(-FV(BL$963,BL975,BL125/BL975)-BL125,0)+(SUM($N125:BK125)+SUM($N1004:BK1004))*BL$963*BL975)*($F1033=5)</f>
        <v>0</v>
      </c>
      <c r="BM1033" s="269">
        <f>(IFERROR(-FV(BM$963,BM975,BM125/BM975)-BM125,0)+(SUM($N125:BL125)+SUM($N1004:BL1004))*BM$963*BM975)*($F1033=5)</f>
        <v>0</v>
      </c>
    </row>
    <row r="1034" spans="3:65" ht="12.75" outlineLevel="1">
      <c r="C1034" s="220">
        <f t="shared" si="794"/>
        <v>5</v>
      </c>
      <c r="D1034" s="198" t="str">
        <f t="shared" si="795"/>
        <v>…</v>
      </c>
      <c r="E1034" s="245" t="str">
        <f t="shared" si="793"/>
        <v>Operating Expense</v>
      </c>
      <c r="F1034" s="215">
        <f t="shared" si="793"/>
        <v>2</v>
      </c>
      <c r="G1034" s="215"/>
      <c r="H1034" s="257"/>
      <c r="K1034" s="236">
        <f t="shared" si="796"/>
        <v>0</v>
      </c>
      <c r="L1034" s="237">
        <f t="shared" si="797"/>
        <v>0</v>
      </c>
      <c r="O1034" s="269">
        <f>(IFERROR(-FV(O$963,O976,O126/O976)-O126,0)+(SUM($N126:N126)+SUM($N1005:N1005))*O$963*O976)*($F1034=5)</f>
        <v>0</v>
      </c>
      <c r="P1034" s="269">
        <f>(IFERROR(-FV(P$963,P976,P126/P976)-P126,0)+(SUM($N126:O126)+SUM($N1005:O1005))*P$963*P976)*($F1034=5)</f>
        <v>0</v>
      </c>
      <c r="Q1034" s="269">
        <f>(IFERROR(-FV(Q$963,Q976,Q126/Q976)-Q126,0)+(SUM($N126:P126)+SUM($N1005:P1005))*Q$963*Q976)*($F1034=5)</f>
        <v>0</v>
      </c>
      <c r="R1034" s="269">
        <f>(IFERROR(-FV(R$963,R976,R126/R976)-R126,0)+(SUM($N126:Q126)+SUM($N1005:Q1005))*R$963*R976)*($F1034=5)</f>
        <v>0</v>
      </c>
      <c r="S1034" s="269">
        <f>(IFERROR(-FV(S$963,S976,S126/S976)-S126,0)+(SUM($N126:R126)+SUM($N1005:R1005))*S$963*S976)*($F1034=5)</f>
        <v>0</v>
      </c>
      <c r="T1034" s="269">
        <f>(IFERROR(-FV(T$963,T976,T126/T976)-T126,0)+(SUM($N126:S126)+SUM($N1005:S1005))*T$963*T976)*($F1034=5)</f>
        <v>0</v>
      </c>
      <c r="U1034" s="269">
        <f>(IFERROR(-FV(U$963,U976,U126/U976)-U126,0)+(SUM($N126:T126)+SUM($N1005:T1005))*U$963*U976)*($F1034=5)</f>
        <v>0</v>
      </c>
      <c r="V1034" s="269">
        <f>(IFERROR(-FV(V$963,V976,V126/V976)-V126,0)+(SUM($N126:U126)+SUM($N1005:U1005))*V$963*V976)*($F1034=5)</f>
        <v>0</v>
      </c>
      <c r="W1034" s="269">
        <f>(IFERROR(-FV(W$963,W976,W126/W976)-W126,0)+(SUM($N126:V126)+SUM($N1005:V1005))*W$963*W976)*($F1034=5)</f>
        <v>0</v>
      </c>
      <c r="X1034" s="269">
        <f>(IFERROR(-FV(X$963,X976,X126/X976)-X126,0)+(SUM($N126:W126)+SUM($N1005:W1005))*X$963*X976)*($F1034=5)</f>
        <v>0</v>
      </c>
      <c r="Y1034" s="269">
        <f>(IFERROR(-FV(Y$963,Y976,Y126/Y976)-Y126,0)+(SUM($N126:X126)+SUM($N1005:X1005))*Y$963*Y976)*($F1034=5)</f>
        <v>0</v>
      </c>
      <c r="Z1034" s="269">
        <f>(IFERROR(-FV(Z$963,Z976,Z126/Z976)-Z126,0)+(SUM($N126:Y126)+SUM($N1005:Y1005))*Z$963*Z976)*($F1034=5)</f>
        <v>0</v>
      </c>
      <c r="AA1034" s="269">
        <f>(IFERROR(-FV(AA$963,AA976,AA126/AA976)-AA126,0)+(SUM($N126:Z126)+SUM($N1005:Z1005))*AA$963*AA976)*($F1034=5)</f>
        <v>0</v>
      </c>
      <c r="AB1034" s="269">
        <f>(IFERROR(-FV(AB$963,AB976,AB126/AB976)-AB126,0)+(SUM($N126:AA126)+SUM($N1005:AA1005))*AB$963*AB976)*($F1034=5)</f>
        <v>0</v>
      </c>
      <c r="AC1034" s="269">
        <f>(IFERROR(-FV(AC$963,AC976,AC126/AC976)-AC126,0)+(SUM($N126:AB126)+SUM($N1005:AB1005))*AC$963*AC976)*($F1034=5)</f>
        <v>0</v>
      </c>
      <c r="AD1034" s="269">
        <f>(IFERROR(-FV(AD$963,AD976,AD126/AD976)-AD126,0)+(SUM($N126:AC126)+SUM($N1005:AC1005))*AD$963*AD976)*($F1034=5)</f>
        <v>0</v>
      </c>
      <c r="AE1034" s="269">
        <f>(IFERROR(-FV(AE$963,AE976,AE126/AE976)-AE126,0)+(SUM($N126:AD126)+SUM($N1005:AD1005))*AE$963*AE976)*($F1034=5)</f>
        <v>0</v>
      </c>
      <c r="AF1034" s="269">
        <f>(IFERROR(-FV(AF$963,AF976,AF126/AF976)-AF126,0)+(SUM($N126:AE126)+SUM($N1005:AE1005))*AF$963*AF976)*($F1034=5)</f>
        <v>0</v>
      </c>
      <c r="AG1034" s="269">
        <f>(IFERROR(-FV(AG$963,AG976,AG126/AG976)-AG126,0)+(SUM($N126:AF126)+SUM($N1005:AF1005))*AG$963*AG976)*($F1034=5)</f>
        <v>0</v>
      </c>
      <c r="AH1034" s="269">
        <f>(IFERROR(-FV(AH$963,AH976,AH126/AH976)-AH126,0)+(SUM($N126:AG126)+SUM($N1005:AG1005))*AH$963*AH976)*($F1034=5)</f>
        <v>0</v>
      </c>
      <c r="AI1034" s="269">
        <f>(IFERROR(-FV(AI$963,AI976,AI126/AI976)-AI126,0)+(SUM($N126:AH126)+SUM($N1005:AH1005))*AI$963*AI976)*($F1034=5)</f>
        <v>0</v>
      </c>
      <c r="AJ1034" s="269">
        <f>(IFERROR(-FV(AJ$963,AJ976,AJ126/AJ976)-AJ126,0)+(SUM($N126:AI126)+SUM($N1005:AI1005))*AJ$963*AJ976)*($F1034=5)</f>
        <v>0</v>
      </c>
      <c r="AK1034" s="269">
        <f>(IFERROR(-FV(AK$963,AK976,AK126/AK976)-AK126,0)+(SUM($N126:AJ126)+SUM($N1005:AJ1005))*AK$963*AK976)*($F1034=5)</f>
        <v>0</v>
      </c>
      <c r="AL1034" s="269">
        <f>(IFERROR(-FV(AL$963,AL976,AL126/AL976)-AL126,0)+(SUM($N126:AK126)+SUM($N1005:AK1005))*AL$963*AL976)*($F1034=5)</f>
        <v>0</v>
      </c>
      <c r="AM1034" s="269">
        <f>(IFERROR(-FV(AM$963,AM976,AM126/AM976)-AM126,0)+(SUM($N126:AL126)+SUM($N1005:AL1005))*AM$963*AM976)*($F1034=5)</f>
        <v>0</v>
      </c>
      <c r="AN1034" s="269">
        <f>(IFERROR(-FV(AN$963,AN976,AN126/AN976)-AN126,0)+(SUM($N126:AM126)+SUM($N1005:AM1005))*AN$963*AN976)*($F1034=5)</f>
        <v>0</v>
      </c>
      <c r="AO1034" s="269">
        <f>(IFERROR(-FV(AO$963,AO976,AO126/AO976)-AO126,0)+(SUM($N126:AN126)+SUM($N1005:AN1005))*AO$963*AO976)*($F1034=5)</f>
        <v>0</v>
      </c>
      <c r="AP1034" s="269">
        <f>(IFERROR(-FV(AP$963,AP976,AP126/AP976)-AP126,0)+(SUM($N126:AO126)+SUM($N1005:AO1005))*AP$963*AP976)*($F1034=5)</f>
        <v>0</v>
      </c>
      <c r="AQ1034" s="269">
        <f>(IFERROR(-FV(AQ$963,AQ976,AQ126/AQ976)-AQ126,0)+(SUM($N126:AP126)+SUM($N1005:AP1005))*AQ$963*AQ976)*($F1034=5)</f>
        <v>0</v>
      </c>
      <c r="AR1034" s="269">
        <f>(IFERROR(-FV(AR$963,AR976,AR126/AR976)-AR126,0)+(SUM($N126:AQ126)+SUM($N1005:AQ1005))*AR$963*AR976)*($F1034=5)</f>
        <v>0</v>
      </c>
      <c r="AS1034" s="269">
        <f>(IFERROR(-FV(AS$963,AS976,AS126/AS976)-AS126,0)+(SUM($N126:AR126)+SUM($N1005:AR1005))*AS$963*AS976)*($F1034=5)</f>
        <v>0</v>
      </c>
      <c r="AT1034" s="269">
        <f>(IFERROR(-FV(AT$963,AT976,AT126/AT976)-AT126,0)+(SUM($N126:AS126)+SUM($N1005:AS1005))*AT$963*AT976)*($F1034=5)</f>
        <v>0</v>
      </c>
      <c r="AU1034" s="269">
        <f>(IFERROR(-FV(AU$963,AU976,AU126/AU976)-AU126,0)+(SUM($N126:AT126)+SUM($N1005:AT1005))*AU$963*AU976)*($F1034=5)</f>
        <v>0</v>
      </c>
      <c r="AV1034" s="269">
        <f>(IFERROR(-FV(AV$963,AV976,AV126/AV976)-AV126,0)+(SUM($N126:AU126)+SUM($N1005:AU1005))*AV$963*AV976)*($F1034=5)</f>
        <v>0</v>
      </c>
      <c r="AW1034" s="269">
        <f>(IFERROR(-FV(AW$963,AW976,AW126/AW976)-AW126,0)+(SUM($N126:AV126)+SUM($N1005:AV1005))*AW$963*AW976)*($F1034=5)</f>
        <v>0</v>
      </c>
      <c r="AX1034" s="269">
        <f>(IFERROR(-FV(AX$963,AX976,AX126/AX976)-AX126,0)+(SUM($N126:AW126)+SUM($N1005:AW1005))*AX$963*AX976)*($F1034=5)</f>
        <v>0</v>
      </c>
      <c r="AY1034" s="269">
        <f>(IFERROR(-FV(AY$963,AY976,AY126/AY976)-AY126,0)+(SUM($N126:AX126)+SUM($N1005:AX1005))*AY$963*AY976)*($F1034=5)</f>
        <v>0</v>
      </c>
      <c r="AZ1034" s="269">
        <f>(IFERROR(-FV(AZ$963,AZ976,AZ126/AZ976)-AZ126,0)+(SUM($N126:AY126)+SUM($N1005:AY1005))*AZ$963*AZ976)*($F1034=5)</f>
        <v>0</v>
      </c>
      <c r="BA1034" s="269">
        <f>(IFERROR(-FV(BA$963,BA976,BA126/BA976)-BA126,0)+(SUM($N126:AZ126)+SUM($N1005:AZ1005))*BA$963*BA976)*($F1034=5)</f>
        <v>0</v>
      </c>
      <c r="BB1034" s="269">
        <f>(IFERROR(-FV(BB$963,BB976,BB126/BB976)-BB126,0)+(SUM($N126:BA126)+SUM($N1005:BA1005))*BB$963*BB976)*($F1034=5)</f>
        <v>0</v>
      </c>
      <c r="BC1034" s="269">
        <f>(IFERROR(-FV(BC$963,BC976,BC126/BC976)-BC126,0)+(SUM($N126:BB126)+SUM($N1005:BB1005))*BC$963*BC976)*($F1034=5)</f>
        <v>0</v>
      </c>
      <c r="BD1034" s="269">
        <f>(IFERROR(-FV(BD$963,BD976,BD126/BD976)-BD126,0)+(SUM($N126:BC126)+SUM($N1005:BC1005))*BD$963*BD976)*($F1034=5)</f>
        <v>0</v>
      </c>
      <c r="BE1034" s="269">
        <f>(IFERROR(-FV(BE$963,BE976,BE126/BE976)-BE126,0)+(SUM($N126:BD126)+SUM($N1005:BD1005))*BE$963*BE976)*($F1034=5)</f>
        <v>0</v>
      </c>
      <c r="BF1034" s="269">
        <f>(IFERROR(-FV(BF$963,BF976,BF126/BF976)-BF126,0)+(SUM($N126:BE126)+SUM($N1005:BE1005))*BF$963*BF976)*($F1034=5)</f>
        <v>0</v>
      </c>
      <c r="BG1034" s="269">
        <f>(IFERROR(-FV(BG$963,BG976,BG126/BG976)-BG126,0)+(SUM($N126:BF126)+SUM($N1005:BF1005))*BG$963*BG976)*($F1034=5)</f>
        <v>0</v>
      </c>
      <c r="BH1034" s="269">
        <f>(IFERROR(-FV(BH$963,BH976,BH126/BH976)-BH126,0)+(SUM($N126:BG126)+SUM($N1005:BG1005))*BH$963*BH976)*($F1034=5)</f>
        <v>0</v>
      </c>
      <c r="BI1034" s="269">
        <f>(IFERROR(-FV(BI$963,BI976,BI126/BI976)-BI126,0)+(SUM($N126:BH126)+SUM($N1005:BH1005))*BI$963*BI976)*($F1034=5)</f>
        <v>0</v>
      </c>
      <c r="BJ1034" s="269">
        <f>(IFERROR(-FV(BJ$963,BJ976,BJ126/BJ976)-BJ126,0)+(SUM($N126:BI126)+SUM($N1005:BI1005))*BJ$963*BJ976)*($F1034=5)</f>
        <v>0</v>
      </c>
      <c r="BK1034" s="269">
        <f>(IFERROR(-FV(BK$963,BK976,BK126/BK976)-BK126,0)+(SUM($N126:BJ126)+SUM($N1005:BJ1005))*BK$963*BK976)*($F1034=5)</f>
        <v>0</v>
      </c>
      <c r="BL1034" s="269">
        <f>(IFERROR(-FV(BL$963,BL976,BL126/BL976)-BL126,0)+(SUM($N126:BK126)+SUM($N1005:BK1005))*BL$963*BL976)*($F1034=5)</f>
        <v>0</v>
      </c>
      <c r="BM1034" s="269">
        <f>(IFERROR(-FV(BM$963,BM976,BM126/BM976)-BM126,0)+(SUM($N126:BL126)+SUM($N1005:BL1005))*BM$963*BM976)*($F1034=5)</f>
        <v>0</v>
      </c>
    </row>
    <row r="1035" spans="3:65" ht="12.75" outlineLevel="1">
      <c r="C1035" s="220">
        <f t="shared" si="794"/>
        <v>6</v>
      </c>
      <c r="D1035" s="198" t="str">
        <f t="shared" si="795"/>
        <v>…</v>
      </c>
      <c r="E1035" s="245" t="str">
        <f t="shared" si="793"/>
        <v>Operating Expense</v>
      </c>
      <c r="F1035" s="215">
        <f t="shared" si="793"/>
        <v>2</v>
      </c>
      <c r="G1035" s="215"/>
      <c r="H1035" s="257"/>
      <c r="K1035" s="236">
        <f t="shared" si="796"/>
        <v>0</v>
      </c>
      <c r="L1035" s="237">
        <f t="shared" si="797"/>
        <v>0</v>
      </c>
      <c r="O1035" s="269">
        <f>(IFERROR(-FV(O$963,O977,O127/O977)-O127,0)+(SUM($N127:N127)+SUM($N1006:N1006))*O$963*O977)*($F1035=5)</f>
        <v>0</v>
      </c>
      <c r="P1035" s="269">
        <f>(IFERROR(-FV(P$963,P977,P127/P977)-P127,0)+(SUM($N127:O127)+SUM($N1006:O1006))*P$963*P977)*($F1035=5)</f>
        <v>0</v>
      </c>
      <c r="Q1035" s="269">
        <f>(IFERROR(-FV(Q$963,Q977,Q127/Q977)-Q127,0)+(SUM($N127:P127)+SUM($N1006:P1006))*Q$963*Q977)*($F1035=5)</f>
        <v>0</v>
      </c>
      <c r="R1035" s="269">
        <f>(IFERROR(-FV(R$963,R977,R127/R977)-R127,0)+(SUM($N127:Q127)+SUM($N1006:Q1006))*R$963*R977)*($F1035=5)</f>
        <v>0</v>
      </c>
      <c r="S1035" s="269">
        <f>(IFERROR(-FV(S$963,S977,S127/S977)-S127,0)+(SUM($N127:R127)+SUM($N1006:R1006))*S$963*S977)*($F1035=5)</f>
        <v>0</v>
      </c>
      <c r="T1035" s="269">
        <f>(IFERROR(-FV(T$963,T977,T127/T977)-T127,0)+(SUM($N127:S127)+SUM($N1006:S1006))*T$963*T977)*($F1035=5)</f>
        <v>0</v>
      </c>
      <c r="U1035" s="269">
        <f>(IFERROR(-FV(U$963,U977,U127/U977)-U127,0)+(SUM($N127:T127)+SUM($N1006:T1006))*U$963*U977)*($F1035=5)</f>
        <v>0</v>
      </c>
      <c r="V1035" s="269">
        <f>(IFERROR(-FV(V$963,V977,V127/V977)-V127,0)+(SUM($N127:U127)+SUM($N1006:U1006))*V$963*V977)*($F1035=5)</f>
        <v>0</v>
      </c>
      <c r="W1035" s="269">
        <f>(IFERROR(-FV(W$963,W977,W127/W977)-W127,0)+(SUM($N127:V127)+SUM($N1006:V1006))*W$963*W977)*($F1035=5)</f>
        <v>0</v>
      </c>
      <c r="X1035" s="269">
        <f>(IFERROR(-FV(X$963,X977,X127/X977)-X127,0)+(SUM($N127:W127)+SUM($N1006:W1006))*X$963*X977)*($F1035=5)</f>
        <v>0</v>
      </c>
      <c r="Y1035" s="269">
        <f>(IFERROR(-FV(Y$963,Y977,Y127/Y977)-Y127,0)+(SUM($N127:X127)+SUM($N1006:X1006))*Y$963*Y977)*($F1035=5)</f>
        <v>0</v>
      </c>
      <c r="Z1035" s="269">
        <f>(IFERROR(-FV(Z$963,Z977,Z127/Z977)-Z127,0)+(SUM($N127:Y127)+SUM($N1006:Y1006))*Z$963*Z977)*($F1035=5)</f>
        <v>0</v>
      </c>
      <c r="AA1035" s="269">
        <f>(IFERROR(-FV(AA$963,AA977,AA127/AA977)-AA127,0)+(SUM($N127:Z127)+SUM($N1006:Z1006))*AA$963*AA977)*($F1035=5)</f>
        <v>0</v>
      </c>
      <c r="AB1035" s="269">
        <f>(IFERROR(-FV(AB$963,AB977,AB127/AB977)-AB127,0)+(SUM($N127:AA127)+SUM($N1006:AA1006))*AB$963*AB977)*($F1035=5)</f>
        <v>0</v>
      </c>
      <c r="AC1035" s="269">
        <f>(IFERROR(-FV(AC$963,AC977,AC127/AC977)-AC127,0)+(SUM($N127:AB127)+SUM($N1006:AB1006))*AC$963*AC977)*($F1035=5)</f>
        <v>0</v>
      </c>
      <c r="AD1035" s="269">
        <f>(IFERROR(-FV(AD$963,AD977,AD127/AD977)-AD127,0)+(SUM($N127:AC127)+SUM($N1006:AC1006))*AD$963*AD977)*($F1035=5)</f>
        <v>0</v>
      </c>
      <c r="AE1035" s="269">
        <f>(IFERROR(-FV(AE$963,AE977,AE127/AE977)-AE127,0)+(SUM($N127:AD127)+SUM($N1006:AD1006))*AE$963*AE977)*($F1035=5)</f>
        <v>0</v>
      </c>
      <c r="AF1035" s="269">
        <f>(IFERROR(-FV(AF$963,AF977,AF127/AF977)-AF127,0)+(SUM($N127:AE127)+SUM($N1006:AE1006))*AF$963*AF977)*($F1035=5)</f>
        <v>0</v>
      </c>
      <c r="AG1035" s="269">
        <f>(IFERROR(-FV(AG$963,AG977,AG127/AG977)-AG127,0)+(SUM($N127:AF127)+SUM($N1006:AF1006))*AG$963*AG977)*($F1035=5)</f>
        <v>0</v>
      </c>
      <c r="AH1035" s="269">
        <f>(IFERROR(-FV(AH$963,AH977,AH127/AH977)-AH127,0)+(SUM($N127:AG127)+SUM($N1006:AG1006))*AH$963*AH977)*($F1035=5)</f>
        <v>0</v>
      </c>
      <c r="AI1035" s="269">
        <f>(IFERROR(-FV(AI$963,AI977,AI127/AI977)-AI127,0)+(SUM($N127:AH127)+SUM($N1006:AH1006))*AI$963*AI977)*($F1035=5)</f>
        <v>0</v>
      </c>
      <c r="AJ1035" s="269">
        <f>(IFERROR(-FV(AJ$963,AJ977,AJ127/AJ977)-AJ127,0)+(SUM($N127:AI127)+SUM($N1006:AI1006))*AJ$963*AJ977)*($F1035=5)</f>
        <v>0</v>
      </c>
      <c r="AK1035" s="269">
        <f>(IFERROR(-FV(AK$963,AK977,AK127/AK977)-AK127,0)+(SUM($N127:AJ127)+SUM($N1006:AJ1006))*AK$963*AK977)*($F1035=5)</f>
        <v>0</v>
      </c>
      <c r="AL1035" s="269">
        <f>(IFERROR(-FV(AL$963,AL977,AL127/AL977)-AL127,0)+(SUM($N127:AK127)+SUM($N1006:AK1006))*AL$963*AL977)*($F1035=5)</f>
        <v>0</v>
      </c>
      <c r="AM1035" s="269">
        <f>(IFERROR(-FV(AM$963,AM977,AM127/AM977)-AM127,0)+(SUM($N127:AL127)+SUM($N1006:AL1006))*AM$963*AM977)*($F1035=5)</f>
        <v>0</v>
      </c>
      <c r="AN1035" s="269">
        <f>(IFERROR(-FV(AN$963,AN977,AN127/AN977)-AN127,0)+(SUM($N127:AM127)+SUM($N1006:AM1006))*AN$963*AN977)*($F1035=5)</f>
        <v>0</v>
      </c>
      <c r="AO1035" s="269">
        <f>(IFERROR(-FV(AO$963,AO977,AO127/AO977)-AO127,0)+(SUM($N127:AN127)+SUM($N1006:AN1006))*AO$963*AO977)*($F1035=5)</f>
        <v>0</v>
      </c>
      <c r="AP1035" s="269">
        <f>(IFERROR(-FV(AP$963,AP977,AP127/AP977)-AP127,0)+(SUM($N127:AO127)+SUM($N1006:AO1006))*AP$963*AP977)*($F1035=5)</f>
        <v>0</v>
      </c>
      <c r="AQ1035" s="269">
        <f>(IFERROR(-FV(AQ$963,AQ977,AQ127/AQ977)-AQ127,0)+(SUM($N127:AP127)+SUM($N1006:AP1006))*AQ$963*AQ977)*($F1035=5)</f>
        <v>0</v>
      </c>
      <c r="AR1035" s="269">
        <f>(IFERROR(-FV(AR$963,AR977,AR127/AR977)-AR127,0)+(SUM($N127:AQ127)+SUM($N1006:AQ1006))*AR$963*AR977)*($F1035=5)</f>
        <v>0</v>
      </c>
      <c r="AS1035" s="269">
        <f>(IFERROR(-FV(AS$963,AS977,AS127/AS977)-AS127,0)+(SUM($N127:AR127)+SUM($N1006:AR1006))*AS$963*AS977)*($F1035=5)</f>
        <v>0</v>
      </c>
      <c r="AT1035" s="269">
        <f>(IFERROR(-FV(AT$963,AT977,AT127/AT977)-AT127,0)+(SUM($N127:AS127)+SUM($N1006:AS1006))*AT$963*AT977)*($F1035=5)</f>
        <v>0</v>
      </c>
      <c r="AU1035" s="269">
        <f>(IFERROR(-FV(AU$963,AU977,AU127/AU977)-AU127,0)+(SUM($N127:AT127)+SUM($N1006:AT1006))*AU$963*AU977)*($F1035=5)</f>
        <v>0</v>
      </c>
      <c r="AV1035" s="269">
        <f>(IFERROR(-FV(AV$963,AV977,AV127/AV977)-AV127,0)+(SUM($N127:AU127)+SUM($N1006:AU1006))*AV$963*AV977)*($F1035=5)</f>
        <v>0</v>
      </c>
      <c r="AW1035" s="269">
        <f>(IFERROR(-FV(AW$963,AW977,AW127/AW977)-AW127,0)+(SUM($N127:AV127)+SUM($N1006:AV1006))*AW$963*AW977)*($F1035=5)</f>
        <v>0</v>
      </c>
      <c r="AX1035" s="269">
        <f>(IFERROR(-FV(AX$963,AX977,AX127/AX977)-AX127,0)+(SUM($N127:AW127)+SUM($N1006:AW1006))*AX$963*AX977)*($F1035=5)</f>
        <v>0</v>
      </c>
      <c r="AY1035" s="269">
        <f>(IFERROR(-FV(AY$963,AY977,AY127/AY977)-AY127,0)+(SUM($N127:AX127)+SUM($N1006:AX1006))*AY$963*AY977)*($F1035=5)</f>
        <v>0</v>
      </c>
      <c r="AZ1035" s="269">
        <f>(IFERROR(-FV(AZ$963,AZ977,AZ127/AZ977)-AZ127,0)+(SUM($N127:AY127)+SUM($N1006:AY1006))*AZ$963*AZ977)*($F1035=5)</f>
        <v>0</v>
      </c>
      <c r="BA1035" s="269">
        <f>(IFERROR(-FV(BA$963,BA977,BA127/BA977)-BA127,0)+(SUM($N127:AZ127)+SUM($N1006:AZ1006))*BA$963*BA977)*($F1035=5)</f>
        <v>0</v>
      </c>
      <c r="BB1035" s="269">
        <f>(IFERROR(-FV(BB$963,BB977,BB127/BB977)-BB127,0)+(SUM($N127:BA127)+SUM($N1006:BA1006))*BB$963*BB977)*($F1035=5)</f>
        <v>0</v>
      </c>
      <c r="BC1035" s="269">
        <f>(IFERROR(-FV(BC$963,BC977,BC127/BC977)-BC127,0)+(SUM($N127:BB127)+SUM($N1006:BB1006))*BC$963*BC977)*($F1035=5)</f>
        <v>0</v>
      </c>
      <c r="BD1035" s="269">
        <f>(IFERROR(-FV(BD$963,BD977,BD127/BD977)-BD127,0)+(SUM($N127:BC127)+SUM($N1006:BC1006))*BD$963*BD977)*($F1035=5)</f>
        <v>0</v>
      </c>
      <c r="BE1035" s="269">
        <f>(IFERROR(-FV(BE$963,BE977,BE127/BE977)-BE127,0)+(SUM($N127:BD127)+SUM($N1006:BD1006))*BE$963*BE977)*($F1035=5)</f>
        <v>0</v>
      </c>
      <c r="BF1035" s="269">
        <f>(IFERROR(-FV(BF$963,BF977,BF127/BF977)-BF127,0)+(SUM($N127:BE127)+SUM($N1006:BE1006))*BF$963*BF977)*($F1035=5)</f>
        <v>0</v>
      </c>
      <c r="BG1035" s="269">
        <f>(IFERROR(-FV(BG$963,BG977,BG127/BG977)-BG127,0)+(SUM($N127:BF127)+SUM($N1006:BF1006))*BG$963*BG977)*($F1035=5)</f>
        <v>0</v>
      </c>
      <c r="BH1035" s="269">
        <f>(IFERROR(-FV(BH$963,BH977,BH127/BH977)-BH127,0)+(SUM($N127:BG127)+SUM($N1006:BG1006))*BH$963*BH977)*($F1035=5)</f>
        <v>0</v>
      </c>
      <c r="BI1035" s="269">
        <f>(IFERROR(-FV(BI$963,BI977,BI127/BI977)-BI127,0)+(SUM($N127:BH127)+SUM($N1006:BH1006))*BI$963*BI977)*($F1035=5)</f>
        <v>0</v>
      </c>
      <c r="BJ1035" s="269">
        <f>(IFERROR(-FV(BJ$963,BJ977,BJ127/BJ977)-BJ127,0)+(SUM($N127:BI127)+SUM($N1006:BI1006))*BJ$963*BJ977)*($F1035=5)</f>
        <v>0</v>
      </c>
      <c r="BK1035" s="269">
        <f>(IFERROR(-FV(BK$963,BK977,BK127/BK977)-BK127,0)+(SUM($N127:BJ127)+SUM($N1006:BJ1006))*BK$963*BK977)*($F1035=5)</f>
        <v>0</v>
      </c>
      <c r="BL1035" s="269">
        <f>(IFERROR(-FV(BL$963,BL977,BL127/BL977)-BL127,0)+(SUM($N127:BK127)+SUM($N1006:BK1006))*BL$963*BL977)*($F1035=5)</f>
        <v>0</v>
      </c>
      <c r="BM1035" s="269">
        <f>(IFERROR(-FV(BM$963,BM977,BM127/BM977)-BM127,0)+(SUM($N127:BL127)+SUM($N1006:BL1006))*BM$963*BM977)*($F1035=5)</f>
        <v>0</v>
      </c>
    </row>
    <row r="1036" spans="3:65" ht="12.75" outlineLevel="1">
      <c r="C1036" s="220">
        <f t="shared" si="794"/>
        <v>7</v>
      </c>
      <c r="D1036" s="198" t="str">
        <f t="shared" si="795"/>
        <v>…</v>
      </c>
      <c r="E1036" s="245" t="str">
        <f t="shared" si="793"/>
        <v>Operating Expense</v>
      </c>
      <c r="F1036" s="215">
        <f t="shared" si="793"/>
        <v>2</v>
      </c>
      <c r="G1036" s="215"/>
      <c r="H1036" s="257"/>
      <c r="K1036" s="236">
        <f t="shared" si="796"/>
        <v>0</v>
      </c>
      <c r="L1036" s="237">
        <f t="shared" si="797"/>
        <v>0</v>
      </c>
      <c r="O1036" s="269">
        <f>(IFERROR(-FV(O$963,O978,O128/O978)-O128,0)+(SUM($N128:N128)+SUM($N1007:N1007))*O$963*O978)*($F1036=5)</f>
        <v>0</v>
      </c>
      <c r="P1036" s="269">
        <f>(IFERROR(-FV(P$963,P978,P128/P978)-P128,0)+(SUM($N128:O128)+SUM($N1007:O1007))*P$963*P978)*($F1036=5)</f>
        <v>0</v>
      </c>
      <c r="Q1036" s="269">
        <f>(IFERROR(-FV(Q$963,Q978,Q128/Q978)-Q128,0)+(SUM($N128:P128)+SUM($N1007:P1007))*Q$963*Q978)*($F1036=5)</f>
        <v>0</v>
      </c>
      <c r="R1036" s="269">
        <f>(IFERROR(-FV(R$963,R978,R128/R978)-R128,0)+(SUM($N128:Q128)+SUM($N1007:Q1007))*R$963*R978)*($F1036=5)</f>
        <v>0</v>
      </c>
      <c r="S1036" s="269">
        <f>(IFERROR(-FV(S$963,S978,S128/S978)-S128,0)+(SUM($N128:R128)+SUM($N1007:R1007))*S$963*S978)*($F1036=5)</f>
        <v>0</v>
      </c>
      <c r="T1036" s="269">
        <f>(IFERROR(-FV(T$963,T978,T128/T978)-T128,0)+(SUM($N128:S128)+SUM($N1007:S1007))*T$963*T978)*($F1036=5)</f>
        <v>0</v>
      </c>
      <c r="U1036" s="269">
        <f>(IFERROR(-FV(U$963,U978,U128/U978)-U128,0)+(SUM($N128:T128)+SUM($N1007:T1007))*U$963*U978)*($F1036=5)</f>
        <v>0</v>
      </c>
      <c r="V1036" s="269">
        <f>(IFERROR(-FV(V$963,V978,V128/V978)-V128,0)+(SUM($N128:U128)+SUM($N1007:U1007))*V$963*V978)*($F1036=5)</f>
        <v>0</v>
      </c>
      <c r="W1036" s="269">
        <f>(IFERROR(-FV(W$963,W978,W128/W978)-W128,0)+(SUM($N128:V128)+SUM($N1007:V1007))*W$963*W978)*($F1036=5)</f>
        <v>0</v>
      </c>
      <c r="X1036" s="269">
        <f>(IFERROR(-FV(X$963,X978,X128/X978)-X128,0)+(SUM($N128:W128)+SUM($N1007:W1007))*X$963*X978)*($F1036=5)</f>
        <v>0</v>
      </c>
      <c r="Y1036" s="269">
        <f>(IFERROR(-FV(Y$963,Y978,Y128/Y978)-Y128,0)+(SUM($N128:X128)+SUM($N1007:X1007))*Y$963*Y978)*($F1036=5)</f>
        <v>0</v>
      </c>
      <c r="Z1036" s="269">
        <f>(IFERROR(-FV(Z$963,Z978,Z128/Z978)-Z128,0)+(SUM($N128:Y128)+SUM($N1007:Y1007))*Z$963*Z978)*($F1036=5)</f>
        <v>0</v>
      </c>
      <c r="AA1036" s="269">
        <f>(IFERROR(-FV(AA$963,AA978,AA128/AA978)-AA128,0)+(SUM($N128:Z128)+SUM($N1007:Z1007))*AA$963*AA978)*($F1036=5)</f>
        <v>0</v>
      </c>
      <c r="AB1036" s="269">
        <f>(IFERROR(-FV(AB$963,AB978,AB128/AB978)-AB128,0)+(SUM($N128:AA128)+SUM($N1007:AA1007))*AB$963*AB978)*($F1036=5)</f>
        <v>0</v>
      </c>
      <c r="AC1036" s="269">
        <f>(IFERROR(-FV(AC$963,AC978,AC128/AC978)-AC128,0)+(SUM($N128:AB128)+SUM($N1007:AB1007))*AC$963*AC978)*($F1036=5)</f>
        <v>0</v>
      </c>
      <c r="AD1036" s="269">
        <f>(IFERROR(-FV(AD$963,AD978,AD128/AD978)-AD128,0)+(SUM($N128:AC128)+SUM($N1007:AC1007))*AD$963*AD978)*($F1036=5)</f>
        <v>0</v>
      </c>
      <c r="AE1036" s="269">
        <f>(IFERROR(-FV(AE$963,AE978,AE128/AE978)-AE128,0)+(SUM($N128:AD128)+SUM($N1007:AD1007))*AE$963*AE978)*($F1036=5)</f>
        <v>0</v>
      </c>
      <c r="AF1036" s="269">
        <f>(IFERROR(-FV(AF$963,AF978,AF128/AF978)-AF128,0)+(SUM($N128:AE128)+SUM($N1007:AE1007))*AF$963*AF978)*($F1036=5)</f>
        <v>0</v>
      </c>
      <c r="AG1036" s="269">
        <f>(IFERROR(-FV(AG$963,AG978,AG128/AG978)-AG128,0)+(SUM($N128:AF128)+SUM($N1007:AF1007))*AG$963*AG978)*($F1036=5)</f>
        <v>0</v>
      </c>
      <c r="AH1036" s="269">
        <f>(IFERROR(-FV(AH$963,AH978,AH128/AH978)-AH128,0)+(SUM($N128:AG128)+SUM($N1007:AG1007))*AH$963*AH978)*($F1036=5)</f>
        <v>0</v>
      </c>
      <c r="AI1036" s="269">
        <f>(IFERROR(-FV(AI$963,AI978,AI128/AI978)-AI128,0)+(SUM($N128:AH128)+SUM($N1007:AH1007))*AI$963*AI978)*($F1036=5)</f>
        <v>0</v>
      </c>
      <c r="AJ1036" s="269">
        <f>(IFERROR(-FV(AJ$963,AJ978,AJ128/AJ978)-AJ128,0)+(SUM($N128:AI128)+SUM($N1007:AI1007))*AJ$963*AJ978)*($F1036=5)</f>
        <v>0</v>
      </c>
      <c r="AK1036" s="269">
        <f>(IFERROR(-FV(AK$963,AK978,AK128/AK978)-AK128,0)+(SUM($N128:AJ128)+SUM($N1007:AJ1007))*AK$963*AK978)*($F1036=5)</f>
        <v>0</v>
      </c>
      <c r="AL1036" s="269">
        <f>(IFERROR(-FV(AL$963,AL978,AL128/AL978)-AL128,0)+(SUM($N128:AK128)+SUM($N1007:AK1007))*AL$963*AL978)*($F1036=5)</f>
        <v>0</v>
      </c>
      <c r="AM1036" s="269">
        <f>(IFERROR(-FV(AM$963,AM978,AM128/AM978)-AM128,0)+(SUM($N128:AL128)+SUM($N1007:AL1007))*AM$963*AM978)*($F1036=5)</f>
        <v>0</v>
      </c>
      <c r="AN1036" s="269">
        <f>(IFERROR(-FV(AN$963,AN978,AN128/AN978)-AN128,0)+(SUM($N128:AM128)+SUM($N1007:AM1007))*AN$963*AN978)*($F1036=5)</f>
        <v>0</v>
      </c>
      <c r="AO1036" s="269">
        <f>(IFERROR(-FV(AO$963,AO978,AO128/AO978)-AO128,0)+(SUM($N128:AN128)+SUM($N1007:AN1007))*AO$963*AO978)*($F1036=5)</f>
        <v>0</v>
      </c>
      <c r="AP1036" s="269">
        <f>(IFERROR(-FV(AP$963,AP978,AP128/AP978)-AP128,0)+(SUM($N128:AO128)+SUM($N1007:AO1007))*AP$963*AP978)*($F1036=5)</f>
        <v>0</v>
      </c>
      <c r="AQ1036" s="269">
        <f>(IFERROR(-FV(AQ$963,AQ978,AQ128/AQ978)-AQ128,0)+(SUM($N128:AP128)+SUM($N1007:AP1007))*AQ$963*AQ978)*($F1036=5)</f>
        <v>0</v>
      </c>
      <c r="AR1036" s="269">
        <f>(IFERROR(-FV(AR$963,AR978,AR128/AR978)-AR128,0)+(SUM($N128:AQ128)+SUM($N1007:AQ1007))*AR$963*AR978)*($F1036=5)</f>
        <v>0</v>
      </c>
      <c r="AS1036" s="269">
        <f>(IFERROR(-FV(AS$963,AS978,AS128/AS978)-AS128,0)+(SUM($N128:AR128)+SUM($N1007:AR1007))*AS$963*AS978)*($F1036=5)</f>
        <v>0</v>
      </c>
      <c r="AT1036" s="269">
        <f>(IFERROR(-FV(AT$963,AT978,AT128/AT978)-AT128,0)+(SUM($N128:AS128)+SUM($N1007:AS1007))*AT$963*AT978)*($F1036=5)</f>
        <v>0</v>
      </c>
      <c r="AU1036" s="269">
        <f>(IFERROR(-FV(AU$963,AU978,AU128/AU978)-AU128,0)+(SUM($N128:AT128)+SUM($N1007:AT1007))*AU$963*AU978)*($F1036=5)</f>
        <v>0</v>
      </c>
      <c r="AV1036" s="269">
        <f>(IFERROR(-FV(AV$963,AV978,AV128/AV978)-AV128,0)+(SUM($N128:AU128)+SUM($N1007:AU1007))*AV$963*AV978)*($F1036=5)</f>
        <v>0</v>
      </c>
      <c r="AW1036" s="269">
        <f>(IFERROR(-FV(AW$963,AW978,AW128/AW978)-AW128,0)+(SUM($N128:AV128)+SUM($N1007:AV1007))*AW$963*AW978)*($F1036=5)</f>
        <v>0</v>
      </c>
      <c r="AX1036" s="269">
        <f>(IFERROR(-FV(AX$963,AX978,AX128/AX978)-AX128,0)+(SUM($N128:AW128)+SUM($N1007:AW1007))*AX$963*AX978)*($F1036=5)</f>
        <v>0</v>
      </c>
      <c r="AY1036" s="269">
        <f>(IFERROR(-FV(AY$963,AY978,AY128/AY978)-AY128,0)+(SUM($N128:AX128)+SUM($N1007:AX1007))*AY$963*AY978)*($F1036=5)</f>
        <v>0</v>
      </c>
      <c r="AZ1036" s="269">
        <f>(IFERROR(-FV(AZ$963,AZ978,AZ128/AZ978)-AZ128,0)+(SUM($N128:AY128)+SUM($N1007:AY1007))*AZ$963*AZ978)*($F1036=5)</f>
        <v>0</v>
      </c>
      <c r="BA1036" s="269">
        <f>(IFERROR(-FV(BA$963,BA978,BA128/BA978)-BA128,0)+(SUM($N128:AZ128)+SUM($N1007:AZ1007))*BA$963*BA978)*($F1036=5)</f>
        <v>0</v>
      </c>
      <c r="BB1036" s="269">
        <f>(IFERROR(-FV(BB$963,BB978,BB128/BB978)-BB128,0)+(SUM($N128:BA128)+SUM($N1007:BA1007))*BB$963*BB978)*($F1036=5)</f>
        <v>0</v>
      </c>
      <c r="BC1036" s="269">
        <f>(IFERROR(-FV(BC$963,BC978,BC128/BC978)-BC128,0)+(SUM($N128:BB128)+SUM($N1007:BB1007))*BC$963*BC978)*($F1036=5)</f>
        <v>0</v>
      </c>
      <c r="BD1036" s="269">
        <f>(IFERROR(-FV(BD$963,BD978,BD128/BD978)-BD128,0)+(SUM($N128:BC128)+SUM($N1007:BC1007))*BD$963*BD978)*($F1036=5)</f>
        <v>0</v>
      </c>
      <c r="BE1036" s="269">
        <f>(IFERROR(-FV(BE$963,BE978,BE128/BE978)-BE128,0)+(SUM($N128:BD128)+SUM($N1007:BD1007))*BE$963*BE978)*($F1036=5)</f>
        <v>0</v>
      </c>
      <c r="BF1036" s="269">
        <f>(IFERROR(-FV(BF$963,BF978,BF128/BF978)-BF128,0)+(SUM($N128:BE128)+SUM($N1007:BE1007))*BF$963*BF978)*($F1036=5)</f>
        <v>0</v>
      </c>
      <c r="BG1036" s="269">
        <f>(IFERROR(-FV(BG$963,BG978,BG128/BG978)-BG128,0)+(SUM($N128:BF128)+SUM($N1007:BF1007))*BG$963*BG978)*($F1036=5)</f>
        <v>0</v>
      </c>
      <c r="BH1036" s="269">
        <f>(IFERROR(-FV(BH$963,BH978,BH128/BH978)-BH128,0)+(SUM($N128:BG128)+SUM($N1007:BG1007))*BH$963*BH978)*($F1036=5)</f>
        <v>0</v>
      </c>
      <c r="BI1036" s="269">
        <f>(IFERROR(-FV(BI$963,BI978,BI128/BI978)-BI128,0)+(SUM($N128:BH128)+SUM($N1007:BH1007))*BI$963*BI978)*($F1036=5)</f>
        <v>0</v>
      </c>
      <c r="BJ1036" s="269">
        <f>(IFERROR(-FV(BJ$963,BJ978,BJ128/BJ978)-BJ128,0)+(SUM($N128:BI128)+SUM($N1007:BI1007))*BJ$963*BJ978)*($F1036=5)</f>
        <v>0</v>
      </c>
      <c r="BK1036" s="269">
        <f>(IFERROR(-FV(BK$963,BK978,BK128/BK978)-BK128,0)+(SUM($N128:BJ128)+SUM($N1007:BJ1007))*BK$963*BK978)*($F1036=5)</f>
        <v>0</v>
      </c>
      <c r="BL1036" s="269">
        <f>(IFERROR(-FV(BL$963,BL978,BL128/BL978)-BL128,0)+(SUM($N128:BK128)+SUM($N1007:BK1007))*BL$963*BL978)*($F1036=5)</f>
        <v>0</v>
      </c>
      <c r="BM1036" s="269">
        <f>(IFERROR(-FV(BM$963,BM978,BM128/BM978)-BM128,0)+(SUM($N128:BL128)+SUM($N1007:BL1007))*BM$963*BM978)*($F1036=5)</f>
        <v>0</v>
      </c>
    </row>
    <row r="1037" spans="3:65" ht="12.75" outlineLevel="1">
      <c r="C1037" s="220">
        <f t="shared" si="794"/>
        <v>8</v>
      </c>
      <c r="D1037" s="198" t="str">
        <f t="shared" si="795"/>
        <v>…</v>
      </c>
      <c r="E1037" s="245" t="str">
        <f t="shared" si="793"/>
        <v>Operating Expense</v>
      </c>
      <c r="F1037" s="215">
        <f t="shared" si="793"/>
        <v>2</v>
      </c>
      <c r="G1037" s="215"/>
      <c r="H1037" s="257"/>
      <c r="K1037" s="236">
        <f t="shared" si="796"/>
        <v>0</v>
      </c>
      <c r="L1037" s="237">
        <f t="shared" si="797"/>
        <v>0</v>
      </c>
      <c r="O1037" s="269">
        <f>(IFERROR(-FV(O$963,O979,O129/O979)-O129,0)+(SUM($N129:N129)+SUM($N1008:N1008))*O$963*O979)*($F1037=5)</f>
        <v>0</v>
      </c>
      <c r="P1037" s="269">
        <f>(IFERROR(-FV(P$963,P979,P129/P979)-P129,0)+(SUM($N129:O129)+SUM($N1008:O1008))*P$963*P979)*($F1037=5)</f>
        <v>0</v>
      </c>
      <c r="Q1037" s="269">
        <f>(IFERROR(-FV(Q$963,Q979,Q129/Q979)-Q129,0)+(SUM($N129:P129)+SUM($N1008:P1008))*Q$963*Q979)*($F1037=5)</f>
        <v>0</v>
      </c>
      <c r="R1037" s="269">
        <f>(IFERROR(-FV(R$963,R979,R129/R979)-R129,0)+(SUM($N129:Q129)+SUM($N1008:Q1008))*R$963*R979)*($F1037=5)</f>
        <v>0</v>
      </c>
      <c r="S1037" s="269">
        <f>(IFERROR(-FV(S$963,S979,S129/S979)-S129,0)+(SUM($N129:R129)+SUM($N1008:R1008))*S$963*S979)*($F1037=5)</f>
        <v>0</v>
      </c>
      <c r="T1037" s="269">
        <f>(IFERROR(-FV(T$963,T979,T129/T979)-T129,0)+(SUM($N129:S129)+SUM($N1008:S1008))*T$963*T979)*($F1037=5)</f>
        <v>0</v>
      </c>
      <c r="U1037" s="269">
        <f>(IFERROR(-FV(U$963,U979,U129/U979)-U129,0)+(SUM($N129:T129)+SUM($N1008:T1008))*U$963*U979)*($F1037=5)</f>
        <v>0</v>
      </c>
      <c r="V1037" s="269">
        <f>(IFERROR(-FV(V$963,V979,V129/V979)-V129,0)+(SUM($N129:U129)+SUM($N1008:U1008))*V$963*V979)*($F1037=5)</f>
        <v>0</v>
      </c>
      <c r="W1037" s="269">
        <f>(IFERROR(-FV(W$963,W979,W129/W979)-W129,0)+(SUM($N129:V129)+SUM($N1008:V1008))*W$963*W979)*($F1037=5)</f>
        <v>0</v>
      </c>
      <c r="X1037" s="269">
        <f>(IFERROR(-FV(X$963,X979,X129/X979)-X129,0)+(SUM($N129:W129)+SUM($N1008:W1008))*X$963*X979)*($F1037=5)</f>
        <v>0</v>
      </c>
      <c r="Y1037" s="269">
        <f>(IFERROR(-FV(Y$963,Y979,Y129/Y979)-Y129,0)+(SUM($N129:X129)+SUM($N1008:X1008))*Y$963*Y979)*($F1037=5)</f>
        <v>0</v>
      </c>
      <c r="Z1037" s="269">
        <f>(IFERROR(-FV(Z$963,Z979,Z129/Z979)-Z129,0)+(SUM($N129:Y129)+SUM($N1008:Y1008))*Z$963*Z979)*($F1037=5)</f>
        <v>0</v>
      </c>
      <c r="AA1037" s="269">
        <f>(IFERROR(-FV(AA$963,AA979,AA129/AA979)-AA129,0)+(SUM($N129:Z129)+SUM($N1008:Z1008))*AA$963*AA979)*($F1037=5)</f>
        <v>0</v>
      </c>
      <c r="AB1037" s="269">
        <f>(IFERROR(-FV(AB$963,AB979,AB129/AB979)-AB129,0)+(SUM($N129:AA129)+SUM($N1008:AA1008))*AB$963*AB979)*($F1037=5)</f>
        <v>0</v>
      </c>
      <c r="AC1037" s="269">
        <f>(IFERROR(-FV(AC$963,AC979,AC129/AC979)-AC129,0)+(SUM($N129:AB129)+SUM($N1008:AB1008))*AC$963*AC979)*($F1037=5)</f>
        <v>0</v>
      </c>
      <c r="AD1037" s="269">
        <f>(IFERROR(-FV(AD$963,AD979,AD129/AD979)-AD129,0)+(SUM($N129:AC129)+SUM($N1008:AC1008))*AD$963*AD979)*($F1037=5)</f>
        <v>0</v>
      </c>
      <c r="AE1037" s="269">
        <f>(IFERROR(-FV(AE$963,AE979,AE129/AE979)-AE129,0)+(SUM($N129:AD129)+SUM($N1008:AD1008))*AE$963*AE979)*($F1037=5)</f>
        <v>0</v>
      </c>
      <c r="AF1037" s="269">
        <f>(IFERROR(-FV(AF$963,AF979,AF129/AF979)-AF129,0)+(SUM($N129:AE129)+SUM($N1008:AE1008))*AF$963*AF979)*($F1037=5)</f>
        <v>0</v>
      </c>
      <c r="AG1037" s="269">
        <f>(IFERROR(-FV(AG$963,AG979,AG129/AG979)-AG129,0)+(SUM($N129:AF129)+SUM($N1008:AF1008))*AG$963*AG979)*($F1037=5)</f>
        <v>0</v>
      </c>
      <c r="AH1037" s="269">
        <f>(IFERROR(-FV(AH$963,AH979,AH129/AH979)-AH129,0)+(SUM($N129:AG129)+SUM($N1008:AG1008))*AH$963*AH979)*($F1037=5)</f>
        <v>0</v>
      </c>
      <c r="AI1037" s="269">
        <f>(IFERROR(-FV(AI$963,AI979,AI129/AI979)-AI129,0)+(SUM($N129:AH129)+SUM($N1008:AH1008))*AI$963*AI979)*($F1037=5)</f>
        <v>0</v>
      </c>
      <c r="AJ1037" s="269">
        <f>(IFERROR(-FV(AJ$963,AJ979,AJ129/AJ979)-AJ129,0)+(SUM($N129:AI129)+SUM($N1008:AI1008))*AJ$963*AJ979)*($F1037=5)</f>
        <v>0</v>
      </c>
      <c r="AK1037" s="269">
        <f>(IFERROR(-FV(AK$963,AK979,AK129/AK979)-AK129,0)+(SUM($N129:AJ129)+SUM($N1008:AJ1008))*AK$963*AK979)*($F1037=5)</f>
        <v>0</v>
      </c>
      <c r="AL1037" s="269">
        <f>(IFERROR(-FV(AL$963,AL979,AL129/AL979)-AL129,0)+(SUM($N129:AK129)+SUM($N1008:AK1008))*AL$963*AL979)*($F1037=5)</f>
        <v>0</v>
      </c>
      <c r="AM1037" s="269">
        <f>(IFERROR(-FV(AM$963,AM979,AM129/AM979)-AM129,0)+(SUM($N129:AL129)+SUM($N1008:AL1008))*AM$963*AM979)*($F1037=5)</f>
        <v>0</v>
      </c>
      <c r="AN1037" s="269">
        <f>(IFERROR(-FV(AN$963,AN979,AN129/AN979)-AN129,0)+(SUM($N129:AM129)+SUM($N1008:AM1008))*AN$963*AN979)*($F1037=5)</f>
        <v>0</v>
      </c>
      <c r="AO1037" s="269">
        <f>(IFERROR(-FV(AO$963,AO979,AO129/AO979)-AO129,0)+(SUM($N129:AN129)+SUM($N1008:AN1008))*AO$963*AO979)*($F1037=5)</f>
        <v>0</v>
      </c>
      <c r="AP1037" s="269">
        <f>(IFERROR(-FV(AP$963,AP979,AP129/AP979)-AP129,0)+(SUM($N129:AO129)+SUM($N1008:AO1008))*AP$963*AP979)*($F1037=5)</f>
        <v>0</v>
      </c>
      <c r="AQ1037" s="269">
        <f>(IFERROR(-FV(AQ$963,AQ979,AQ129/AQ979)-AQ129,0)+(SUM($N129:AP129)+SUM($N1008:AP1008))*AQ$963*AQ979)*($F1037=5)</f>
        <v>0</v>
      </c>
      <c r="AR1037" s="269">
        <f>(IFERROR(-FV(AR$963,AR979,AR129/AR979)-AR129,0)+(SUM($N129:AQ129)+SUM($N1008:AQ1008))*AR$963*AR979)*($F1037=5)</f>
        <v>0</v>
      </c>
      <c r="AS1037" s="269">
        <f>(IFERROR(-FV(AS$963,AS979,AS129/AS979)-AS129,0)+(SUM($N129:AR129)+SUM($N1008:AR1008))*AS$963*AS979)*($F1037=5)</f>
        <v>0</v>
      </c>
      <c r="AT1037" s="269">
        <f>(IFERROR(-FV(AT$963,AT979,AT129/AT979)-AT129,0)+(SUM($N129:AS129)+SUM($N1008:AS1008))*AT$963*AT979)*($F1037=5)</f>
        <v>0</v>
      </c>
      <c r="AU1037" s="269">
        <f>(IFERROR(-FV(AU$963,AU979,AU129/AU979)-AU129,0)+(SUM($N129:AT129)+SUM($N1008:AT1008))*AU$963*AU979)*($F1037=5)</f>
        <v>0</v>
      </c>
      <c r="AV1037" s="269">
        <f>(IFERROR(-FV(AV$963,AV979,AV129/AV979)-AV129,0)+(SUM($N129:AU129)+SUM($N1008:AU1008))*AV$963*AV979)*($F1037=5)</f>
        <v>0</v>
      </c>
      <c r="AW1037" s="269">
        <f>(IFERROR(-FV(AW$963,AW979,AW129/AW979)-AW129,0)+(SUM($N129:AV129)+SUM($N1008:AV1008))*AW$963*AW979)*($F1037=5)</f>
        <v>0</v>
      </c>
      <c r="AX1037" s="269">
        <f>(IFERROR(-FV(AX$963,AX979,AX129/AX979)-AX129,0)+(SUM($N129:AW129)+SUM($N1008:AW1008))*AX$963*AX979)*($F1037=5)</f>
        <v>0</v>
      </c>
      <c r="AY1037" s="269">
        <f>(IFERROR(-FV(AY$963,AY979,AY129/AY979)-AY129,0)+(SUM($N129:AX129)+SUM($N1008:AX1008))*AY$963*AY979)*($F1037=5)</f>
        <v>0</v>
      </c>
      <c r="AZ1037" s="269">
        <f>(IFERROR(-FV(AZ$963,AZ979,AZ129/AZ979)-AZ129,0)+(SUM($N129:AY129)+SUM($N1008:AY1008))*AZ$963*AZ979)*($F1037=5)</f>
        <v>0</v>
      </c>
      <c r="BA1037" s="269">
        <f>(IFERROR(-FV(BA$963,BA979,BA129/BA979)-BA129,0)+(SUM($N129:AZ129)+SUM($N1008:AZ1008))*BA$963*BA979)*($F1037=5)</f>
        <v>0</v>
      </c>
      <c r="BB1037" s="269">
        <f>(IFERROR(-FV(BB$963,BB979,BB129/BB979)-BB129,0)+(SUM($N129:BA129)+SUM($N1008:BA1008))*BB$963*BB979)*($F1037=5)</f>
        <v>0</v>
      </c>
      <c r="BC1037" s="269">
        <f>(IFERROR(-FV(BC$963,BC979,BC129/BC979)-BC129,0)+(SUM($N129:BB129)+SUM($N1008:BB1008))*BC$963*BC979)*($F1037=5)</f>
        <v>0</v>
      </c>
      <c r="BD1037" s="269">
        <f>(IFERROR(-FV(BD$963,BD979,BD129/BD979)-BD129,0)+(SUM($N129:BC129)+SUM($N1008:BC1008))*BD$963*BD979)*($F1037=5)</f>
        <v>0</v>
      </c>
      <c r="BE1037" s="269">
        <f>(IFERROR(-FV(BE$963,BE979,BE129/BE979)-BE129,0)+(SUM($N129:BD129)+SUM($N1008:BD1008))*BE$963*BE979)*($F1037=5)</f>
        <v>0</v>
      </c>
      <c r="BF1037" s="269">
        <f>(IFERROR(-FV(BF$963,BF979,BF129/BF979)-BF129,0)+(SUM($N129:BE129)+SUM($N1008:BE1008))*BF$963*BF979)*($F1037=5)</f>
        <v>0</v>
      </c>
      <c r="BG1037" s="269">
        <f>(IFERROR(-FV(BG$963,BG979,BG129/BG979)-BG129,0)+(SUM($N129:BF129)+SUM($N1008:BF1008))*BG$963*BG979)*($F1037=5)</f>
        <v>0</v>
      </c>
      <c r="BH1037" s="269">
        <f>(IFERROR(-FV(BH$963,BH979,BH129/BH979)-BH129,0)+(SUM($N129:BG129)+SUM($N1008:BG1008))*BH$963*BH979)*($F1037=5)</f>
        <v>0</v>
      </c>
      <c r="BI1037" s="269">
        <f>(IFERROR(-FV(BI$963,BI979,BI129/BI979)-BI129,0)+(SUM($N129:BH129)+SUM($N1008:BH1008))*BI$963*BI979)*($F1037=5)</f>
        <v>0</v>
      </c>
      <c r="BJ1037" s="269">
        <f>(IFERROR(-FV(BJ$963,BJ979,BJ129/BJ979)-BJ129,0)+(SUM($N129:BI129)+SUM($N1008:BI1008))*BJ$963*BJ979)*($F1037=5)</f>
        <v>0</v>
      </c>
      <c r="BK1037" s="269">
        <f>(IFERROR(-FV(BK$963,BK979,BK129/BK979)-BK129,0)+(SUM($N129:BJ129)+SUM($N1008:BJ1008))*BK$963*BK979)*($F1037=5)</f>
        <v>0</v>
      </c>
      <c r="BL1037" s="269">
        <f>(IFERROR(-FV(BL$963,BL979,BL129/BL979)-BL129,0)+(SUM($N129:BK129)+SUM($N1008:BK1008))*BL$963*BL979)*($F1037=5)</f>
        <v>0</v>
      </c>
      <c r="BM1037" s="269">
        <f>(IFERROR(-FV(BM$963,BM979,BM129/BM979)-BM129,0)+(SUM($N129:BL129)+SUM($N1008:BL1008))*BM$963*BM979)*($F1037=5)</f>
        <v>0</v>
      </c>
    </row>
    <row r="1038" spans="3:65" ht="12.75" outlineLevel="1">
      <c r="C1038" s="220">
        <f t="shared" si="794"/>
        <v>9</v>
      </c>
      <c r="D1038" s="198" t="str">
        <f t="shared" si="795"/>
        <v>…</v>
      </c>
      <c r="E1038" s="245" t="str">
        <f t="shared" si="793"/>
        <v>Operating Expense</v>
      </c>
      <c r="F1038" s="215">
        <f t="shared" si="793"/>
        <v>2</v>
      </c>
      <c r="G1038" s="215"/>
      <c r="H1038" s="257"/>
      <c r="K1038" s="236">
        <f t="shared" si="796"/>
        <v>0</v>
      </c>
      <c r="L1038" s="237">
        <f t="shared" si="797"/>
        <v>0</v>
      </c>
      <c r="O1038" s="269">
        <f>(IFERROR(-FV(O$963,O980,O130/O980)-O130,0)+(SUM($N130:N130)+SUM($N1009:N1009))*O$963*O980)*($F1038=5)</f>
        <v>0</v>
      </c>
      <c r="P1038" s="269">
        <f>(IFERROR(-FV(P$963,P980,P130/P980)-P130,0)+(SUM($N130:O130)+SUM($N1009:O1009))*P$963*P980)*($F1038=5)</f>
        <v>0</v>
      </c>
      <c r="Q1038" s="269">
        <f>(IFERROR(-FV(Q$963,Q980,Q130/Q980)-Q130,0)+(SUM($N130:P130)+SUM($N1009:P1009))*Q$963*Q980)*($F1038=5)</f>
        <v>0</v>
      </c>
      <c r="R1038" s="269">
        <f>(IFERROR(-FV(R$963,R980,R130/R980)-R130,0)+(SUM($N130:Q130)+SUM($N1009:Q1009))*R$963*R980)*($F1038=5)</f>
        <v>0</v>
      </c>
      <c r="S1038" s="269">
        <f>(IFERROR(-FV(S$963,S980,S130/S980)-S130,0)+(SUM($N130:R130)+SUM($N1009:R1009))*S$963*S980)*($F1038=5)</f>
        <v>0</v>
      </c>
      <c r="T1038" s="269">
        <f>(IFERROR(-FV(T$963,T980,T130/T980)-T130,0)+(SUM($N130:S130)+SUM($N1009:S1009))*T$963*T980)*($F1038=5)</f>
        <v>0</v>
      </c>
      <c r="U1038" s="269">
        <f>(IFERROR(-FV(U$963,U980,U130/U980)-U130,0)+(SUM($N130:T130)+SUM($N1009:T1009))*U$963*U980)*($F1038=5)</f>
        <v>0</v>
      </c>
      <c r="V1038" s="269">
        <f>(IFERROR(-FV(V$963,V980,V130/V980)-V130,0)+(SUM($N130:U130)+SUM($N1009:U1009))*V$963*V980)*($F1038=5)</f>
        <v>0</v>
      </c>
      <c r="W1038" s="269">
        <f>(IFERROR(-FV(W$963,W980,W130/W980)-W130,0)+(SUM($N130:V130)+SUM($N1009:V1009))*W$963*W980)*($F1038=5)</f>
        <v>0</v>
      </c>
      <c r="X1038" s="269">
        <f>(IFERROR(-FV(X$963,X980,X130/X980)-X130,0)+(SUM($N130:W130)+SUM($N1009:W1009))*X$963*X980)*($F1038=5)</f>
        <v>0</v>
      </c>
      <c r="Y1038" s="269">
        <f>(IFERROR(-FV(Y$963,Y980,Y130/Y980)-Y130,0)+(SUM($N130:X130)+SUM($N1009:X1009))*Y$963*Y980)*($F1038=5)</f>
        <v>0</v>
      </c>
      <c r="Z1038" s="269">
        <f>(IFERROR(-FV(Z$963,Z980,Z130/Z980)-Z130,0)+(SUM($N130:Y130)+SUM($N1009:Y1009))*Z$963*Z980)*($F1038=5)</f>
        <v>0</v>
      </c>
      <c r="AA1038" s="269">
        <f>(IFERROR(-FV(AA$963,AA980,AA130/AA980)-AA130,0)+(SUM($N130:Z130)+SUM($N1009:Z1009))*AA$963*AA980)*($F1038=5)</f>
        <v>0</v>
      </c>
      <c r="AB1038" s="269">
        <f>(IFERROR(-FV(AB$963,AB980,AB130/AB980)-AB130,0)+(SUM($N130:AA130)+SUM($N1009:AA1009))*AB$963*AB980)*($F1038=5)</f>
        <v>0</v>
      </c>
      <c r="AC1038" s="269">
        <f>(IFERROR(-FV(AC$963,AC980,AC130/AC980)-AC130,0)+(SUM($N130:AB130)+SUM($N1009:AB1009))*AC$963*AC980)*($F1038=5)</f>
        <v>0</v>
      </c>
      <c r="AD1038" s="269">
        <f>(IFERROR(-FV(AD$963,AD980,AD130/AD980)-AD130,0)+(SUM($N130:AC130)+SUM($N1009:AC1009))*AD$963*AD980)*($F1038=5)</f>
        <v>0</v>
      </c>
      <c r="AE1038" s="269">
        <f>(IFERROR(-FV(AE$963,AE980,AE130/AE980)-AE130,0)+(SUM($N130:AD130)+SUM($N1009:AD1009))*AE$963*AE980)*($F1038=5)</f>
        <v>0</v>
      </c>
      <c r="AF1038" s="269">
        <f>(IFERROR(-FV(AF$963,AF980,AF130/AF980)-AF130,0)+(SUM($N130:AE130)+SUM($N1009:AE1009))*AF$963*AF980)*($F1038=5)</f>
        <v>0</v>
      </c>
      <c r="AG1038" s="269">
        <f>(IFERROR(-FV(AG$963,AG980,AG130/AG980)-AG130,0)+(SUM($N130:AF130)+SUM($N1009:AF1009))*AG$963*AG980)*($F1038=5)</f>
        <v>0</v>
      </c>
      <c r="AH1038" s="269">
        <f>(IFERROR(-FV(AH$963,AH980,AH130/AH980)-AH130,0)+(SUM($N130:AG130)+SUM($N1009:AG1009))*AH$963*AH980)*($F1038=5)</f>
        <v>0</v>
      </c>
      <c r="AI1038" s="269">
        <f>(IFERROR(-FV(AI$963,AI980,AI130/AI980)-AI130,0)+(SUM($N130:AH130)+SUM($N1009:AH1009))*AI$963*AI980)*($F1038=5)</f>
        <v>0</v>
      </c>
      <c r="AJ1038" s="269">
        <f>(IFERROR(-FV(AJ$963,AJ980,AJ130/AJ980)-AJ130,0)+(SUM($N130:AI130)+SUM($N1009:AI1009))*AJ$963*AJ980)*($F1038=5)</f>
        <v>0</v>
      </c>
      <c r="AK1038" s="269">
        <f>(IFERROR(-FV(AK$963,AK980,AK130/AK980)-AK130,0)+(SUM($N130:AJ130)+SUM($N1009:AJ1009))*AK$963*AK980)*($F1038=5)</f>
        <v>0</v>
      </c>
      <c r="AL1038" s="269">
        <f>(IFERROR(-FV(AL$963,AL980,AL130/AL980)-AL130,0)+(SUM($N130:AK130)+SUM($N1009:AK1009))*AL$963*AL980)*($F1038=5)</f>
        <v>0</v>
      </c>
      <c r="AM1038" s="269">
        <f>(IFERROR(-FV(AM$963,AM980,AM130/AM980)-AM130,0)+(SUM($N130:AL130)+SUM($N1009:AL1009))*AM$963*AM980)*($F1038=5)</f>
        <v>0</v>
      </c>
      <c r="AN1038" s="269">
        <f>(IFERROR(-FV(AN$963,AN980,AN130/AN980)-AN130,0)+(SUM($N130:AM130)+SUM($N1009:AM1009))*AN$963*AN980)*($F1038=5)</f>
        <v>0</v>
      </c>
      <c r="AO1038" s="269">
        <f>(IFERROR(-FV(AO$963,AO980,AO130/AO980)-AO130,0)+(SUM($N130:AN130)+SUM($N1009:AN1009))*AO$963*AO980)*($F1038=5)</f>
        <v>0</v>
      </c>
      <c r="AP1038" s="269">
        <f>(IFERROR(-FV(AP$963,AP980,AP130/AP980)-AP130,0)+(SUM($N130:AO130)+SUM($N1009:AO1009))*AP$963*AP980)*($F1038=5)</f>
        <v>0</v>
      </c>
      <c r="AQ1038" s="269">
        <f>(IFERROR(-FV(AQ$963,AQ980,AQ130/AQ980)-AQ130,0)+(SUM($N130:AP130)+SUM($N1009:AP1009))*AQ$963*AQ980)*($F1038=5)</f>
        <v>0</v>
      </c>
      <c r="AR1038" s="269">
        <f>(IFERROR(-FV(AR$963,AR980,AR130/AR980)-AR130,0)+(SUM($N130:AQ130)+SUM($N1009:AQ1009))*AR$963*AR980)*($F1038=5)</f>
        <v>0</v>
      </c>
      <c r="AS1038" s="269">
        <f>(IFERROR(-FV(AS$963,AS980,AS130/AS980)-AS130,0)+(SUM($N130:AR130)+SUM($N1009:AR1009))*AS$963*AS980)*($F1038=5)</f>
        <v>0</v>
      </c>
      <c r="AT1038" s="269">
        <f>(IFERROR(-FV(AT$963,AT980,AT130/AT980)-AT130,0)+(SUM($N130:AS130)+SUM($N1009:AS1009))*AT$963*AT980)*($F1038=5)</f>
        <v>0</v>
      </c>
      <c r="AU1038" s="269">
        <f>(IFERROR(-FV(AU$963,AU980,AU130/AU980)-AU130,0)+(SUM($N130:AT130)+SUM($N1009:AT1009))*AU$963*AU980)*($F1038=5)</f>
        <v>0</v>
      </c>
      <c r="AV1038" s="269">
        <f>(IFERROR(-FV(AV$963,AV980,AV130/AV980)-AV130,0)+(SUM($N130:AU130)+SUM($N1009:AU1009))*AV$963*AV980)*($F1038=5)</f>
        <v>0</v>
      </c>
      <c r="AW1038" s="269">
        <f>(IFERROR(-FV(AW$963,AW980,AW130/AW980)-AW130,0)+(SUM($N130:AV130)+SUM($N1009:AV1009))*AW$963*AW980)*($F1038=5)</f>
        <v>0</v>
      </c>
      <c r="AX1038" s="269">
        <f>(IFERROR(-FV(AX$963,AX980,AX130/AX980)-AX130,0)+(SUM($N130:AW130)+SUM($N1009:AW1009))*AX$963*AX980)*($F1038=5)</f>
        <v>0</v>
      </c>
      <c r="AY1038" s="269">
        <f>(IFERROR(-FV(AY$963,AY980,AY130/AY980)-AY130,0)+(SUM($N130:AX130)+SUM($N1009:AX1009))*AY$963*AY980)*($F1038=5)</f>
        <v>0</v>
      </c>
      <c r="AZ1038" s="269">
        <f>(IFERROR(-FV(AZ$963,AZ980,AZ130/AZ980)-AZ130,0)+(SUM($N130:AY130)+SUM($N1009:AY1009))*AZ$963*AZ980)*($F1038=5)</f>
        <v>0</v>
      </c>
      <c r="BA1038" s="269">
        <f>(IFERROR(-FV(BA$963,BA980,BA130/BA980)-BA130,0)+(SUM($N130:AZ130)+SUM($N1009:AZ1009))*BA$963*BA980)*($F1038=5)</f>
        <v>0</v>
      </c>
      <c r="BB1038" s="269">
        <f>(IFERROR(-FV(BB$963,BB980,BB130/BB980)-BB130,0)+(SUM($N130:BA130)+SUM($N1009:BA1009))*BB$963*BB980)*($F1038=5)</f>
        <v>0</v>
      </c>
      <c r="BC1038" s="269">
        <f>(IFERROR(-FV(BC$963,BC980,BC130/BC980)-BC130,0)+(SUM($N130:BB130)+SUM($N1009:BB1009))*BC$963*BC980)*($F1038=5)</f>
        <v>0</v>
      </c>
      <c r="BD1038" s="269">
        <f>(IFERROR(-FV(BD$963,BD980,BD130/BD980)-BD130,0)+(SUM($N130:BC130)+SUM($N1009:BC1009))*BD$963*BD980)*($F1038=5)</f>
        <v>0</v>
      </c>
      <c r="BE1038" s="269">
        <f>(IFERROR(-FV(BE$963,BE980,BE130/BE980)-BE130,0)+(SUM($N130:BD130)+SUM($N1009:BD1009))*BE$963*BE980)*($F1038=5)</f>
        <v>0</v>
      </c>
      <c r="BF1038" s="269">
        <f>(IFERROR(-FV(BF$963,BF980,BF130/BF980)-BF130,0)+(SUM($N130:BE130)+SUM($N1009:BE1009))*BF$963*BF980)*($F1038=5)</f>
        <v>0</v>
      </c>
      <c r="BG1038" s="269">
        <f>(IFERROR(-FV(BG$963,BG980,BG130/BG980)-BG130,0)+(SUM($N130:BF130)+SUM($N1009:BF1009))*BG$963*BG980)*($F1038=5)</f>
        <v>0</v>
      </c>
      <c r="BH1038" s="269">
        <f>(IFERROR(-FV(BH$963,BH980,BH130/BH980)-BH130,0)+(SUM($N130:BG130)+SUM($N1009:BG1009))*BH$963*BH980)*($F1038=5)</f>
        <v>0</v>
      </c>
      <c r="BI1038" s="269">
        <f>(IFERROR(-FV(BI$963,BI980,BI130/BI980)-BI130,0)+(SUM($N130:BH130)+SUM($N1009:BH1009))*BI$963*BI980)*($F1038=5)</f>
        <v>0</v>
      </c>
      <c r="BJ1038" s="269">
        <f>(IFERROR(-FV(BJ$963,BJ980,BJ130/BJ980)-BJ130,0)+(SUM($N130:BI130)+SUM($N1009:BI1009))*BJ$963*BJ980)*($F1038=5)</f>
        <v>0</v>
      </c>
      <c r="BK1038" s="269">
        <f>(IFERROR(-FV(BK$963,BK980,BK130/BK980)-BK130,0)+(SUM($N130:BJ130)+SUM($N1009:BJ1009))*BK$963*BK980)*($F1038=5)</f>
        <v>0</v>
      </c>
      <c r="BL1038" s="269">
        <f>(IFERROR(-FV(BL$963,BL980,BL130/BL980)-BL130,0)+(SUM($N130:BK130)+SUM($N1009:BK1009))*BL$963*BL980)*($F1038=5)</f>
        <v>0</v>
      </c>
      <c r="BM1038" s="269">
        <f>(IFERROR(-FV(BM$963,BM980,BM130/BM980)-BM130,0)+(SUM($N130:BL130)+SUM($N1009:BL1009))*BM$963*BM980)*($F1038=5)</f>
        <v>0</v>
      </c>
    </row>
    <row r="1039" spans="3:65" ht="12.75" outlineLevel="1">
      <c r="C1039" s="220">
        <f t="shared" si="794"/>
        <v>10</v>
      </c>
      <c r="D1039" s="198" t="str">
        <f t="shared" si="795"/>
        <v>…</v>
      </c>
      <c r="E1039" s="245" t="str">
        <f t="shared" si="793"/>
        <v>Operating Expense</v>
      </c>
      <c r="F1039" s="215">
        <f t="shared" si="793"/>
        <v>2</v>
      </c>
      <c r="G1039" s="215"/>
      <c r="H1039" s="257"/>
      <c r="K1039" s="236">
        <f t="shared" si="796"/>
        <v>0</v>
      </c>
      <c r="L1039" s="237">
        <f t="shared" si="797"/>
        <v>0</v>
      </c>
      <c r="O1039" s="269">
        <f>(IFERROR(-FV(O$963,O981,O131/O981)-O131,0)+(SUM($N131:N131)+SUM($N1010:N1010))*O$963*O981)*($F1039=5)</f>
        <v>0</v>
      </c>
      <c r="P1039" s="269">
        <f>(IFERROR(-FV(P$963,P981,P131/P981)-P131,0)+(SUM($N131:O131)+SUM($N1010:O1010))*P$963*P981)*($F1039=5)</f>
        <v>0</v>
      </c>
      <c r="Q1039" s="269">
        <f>(IFERROR(-FV(Q$963,Q981,Q131/Q981)-Q131,0)+(SUM($N131:P131)+SUM($N1010:P1010))*Q$963*Q981)*($F1039=5)</f>
        <v>0</v>
      </c>
      <c r="R1039" s="269">
        <f>(IFERROR(-FV(R$963,R981,R131/R981)-R131,0)+(SUM($N131:Q131)+SUM($N1010:Q1010))*R$963*R981)*($F1039=5)</f>
        <v>0</v>
      </c>
      <c r="S1039" s="269">
        <f>(IFERROR(-FV(S$963,S981,S131/S981)-S131,0)+(SUM($N131:R131)+SUM($N1010:R1010))*S$963*S981)*($F1039=5)</f>
        <v>0</v>
      </c>
      <c r="T1039" s="269">
        <f>(IFERROR(-FV(T$963,T981,T131/T981)-T131,0)+(SUM($N131:S131)+SUM($N1010:S1010))*T$963*T981)*($F1039=5)</f>
        <v>0</v>
      </c>
      <c r="U1039" s="269">
        <f>(IFERROR(-FV(U$963,U981,U131/U981)-U131,0)+(SUM($N131:T131)+SUM($N1010:T1010))*U$963*U981)*($F1039=5)</f>
        <v>0</v>
      </c>
      <c r="V1039" s="269">
        <f>(IFERROR(-FV(V$963,V981,V131/V981)-V131,0)+(SUM($N131:U131)+SUM($N1010:U1010))*V$963*V981)*($F1039=5)</f>
        <v>0</v>
      </c>
      <c r="W1039" s="269">
        <f>(IFERROR(-FV(W$963,W981,W131/W981)-W131,0)+(SUM($N131:V131)+SUM($N1010:V1010))*W$963*W981)*($F1039=5)</f>
        <v>0</v>
      </c>
      <c r="X1039" s="269">
        <f>(IFERROR(-FV(X$963,X981,X131/X981)-X131,0)+(SUM($N131:W131)+SUM($N1010:W1010))*X$963*X981)*($F1039=5)</f>
        <v>0</v>
      </c>
      <c r="Y1039" s="269">
        <f>(IFERROR(-FV(Y$963,Y981,Y131/Y981)-Y131,0)+(SUM($N131:X131)+SUM($N1010:X1010))*Y$963*Y981)*($F1039=5)</f>
        <v>0</v>
      </c>
      <c r="Z1039" s="269">
        <f>(IFERROR(-FV(Z$963,Z981,Z131/Z981)-Z131,0)+(SUM($N131:Y131)+SUM($N1010:Y1010))*Z$963*Z981)*($F1039=5)</f>
        <v>0</v>
      </c>
      <c r="AA1039" s="269">
        <f>(IFERROR(-FV(AA$963,AA981,AA131/AA981)-AA131,0)+(SUM($N131:Z131)+SUM($N1010:Z1010))*AA$963*AA981)*($F1039=5)</f>
        <v>0</v>
      </c>
      <c r="AB1039" s="269">
        <f>(IFERROR(-FV(AB$963,AB981,AB131/AB981)-AB131,0)+(SUM($N131:AA131)+SUM($N1010:AA1010))*AB$963*AB981)*($F1039=5)</f>
        <v>0</v>
      </c>
      <c r="AC1039" s="269">
        <f>(IFERROR(-FV(AC$963,AC981,AC131/AC981)-AC131,0)+(SUM($N131:AB131)+SUM($N1010:AB1010))*AC$963*AC981)*($F1039=5)</f>
        <v>0</v>
      </c>
      <c r="AD1039" s="269">
        <f>(IFERROR(-FV(AD$963,AD981,AD131/AD981)-AD131,0)+(SUM($N131:AC131)+SUM($N1010:AC1010))*AD$963*AD981)*($F1039=5)</f>
        <v>0</v>
      </c>
      <c r="AE1039" s="269">
        <f>(IFERROR(-FV(AE$963,AE981,AE131/AE981)-AE131,0)+(SUM($N131:AD131)+SUM($N1010:AD1010))*AE$963*AE981)*($F1039=5)</f>
        <v>0</v>
      </c>
      <c r="AF1039" s="269">
        <f>(IFERROR(-FV(AF$963,AF981,AF131/AF981)-AF131,0)+(SUM($N131:AE131)+SUM($N1010:AE1010))*AF$963*AF981)*($F1039=5)</f>
        <v>0</v>
      </c>
      <c r="AG1039" s="269">
        <f>(IFERROR(-FV(AG$963,AG981,AG131/AG981)-AG131,0)+(SUM($N131:AF131)+SUM($N1010:AF1010))*AG$963*AG981)*($F1039=5)</f>
        <v>0</v>
      </c>
      <c r="AH1039" s="269">
        <f>(IFERROR(-FV(AH$963,AH981,AH131/AH981)-AH131,0)+(SUM($N131:AG131)+SUM($N1010:AG1010))*AH$963*AH981)*($F1039=5)</f>
        <v>0</v>
      </c>
      <c r="AI1039" s="269">
        <f>(IFERROR(-FV(AI$963,AI981,AI131/AI981)-AI131,0)+(SUM($N131:AH131)+SUM($N1010:AH1010))*AI$963*AI981)*($F1039=5)</f>
        <v>0</v>
      </c>
      <c r="AJ1039" s="269">
        <f>(IFERROR(-FV(AJ$963,AJ981,AJ131/AJ981)-AJ131,0)+(SUM($N131:AI131)+SUM($N1010:AI1010))*AJ$963*AJ981)*($F1039=5)</f>
        <v>0</v>
      </c>
      <c r="AK1039" s="269">
        <f>(IFERROR(-FV(AK$963,AK981,AK131/AK981)-AK131,0)+(SUM($N131:AJ131)+SUM($N1010:AJ1010))*AK$963*AK981)*($F1039=5)</f>
        <v>0</v>
      </c>
      <c r="AL1039" s="269">
        <f>(IFERROR(-FV(AL$963,AL981,AL131/AL981)-AL131,0)+(SUM($N131:AK131)+SUM($N1010:AK1010))*AL$963*AL981)*($F1039=5)</f>
        <v>0</v>
      </c>
      <c r="AM1039" s="269">
        <f>(IFERROR(-FV(AM$963,AM981,AM131/AM981)-AM131,0)+(SUM($N131:AL131)+SUM($N1010:AL1010))*AM$963*AM981)*($F1039=5)</f>
        <v>0</v>
      </c>
      <c r="AN1039" s="269">
        <f>(IFERROR(-FV(AN$963,AN981,AN131/AN981)-AN131,0)+(SUM($N131:AM131)+SUM($N1010:AM1010))*AN$963*AN981)*($F1039=5)</f>
        <v>0</v>
      </c>
      <c r="AO1039" s="269">
        <f>(IFERROR(-FV(AO$963,AO981,AO131/AO981)-AO131,0)+(SUM($N131:AN131)+SUM($N1010:AN1010))*AO$963*AO981)*($F1039=5)</f>
        <v>0</v>
      </c>
      <c r="AP1039" s="269">
        <f>(IFERROR(-FV(AP$963,AP981,AP131/AP981)-AP131,0)+(SUM($N131:AO131)+SUM($N1010:AO1010))*AP$963*AP981)*($F1039=5)</f>
        <v>0</v>
      </c>
      <c r="AQ1039" s="269">
        <f>(IFERROR(-FV(AQ$963,AQ981,AQ131/AQ981)-AQ131,0)+(SUM($N131:AP131)+SUM($N1010:AP1010))*AQ$963*AQ981)*($F1039=5)</f>
        <v>0</v>
      </c>
      <c r="AR1039" s="269">
        <f>(IFERROR(-FV(AR$963,AR981,AR131/AR981)-AR131,0)+(SUM($N131:AQ131)+SUM($N1010:AQ1010))*AR$963*AR981)*($F1039=5)</f>
        <v>0</v>
      </c>
      <c r="AS1039" s="269">
        <f>(IFERROR(-FV(AS$963,AS981,AS131/AS981)-AS131,0)+(SUM($N131:AR131)+SUM($N1010:AR1010))*AS$963*AS981)*($F1039=5)</f>
        <v>0</v>
      </c>
      <c r="AT1039" s="269">
        <f>(IFERROR(-FV(AT$963,AT981,AT131/AT981)-AT131,0)+(SUM($N131:AS131)+SUM($N1010:AS1010))*AT$963*AT981)*($F1039=5)</f>
        <v>0</v>
      </c>
      <c r="AU1039" s="269">
        <f>(IFERROR(-FV(AU$963,AU981,AU131/AU981)-AU131,0)+(SUM($N131:AT131)+SUM($N1010:AT1010))*AU$963*AU981)*($F1039=5)</f>
        <v>0</v>
      </c>
      <c r="AV1039" s="269">
        <f>(IFERROR(-FV(AV$963,AV981,AV131/AV981)-AV131,0)+(SUM($N131:AU131)+SUM($N1010:AU1010))*AV$963*AV981)*($F1039=5)</f>
        <v>0</v>
      </c>
      <c r="AW1039" s="269">
        <f>(IFERROR(-FV(AW$963,AW981,AW131/AW981)-AW131,0)+(SUM($N131:AV131)+SUM($N1010:AV1010))*AW$963*AW981)*($F1039=5)</f>
        <v>0</v>
      </c>
      <c r="AX1039" s="269">
        <f>(IFERROR(-FV(AX$963,AX981,AX131/AX981)-AX131,0)+(SUM($N131:AW131)+SUM($N1010:AW1010))*AX$963*AX981)*($F1039=5)</f>
        <v>0</v>
      </c>
      <c r="AY1039" s="269">
        <f>(IFERROR(-FV(AY$963,AY981,AY131/AY981)-AY131,0)+(SUM($N131:AX131)+SUM($N1010:AX1010))*AY$963*AY981)*($F1039=5)</f>
        <v>0</v>
      </c>
      <c r="AZ1039" s="269">
        <f>(IFERROR(-FV(AZ$963,AZ981,AZ131/AZ981)-AZ131,0)+(SUM($N131:AY131)+SUM($N1010:AY1010))*AZ$963*AZ981)*($F1039=5)</f>
        <v>0</v>
      </c>
      <c r="BA1039" s="269">
        <f>(IFERROR(-FV(BA$963,BA981,BA131/BA981)-BA131,0)+(SUM($N131:AZ131)+SUM($N1010:AZ1010))*BA$963*BA981)*($F1039=5)</f>
        <v>0</v>
      </c>
      <c r="BB1039" s="269">
        <f>(IFERROR(-FV(BB$963,BB981,BB131/BB981)-BB131,0)+(SUM($N131:BA131)+SUM($N1010:BA1010))*BB$963*BB981)*($F1039=5)</f>
        <v>0</v>
      </c>
      <c r="BC1039" s="269">
        <f>(IFERROR(-FV(BC$963,BC981,BC131/BC981)-BC131,0)+(SUM($N131:BB131)+SUM($N1010:BB1010))*BC$963*BC981)*($F1039=5)</f>
        <v>0</v>
      </c>
      <c r="BD1039" s="269">
        <f>(IFERROR(-FV(BD$963,BD981,BD131/BD981)-BD131,0)+(SUM($N131:BC131)+SUM($N1010:BC1010))*BD$963*BD981)*($F1039=5)</f>
        <v>0</v>
      </c>
      <c r="BE1039" s="269">
        <f>(IFERROR(-FV(BE$963,BE981,BE131/BE981)-BE131,0)+(SUM($N131:BD131)+SUM($N1010:BD1010))*BE$963*BE981)*($F1039=5)</f>
        <v>0</v>
      </c>
      <c r="BF1039" s="269">
        <f>(IFERROR(-FV(BF$963,BF981,BF131/BF981)-BF131,0)+(SUM($N131:BE131)+SUM($N1010:BE1010))*BF$963*BF981)*($F1039=5)</f>
        <v>0</v>
      </c>
      <c r="BG1039" s="269">
        <f>(IFERROR(-FV(BG$963,BG981,BG131/BG981)-BG131,0)+(SUM($N131:BF131)+SUM($N1010:BF1010))*BG$963*BG981)*($F1039=5)</f>
        <v>0</v>
      </c>
      <c r="BH1039" s="269">
        <f>(IFERROR(-FV(BH$963,BH981,BH131/BH981)-BH131,0)+(SUM($N131:BG131)+SUM($N1010:BG1010))*BH$963*BH981)*($F1039=5)</f>
        <v>0</v>
      </c>
      <c r="BI1039" s="269">
        <f>(IFERROR(-FV(BI$963,BI981,BI131/BI981)-BI131,0)+(SUM($N131:BH131)+SUM($N1010:BH1010))*BI$963*BI981)*($F1039=5)</f>
        <v>0</v>
      </c>
      <c r="BJ1039" s="269">
        <f>(IFERROR(-FV(BJ$963,BJ981,BJ131/BJ981)-BJ131,0)+(SUM($N131:BI131)+SUM($N1010:BI1010))*BJ$963*BJ981)*($F1039=5)</f>
        <v>0</v>
      </c>
      <c r="BK1039" s="269">
        <f>(IFERROR(-FV(BK$963,BK981,BK131/BK981)-BK131,0)+(SUM($N131:BJ131)+SUM($N1010:BJ1010))*BK$963*BK981)*($F1039=5)</f>
        <v>0</v>
      </c>
      <c r="BL1039" s="269">
        <f>(IFERROR(-FV(BL$963,BL981,BL131/BL981)-BL131,0)+(SUM($N131:BK131)+SUM($N1010:BK1010))*BL$963*BL981)*($F1039=5)</f>
        <v>0</v>
      </c>
      <c r="BM1039" s="269">
        <f>(IFERROR(-FV(BM$963,BM981,BM131/BM981)-BM131,0)+(SUM($N131:BL131)+SUM($N1010:BL1010))*BM$963*BM981)*($F1039=5)</f>
        <v>0</v>
      </c>
    </row>
    <row r="1040" spans="3:65" ht="12.75" outlineLevel="1">
      <c r="C1040" s="220">
        <f t="shared" si="794"/>
        <v>11</v>
      </c>
      <c r="D1040" s="198" t="str">
        <f t="shared" si="795"/>
        <v>…</v>
      </c>
      <c r="E1040" s="245" t="str">
        <f t="shared" si="793"/>
        <v>Operating Expense</v>
      </c>
      <c r="F1040" s="215">
        <f t="shared" si="793"/>
        <v>2</v>
      </c>
      <c r="G1040" s="215"/>
      <c r="H1040" s="257"/>
      <c r="K1040" s="236">
        <f t="shared" si="796"/>
        <v>0</v>
      </c>
      <c r="L1040" s="237">
        <f t="shared" si="797"/>
        <v>0</v>
      </c>
      <c r="O1040" s="269">
        <f>(IFERROR(-FV(O$963,O982,O132/O982)-O132,0)+(SUM($N132:N132)+SUM($N1011:N1011))*O$963*O982)*($F1040=5)</f>
        <v>0</v>
      </c>
      <c r="P1040" s="269">
        <f>(IFERROR(-FV(P$963,P982,P132/P982)-P132,0)+(SUM($N132:O132)+SUM($N1011:O1011))*P$963*P982)*($F1040=5)</f>
        <v>0</v>
      </c>
      <c r="Q1040" s="269">
        <f>(IFERROR(-FV(Q$963,Q982,Q132/Q982)-Q132,0)+(SUM($N132:P132)+SUM($N1011:P1011))*Q$963*Q982)*($F1040=5)</f>
        <v>0</v>
      </c>
      <c r="R1040" s="269">
        <f>(IFERROR(-FV(R$963,R982,R132/R982)-R132,0)+(SUM($N132:Q132)+SUM($N1011:Q1011))*R$963*R982)*($F1040=5)</f>
        <v>0</v>
      </c>
      <c r="S1040" s="269">
        <f>(IFERROR(-FV(S$963,S982,S132/S982)-S132,0)+(SUM($N132:R132)+SUM($N1011:R1011))*S$963*S982)*($F1040=5)</f>
        <v>0</v>
      </c>
      <c r="T1040" s="269">
        <f>(IFERROR(-FV(T$963,T982,T132/T982)-T132,0)+(SUM($N132:S132)+SUM($N1011:S1011))*T$963*T982)*($F1040=5)</f>
        <v>0</v>
      </c>
      <c r="U1040" s="269">
        <f>(IFERROR(-FV(U$963,U982,U132/U982)-U132,0)+(SUM($N132:T132)+SUM($N1011:T1011))*U$963*U982)*($F1040=5)</f>
        <v>0</v>
      </c>
      <c r="V1040" s="269">
        <f>(IFERROR(-FV(V$963,V982,V132/V982)-V132,0)+(SUM($N132:U132)+SUM($N1011:U1011))*V$963*V982)*($F1040=5)</f>
        <v>0</v>
      </c>
      <c r="W1040" s="269">
        <f>(IFERROR(-FV(W$963,W982,W132/W982)-W132,0)+(SUM($N132:V132)+SUM($N1011:V1011))*W$963*W982)*($F1040=5)</f>
        <v>0</v>
      </c>
      <c r="X1040" s="269">
        <f>(IFERROR(-FV(X$963,X982,X132/X982)-X132,0)+(SUM($N132:W132)+SUM($N1011:W1011))*X$963*X982)*($F1040=5)</f>
        <v>0</v>
      </c>
      <c r="Y1040" s="269">
        <f>(IFERROR(-FV(Y$963,Y982,Y132/Y982)-Y132,0)+(SUM($N132:X132)+SUM($N1011:X1011))*Y$963*Y982)*($F1040=5)</f>
        <v>0</v>
      </c>
      <c r="Z1040" s="269">
        <f>(IFERROR(-FV(Z$963,Z982,Z132/Z982)-Z132,0)+(SUM($N132:Y132)+SUM($N1011:Y1011))*Z$963*Z982)*($F1040=5)</f>
        <v>0</v>
      </c>
      <c r="AA1040" s="269">
        <f>(IFERROR(-FV(AA$963,AA982,AA132/AA982)-AA132,0)+(SUM($N132:Z132)+SUM($N1011:Z1011))*AA$963*AA982)*($F1040=5)</f>
        <v>0</v>
      </c>
      <c r="AB1040" s="269">
        <f>(IFERROR(-FV(AB$963,AB982,AB132/AB982)-AB132,0)+(SUM($N132:AA132)+SUM($N1011:AA1011))*AB$963*AB982)*($F1040=5)</f>
        <v>0</v>
      </c>
      <c r="AC1040" s="269">
        <f>(IFERROR(-FV(AC$963,AC982,AC132/AC982)-AC132,0)+(SUM($N132:AB132)+SUM($N1011:AB1011))*AC$963*AC982)*($F1040=5)</f>
        <v>0</v>
      </c>
      <c r="AD1040" s="269">
        <f>(IFERROR(-FV(AD$963,AD982,AD132/AD982)-AD132,0)+(SUM($N132:AC132)+SUM($N1011:AC1011))*AD$963*AD982)*($F1040=5)</f>
        <v>0</v>
      </c>
      <c r="AE1040" s="269">
        <f>(IFERROR(-FV(AE$963,AE982,AE132/AE982)-AE132,0)+(SUM($N132:AD132)+SUM($N1011:AD1011))*AE$963*AE982)*($F1040=5)</f>
        <v>0</v>
      </c>
      <c r="AF1040" s="269">
        <f>(IFERROR(-FV(AF$963,AF982,AF132/AF982)-AF132,0)+(SUM($N132:AE132)+SUM($N1011:AE1011))*AF$963*AF982)*($F1040=5)</f>
        <v>0</v>
      </c>
      <c r="AG1040" s="269">
        <f>(IFERROR(-FV(AG$963,AG982,AG132/AG982)-AG132,0)+(SUM($N132:AF132)+SUM($N1011:AF1011))*AG$963*AG982)*($F1040=5)</f>
        <v>0</v>
      </c>
      <c r="AH1040" s="269">
        <f>(IFERROR(-FV(AH$963,AH982,AH132/AH982)-AH132,0)+(SUM($N132:AG132)+SUM($N1011:AG1011))*AH$963*AH982)*($F1040=5)</f>
        <v>0</v>
      </c>
      <c r="AI1040" s="269">
        <f>(IFERROR(-FV(AI$963,AI982,AI132/AI982)-AI132,0)+(SUM($N132:AH132)+SUM($N1011:AH1011))*AI$963*AI982)*($F1040=5)</f>
        <v>0</v>
      </c>
      <c r="AJ1040" s="269">
        <f>(IFERROR(-FV(AJ$963,AJ982,AJ132/AJ982)-AJ132,0)+(SUM($N132:AI132)+SUM($N1011:AI1011))*AJ$963*AJ982)*($F1040=5)</f>
        <v>0</v>
      </c>
      <c r="AK1040" s="269">
        <f>(IFERROR(-FV(AK$963,AK982,AK132/AK982)-AK132,0)+(SUM($N132:AJ132)+SUM($N1011:AJ1011))*AK$963*AK982)*($F1040=5)</f>
        <v>0</v>
      </c>
      <c r="AL1040" s="269">
        <f>(IFERROR(-FV(AL$963,AL982,AL132/AL982)-AL132,0)+(SUM($N132:AK132)+SUM($N1011:AK1011))*AL$963*AL982)*($F1040=5)</f>
        <v>0</v>
      </c>
      <c r="AM1040" s="269">
        <f>(IFERROR(-FV(AM$963,AM982,AM132/AM982)-AM132,0)+(SUM($N132:AL132)+SUM($N1011:AL1011))*AM$963*AM982)*($F1040=5)</f>
        <v>0</v>
      </c>
      <c r="AN1040" s="269">
        <f>(IFERROR(-FV(AN$963,AN982,AN132/AN982)-AN132,0)+(SUM($N132:AM132)+SUM($N1011:AM1011))*AN$963*AN982)*($F1040=5)</f>
        <v>0</v>
      </c>
      <c r="AO1040" s="269">
        <f>(IFERROR(-FV(AO$963,AO982,AO132/AO982)-AO132,0)+(SUM($N132:AN132)+SUM($N1011:AN1011))*AO$963*AO982)*($F1040=5)</f>
        <v>0</v>
      </c>
      <c r="AP1040" s="269">
        <f>(IFERROR(-FV(AP$963,AP982,AP132/AP982)-AP132,0)+(SUM($N132:AO132)+SUM($N1011:AO1011))*AP$963*AP982)*($F1040=5)</f>
        <v>0</v>
      </c>
      <c r="AQ1040" s="269">
        <f>(IFERROR(-FV(AQ$963,AQ982,AQ132/AQ982)-AQ132,0)+(SUM($N132:AP132)+SUM($N1011:AP1011))*AQ$963*AQ982)*($F1040=5)</f>
        <v>0</v>
      </c>
      <c r="AR1040" s="269">
        <f>(IFERROR(-FV(AR$963,AR982,AR132/AR982)-AR132,0)+(SUM($N132:AQ132)+SUM($N1011:AQ1011))*AR$963*AR982)*($F1040=5)</f>
        <v>0</v>
      </c>
      <c r="AS1040" s="269">
        <f>(IFERROR(-FV(AS$963,AS982,AS132/AS982)-AS132,0)+(SUM($N132:AR132)+SUM($N1011:AR1011))*AS$963*AS982)*($F1040=5)</f>
        <v>0</v>
      </c>
      <c r="AT1040" s="269">
        <f>(IFERROR(-FV(AT$963,AT982,AT132/AT982)-AT132,0)+(SUM($N132:AS132)+SUM($N1011:AS1011))*AT$963*AT982)*($F1040=5)</f>
        <v>0</v>
      </c>
      <c r="AU1040" s="269">
        <f>(IFERROR(-FV(AU$963,AU982,AU132/AU982)-AU132,0)+(SUM($N132:AT132)+SUM($N1011:AT1011))*AU$963*AU982)*($F1040=5)</f>
        <v>0</v>
      </c>
      <c r="AV1040" s="269">
        <f>(IFERROR(-FV(AV$963,AV982,AV132/AV982)-AV132,0)+(SUM($N132:AU132)+SUM($N1011:AU1011))*AV$963*AV982)*($F1040=5)</f>
        <v>0</v>
      </c>
      <c r="AW1040" s="269">
        <f>(IFERROR(-FV(AW$963,AW982,AW132/AW982)-AW132,0)+(SUM($N132:AV132)+SUM($N1011:AV1011))*AW$963*AW982)*($F1040=5)</f>
        <v>0</v>
      </c>
      <c r="AX1040" s="269">
        <f>(IFERROR(-FV(AX$963,AX982,AX132/AX982)-AX132,0)+(SUM($N132:AW132)+SUM($N1011:AW1011))*AX$963*AX982)*($F1040=5)</f>
        <v>0</v>
      </c>
      <c r="AY1040" s="269">
        <f>(IFERROR(-FV(AY$963,AY982,AY132/AY982)-AY132,0)+(SUM($N132:AX132)+SUM($N1011:AX1011))*AY$963*AY982)*($F1040=5)</f>
        <v>0</v>
      </c>
      <c r="AZ1040" s="269">
        <f>(IFERROR(-FV(AZ$963,AZ982,AZ132/AZ982)-AZ132,0)+(SUM($N132:AY132)+SUM($N1011:AY1011))*AZ$963*AZ982)*($F1040=5)</f>
        <v>0</v>
      </c>
      <c r="BA1040" s="269">
        <f>(IFERROR(-FV(BA$963,BA982,BA132/BA982)-BA132,0)+(SUM($N132:AZ132)+SUM($N1011:AZ1011))*BA$963*BA982)*($F1040=5)</f>
        <v>0</v>
      </c>
      <c r="BB1040" s="269">
        <f>(IFERROR(-FV(BB$963,BB982,BB132/BB982)-BB132,0)+(SUM($N132:BA132)+SUM($N1011:BA1011))*BB$963*BB982)*($F1040=5)</f>
        <v>0</v>
      </c>
      <c r="BC1040" s="269">
        <f>(IFERROR(-FV(BC$963,BC982,BC132/BC982)-BC132,0)+(SUM($N132:BB132)+SUM($N1011:BB1011))*BC$963*BC982)*($F1040=5)</f>
        <v>0</v>
      </c>
      <c r="BD1040" s="269">
        <f>(IFERROR(-FV(BD$963,BD982,BD132/BD982)-BD132,0)+(SUM($N132:BC132)+SUM($N1011:BC1011))*BD$963*BD982)*($F1040=5)</f>
        <v>0</v>
      </c>
      <c r="BE1040" s="269">
        <f>(IFERROR(-FV(BE$963,BE982,BE132/BE982)-BE132,0)+(SUM($N132:BD132)+SUM($N1011:BD1011))*BE$963*BE982)*($F1040=5)</f>
        <v>0</v>
      </c>
      <c r="BF1040" s="269">
        <f>(IFERROR(-FV(BF$963,BF982,BF132/BF982)-BF132,0)+(SUM($N132:BE132)+SUM($N1011:BE1011))*BF$963*BF982)*($F1040=5)</f>
        <v>0</v>
      </c>
      <c r="BG1040" s="269">
        <f>(IFERROR(-FV(BG$963,BG982,BG132/BG982)-BG132,0)+(SUM($N132:BF132)+SUM($N1011:BF1011))*BG$963*BG982)*($F1040=5)</f>
        <v>0</v>
      </c>
      <c r="BH1040" s="269">
        <f>(IFERROR(-FV(BH$963,BH982,BH132/BH982)-BH132,0)+(SUM($N132:BG132)+SUM($N1011:BG1011))*BH$963*BH982)*($F1040=5)</f>
        <v>0</v>
      </c>
      <c r="BI1040" s="269">
        <f>(IFERROR(-FV(BI$963,BI982,BI132/BI982)-BI132,0)+(SUM($N132:BH132)+SUM($N1011:BH1011))*BI$963*BI982)*($F1040=5)</f>
        <v>0</v>
      </c>
      <c r="BJ1040" s="269">
        <f>(IFERROR(-FV(BJ$963,BJ982,BJ132/BJ982)-BJ132,0)+(SUM($N132:BI132)+SUM($N1011:BI1011))*BJ$963*BJ982)*($F1040=5)</f>
        <v>0</v>
      </c>
      <c r="BK1040" s="269">
        <f>(IFERROR(-FV(BK$963,BK982,BK132/BK982)-BK132,0)+(SUM($N132:BJ132)+SUM($N1011:BJ1011))*BK$963*BK982)*($F1040=5)</f>
        <v>0</v>
      </c>
      <c r="BL1040" s="269">
        <f>(IFERROR(-FV(BL$963,BL982,BL132/BL982)-BL132,0)+(SUM($N132:BK132)+SUM($N1011:BK1011))*BL$963*BL982)*($F1040=5)</f>
        <v>0</v>
      </c>
      <c r="BM1040" s="269">
        <f>(IFERROR(-FV(BM$963,BM982,BM132/BM982)-BM132,0)+(SUM($N132:BL132)+SUM($N1011:BL1011))*BM$963*BM982)*($F1040=5)</f>
        <v>0</v>
      </c>
    </row>
    <row r="1041" spans="3:65" ht="12.75" outlineLevel="1">
      <c r="C1041" s="220">
        <f t="shared" si="794"/>
        <v>12</v>
      </c>
      <c r="D1041" s="198" t="str">
        <f t="shared" si="795"/>
        <v>…</v>
      </c>
      <c r="E1041" s="245" t="str">
        <f t="shared" si="793"/>
        <v>Operating Expense</v>
      </c>
      <c r="F1041" s="215">
        <f t="shared" si="793"/>
        <v>2</v>
      </c>
      <c r="G1041" s="215"/>
      <c r="H1041" s="257"/>
      <c r="K1041" s="236">
        <f t="shared" si="796"/>
        <v>0</v>
      </c>
      <c r="L1041" s="237">
        <f t="shared" si="797"/>
        <v>0</v>
      </c>
      <c r="O1041" s="269">
        <f>(IFERROR(-FV(O$963,O983,O133/O983)-O133,0)+(SUM($N133:N133)+SUM($N1012:N1012))*O$963*O983)*($F1041=5)</f>
        <v>0</v>
      </c>
      <c r="P1041" s="269">
        <f>(IFERROR(-FV(P$963,P983,P133/P983)-P133,0)+(SUM($N133:O133)+SUM($N1012:O1012))*P$963*P983)*($F1041=5)</f>
        <v>0</v>
      </c>
      <c r="Q1041" s="269">
        <f>(IFERROR(-FV(Q$963,Q983,Q133/Q983)-Q133,0)+(SUM($N133:P133)+SUM($N1012:P1012))*Q$963*Q983)*($F1041=5)</f>
        <v>0</v>
      </c>
      <c r="R1041" s="269">
        <f>(IFERROR(-FV(R$963,R983,R133/R983)-R133,0)+(SUM($N133:Q133)+SUM($N1012:Q1012))*R$963*R983)*($F1041=5)</f>
        <v>0</v>
      </c>
      <c r="S1041" s="269">
        <f>(IFERROR(-FV(S$963,S983,S133/S983)-S133,0)+(SUM($N133:R133)+SUM($N1012:R1012))*S$963*S983)*($F1041=5)</f>
        <v>0</v>
      </c>
      <c r="T1041" s="269">
        <f>(IFERROR(-FV(T$963,T983,T133/T983)-T133,0)+(SUM($N133:S133)+SUM($N1012:S1012))*T$963*T983)*($F1041=5)</f>
        <v>0</v>
      </c>
      <c r="U1041" s="269">
        <f>(IFERROR(-FV(U$963,U983,U133/U983)-U133,0)+(SUM($N133:T133)+SUM($N1012:T1012))*U$963*U983)*($F1041=5)</f>
        <v>0</v>
      </c>
      <c r="V1041" s="269">
        <f>(IFERROR(-FV(V$963,V983,V133/V983)-V133,0)+(SUM($N133:U133)+SUM($N1012:U1012))*V$963*V983)*($F1041=5)</f>
        <v>0</v>
      </c>
      <c r="W1041" s="269">
        <f>(IFERROR(-FV(W$963,W983,W133/W983)-W133,0)+(SUM($N133:V133)+SUM($N1012:V1012))*W$963*W983)*($F1041=5)</f>
        <v>0</v>
      </c>
      <c r="X1041" s="269">
        <f>(IFERROR(-FV(X$963,X983,X133/X983)-X133,0)+(SUM($N133:W133)+SUM($N1012:W1012))*X$963*X983)*($F1041=5)</f>
        <v>0</v>
      </c>
      <c r="Y1041" s="269">
        <f>(IFERROR(-FV(Y$963,Y983,Y133/Y983)-Y133,0)+(SUM($N133:X133)+SUM($N1012:X1012))*Y$963*Y983)*($F1041=5)</f>
        <v>0</v>
      </c>
      <c r="Z1041" s="269">
        <f>(IFERROR(-FV(Z$963,Z983,Z133/Z983)-Z133,0)+(SUM($N133:Y133)+SUM($N1012:Y1012))*Z$963*Z983)*($F1041=5)</f>
        <v>0</v>
      </c>
      <c r="AA1041" s="269">
        <f>(IFERROR(-FV(AA$963,AA983,AA133/AA983)-AA133,0)+(SUM($N133:Z133)+SUM($N1012:Z1012))*AA$963*AA983)*($F1041=5)</f>
        <v>0</v>
      </c>
      <c r="AB1041" s="269">
        <f>(IFERROR(-FV(AB$963,AB983,AB133/AB983)-AB133,0)+(SUM($N133:AA133)+SUM($N1012:AA1012))*AB$963*AB983)*($F1041=5)</f>
        <v>0</v>
      </c>
      <c r="AC1041" s="269">
        <f>(IFERROR(-FV(AC$963,AC983,AC133/AC983)-AC133,0)+(SUM($N133:AB133)+SUM($N1012:AB1012))*AC$963*AC983)*($F1041=5)</f>
        <v>0</v>
      </c>
      <c r="AD1041" s="269">
        <f>(IFERROR(-FV(AD$963,AD983,AD133/AD983)-AD133,0)+(SUM($N133:AC133)+SUM($N1012:AC1012))*AD$963*AD983)*($F1041=5)</f>
        <v>0</v>
      </c>
      <c r="AE1041" s="269">
        <f>(IFERROR(-FV(AE$963,AE983,AE133/AE983)-AE133,0)+(SUM($N133:AD133)+SUM($N1012:AD1012))*AE$963*AE983)*($F1041=5)</f>
        <v>0</v>
      </c>
      <c r="AF1041" s="269">
        <f>(IFERROR(-FV(AF$963,AF983,AF133/AF983)-AF133,0)+(SUM($N133:AE133)+SUM($N1012:AE1012))*AF$963*AF983)*($F1041=5)</f>
        <v>0</v>
      </c>
      <c r="AG1041" s="269">
        <f>(IFERROR(-FV(AG$963,AG983,AG133/AG983)-AG133,0)+(SUM($N133:AF133)+SUM($N1012:AF1012))*AG$963*AG983)*($F1041=5)</f>
        <v>0</v>
      </c>
      <c r="AH1041" s="269">
        <f>(IFERROR(-FV(AH$963,AH983,AH133/AH983)-AH133,0)+(SUM($N133:AG133)+SUM($N1012:AG1012))*AH$963*AH983)*($F1041=5)</f>
        <v>0</v>
      </c>
      <c r="AI1041" s="269">
        <f>(IFERROR(-FV(AI$963,AI983,AI133/AI983)-AI133,0)+(SUM($N133:AH133)+SUM($N1012:AH1012))*AI$963*AI983)*($F1041=5)</f>
        <v>0</v>
      </c>
      <c r="AJ1041" s="269">
        <f>(IFERROR(-FV(AJ$963,AJ983,AJ133/AJ983)-AJ133,0)+(SUM($N133:AI133)+SUM($N1012:AI1012))*AJ$963*AJ983)*($F1041=5)</f>
        <v>0</v>
      </c>
      <c r="AK1041" s="269">
        <f>(IFERROR(-FV(AK$963,AK983,AK133/AK983)-AK133,0)+(SUM($N133:AJ133)+SUM($N1012:AJ1012))*AK$963*AK983)*($F1041=5)</f>
        <v>0</v>
      </c>
      <c r="AL1041" s="269">
        <f>(IFERROR(-FV(AL$963,AL983,AL133/AL983)-AL133,0)+(SUM($N133:AK133)+SUM($N1012:AK1012))*AL$963*AL983)*($F1041=5)</f>
        <v>0</v>
      </c>
      <c r="AM1041" s="269">
        <f>(IFERROR(-FV(AM$963,AM983,AM133/AM983)-AM133,0)+(SUM($N133:AL133)+SUM($N1012:AL1012))*AM$963*AM983)*($F1041=5)</f>
        <v>0</v>
      </c>
      <c r="AN1041" s="269">
        <f>(IFERROR(-FV(AN$963,AN983,AN133/AN983)-AN133,0)+(SUM($N133:AM133)+SUM($N1012:AM1012))*AN$963*AN983)*($F1041=5)</f>
        <v>0</v>
      </c>
      <c r="AO1041" s="269">
        <f>(IFERROR(-FV(AO$963,AO983,AO133/AO983)-AO133,0)+(SUM($N133:AN133)+SUM($N1012:AN1012))*AO$963*AO983)*($F1041=5)</f>
        <v>0</v>
      </c>
      <c r="AP1041" s="269">
        <f>(IFERROR(-FV(AP$963,AP983,AP133/AP983)-AP133,0)+(SUM($N133:AO133)+SUM($N1012:AO1012))*AP$963*AP983)*($F1041=5)</f>
        <v>0</v>
      </c>
      <c r="AQ1041" s="269">
        <f>(IFERROR(-FV(AQ$963,AQ983,AQ133/AQ983)-AQ133,0)+(SUM($N133:AP133)+SUM($N1012:AP1012))*AQ$963*AQ983)*($F1041=5)</f>
        <v>0</v>
      </c>
      <c r="AR1041" s="269">
        <f>(IFERROR(-FV(AR$963,AR983,AR133/AR983)-AR133,0)+(SUM($N133:AQ133)+SUM($N1012:AQ1012))*AR$963*AR983)*($F1041=5)</f>
        <v>0</v>
      </c>
      <c r="AS1041" s="269">
        <f>(IFERROR(-FV(AS$963,AS983,AS133/AS983)-AS133,0)+(SUM($N133:AR133)+SUM($N1012:AR1012))*AS$963*AS983)*($F1041=5)</f>
        <v>0</v>
      </c>
      <c r="AT1041" s="269">
        <f>(IFERROR(-FV(AT$963,AT983,AT133/AT983)-AT133,0)+(SUM($N133:AS133)+SUM($N1012:AS1012))*AT$963*AT983)*($F1041=5)</f>
        <v>0</v>
      </c>
      <c r="AU1041" s="269">
        <f>(IFERROR(-FV(AU$963,AU983,AU133/AU983)-AU133,0)+(SUM($N133:AT133)+SUM($N1012:AT1012))*AU$963*AU983)*($F1041=5)</f>
        <v>0</v>
      </c>
      <c r="AV1041" s="269">
        <f>(IFERROR(-FV(AV$963,AV983,AV133/AV983)-AV133,0)+(SUM($N133:AU133)+SUM($N1012:AU1012))*AV$963*AV983)*($F1041=5)</f>
        <v>0</v>
      </c>
      <c r="AW1041" s="269">
        <f>(IFERROR(-FV(AW$963,AW983,AW133/AW983)-AW133,0)+(SUM($N133:AV133)+SUM($N1012:AV1012))*AW$963*AW983)*($F1041=5)</f>
        <v>0</v>
      </c>
      <c r="AX1041" s="269">
        <f>(IFERROR(-FV(AX$963,AX983,AX133/AX983)-AX133,0)+(SUM($N133:AW133)+SUM($N1012:AW1012))*AX$963*AX983)*($F1041=5)</f>
        <v>0</v>
      </c>
      <c r="AY1041" s="269">
        <f>(IFERROR(-FV(AY$963,AY983,AY133/AY983)-AY133,0)+(SUM($N133:AX133)+SUM($N1012:AX1012))*AY$963*AY983)*($F1041=5)</f>
        <v>0</v>
      </c>
      <c r="AZ1041" s="269">
        <f>(IFERROR(-FV(AZ$963,AZ983,AZ133/AZ983)-AZ133,0)+(SUM($N133:AY133)+SUM($N1012:AY1012))*AZ$963*AZ983)*($F1041=5)</f>
        <v>0</v>
      </c>
      <c r="BA1041" s="269">
        <f>(IFERROR(-FV(BA$963,BA983,BA133/BA983)-BA133,0)+(SUM($N133:AZ133)+SUM($N1012:AZ1012))*BA$963*BA983)*($F1041=5)</f>
        <v>0</v>
      </c>
      <c r="BB1041" s="269">
        <f>(IFERROR(-FV(BB$963,BB983,BB133/BB983)-BB133,0)+(SUM($N133:BA133)+SUM($N1012:BA1012))*BB$963*BB983)*($F1041=5)</f>
        <v>0</v>
      </c>
      <c r="BC1041" s="269">
        <f>(IFERROR(-FV(BC$963,BC983,BC133/BC983)-BC133,0)+(SUM($N133:BB133)+SUM($N1012:BB1012))*BC$963*BC983)*($F1041=5)</f>
        <v>0</v>
      </c>
      <c r="BD1041" s="269">
        <f>(IFERROR(-FV(BD$963,BD983,BD133/BD983)-BD133,0)+(SUM($N133:BC133)+SUM($N1012:BC1012))*BD$963*BD983)*($F1041=5)</f>
        <v>0</v>
      </c>
      <c r="BE1041" s="269">
        <f>(IFERROR(-FV(BE$963,BE983,BE133/BE983)-BE133,0)+(SUM($N133:BD133)+SUM($N1012:BD1012))*BE$963*BE983)*($F1041=5)</f>
        <v>0</v>
      </c>
      <c r="BF1041" s="269">
        <f>(IFERROR(-FV(BF$963,BF983,BF133/BF983)-BF133,0)+(SUM($N133:BE133)+SUM($N1012:BE1012))*BF$963*BF983)*($F1041=5)</f>
        <v>0</v>
      </c>
      <c r="BG1041" s="269">
        <f>(IFERROR(-FV(BG$963,BG983,BG133/BG983)-BG133,0)+(SUM($N133:BF133)+SUM($N1012:BF1012))*BG$963*BG983)*($F1041=5)</f>
        <v>0</v>
      </c>
      <c r="BH1041" s="269">
        <f>(IFERROR(-FV(BH$963,BH983,BH133/BH983)-BH133,0)+(SUM($N133:BG133)+SUM($N1012:BG1012))*BH$963*BH983)*($F1041=5)</f>
        <v>0</v>
      </c>
      <c r="BI1041" s="269">
        <f>(IFERROR(-FV(BI$963,BI983,BI133/BI983)-BI133,0)+(SUM($N133:BH133)+SUM($N1012:BH1012))*BI$963*BI983)*($F1041=5)</f>
        <v>0</v>
      </c>
      <c r="BJ1041" s="269">
        <f>(IFERROR(-FV(BJ$963,BJ983,BJ133/BJ983)-BJ133,0)+(SUM($N133:BI133)+SUM($N1012:BI1012))*BJ$963*BJ983)*($F1041=5)</f>
        <v>0</v>
      </c>
      <c r="BK1041" s="269">
        <f>(IFERROR(-FV(BK$963,BK983,BK133/BK983)-BK133,0)+(SUM($N133:BJ133)+SUM($N1012:BJ1012))*BK$963*BK983)*($F1041=5)</f>
        <v>0</v>
      </c>
      <c r="BL1041" s="269">
        <f>(IFERROR(-FV(BL$963,BL983,BL133/BL983)-BL133,0)+(SUM($N133:BK133)+SUM($N1012:BK1012))*BL$963*BL983)*($F1041=5)</f>
        <v>0</v>
      </c>
      <c r="BM1041" s="269">
        <f>(IFERROR(-FV(BM$963,BM983,BM133/BM983)-BM133,0)+(SUM($N133:BL133)+SUM($N1012:BL1012))*BM$963*BM983)*($F1041=5)</f>
        <v>0</v>
      </c>
    </row>
    <row r="1042" spans="3:65" ht="12.75" outlineLevel="1">
      <c r="C1042" s="220">
        <f t="shared" si="794"/>
        <v>13</v>
      </c>
      <c r="D1042" s="198" t="str">
        <f t="shared" si="795"/>
        <v>…</v>
      </c>
      <c r="E1042" s="245" t="str">
        <f t="shared" si="793"/>
        <v>Operating Expense</v>
      </c>
      <c r="F1042" s="215">
        <f t="shared" si="793"/>
        <v>2</v>
      </c>
      <c r="G1042" s="215"/>
      <c r="H1042" s="257"/>
      <c r="K1042" s="236">
        <f t="shared" si="796"/>
        <v>0</v>
      </c>
      <c r="L1042" s="237">
        <f t="shared" si="797"/>
        <v>0</v>
      </c>
      <c r="O1042" s="269">
        <f>(IFERROR(-FV(O$963,O984,O134/O984)-O134,0)+(SUM($N134:N134)+SUM($N1013:N1013))*O$963*O984)*($F1042=5)</f>
        <v>0</v>
      </c>
      <c r="P1042" s="269">
        <f>(IFERROR(-FV(P$963,P984,P134/P984)-P134,0)+(SUM($N134:O134)+SUM($N1013:O1013))*P$963*P984)*($F1042=5)</f>
        <v>0</v>
      </c>
      <c r="Q1042" s="269">
        <f>(IFERROR(-FV(Q$963,Q984,Q134/Q984)-Q134,0)+(SUM($N134:P134)+SUM($N1013:P1013))*Q$963*Q984)*($F1042=5)</f>
        <v>0</v>
      </c>
      <c r="R1042" s="269">
        <f>(IFERROR(-FV(R$963,R984,R134/R984)-R134,0)+(SUM($N134:Q134)+SUM($N1013:Q1013))*R$963*R984)*($F1042=5)</f>
        <v>0</v>
      </c>
      <c r="S1042" s="269">
        <f>(IFERROR(-FV(S$963,S984,S134/S984)-S134,0)+(SUM($N134:R134)+SUM($N1013:R1013))*S$963*S984)*($F1042=5)</f>
        <v>0</v>
      </c>
      <c r="T1042" s="269">
        <f>(IFERROR(-FV(T$963,T984,T134/T984)-T134,0)+(SUM($N134:S134)+SUM($N1013:S1013))*T$963*T984)*($F1042=5)</f>
        <v>0</v>
      </c>
      <c r="U1042" s="269">
        <f>(IFERROR(-FV(U$963,U984,U134/U984)-U134,0)+(SUM($N134:T134)+SUM($N1013:T1013))*U$963*U984)*($F1042=5)</f>
        <v>0</v>
      </c>
      <c r="V1042" s="269">
        <f>(IFERROR(-FV(V$963,V984,V134/V984)-V134,0)+(SUM($N134:U134)+SUM($N1013:U1013))*V$963*V984)*($F1042=5)</f>
        <v>0</v>
      </c>
      <c r="W1042" s="269">
        <f>(IFERROR(-FV(W$963,W984,W134/W984)-W134,0)+(SUM($N134:V134)+SUM($N1013:V1013))*W$963*W984)*($F1042=5)</f>
        <v>0</v>
      </c>
      <c r="X1042" s="269">
        <f>(IFERROR(-FV(X$963,X984,X134/X984)-X134,0)+(SUM($N134:W134)+SUM($N1013:W1013))*X$963*X984)*($F1042=5)</f>
        <v>0</v>
      </c>
      <c r="Y1042" s="269">
        <f>(IFERROR(-FV(Y$963,Y984,Y134/Y984)-Y134,0)+(SUM($N134:X134)+SUM($N1013:X1013))*Y$963*Y984)*($F1042=5)</f>
        <v>0</v>
      </c>
      <c r="Z1042" s="269">
        <f>(IFERROR(-FV(Z$963,Z984,Z134/Z984)-Z134,0)+(SUM($N134:Y134)+SUM($N1013:Y1013))*Z$963*Z984)*($F1042=5)</f>
        <v>0</v>
      </c>
      <c r="AA1042" s="269">
        <f>(IFERROR(-FV(AA$963,AA984,AA134/AA984)-AA134,0)+(SUM($N134:Z134)+SUM($N1013:Z1013))*AA$963*AA984)*($F1042=5)</f>
        <v>0</v>
      </c>
      <c r="AB1042" s="269">
        <f>(IFERROR(-FV(AB$963,AB984,AB134/AB984)-AB134,0)+(SUM($N134:AA134)+SUM($N1013:AA1013))*AB$963*AB984)*($F1042=5)</f>
        <v>0</v>
      </c>
      <c r="AC1042" s="269">
        <f>(IFERROR(-FV(AC$963,AC984,AC134/AC984)-AC134,0)+(SUM($N134:AB134)+SUM($N1013:AB1013))*AC$963*AC984)*($F1042=5)</f>
        <v>0</v>
      </c>
      <c r="AD1042" s="269">
        <f>(IFERROR(-FV(AD$963,AD984,AD134/AD984)-AD134,0)+(SUM($N134:AC134)+SUM($N1013:AC1013))*AD$963*AD984)*($F1042=5)</f>
        <v>0</v>
      </c>
      <c r="AE1042" s="269">
        <f>(IFERROR(-FV(AE$963,AE984,AE134/AE984)-AE134,0)+(SUM($N134:AD134)+SUM($N1013:AD1013))*AE$963*AE984)*($F1042=5)</f>
        <v>0</v>
      </c>
      <c r="AF1042" s="269">
        <f>(IFERROR(-FV(AF$963,AF984,AF134/AF984)-AF134,0)+(SUM($N134:AE134)+SUM($N1013:AE1013))*AF$963*AF984)*($F1042=5)</f>
        <v>0</v>
      </c>
      <c r="AG1042" s="269">
        <f>(IFERROR(-FV(AG$963,AG984,AG134/AG984)-AG134,0)+(SUM($N134:AF134)+SUM($N1013:AF1013))*AG$963*AG984)*($F1042=5)</f>
        <v>0</v>
      </c>
      <c r="AH1042" s="269">
        <f>(IFERROR(-FV(AH$963,AH984,AH134/AH984)-AH134,0)+(SUM($N134:AG134)+SUM($N1013:AG1013))*AH$963*AH984)*($F1042=5)</f>
        <v>0</v>
      </c>
      <c r="AI1042" s="269">
        <f>(IFERROR(-FV(AI$963,AI984,AI134/AI984)-AI134,0)+(SUM($N134:AH134)+SUM($N1013:AH1013))*AI$963*AI984)*($F1042=5)</f>
        <v>0</v>
      </c>
      <c r="AJ1042" s="269">
        <f>(IFERROR(-FV(AJ$963,AJ984,AJ134/AJ984)-AJ134,0)+(SUM($N134:AI134)+SUM($N1013:AI1013))*AJ$963*AJ984)*($F1042=5)</f>
        <v>0</v>
      </c>
      <c r="AK1042" s="269">
        <f>(IFERROR(-FV(AK$963,AK984,AK134/AK984)-AK134,0)+(SUM($N134:AJ134)+SUM($N1013:AJ1013))*AK$963*AK984)*($F1042=5)</f>
        <v>0</v>
      </c>
      <c r="AL1042" s="269">
        <f>(IFERROR(-FV(AL$963,AL984,AL134/AL984)-AL134,0)+(SUM($N134:AK134)+SUM($N1013:AK1013))*AL$963*AL984)*($F1042=5)</f>
        <v>0</v>
      </c>
      <c r="AM1042" s="269">
        <f>(IFERROR(-FV(AM$963,AM984,AM134/AM984)-AM134,0)+(SUM($N134:AL134)+SUM($N1013:AL1013))*AM$963*AM984)*($F1042=5)</f>
        <v>0</v>
      </c>
      <c r="AN1042" s="269">
        <f>(IFERROR(-FV(AN$963,AN984,AN134/AN984)-AN134,0)+(SUM($N134:AM134)+SUM($N1013:AM1013))*AN$963*AN984)*($F1042=5)</f>
        <v>0</v>
      </c>
      <c r="AO1042" s="269">
        <f>(IFERROR(-FV(AO$963,AO984,AO134/AO984)-AO134,0)+(SUM($N134:AN134)+SUM($N1013:AN1013))*AO$963*AO984)*($F1042=5)</f>
        <v>0</v>
      </c>
      <c r="AP1042" s="269">
        <f>(IFERROR(-FV(AP$963,AP984,AP134/AP984)-AP134,0)+(SUM($N134:AO134)+SUM($N1013:AO1013))*AP$963*AP984)*($F1042=5)</f>
        <v>0</v>
      </c>
      <c r="AQ1042" s="269">
        <f>(IFERROR(-FV(AQ$963,AQ984,AQ134/AQ984)-AQ134,0)+(SUM($N134:AP134)+SUM($N1013:AP1013))*AQ$963*AQ984)*($F1042=5)</f>
        <v>0</v>
      </c>
      <c r="AR1042" s="269">
        <f>(IFERROR(-FV(AR$963,AR984,AR134/AR984)-AR134,0)+(SUM($N134:AQ134)+SUM($N1013:AQ1013))*AR$963*AR984)*($F1042=5)</f>
        <v>0</v>
      </c>
      <c r="AS1042" s="269">
        <f>(IFERROR(-FV(AS$963,AS984,AS134/AS984)-AS134,0)+(SUM($N134:AR134)+SUM($N1013:AR1013))*AS$963*AS984)*($F1042=5)</f>
        <v>0</v>
      </c>
      <c r="AT1042" s="269">
        <f>(IFERROR(-FV(AT$963,AT984,AT134/AT984)-AT134,0)+(SUM($N134:AS134)+SUM($N1013:AS1013))*AT$963*AT984)*($F1042=5)</f>
        <v>0</v>
      </c>
      <c r="AU1042" s="269">
        <f>(IFERROR(-FV(AU$963,AU984,AU134/AU984)-AU134,0)+(SUM($N134:AT134)+SUM($N1013:AT1013))*AU$963*AU984)*($F1042=5)</f>
        <v>0</v>
      </c>
      <c r="AV1042" s="269">
        <f>(IFERROR(-FV(AV$963,AV984,AV134/AV984)-AV134,0)+(SUM($N134:AU134)+SUM($N1013:AU1013))*AV$963*AV984)*($F1042=5)</f>
        <v>0</v>
      </c>
      <c r="AW1042" s="269">
        <f>(IFERROR(-FV(AW$963,AW984,AW134/AW984)-AW134,0)+(SUM($N134:AV134)+SUM($N1013:AV1013))*AW$963*AW984)*($F1042=5)</f>
        <v>0</v>
      </c>
      <c r="AX1042" s="269">
        <f>(IFERROR(-FV(AX$963,AX984,AX134/AX984)-AX134,0)+(SUM($N134:AW134)+SUM($N1013:AW1013))*AX$963*AX984)*($F1042=5)</f>
        <v>0</v>
      </c>
      <c r="AY1042" s="269">
        <f>(IFERROR(-FV(AY$963,AY984,AY134/AY984)-AY134,0)+(SUM($N134:AX134)+SUM($N1013:AX1013))*AY$963*AY984)*($F1042=5)</f>
        <v>0</v>
      </c>
      <c r="AZ1042" s="269">
        <f>(IFERROR(-FV(AZ$963,AZ984,AZ134/AZ984)-AZ134,0)+(SUM($N134:AY134)+SUM($N1013:AY1013))*AZ$963*AZ984)*($F1042=5)</f>
        <v>0</v>
      </c>
      <c r="BA1042" s="269">
        <f>(IFERROR(-FV(BA$963,BA984,BA134/BA984)-BA134,0)+(SUM($N134:AZ134)+SUM($N1013:AZ1013))*BA$963*BA984)*($F1042=5)</f>
        <v>0</v>
      </c>
      <c r="BB1042" s="269">
        <f>(IFERROR(-FV(BB$963,BB984,BB134/BB984)-BB134,0)+(SUM($N134:BA134)+SUM($N1013:BA1013))*BB$963*BB984)*($F1042=5)</f>
        <v>0</v>
      </c>
      <c r="BC1042" s="269">
        <f>(IFERROR(-FV(BC$963,BC984,BC134/BC984)-BC134,0)+(SUM($N134:BB134)+SUM($N1013:BB1013))*BC$963*BC984)*($F1042=5)</f>
        <v>0</v>
      </c>
      <c r="BD1042" s="269">
        <f>(IFERROR(-FV(BD$963,BD984,BD134/BD984)-BD134,0)+(SUM($N134:BC134)+SUM($N1013:BC1013))*BD$963*BD984)*($F1042=5)</f>
        <v>0</v>
      </c>
      <c r="BE1042" s="269">
        <f>(IFERROR(-FV(BE$963,BE984,BE134/BE984)-BE134,0)+(SUM($N134:BD134)+SUM($N1013:BD1013))*BE$963*BE984)*($F1042=5)</f>
        <v>0</v>
      </c>
      <c r="BF1042" s="269">
        <f>(IFERROR(-FV(BF$963,BF984,BF134/BF984)-BF134,0)+(SUM($N134:BE134)+SUM($N1013:BE1013))*BF$963*BF984)*($F1042=5)</f>
        <v>0</v>
      </c>
      <c r="BG1042" s="269">
        <f>(IFERROR(-FV(BG$963,BG984,BG134/BG984)-BG134,0)+(SUM($N134:BF134)+SUM($N1013:BF1013))*BG$963*BG984)*($F1042=5)</f>
        <v>0</v>
      </c>
      <c r="BH1042" s="269">
        <f>(IFERROR(-FV(BH$963,BH984,BH134/BH984)-BH134,0)+(SUM($N134:BG134)+SUM($N1013:BG1013))*BH$963*BH984)*($F1042=5)</f>
        <v>0</v>
      </c>
      <c r="BI1042" s="269">
        <f>(IFERROR(-FV(BI$963,BI984,BI134/BI984)-BI134,0)+(SUM($N134:BH134)+SUM($N1013:BH1013))*BI$963*BI984)*($F1042=5)</f>
        <v>0</v>
      </c>
      <c r="BJ1042" s="269">
        <f>(IFERROR(-FV(BJ$963,BJ984,BJ134/BJ984)-BJ134,0)+(SUM($N134:BI134)+SUM($N1013:BI1013))*BJ$963*BJ984)*($F1042=5)</f>
        <v>0</v>
      </c>
      <c r="BK1042" s="269">
        <f>(IFERROR(-FV(BK$963,BK984,BK134/BK984)-BK134,0)+(SUM($N134:BJ134)+SUM($N1013:BJ1013))*BK$963*BK984)*($F1042=5)</f>
        <v>0</v>
      </c>
      <c r="BL1042" s="269">
        <f>(IFERROR(-FV(BL$963,BL984,BL134/BL984)-BL134,0)+(SUM($N134:BK134)+SUM($N1013:BK1013))*BL$963*BL984)*($F1042=5)</f>
        <v>0</v>
      </c>
      <c r="BM1042" s="269">
        <f>(IFERROR(-FV(BM$963,BM984,BM134/BM984)-BM134,0)+(SUM($N134:BL134)+SUM($N1013:BL1013))*BM$963*BM984)*($F1042=5)</f>
        <v>0</v>
      </c>
    </row>
    <row r="1043" spans="3:65" ht="12.75" outlineLevel="1">
      <c r="C1043" s="220">
        <f t="shared" si="794"/>
        <v>14</v>
      </c>
      <c r="D1043" s="198" t="str">
        <f t="shared" si="795"/>
        <v>…</v>
      </c>
      <c r="E1043" s="245" t="str">
        <f t="shared" si="793"/>
        <v>Operating Expense</v>
      </c>
      <c r="F1043" s="215">
        <f t="shared" si="793"/>
        <v>2</v>
      </c>
      <c r="G1043" s="215"/>
      <c r="H1043" s="257"/>
      <c r="K1043" s="236">
        <f t="shared" si="796"/>
        <v>0</v>
      </c>
      <c r="L1043" s="237">
        <f t="shared" si="797"/>
        <v>0</v>
      </c>
      <c r="O1043" s="269">
        <f>(IFERROR(-FV(O$963,O985,O135/O985)-O135,0)+(SUM($N135:N135)+SUM($N1014:N1014))*O$963*O985)*($F1043=5)</f>
        <v>0</v>
      </c>
      <c r="P1043" s="269">
        <f>(IFERROR(-FV(P$963,P985,P135/P985)-P135,0)+(SUM($N135:O135)+SUM($N1014:O1014))*P$963*P985)*($F1043=5)</f>
        <v>0</v>
      </c>
      <c r="Q1043" s="269">
        <f>(IFERROR(-FV(Q$963,Q985,Q135/Q985)-Q135,0)+(SUM($N135:P135)+SUM($N1014:P1014))*Q$963*Q985)*($F1043=5)</f>
        <v>0</v>
      </c>
      <c r="R1043" s="269">
        <f>(IFERROR(-FV(R$963,R985,R135/R985)-R135,0)+(SUM($N135:Q135)+SUM($N1014:Q1014))*R$963*R985)*($F1043=5)</f>
        <v>0</v>
      </c>
      <c r="S1043" s="269">
        <f>(IFERROR(-FV(S$963,S985,S135/S985)-S135,0)+(SUM($N135:R135)+SUM($N1014:R1014))*S$963*S985)*($F1043=5)</f>
        <v>0</v>
      </c>
      <c r="T1043" s="269">
        <f>(IFERROR(-FV(T$963,T985,T135/T985)-T135,0)+(SUM($N135:S135)+SUM($N1014:S1014))*T$963*T985)*($F1043=5)</f>
        <v>0</v>
      </c>
      <c r="U1043" s="269">
        <f>(IFERROR(-FV(U$963,U985,U135/U985)-U135,0)+(SUM($N135:T135)+SUM($N1014:T1014))*U$963*U985)*($F1043=5)</f>
        <v>0</v>
      </c>
      <c r="V1043" s="269">
        <f>(IFERROR(-FV(V$963,V985,V135/V985)-V135,0)+(SUM($N135:U135)+SUM($N1014:U1014))*V$963*V985)*($F1043=5)</f>
        <v>0</v>
      </c>
      <c r="W1043" s="269">
        <f>(IFERROR(-FV(W$963,W985,W135/W985)-W135,0)+(SUM($N135:V135)+SUM($N1014:V1014))*W$963*W985)*($F1043=5)</f>
        <v>0</v>
      </c>
      <c r="X1043" s="269">
        <f>(IFERROR(-FV(X$963,X985,X135/X985)-X135,0)+(SUM($N135:W135)+SUM($N1014:W1014))*X$963*X985)*($F1043=5)</f>
        <v>0</v>
      </c>
      <c r="Y1043" s="269">
        <f>(IFERROR(-FV(Y$963,Y985,Y135/Y985)-Y135,0)+(SUM($N135:X135)+SUM($N1014:X1014))*Y$963*Y985)*($F1043=5)</f>
        <v>0</v>
      </c>
      <c r="Z1043" s="269">
        <f>(IFERROR(-FV(Z$963,Z985,Z135/Z985)-Z135,0)+(SUM($N135:Y135)+SUM($N1014:Y1014))*Z$963*Z985)*($F1043=5)</f>
        <v>0</v>
      </c>
      <c r="AA1043" s="269">
        <f>(IFERROR(-FV(AA$963,AA985,AA135/AA985)-AA135,0)+(SUM($N135:Z135)+SUM($N1014:Z1014))*AA$963*AA985)*($F1043=5)</f>
        <v>0</v>
      </c>
      <c r="AB1043" s="269">
        <f>(IFERROR(-FV(AB$963,AB985,AB135/AB985)-AB135,0)+(SUM($N135:AA135)+SUM($N1014:AA1014))*AB$963*AB985)*($F1043=5)</f>
        <v>0</v>
      </c>
      <c r="AC1043" s="269">
        <f>(IFERROR(-FV(AC$963,AC985,AC135/AC985)-AC135,0)+(SUM($N135:AB135)+SUM($N1014:AB1014))*AC$963*AC985)*($F1043=5)</f>
        <v>0</v>
      </c>
      <c r="AD1043" s="269">
        <f>(IFERROR(-FV(AD$963,AD985,AD135/AD985)-AD135,0)+(SUM($N135:AC135)+SUM($N1014:AC1014))*AD$963*AD985)*($F1043=5)</f>
        <v>0</v>
      </c>
      <c r="AE1043" s="269">
        <f>(IFERROR(-FV(AE$963,AE985,AE135/AE985)-AE135,0)+(SUM($N135:AD135)+SUM($N1014:AD1014))*AE$963*AE985)*($F1043=5)</f>
        <v>0</v>
      </c>
      <c r="AF1043" s="269">
        <f>(IFERROR(-FV(AF$963,AF985,AF135/AF985)-AF135,0)+(SUM($N135:AE135)+SUM($N1014:AE1014))*AF$963*AF985)*($F1043=5)</f>
        <v>0</v>
      </c>
      <c r="AG1043" s="269">
        <f>(IFERROR(-FV(AG$963,AG985,AG135/AG985)-AG135,0)+(SUM($N135:AF135)+SUM($N1014:AF1014))*AG$963*AG985)*($F1043=5)</f>
        <v>0</v>
      </c>
      <c r="AH1043" s="269">
        <f>(IFERROR(-FV(AH$963,AH985,AH135/AH985)-AH135,0)+(SUM($N135:AG135)+SUM($N1014:AG1014))*AH$963*AH985)*($F1043=5)</f>
        <v>0</v>
      </c>
      <c r="AI1043" s="269">
        <f>(IFERROR(-FV(AI$963,AI985,AI135/AI985)-AI135,0)+(SUM($N135:AH135)+SUM($N1014:AH1014))*AI$963*AI985)*($F1043=5)</f>
        <v>0</v>
      </c>
      <c r="AJ1043" s="269">
        <f>(IFERROR(-FV(AJ$963,AJ985,AJ135/AJ985)-AJ135,0)+(SUM($N135:AI135)+SUM($N1014:AI1014))*AJ$963*AJ985)*($F1043=5)</f>
        <v>0</v>
      </c>
      <c r="AK1043" s="269">
        <f>(IFERROR(-FV(AK$963,AK985,AK135/AK985)-AK135,0)+(SUM($N135:AJ135)+SUM($N1014:AJ1014))*AK$963*AK985)*($F1043=5)</f>
        <v>0</v>
      </c>
      <c r="AL1043" s="269">
        <f>(IFERROR(-FV(AL$963,AL985,AL135/AL985)-AL135,0)+(SUM($N135:AK135)+SUM($N1014:AK1014))*AL$963*AL985)*($F1043=5)</f>
        <v>0</v>
      </c>
      <c r="AM1043" s="269">
        <f>(IFERROR(-FV(AM$963,AM985,AM135/AM985)-AM135,0)+(SUM($N135:AL135)+SUM($N1014:AL1014))*AM$963*AM985)*($F1043=5)</f>
        <v>0</v>
      </c>
      <c r="AN1043" s="269">
        <f>(IFERROR(-FV(AN$963,AN985,AN135/AN985)-AN135,0)+(SUM($N135:AM135)+SUM($N1014:AM1014))*AN$963*AN985)*($F1043=5)</f>
        <v>0</v>
      </c>
      <c r="AO1043" s="269">
        <f>(IFERROR(-FV(AO$963,AO985,AO135/AO985)-AO135,0)+(SUM($N135:AN135)+SUM($N1014:AN1014))*AO$963*AO985)*($F1043=5)</f>
        <v>0</v>
      </c>
      <c r="AP1043" s="269">
        <f>(IFERROR(-FV(AP$963,AP985,AP135/AP985)-AP135,0)+(SUM($N135:AO135)+SUM($N1014:AO1014))*AP$963*AP985)*($F1043=5)</f>
        <v>0</v>
      </c>
      <c r="AQ1043" s="269">
        <f>(IFERROR(-FV(AQ$963,AQ985,AQ135/AQ985)-AQ135,0)+(SUM($N135:AP135)+SUM($N1014:AP1014))*AQ$963*AQ985)*($F1043=5)</f>
        <v>0</v>
      </c>
      <c r="AR1043" s="269">
        <f>(IFERROR(-FV(AR$963,AR985,AR135/AR985)-AR135,0)+(SUM($N135:AQ135)+SUM($N1014:AQ1014))*AR$963*AR985)*($F1043=5)</f>
        <v>0</v>
      </c>
      <c r="AS1043" s="269">
        <f>(IFERROR(-FV(AS$963,AS985,AS135/AS985)-AS135,0)+(SUM($N135:AR135)+SUM($N1014:AR1014))*AS$963*AS985)*($F1043=5)</f>
        <v>0</v>
      </c>
      <c r="AT1043" s="269">
        <f>(IFERROR(-FV(AT$963,AT985,AT135/AT985)-AT135,0)+(SUM($N135:AS135)+SUM($N1014:AS1014))*AT$963*AT985)*($F1043=5)</f>
        <v>0</v>
      </c>
      <c r="AU1043" s="269">
        <f>(IFERROR(-FV(AU$963,AU985,AU135/AU985)-AU135,0)+(SUM($N135:AT135)+SUM($N1014:AT1014))*AU$963*AU985)*($F1043=5)</f>
        <v>0</v>
      </c>
      <c r="AV1043" s="269">
        <f>(IFERROR(-FV(AV$963,AV985,AV135/AV985)-AV135,0)+(SUM($N135:AU135)+SUM($N1014:AU1014))*AV$963*AV985)*($F1043=5)</f>
        <v>0</v>
      </c>
      <c r="AW1043" s="269">
        <f>(IFERROR(-FV(AW$963,AW985,AW135/AW985)-AW135,0)+(SUM($N135:AV135)+SUM($N1014:AV1014))*AW$963*AW985)*($F1043=5)</f>
        <v>0</v>
      </c>
      <c r="AX1043" s="269">
        <f>(IFERROR(-FV(AX$963,AX985,AX135/AX985)-AX135,0)+(SUM($N135:AW135)+SUM($N1014:AW1014))*AX$963*AX985)*($F1043=5)</f>
        <v>0</v>
      </c>
      <c r="AY1043" s="269">
        <f>(IFERROR(-FV(AY$963,AY985,AY135/AY985)-AY135,0)+(SUM($N135:AX135)+SUM($N1014:AX1014))*AY$963*AY985)*($F1043=5)</f>
        <v>0</v>
      </c>
      <c r="AZ1043" s="269">
        <f>(IFERROR(-FV(AZ$963,AZ985,AZ135/AZ985)-AZ135,0)+(SUM($N135:AY135)+SUM($N1014:AY1014))*AZ$963*AZ985)*($F1043=5)</f>
        <v>0</v>
      </c>
      <c r="BA1043" s="269">
        <f>(IFERROR(-FV(BA$963,BA985,BA135/BA985)-BA135,0)+(SUM($N135:AZ135)+SUM($N1014:AZ1014))*BA$963*BA985)*($F1043=5)</f>
        <v>0</v>
      </c>
      <c r="BB1043" s="269">
        <f>(IFERROR(-FV(BB$963,BB985,BB135/BB985)-BB135,0)+(SUM($N135:BA135)+SUM($N1014:BA1014))*BB$963*BB985)*($F1043=5)</f>
        <v>0</v>
      </c>
      <c r="BC1043" s="269">
        <f>(IFERROR(-FV(BC$963,BC985,BC135/BC985)-BC135,0)+(SUM($N135:BB135)+SUM($N1014:BB1014))*BC$963*BC985)*($F1043=5)</f>
        <v>0</v>
      </c>
      <c r="BD1043" s="269">
        <f>(IFERROR(-FV(BD$963,BD985,BD135/BD985)-BD135,0)+(SUM($N135:BC135)+SUM($N1014:BC1014))*BD$963*BD985)*($F1043=5)</f>
        <v>0</v>
      </c>
      <c r="BE1043" s="269">
        <f>(IFERROR(-FV(BE$963,BE985,BE135/BE985)-BE135,0)+(SUM($N135:BD135)+SUM($N1014:BD1014))*BE$963*BE985)*($F1043=5)</f>
        <v>0</v>
      </c>
      <c r="BF1043" s="269">
        <f>(IFERROR(-FV(BF$963,BF985,BF135/BF985)-BF135,0)+(SUM($N135:BE135)+SUM($N1014:BE1014))*BF$963*BF985)*($F1043=5)</f>
        <v>0</v>
      </c>
      <c r="BG1043" s="269">
        <f>(IFERROR(-FV(BG$963,BG985,BG135/BG985)-BG135,0)+(SUM($N135:BF135)+SUM($N1014:BF1014))*BG$963*BG985)*($F1043=5)</f>
        <v>0</v>
      </c>
      <c r="BH1043" s="269">
        <f>(IFERROR(-FV(BH$963,BH985,BH135/BH985)-BH135,0)+(SUM($N135:BG135)+SUM($N1014:BG1014))*BH$963*BH985)*($F1043=5)</f>
        <v>0</v>
      </c>
      <c r="BI1043" s="269">
        <f>(IFERROR(-FV(BI$963,BI985,BI135/BI985)-BI135,0)+(SUM($N135:BH135)+SUM($N1014:BH1014))*BI$963*BI985)*($F1043=5)</f>
        <v>0</v>
      </c>
      <c r="BJ1043" s="269">
        <f>(IFERROR(-FV(BJ$963,BJ985,BJ135/BJ985)-BJ135,0)+(SUM($N135:BI135)+SUM($N1014:BI1014))*BJ$963*BJ985)*($F1043=5)</f>
        <v>0</v>
      </c>
      <c r="BK1043" s="269">
        <f>(IFERROR(-FV(BK$963,BK985,BK135/BK985)-BK135,0)+(SUM($N135:BJ135)+SUM($N1014:BJ1014))*BK$963*BK985)*($F1043=5)</f>
        <v>0</v>
      </c>
      <c r="BL1043" s="269">
        <f>(IFERROR(-FV(BL$963,BL985,BL135/BL985)-BL135,0)+(SUM($N135:BK135)+SUM($N1014:BK1014))*BL$963*BL985)*($F1043=5)</f>
        <v>0</v>
      </c>
      <c r="BM1043" s="269">
        <f>(IFERROR(-FV(BM$963,BM985,BM135/BM985)-BM135,0)+(SUM($N135:BL135)+SUM($N1014:BL1014))*BM$963*BM985)*($F1043=5)</f>
        <v>0</v>
      </c>
    </row>
    <row r="1044" spans="3:65" ht="12.75" outlineLevel="1">
      <c r="C1044" s="220">
        <f t="shared" si="794"/>
        <v>15</v>
      </c>
      <c r="D1044" s="198" t="str">
        <f t="shared" si="795"/>
        <v>…</v>
      </c>
      <c r="E1044" s="245" t="str">
        <f t="shared" si="793"/>
        <v>Operating Expense</v>
      </c>
      <c r="F1044" s="215">
        <f t="shared" si="793"/>
        <v>2</v>
      </c>
      <c r="G1044" s="215"/>
      <c r="H1044" s="257"/>
      <c r="K1044" s="236">
        <f t="shared" si="796"/>
        <v>0</v>
      </c>
      <c r="L1044" s="237">
        <f t="shared" si="797"/>
        <v>0</v>
      </c>
      <c r="O1044" s="269">
        <f>(IFERROR(-FV(O$963,O986,O136/O986)-O136,0)+(SUM($N136:N136)+SUM($N1015:N1015))*O$963*O986)*($F1044=5)</f>
        <v>0</v>
      </c>
      <c r="P1044" s="269">
        <f>(IFERROR(-FV(P$963,P986,P136/P986)-P136,0)+(SUM($N136:O136)+SUM($N1015:O1015))*P$963*P986)*($F1044=5)</f>
        <v>0</v>
      </c>
      <c r="Q1044" s="269">
        <f>(IFERROR(-FV(Q$963,Q986,Q136/Q986)-Q136,0)+(SUM($N136:P136)+SUM($N1015:P1015))*Q$963*Q986)*($F1044=5)</f>
        <v>0</v>
      </c>
      <c r="R1044" s="269">
        <f>(IFERROR(-FV(R$963,R986,R136/R986)-R136,0)+(SUM($N136:Q136)+SUM($N1015:Q1015))*R$963*R986)*($F1044=5)</f>
        <v>0</v>
      </c>
      <c r="S1044" s="269">
        <f>(IFERROR(-FV(S$963,S986,S136/S986)-S136,0)+(SUM($N136:R136)+SUM($N1015:R1015))*S$963*S986)*($F1044=5)</f>
        <v>0</v>
      </c>
      <c r="T1044" s="269">
        <f>(IFERROR(-FV(T$963,T986,T136/T986)-T136,0)+(SUM($N136:S136)+SUM($N1015:S1015))*T$963*T986)*($F1044=5)</f>
        <v>0</v>
      </c>
      <c r="U1044" s="269">
        <f>(IFERROR(-FV(U$963,U986,U136/U986)-U136,0)+(SUM($N136:T136)+SUM($N1015:T1015))*U$963*U986)*($F1044=5)</f>
        <v>0</v>
      </c>
      <c r="V1044" s="269">
        <f>(IFERROR(-FV(V$963,V986,V136/V986)-V136,0)+(SUM($N136:U136)+SUM($N1015:U1015))*V$963*V986)*($F1044=5)</f>
        <v>0</v>
      </c>
      <c r="W1044" s="269">
        <f>(IFERROR(-FV(W$963,W986,W136/W986)-W136,0)+(SUM($N136:V136)+SUM($N1015:V1015))*W$963*W986)*($F1044=5)</f>
        <v>0</v>
      </c>
      <c r="X1044" s="269">
        <f>(IFERROR(-FV(X$963,X986,X136/X986)-X136,0)+(SUM($N136:W136)+SUM($N1015:W1015))*X$963*X986)*($F1044=5)</f>
        <v>0</v>
      </c>
      <c r="Y1044" s="269">
        <f>(IFERROR(-FV(Y$963,Y986,Y136/Y986)-Y136,0)+(SUM($N136:X136)+SUM($N1015:X1015))*Y$963*Y986)*($F1044=5)</f>
        <v>0</v>
      </c>
      <c r="Z1044" s="269">
        <f>(IFERROR(-FV(Z$963,Z986,Z136/Z986)-Z136,0)+(SUM($N136:Y136)+SUM($N1015:Y1015))*Z$963*Z986)*($F1044=5)</f>
        <v>0</v>
      </c>
      <c r="AA1044" s="269">
        <f>(IFERROR(-FV(AA$963,AA986,AA136/AA986)-AA136,0)+(SUM($N136:Z136)+SUM($N1015:Z1015))*AA$963*AA986)*($F1044=5)</f>
        <v>0</v>
      </c>
      <c r="AB1044" s="269">
        <f>(IFERROR(-FV(AB$963,AB986,AB136/AB986)-AB136,0)+(SUM($N136:AA136)+SUM($N1015:AA1015))*AB$963*AB986)*($F1044=5)</f>
        <v>0</v>
      </c>
      <c r="AC1044" s="269">
        <f>(IFERROR(-FV(AC$963,AC986,AC136/AC986)-AC136,0)+(SUM($N136:AB136)+SUM($N1015:AB1015))*AC$963*AC986)*($F1044=5)</f>
        <v>0</v>
      </c>
      <c r="AD1044" s="269">
        <f>(IFERROR(-FV(AD$963,AD986,AD136/AD986)-AD136,0)+(SUM($N136:AC136)+SUM($N1015:AC1015))*AD$963*AD986)*($F1044=5)</f>
        <v>0</v>
      </c>
      <c r="AE1044" s="269">
        <f>(IFERROR(-FV(AE$963,AE986,AE136/AE986)-AE136,0)+(SUM($N136:AD136)+SUM($N1015:AD1015))*AE$963*AE986)*($F1044=5)</f>
        <v>0</v>
      </c>
      <c r="AF1044" s="269">
        <f>(IFERROR(-FV(AF$963,AF986,AF136/AF986)-AF136,0)+(SUM($N136:AE136)+SUM($N1015:AE1015))*AF$963*AF986)*($F1044=5)</f>
        <v>0</v>
      </c>
      <c r="AG1044" s="269">
        <f>(IFERROR(-FV(AG$963,AG986,AG136/AG986)-AG136,0)+(SUM($N136:AF136)+SUM($N1015:AF1015))*AG$963*AG986)*($F1044=5)</f>
        <v>0</v>
      </c>
      <c r="AH1044" s="269">
        <f>(IFERROR(-FV(AH$963,AH986,AH136/AH986)-AH136,0)+(SUM($N136:AG136)+SUM($N1015:AG1015))*AH$963*AH986)*($F1044=5)</f>
        <v>0</v>
      </c>
      <c r="AI1044" s="269">
        <f>(IFERROR(-FV(AI$963,AI986,AI136/AI986)-AI136,0)+(SUM($N136:AH136)+SUM($N1015:AH1015))*AI$963*AI986)*($F1044=5)</f>
        <v>0</v>
      </c>
      <c r="AJ1044" s="269">
        <f>(IFERROR(-FV(AJ$963,AJ986,AJ136/AJ986)-AJ136,0)+(SUM($N136:AI136)+SUM($N1015:AI1015))*AJ$963*AJ986)*($F1044=5)</f>
        <v>0</v>
      </c>
      <c r="AK1044" s="269">
        <f>(IFERROR(-FV(AK$963,AK986,AK136/AK986)-AK136,0)+(SUM($N136:AJ136)+SUM($N1015:AJ1015))*AK$963*AK986)*($F1044=5)</f>
        <v>0</v>
      </c>
      <c r="AL1044" s="269">
        <f>(IFERROR(-FV(AL$963,AL986,AL136/AL986)-AL136,0)+(SUM($N136:AK136)+SUM($N1015:AK1015))*AL$963*AL986)*($F1044=5)</f>
        <v>0</v>
      </c>
      <c r="AM1044" s="269">
        <f>(IFERROR(-FV(AM$963,AM986,AM136/AM986)-AM136,0)+(SUM($N136:AL136)+SUM($N1015:AL1015))*AM$963*AM986)*($F1044=5)</f>
        <v>0</v>
      </c>
      <c r="AN1044" s="269">
        <f>(IFERROR(-FV(AN$963,AN986,AN136/AN986)-AN136,0)+(SUM($N136:AM136)+SUM($N1015:AM1015))*AN$963*AN986)*($F1044=5)</f>
        <v>0</v>
      </c>
      <c r="AO1044" s="269">
        <f>(IFERROR(-FV(AO$963,AO986,AO136/AO986)-AO136,0)+(SUM($N136:AN136)+SUM($N1015:AN1015))*AO$963*AO986)*($F1044=5)</f>
        <v>0</v>
      </c>
      <c r="AP1044" s="269">
        <f>(IFERROR(-FV(AP$963,AP986,AP136/AP986)-AP136,0)+(SUM($N136:AO136)+SUM($N1015:AO1015))*AP$963*AP986)*($F1044=5)</f>
        <v>0</v>
      </c>
      <c r="AQ1044" s="269">
        <f>(IFERROR(-FV(AQ$963,AQ986,AQ136/AQ986)-AQ136,0)+(SUM($N136:AP136)+SUM($N1015:AP1015))*AQ$963*AQ986)*($F1044=5)</f>
        <v>0</v>
      </c>
      <c r="AR1044" s="269">
        <f>(IFERROR(-FV(AR$963,AR986,AR136/AR986)-AR136,0)+(SUM($N136:AQ136)+SUM($N1015:AQ1015))*AR$963*AR986)*($F1044=5)</f>
        <v>0</v>
      </c>
      <c r="AS1044" s="269">
        <f>(IFERROR(-FV(AS$963,AS986,AS136/AS986)-AS136,0)+(SUM($N136:AR136)+SUM($N1015:AR1015))*AS$963*AS986)*($F1044=5)</f>
        <v>0</v>
      </c>
      <c r="AT1044" s="269">
        <f>(IFERROR(-FV(AT$963,AT986,AT136/AT986)-AT136,0)+(SUM($N136:AS136)+SUM($N1015:AS1015))*AT$963*AT986)*($F1044=5)</f>
        <v>0</v>
      </c>
      <c r="AU1044" s="269">
        <f>(IFERROR(-FV(AU$963,AU986,AU136/AU986)-AU136,0)+(SUM($N136:AT136)+SUM($N1015:AT1015))*AU$963*AU986)*($F1044=5)</f>
        <v>0</v>
      </c>
      <c r="AV1044" s="269">
        <f>(IFERROR(-FV(AV$963,AV986,AV136/AV986)-AV136,0)+(SUM($N136:AU136)+SUM($N1015:AU1015))*AV$963*AV986)*($F1044=5)</f>
        <v>0</v>
      </c>
      <c r="AW1044" s="269">
        <f>(IFERROR(-FV(AW$963,AW986,AW136/AW986)-AW136,0)+(SUM($N136:AV136)+SUM($N1015:AV1015))*AW$963*AW986)*($F1044=5)</f>
        <v>0</v>
      </c>
      <c r="AX1044" s="269">
        <f>(IFERROR(-FV(AX$963,AX986,AX136/AX986)-AX136,0)+(SUM($N136:AW136)+SUM($N1015:AW1015))*AX$963*AX986)*($F1044=5)</f>
        <v>0</v>
      </c>
      <c r="AY1044" s="269">
        <f>(IFERROR(-FV(AY$963,AY986,AY136/AY986)-AY136,0)+(SUM($N136:AX136)+SUM($N1015:AX1015))*AY$963*AY986)*($F1044=5)</f>
        <v>0</v>
      </c>
      <c r="AZ1044" s="269">
        <f>(IFERROR(-FV(AZ$963,AZ986,AZ136/AZ986)-AZ136,0)+(SUM($N136:AY136)+SUM($N1015:AY1015))*AZ$963*AZ986)*($F1044=5)</f>
        <v>0</v>
      </c>
      <c r="BA1044" s="269">
        <f>(IFERROR(-FV(BA$963,BA986,BA136/BA986)-BA136,0)+(SUM($N136:AZ136)+SUM($N1015:AZ1015))*BA$963*BA986)*($F1044=5)</f>
        <v>0</v>
      </c>
      <c r="BB1044" s="269">
        <f>(IFERROR(-FV(BB$963,BB986,BB136/BB986)-BB136,0)+(SUM($N136:BA136)+SUM($N1015:BA1015))*BB$963*BB986)*($F1044=5)</f>
        <v>0</v>
      </c>
      <c r="BC1044" s="269">
        <f>(IFERROR(-FV(BC$963,BC986,BC136/BC986)-BC136,0)+(SUM($N136:BB136)+SUM($N1015:BB1015))*BC$963*BC986)*($F1044=5)</f>
        <v>0</v>
      </c>
      <c r="BD1044" s="269">
        <f>(IFERROR(-FV(BD$963,BD986,BD136/BD986)-BD136,0)+(SUM($N136:BC136)+SUM($N1015:BC1015))*BD$963*BD986)*($F1044=5)</f>
        <v>0</v>
      </c>
      <c r="BE1044" s="269">
        <f>(IFERROR(-FV(BE$963,BE986,BE136/BE986)-BE136,0)+(SUM($N136:BD136)+SUM($N1015:BD1015))*BE$963*BE986)*($F1044=5)</f>
        <v>0</v>
      </c>
      <c r="BF1044" s="269">
        <f>(IFERROR(-FV(BF$963,BF986,BF136/BF986)-BF136,0)+(SUM($N136:BE136)+SUM($N1015:BE1015))*BF$963*BF986)*($F1044=5)</f>
        <v>0</v>
      </c>
      <c r="BG1044" s="269">
        <f>(IFERROR(-FV(BG$963,BG986,BG136/BG986)-BG136,0)+(SUM($N136:BF136)+SUM($N1015:BF1015))*BG$963*BG986)*($F1044=5)</f>
        <v>0</v>
      </c>
      <c r="BH1044" s="269">
        <f>(IFERROR(-FV(BH$963,BH986,BH136/BH986)-BH136,0)+(SUM($N136:BG136)+SUM($N1015:BG1015))*BH$963*BH986)*($F1044=5)</f>
        <v>0</v>
      </c>
      <c r="BI1044" s="269">
        <f>(IFERROR(-FV(BI$963,BI986,BI136/BI986)-BI136,0)+(SUM($N136:BH136)+SUM($N1015:BH1015))*BI$963*BI986)*($F1044=5)</f>
        <v>0</v>
      </c>
      <c r="BJ1044" s="269">
        <f>(IFERROR(-FV(BJ$963,BJ986,BJ136/BJ986)-BJ136,0)+(SUM($N136:BI136)+SUM($N1015:BI1015))*BJ$963*BJ986)*($F1044=5)</f>
        <v>0</v>
      </c>
      <c r="BK1044" s="269">
        <f>(IFERROR(-FV(BK$963,BK986,BK136/BK986)-BK136,0)+(SUM($N136:BJ136)+SUM($N1015:BJ1015))*BK$963*BK986)*($F1044=5)</f>
        <v>0</v>
      </c>
      <c r="BL1044" s="269">
        <f>(IFERROR(-FV(BL$963,BL986,BL136/BL986)-BL136,0)+(SUM($N136:BK136)+SUM($N1015:BK1015))*BL$963*BL986)*($F1044=5)</f>
        <v>0</v>
      </c>
      <c r="BM1044" s="269">
        <f>(IFERROR(-FV(BM$963,BM986,BM136/BM986)-BM136,0)+(SUM($N136:BL136)+SUM($N1015:BL1015))*BM$963*BM986)*($F1044=5)</f>
        <v>0</v>
      </c>
    </row>
    <row r="1045" spans="3:65" ht="12.75" outlineLevel="1">
      <c r="C1045" s="220">
        <f t="shared" si="794"/>
        <v>16</v>
      </c>
      <c r="D1045" s="198" t="str">
        <f t="shared" si="795"/>
        <v>…</v>
      </c>
      <c r="E1045" s="245" t="str">
        <f t="shared" si="793"/>
        <v>Operating Expense</v>
      </c>
      <c r="F1045" s="215">
        <f t="shared" si="793"/>
        <v>2</v>
      </c>
      <c r="G1045" s="215"/>
      <c r="H1045" s="257"/>
      <c r="K1045" s="236">
        <f t="shared" si="796"/>
        <v>0</v>
      </c>
      <c r="L1045" s="237">
        <f t="shared" si="797"/>
        <v>0</v>
      </c>
      <c r="O1045" s="269">
        <f>(IFERROR(-FV(O$963,O987,O137/O987)-O137,0)+(SUM($N137:N137)+SUM($N1016:N1016))*O$963*O987)*($F1045=5)</f>
        <v>0</v>
      </c>
      <c r="P1045" s="269">
        <f>(IFERROR(-FV(P$963,P987,P137/P987)-P137,0)+(SUM($N137:O137)+SUM($N1016:O1016))*P$963*P987)*($F1045=5)</f>
        <v>0</v>
      </c>
      <c r="Q1045" s="269">
        <f>(IFERROR(-FV(Q$963,Q987,Q137/Q987)-Q137,0)+(SUM($N137:P137)+SUM($N1016:P1016))*Q$963*Q987)*($F1045=5)</f>
        <v>0</v>
      </c>
      <c r="R1045" s="269">
        <f>(IFERROR(-FV(R$963,R987,R137/R987)-R137,0)+(SUM($N137:Q137)+SUM($N1016:Q1016))*R$963*R987)*($F1045=5)</f>
        <v>0</v>
      </c>
      <c r="S1045" s="269">
        <f>(IFERROR(-FV(S$963,S987,S137/S987)-S137,0)+(SUM($N137:R137)+SUM($N1016:R1016))*S$963*S987)*($F1045=5)</f>
        <v>0</v>
      </c>
      <c r="T1045" s="269">
        <f>(IFERROR(-FV(T$963,T987,T137/T987)-T137,0)+(SUM($N137:S137)+SUM($N1016:S1016))*T$963*T987)*($F1045=5)</f>
        <v>0</v>
      </c>
      <c r="U1045" s="269">
        <f>(IFERROR(-FV(U$963,U987,U137/U987)-U137,0)+(SUM($N137:T137)+SUM($N1016:T1016))*U$963*U987)*($F1045=5)</f>
        <v>0</v>
      </c>
      <c r="V1045" s="269">
        <f>(IFERROR(-FV(V$963,V987,V137/V987)-V137,0)+(SUM($N137:U137)+SUM($N1016:U1016))*V$963*V987)*($F1045=5)</f>
        <v>0</v>
      </c>
      <c r="W1045" s="269">
        <f>(IFERROR(-FV(W$963,W987,W137/W987)-W137,0)+(SUM($N137:V137)+SUM($N1016:V1016))*W$963*W987)*($F1045=5)</f>
        <v>0</v>
      </c>
      <c r="X1045" s="269">
        <f>(IFERROR(-FV(X$963,X987,X137/X987)-X137,0)+(SUM($N137:W137)+SUM($N1016:W1016))*X$963*X987)*($F1045=5)</f>
        <v>0</v>
      </c>
      <c r="Y1045" s="269">
        <f>(IFERROR(-FV(Y$963,Y987,Y137/Y987)-Y137,0)+(SUM($N137:X137)+SUM($N1016:X1016))*Y$963*Y987)*($F1045=5)</f>
        <v>0</v>
      </c>
      <c r="Z1045" s="269">
        <f>(IFERROR(-FV(Z$963,Z987,Z137/Z987)-Z137,0)+(SUM($N137:Y137)+SUM($N1016:Y1016))*Z$963*Z987)*($F1045=5)</f>
        <v>0</v>
      </c>
      <c r="AA1045" s="269">
        <f>(IFERROR(-FV(AA$963,AA987,AA137/AA987)-AA137,0)+(SUM($N137:Z137)+SUM($N1016:Z1016))*AA$963*AA987)*($F1045=5)</f>
        <v>0</v>
      </c>
      <c r="AB1045" s="269">
        <f>(IFERROR(-FV(AB$963,AB987,AB137/AB987)-AB137,0)+(SUM($N137:AA137)+SUM($N1016:AA1016))*AB$963*AB987)*($F1045=5)</f>
        <v>0</v>
      </c>
      <c r="AC1045" s="269">
        <f>(IFERROR(-FV(AC$963,AC987,AC137/AC987)-AC137,0)+(SUM($N137:AB137)+SUM($N1016:AB1016))*AC$963*AC987)*($F1045=5)</f>
        <v>0</v>
      </c>
      <c r="AD1045" s="269">
        <f>(IFERROR(-FV(AD$963,AD987,AD137/AD987)-AD137,0)+(SUM($N137:AC137)+SUM($N1016:AC1016))*AD$963*AD987)*($F1045=5)</f>
        <v>0</v>
      </c>
      <c r="AE1045" s="269">
        <f>(IFERROR(-FV(AE$963,AE987,AE137/AE987)-AE137,0)+(SUM($N137:AD137)+SUM($N1016:AD1016))*AE$963*AE987)*($F1045=5)</f>
        <v>0</v>
      </c>
      <c r="AF1045" s="269">
        <f>(IFERROR(-FV(AF$963,AF987,AF137/AF987)-AF137,0)+(SUM($N137:AE137)+SUM($N1016:AE1016))*AF$963*AF987)*($F1045=5)</f>
        <v>0</v>
      </c>
      <c r="AG1045" s="269">
        <f>(IFERROR(-FV(AG$963,AG987,AG137/AG987)-AG137,0)+(SUM($N137:AF137)+SUM($N1016:AF1016))*AG$963*AG987)*($F1045=5)</f>
        <v>0</v>
      </c>
      <c r="AH1045" s="269">
        <f>(IFERROR(-FV(AH$963,AH987,AH137/AH987)-AH137,0)+(SUM($N137:AG137)+SUM($N1016:AG1016))*AH$963*AH987)*($F1045=5)</f>
        <v>0</v>
      </c>
      <c r="AI1045" s="269">
        <f>(IFERROR(-FV(AI$963,AI987,AI137/AI987)-AI137,0)+(SUM($N137:AH137)+SUM($N1016:AH1016))*AI$963*AI987)*($F1045=5)</f>
        <v>0</v>
      </c>
      <c r="AJ1045" s="269">
        <f>(IFERROR(-FV(AJ$963,AJ987,AJ137/AJ987)-AJ137,0)+(SUM($N137:AI137)+SUM($N1016:AI1016))*AJ$963*AJ987)*($F1045=5)</f>
        <v>0</v>
      </c>
      <c r="AK1045" s="269">
        <f>(IFERROR(-FV(AK$963,AK987,AK137/AK987)-AK137,0)+(SUM($N137:AJ137)+SUM($N1016:AJ1016))*AK$963*AK987)*($F1045=5)</f>
        <v>0</v>
      </c>
      <c r="AL1045" s="269">
        <f>(IFERROR(-FV(AL$963,AL987,AL137/AL987)-AL137,0)+(SUM($N137:AK137)+SUM($N1016:AK1016))*AL$963*AL987)*($F1045=5)</f>
        <v>0</v>
      </c>
      <c r="AM1045" s="269">
        <f>(IFERROR(-FV(AM$963,AM987,AM137/AM987)-AM137,0)+(SUM($N137:AL137)+SUM($N1016:AL1016))*AM$963*AM987)*($F1045=5)</f>
        <v>0</v>
      </c>
      <c r="AN1045" s="269">
        <f>(IFERROR(-FV(AN$963,AN987,AN137/AN987)-AN137,0)+(SUM($N137:AM137)+SUM($N1016:AM1016))*AN$963*AN987)*($F1045=5)</f>
        <v>0</v>
      </c>
      <c r="AO1045" s="269">
        <f>(IFERROR(-FV(AO$963,AO987,AO137/AO987)-AO137,0)+(SUM($N137:AN137)+SUM($N1016:AN1016))*AO$963*AO987)*($F1045=5)</f>
        <v>0</v>
      </c>
      <c r="AP1045" s="269">
        <f>(IFERROR(-FV(AP$963,AP987,AP137/AP987)-AP137,0)+(SUM($N137:AO137)+SUM($N1016:AO1016))*AP$963*AP987)*($F1045=5)</f>
        <v>0</v>
      </c>
      <c r="AQ1045" s="269">
        <f>(IFERROR(-FV(AQ$963,AQ987,AQ137/AQ987)-AQ137,0)+(SUM($N137:AP137)+SUM($N1016:AP1016))*AQ$963*AQ987)*($F1045=5)</f>
        <v>0</v>
      </c>
      <c r="AR1045" s="269">
        <f>(IFERROR(-FV(AR$963,AR987,AR137/AR987)-AR137,0)+(SUM($N137:AQ137)+SUM($N1016:AQ1016))*AR$963*AR987)*($F1045=5)</f>
        <v>0</v>
      </c>
      <c r="AS1045" s="269">
        <f>(IFERROR(-FV(AS$963,AS987,AS137/AS987)-AS137,0)+(SUM($N137:AR137)+SUM($N1016:AR1016))*AS$963*AS987)*($F1045=5)</f>
        <v>0</v>
      </c>
      <c r="AT1045" s="269">
        <f>(IFERROR(-FV(AT$963,AT987,AT137/AT987)-AT137,0)+(SUM($N137:AS137)+SUM($N1016:AS1016))*AT$963*AT987)*($F1045=5)</f>
        <v>0</v>
      </c>
      <c r="AU1045" s="269">
        <f>(IFERROR(-FV(AU$963,AU987,AU137/AU987)-AU137,0)+(SUM($N137:AT137)+SUM($N1016:AT1016))*AU$963*AU987)*($F1045=5)</f>
        <v>0</v>
      </c>
      <c r="AV1045" s="269">
        <f>(IFERROR(-FV(AV$963,AV987,AV137/AV987)-AV137,0)+(SUM($N137:AU137)+SUM($N1016:AU1016))*AV$963*AV987)*($F1045=5)</f>
        <v>0</v>
      </c>
      <c r="AW1045" s="269">
        <f>(IFERROR(-FV(AW$963,AW987,AW137/AW987)-AW137,0)+(SUM($N137:AV137)+SUM($N1016:AV1016))*AW$963*AW987)*($F1045=5)</f>
        <v>0</v>
      </c>
      <c r="AX1045" s="269">
        <f>(IFERROR(-FV(AX$963,AX987,AX137/AX987)-AX137,0)+(SUM($N137:AW137)+SUM($N1016:AW1016))*AX$963*AX987)*($F1045=5)</f>
        <v>0</v>
      </c>
      <c r="AY1045" s="269">
        <f>(IFERROR(-FV(AY$963,AY987,AY137/AY987)-AY137,0)+(SUM($N137:AX137)+SUM($N1016:AX1016))*AY$963*AY987)*($F1045=5)</f>
        <v>0</v>
      </c>
      <c r="AZ1045" s="269">
        <f>(IFERROR(-FV(AZ$963,AZ987,AZ137/AZ987)-AZ137,0)+(SUM($N137:AY137)+SUM($N1016:AY1016))*AZ$963*AZ987)*($F1045=5)</f>
        <v>0</v>
      </c>
      <c r="BA1045" s="269">
        <f>(IFERROR(-FV(BA$963,BA987,BA137/BA987)-BA137,0)+(SUM($N137:AZ137)+SUM($N1016:AZ1016))*BA$963*BA987)*($F1045=5)</f>
        <v>0</v>
      </c>
      <c r="BB1045" s="269">
        <f>(IFERROR(-FV(BB$963,BB987,BB137/BB987)-BB137,0)+(SUM($N137:BA137)+SUM($N1016:BA1016))*BB$963*BB987)*($F1045=5)</f>
        <v>0</v>
      </c>
      <c r="BC1045" s="269">
        <f>(IFERROR(-FV(BC$963,BC987,BC137/BC987)-BC137,0)+(SUM($N137:BB137)+SUM($N1016:BB1016))*BC$963*BC987)*($F1045=5)</f>
        <v>0</v>
      </c>
      <c r="BD1045" s="269">
        <f>(IFERROR(-FV(BD$963,BD987,BD137/BD987)-BD137,0)+(SUM($N137:BC137)+SUM($N1016:BC1016))*BD$963*BD987)*($F1045=5)</f>
        <v>0</v>
      </c>
      <c r="BE1045" s="269">
        <f>(IFERROR(-FV(BE$963,BE987,BE137/BE987)-BE137,0)+(SUM($N137:BD137)+SUM($N1016:BD1016))*BE$963*BE987)*($F1045=5)</f>
        <v>0</v>
      </c>
      <c r="BF1045" s="269">
        <f>(IFERROR(-FV(BF$963,BF987,BF137/BF987)-BF137,0)+(SUM($N137:BE137)+SUM($N1016:BE1016))*BF$963*BF987)*($F1045=5)</f>
        <v>0</v>
      </c>
      <c r="BG1045" s="269">
        <f>(IFERROR(-FV(BG$963,BG987,BG137/BG987)-BG137,0)+(SUM($N137:BF137)+SUM($N1016:BF1016))*BG$963*BG987)*($F1045=5)</f>
        <v>0</v>
      </c>
      <c r="BH1045" s="269">
        <f>(IFERROR(-FV(BH$963,BH987,BH137/BH987)-BH137,0)+(SUM($N137:BG137)+SUM($N1016:BG1016))*BH$963*BH987)*($F1045=5)</f>
        <v>0</v>
      </c>
      <c r="BI1045" s="269">
        <f>(IFERROR(-FV(BI$963,BI987,BI137/BI987)-BI137,0)+(SUM($N137:BH137)+SUM($N1016:BH1016))*BI$963*BI987)*($F1045=5)</f>
        <v>0</v>
      </c>
      <c r="BJ1045" s="269">
        <f>(IFERROR(-FV(BJ$963,BJ987,BJ137/BJ987)-BJ137,0)+(SUM($N137:BI137)+SUM($N1016:BI1016))*BJ$963*BJ987)*($F1045=5)</f>
        <v>0</v>
      </c>
      <c r="BK1045" s="269">
        <f>(IFERROR(-FV(BK$963,BK987,BK137/BK987)-BK137,0)+(SUM($N137:BJ137)+SUM($N1016:BJ1016))*BK$963*BK987)*($F1045=5)</f>
        <v>0</v>
      </c>
      <c r="BL1045" s="269">
        <f>(IFERROR(-FV(BL$963,BL987,BL137/BL987)-BL137,0)+(SUM($N137:BK137)+SUM($N1016:BK1016))*BL$963*BL987)*($F1045=5)</f>
        <v>0</v>
      </c>
      <c r="BM1045" s="269">
        <f>(IFERROR(-FV(BM$963,BM987,BM137/BM987)-BM137,0)+(SUM($N137:BL137)+SUM($N1016:BL1016))*BM$963*BM987)*($F1045=5)</f>
        <v>0</v>
      </c>
    </row>
    <row r="1046" spans="3:65" ht="12.75" outlineLevel="1">
      <c r="C1046" s="220">
        <f t="shared" si="794"/>
        <v>17</v>
      </c>
      <c r="D1046" s="198" t="str">
        <f t="shared" si="795"/>
        <v>…</v>
      </c>
      <c r="E1046" s="245" t="str">
        <f t="shared" si="793"/>
        <v>Operating Expense</v>
      </c>
      <c r="F1046" s="215">
        <f t="shared" si="793"/>
        <v>2</v>
      </c>
      <c r="G1046" s="215"/>
      <c r="H1046" s="257"/>
      <c r="K1046" s="236">
        <f t="shared" si="796"/>
        <v>0</v>
      </c>
      <c r="L1046" s="237">
        <f t="shared" si="797"/>
        <v>0</v>
      </c>
      <c r="O1046" s="269">
        <f>(IFERROR(-FV(O$963,O988,O138/O988)-O138,0)+(SUM($N138:N138)+SUM($N1017:N1017))*O$963*O988)*($F1046=5)</f>
        <v>0</v>
      </c>
      <c r="P1046" s="269">
        <f>(IFERROR(-FV(P$963,P988,P138/P988)-P138,0)+(SUM($N138:O138)+SUM($N1017:O1017))*P$963*P988)*($F1046=5)</f>
        <v>0</v>
      </c>
      <c r="Q1046" s="269">
        <f>(IFERROR(-FV(Q$963,Q988,Q138/Q988)-Q138,0)+(SUM($N138:P138)+SUM($N1017:P1017))*Q$963*Q988)*($F1046=5)</f>
        <v>0</v>
      </c>
      <c r="R1046" s="269">
        <f>(IFERROR(-FV(R$963,R988,R138/R988)-R138,0)+(SUM($N138:Q138)+SUM($N1017:Q1017))*R$963*R988)*($F1046=5)</f>
        <v>0</v>
      </c>
      <c r="S1046" s="269">
        <f>(IFERROR(-FV(S$963,S988,S138/S988)-S138,0)+(SUM($N138:R138)+SUM($N1017:R1017))*S$963*S988)*($F1046=5)</f>
        <v>0</v>
      </c>
      <c r="T1046" s="269">
        <f>(IFERROR(-FV(T$963,T988,T138/T988)-T138,0)+(SUM($N138:S138)+SUM($N1017:S1017))*T$963*T988)*($F1046=5)</f>
        <v>0</v>
      </c>
      <c r="U1046" s="269">
        <f>(IFERROR(-FV(U$963,U988,U138/U988)-U138,0)+(SUM($N138:T138)+SUM($N1017:T1017))*U$963*U988)*($F1046=5)</f>
        <v>0</v>
      </c>
      <c r="V1046" s="269">
        <f>(IFERROR(-FV(V$963,V988,V138/V988)-V138,0)+(SUM($N138:U138)+SUM($N1017:U1017))*V$963*V988)*($F1046=5)</f>
        <v>0</v>
      </c>
      <c r="W1046" s="269">
        <f>(IFERROR(-FV(W$963,W988,W138/W988)-W138,0)+(SUM($N138:V138)+SUM($N1017:V1017))*W$963*W988)*($F1046=5)</f>
        <v>0</v>
      </c>
      <c r="X1046" s="269">
        <f>(IFERROR(-FV(X$963,X988,X138/X988)-X138,0)+(SUM($N138:W138)+SUM($N1017:W1017))*X$963*X988)*($F1046=5)</f>
        <v>0</v>
      </c>
      <c r="Y1046" s="269">
        <f>(IFERROR(-FV(Y$963,Y988,Y138/Y988)-Y138,0)+(SUM($N138:X138)+SUM($N1017:X1017))*Y$963*Y988)*($F1046=5)</f>
        <v>0</v>
      </c>
      <c r="Z1046" s="269">
        <f>(IFERROR(-FV(Z$963,Z988,Z138/Z988)-Z138,0)+(SUM($N138:Y138)+SUM($N1017:Y1017))*Z$963*Z988)*($F1046=5)</f>
        <v>0</v>
      </c>
      <c r="AA1046" s="269">
        <f>(IFERROR(-FV(AA$963,AA988,AA138/AA988)-AA138,0)+(SUM($N138:Z138)+SUM($N1017:Z1017))*AA$963*AA988)*($F1046=5)</f>
        <v>0</v>
      </c>
      <c r="AB1046" s="269">
        <f>(IFERROR(-FV(AB$963,AB988,AB138/AB988)-AB138,0)+(SUM($N138:AA138)+SUM($N1017:AA1017))*AB$963*AB988)*($F1046=5)</f>
        <v>0</v>
      </c>
      <c r="AC1046" s="269">
        <f>(IFERROR(-FV(AC$963,AC988,AC138/AC988)-AC138,0)+(SUM($N138:AB138)+SUM($N1017:AB1017))*AC$963*AC988)*($F1046=5)</f>
        <v>0</v>
      </c>
      <c r="AD1046" s="269">
        <f>(IFERROR(-FV(AD$963,AD988,AD138/AD988)-AD138,0)+(SUM($N138:AC138)+SUM($N1017:AC1017))*AD$963*AD988)*($F1046=5)</f>
        <v>0</v>
      </c>
      <c r="AE1046" s="269">
        <f>(IFERROR(-FV(AE$963,AE988,AE138/AE988)-AE138,0)+(SUM($N138:AD138)+SUM($N1017:AD1017))*AE$963*AE988)*($F1046=5)</f>
        <v>0</v>
      </c>
      <c r="AF1046" s="269">
        <f>(IFERROR(-FV(AF$963,AF988,AF138/AF988)-AF138,0)+(SUM($N138:AE138)+SUM($N1017:AE1017))*AF$963*AF988)*($F1046=5)</f>
        <v>0</v>
      </c>
      <c r="AG1046" s="269">
        <f>(IFERROR(-FV(AG$963,AG988,AG138/AG988)-AG138,0)+(SUM($N138:AF138)+SUM($N1017:AF1017))*AG$963*AG988)*($F1046=5)</f>
        <v>0</v>
      </c>
      <c r="AH1046" s="269">
        <f>(IFERROR(-FV(AH$963,AH988,AH138/AH988)-AH138,0)+(SUM($N138:AG138)+SUM($N1017:AG1017))*AH$963*AH988)*($F1046=5)</f>
        <v>0</v>
      </c>
      <c r="AI1046" s="269">
        <f>(IFERROR(-FV(AI$963,AI988,AI138/AI988)-AI138,0)+(SUM($N138:AH138)+SUM($N1017:AH1017))*AI$963*AI988)*($F1046=5)</f>
        <v>0</v>
      </c>
      <c r="AJ1046" s="269">
        <f>(IFERROR(-FV(AJ$963,AJ988,AJ138/AJ988)-AJ138,0)+(SUM($N138:AI138)+SUM($N1017:AI1017))*AJ$963*AJ988)*($F1046=5)</f>
        <v>0</v>
      </c>
      <c r="AK1046" s="269">
        <f>(IFERROR(-FV(AK$963,AK988,AK138/AK988)-AK138,0)+(SUM($N138:AJ138)+SUM($N1017:AJ1017))*AK$963*AK988)*($F1046=5)</f>
        <v>0</v>
      </c>
      <c r="AL1046" s="269">
        <f>(IFERROR(-FV(AL$963,AL988,AL138/AL988)-AL138,0)+(SUM($N138:AK138)+SUM($N1017:AK1017))*AL$963*AL988)*($F1046=5)</f>
        <v>0</v>
      </c>
      <c r="AM1046" s="269">
        <f>(IFERROR(-FV(AM$963,AM988,AM138/AM988)-AM138,0)+(SUM($N138:AL138)+SUM($N1017:AL1017))*AM$963*AM988)*($F1046=5)</f>
        <v>0</v>
      </c>
      <c r="AN1046" s="269">
        <f>(IFERROR(-FV(AN$963,AN988,AN138/AN988)-AN138,0)+(SUM($N138:AM138)+SUM($N1017:AM1017))*AN$963*AN988)*($F1046=5)</f>
        <v>0</v>
      </c>
      <c r="AO1046" s="269">
        <f>(IFERROR(-FV(AO$963,AO988,AO138/AO988)-AO138,0)+(SUM($N138:AN138)+SUM($N1017:AN1017))*AO$963*AO988)*($F1046=5)</f>
        <v>0</v>
      </c>
      <c r="AP1046" s="269">
        <f>(IFERROR(-FV(AP$963,AP988,AP138/AP988)-AP138,0)+(SUM($N138:AO138)+SUM($N1017:AO1017))*AP$963*AP988)*($F1046=5)</f>
        <v>0</v>
      </c>
      <c r="AQ1046" s="269">
        <f>(IFERROR(-FV(AQ$963,AQ988,AQ138/AQ988)-AQ138,0)+(SUM($N138:AP138)+SUM($N1017:AP1017))*AQ$963*AQ988)*($F1046=5)</f>
        <v>0</v>
      </c>
      <c r="AR1046" s="269">
        <f>(IFERROR(-FV(AR$963,AR988,AR138/AR988)-AR138,0)+(SUM($N138:AQ138)+SUM($N1017:AQ1017))*AR$963*AR988)*($F1046=5)</f>
        <v>0</v>
      </c>
      <c r="AS1046" s="269">
        <f>(IFERROR(-FV(AS$963,AS988,AS138/AS988)-AS138,0)+(SUM($N138:AR138)+SUM($N1017:AR1017))*AS$963*AS988)*($F1046=5)</f>
        <v>0</v>
      </c>
      <c r="AT1046" s="269">
        <f>(IFERROR(-FV(AT$963,AT988,AT138/AT988)-AT138,0)+(SUM($N138:AS138)+SUM($N1017:AS1017))*AT$963*AT988)*($F1046=5)</f>
        <v>0</v>
      </c>
      <c r="AU1046" s="269">
        <f>(IFERROR(-FV(AU$963,AU988,AU138/AU988)-AU138,0)+(SUM($N138:AT138)+SUM($N1017:AT1017))*AU$963*AU988)*($F1046=5)</f>
        <v>0</v>
      </c>
      <c r="AV1046" s="269">
        <f>(IFERROR(-FV(AV$963,AV988,AV138/AV988)-AV138,0)+(SUM($N138:AU138)+SUM($N1017:AU1017))*AV$963*AV988)*($F1046=5)</f>
        <v>0</v>
      </c>
      <c r="AW1046" s="269">
        <f>(IFERROR(-FV(AW$963,AW988,AW138/AW988)-AW138,0)+(SUM($N138:AV138)+SUM($N1017:AV1017))*AW$963*AW988)*($F1046=5)</f>
        <v>0</v>
      </c>
      <c r="AX1046" s="269">
        <f>(IFERROR(-FV(AX$963,AX988,AX138/AX988)-AX138,0)+(SUM($N138:AW138)+SUM($N1017:AW1017))*AX$963*AX988)*($F1046=5)</f>
        <v>0</v>
      </c>
      <c r="AY1046" s="269">
        <f>(IFERROR(-FV(AY$963,AY988,AY138/AY988)-AY138,0)+(SUM($N138:AX138)+SUM($N1017:AX1017))*AY$963*AY988)*($F1046=5)</f>
        <v>0</v>
      </c>
      <c r="AZ1046" s="269">
        <f>(IFERROR(-FV(AZ$963,AZ988,AZ138/AZ988)-AZ138,0)+(SUM($N138:AY138)+SUM($N1017:AY1017))*AZ$963*AZ988)*($F1046=5)</f>
        <v>0</v>
      </c>
      <c r="BA1046" s="269">
        <f>(IFERROR(-FV(BA$963,BA988,BA138/BA988)-BA138,0)+(SUM($N138:AZ138)+SUM($N1017:AZ1017))*BA$963*BA988)*($F1046=5)</f>
        <v>0</v>
      </c>
      <c r="BB1046" s="269">
        <f>(IFERROR(-FV(BB$963,BB988,BB138/BB988)-BB138,0)+(SUM($N138:BA138)+SUM($N1017:BA1017))*BB$963*BB988)*($F1046=5)</f>
        <v>0</v>
      </c>
      <c r="BC1046" s="269">
        <f>(IFERROR(-FV(BC$963,BC988,BC138/BC988)-BC138,0)+(SUM($N138:BB138)+SUM($N1017:BB1017))*BC$963*BC988)*($F1046=5)</f>
        <v>0</v>
      </c>
      <c r="BD1046" s="269">
        <f>(IFERROR(-FV(BD$963,BD988,BD138/BD988)-BD138,0)+(SUM($N138:BC138)+SUM($N1017:BC1017))*BD$963*BD988)*($F1046=5)</f>
        <v>0</v>
      </c>
      <c r="BE1046" s="269">
        <f>(IFERROR(-FV(BE$963,BE988,BE138/BE988)-BE138,0)+(SUM($N138:BD138)+SUM($N1017:BD1017))*BE$963*BE988)*($F1046=5)</f>
        <v>0</v>
      </c>
      <c r="BF1046" s="269">
        <f>(IFERROR(-FV(BF$963,BF988,BF138/BF988)-BF138,0)+(SUM($N138:BE138)+SUM($N1017:BE1017))*BF$963*BF988)*($F1046=5)</f>
        <v>0</v>
      </c>
      <c r="BG1046" s="269">
        <f>(IFERROR(-FV(BG$963,BG988,BG138/BG988)-BG138,0)+(SUM($N138:BF138)+SUM($N1017:BF1017))*BG$963*BG988)*($F1046=5)</f>
        <v>0</v>
      </c>
      <c r="BH1046" s="269">
        <f>(IFERROR(-FV(BH$963,BH988,BH138/BH988)-BH138,0)+(SUM($N138:BG138)+SUM($N1017:BG1017))*BH$963*BH988)*($F1046=5)</f>
        <v>0</v>
      </c>
      <c r="BI1046" s="269">
        <f>(IFERROR(-FV(BI$963,BI988,BI138/BI988)-BI138,0)+(SUM($N138:BH138)+SUM($N1017:BH1017))*BI$963*BI988)*($F1046=5)</f>
        <v>0</v>
      </c>
      <c r="BJ1046" s="269">
        <f>(IFERROR(-FV(BJ$963,BJ988,BJ138/BJ988)-BJ138,0)+(SUM($N138:BI138)+SUM($N1017:BI1017))*BJ$963*BJ988)*($F1046=5)</f>
        <v>0</v>
      </c>
      <c r="BK1046" s="269">
        <f>(IFERROR(-FV(BK$963,BK988,BK138/BK988)-BK138,0)+(SUM($N138:BJ138)+SUM($N1017:BJ1017))*BK$963*BK988)*($F1046=5)</f>
        <v>0</v>
      </c>
      <c r="BL1046" s="269">
        <f>(IFERROR(-FV(BL$963,BL988,BL138/BL988)-BL138,0)+(SUM($N138:BK138)+SUM($N1017:BK1017))*BL$963*BL988)*($F1046=5)</f>
        <v>0</v>
      </c>
      <c r="BM1046" s="269">
        <f>(IFERROR(-FV(BM$963,BM988,BM138/BM988)-BM138,0)+(SUM($N138:BL138)+SUM($N1017:BL1017))*BM$963*BM988)*($F1046=5)</f>
        <v>0</v>
      </c>
    </row>
    <row r="1047" spans="3:65" ht="12.75" outlineLevel="1">
      <c r="C1047" s="220">
        <f t="shared" si="794"/>
        <v>18</v>
      </c>
      <c r="D1047" s="198" t="str">
        <f t="shared" si="795"/>
        <v>…</v>
      </c>
      <c r="E1047" s="245" t="str">
        <f t="shared" si="793"/>
        <v>Operating Expense</v>
      </c>
      <c r="F1047" s="215">
        <f t="shared" si="793"/>
        <v>2</v>
      </c>
      <c r="G1047" s="215"/>
      <c r="H1047" s="257"/>
      <c r="K1047" s="236">
        <f t="shared" si="796"/>
        <v>0</v>
      </c>
      <c r="L1047" s="237">
        <f t="shared" si="797"/>
        <v>0</v>
      </c>
      <c r="O1047" s="269">
        <f>(IFERROR(-FV(O$963,O989,O139/O989)-O139,0)+(SUM($N139:N139)+SUM($N1018:N1018))*O$963*O989)*($F1047=5)</f>
        <v>0</v>
      </c>
      <c r="P1047" s="269">
        <f>(IFERROR(-FV(P$963,P989,P139/P989)-P139,0)+(SUM($N139:O139)+SUM($N1018:O1018))*P$963*P989)*($F1047=5)</f>
        <v>0</v>
      </c>
      <c r="Q1047" s="269">
        <f>(IFERROR(-FV(Q$963,Q989,Q139/Q989)-Q139,0)+(SUM($N139:P139)+SUM($N1018:P1018))*Q$963*Q989)*($F1047=5)</f>
        <v>0</v>
      </c>
      <c r="R1047" s="269">
        <f>(IFERROR(-FV(R$963,R989,R139/R989)-R139,0)+(SUM($N139:Q139)+SUM($N1018:Q1018))*R$963*R989)*($F1047=5)</f>
        <v>0</v>
      </c>
      <c r="S1047" s="269">
        <f>(IFERROR(-FV(S$963,S989,S139/S989)-S139,0)+(SUM($N139:R139)+SUM($N1018:R1018))*S$963*S989)*($F1047=5)</f>
        <v>0</v>
      </c>
      <c r="T1047" s="269">
        <f>(IFERROR(-FV(T$963,T989,T139/T989)-T139,0)+(SUM($N139:S139)+SUM($N1018:S1018))*T$963*T989)*($F1047=5)</f>
        <v>0</v>
      </c>
      <c r="U1047" s="269">
        <f>(IFERROR(-FV(U$963,U989,U139/U989)-U139,0)+(SUM($N139:T139)+SUM($N1018:T1018))*U$963*U989)*($F1047=5)</f>
        <v>0</v>
      </c>
      <c r="V1047" s="269">
        <f>(IFERROR(-FV(V$963,V989,V139/V989)-V139,0)+(SUM($N139:U139)+SUM($N1018:U1018))*V$963*V989)*($F1047=5)</f>
        <v>0</v>
      </c>
      <c r="W1047" s="269">
        <f>(IFERROR(-FV(W$963,W989,W139/W989)-W139,0)+(SUM($N139:V139)+SUM($N1018:V1018))*W$963*W989)*($F1047=5)</f>
        <v>0</v>
      </c>
      <c r="X1047" s="269">
        <f>(IFERROR(-FV(X$963,X989,X139/X989)-X139,0)+(SUM($N139:W139)+SUM($N1018:W1018))*X$963*X989)*($F1047=5)</f>
        <v>0</v>
      </c>
      <c r="Y1047" s="269">
        <f>(IFERROR(-FV(Y$963,Y989,Y139/Y989)-Y139,0)+(SUM($N139:X139)+SUM($N1018:X1018))*Y$963*Y989)*($F1047=5)</f>
        <v>0</v>
      </c>
      <c r="Z1047" s="269">
        <f>(IFERROR(-FV(Z$963,Z989,Z139/Z989)-Z139,0)+(SUM($N139:Y139)+SUM($N1018:Y1018))*Z$963*Z989)*($F1047=5)</f>
        <v>0</v>
      </c>
      <c r="AA1047" s="269">
        <f>(IFERROR(-FV(AA$963,AA989,AA139/AA989)-AA139,0)+(SUM($N139:Z139)+SUM($N1018:Z1018))*AA$963*AA989)*($F1047=5)</f>
        <v>0</v>
      </c>
      <c r="AB1047" s="269">
        <f>(IFERROR(-FV(AB$963,AB989,AB139/AB989)-AB139,0)+(SUM($N139:AA139)+SUM($N1018:AA1018))*AB$963*AB989)*($F1047=5)</f>
        <v>0</v>
      </c>
      <c r="AC1047" s="269">
        <f>(IFERROR(-FV(AC$963,AC989,AC139/AC989)-AC139,0)+(SUM($N139:AB139)+SUM($N1018:AB1018))*AC$963*AC989)*($F1047=5)</f>
        <v>0</v>
      </c>
      <c r="AD1047" s="269">
        <f>(IFERROR(-FV(AD$963,AD989,AD139/AD989)-AD139,0)+(SUM($N139:AC139)+SUM($N1018:AC1018))*AD$963*AD989)*($F1047=5)</f>
        <v>0</v>
      </c>
      <c r="AE1047" s="269">
        <f>(IFERROR(-FV(AE$963,AE989,AE139/AE989)-AE139,0)+(SUM($N139:AD139)+SUM($N1018:AD1018))*AE$963*AE989)*($F1047=5)</f>
        <v>0</v>
      </c>
      <c r="AF1047" s="269">
        <f>(IFERROR(-FV(AF$963,AF989,AF139/AF989)-AF139,0)+(SUM($N139:AE139)+SUM($N1018:AE1018))*AF$963*AF989)*($F1047=5)</f>
        <v>0</v>
      </c>
      <c r="AG1047" s="269">
        <f>(IFERROR(-FV(AG$963,AG989,AG139/AG989)-AG139,0)+(SUM($N139:AF139)+SUM($N1018:AF1018))*AG$963*AG989)*($F1047=5)</f>
        <v>0</v>
      </c>
      <c r="AH1047" s="269">
        <f>(IFERROR(-FV(AH$963,AH989,AH139/AH989)-AH139,0)+(SUM($N139:AG139)+SUM($N1018:AG1018))*AH$963*AH989)*($F1047=5)</f>
        <v>0</v>
      </c>
      <c r="AI1047" s="269">
        <f>(IFERROR(-FV(AI$963,AI989,AI139/AI989)-AI139,0)+(SUM($N139:AH139)+SUM($N1018:AH1018))*AI$963*AI989)*($F1047=5)</f>
        <v>0</v>
      </c>
      <c r="AJ1047" s="269">
        <f>(IFERROR(-FV(AJ$963,AJ989,AJ139/AJ989)-AJ139,0)+(SUM($N139:AI139)+SUM($N1018:AI1018))*AJ$963*AJ989)*($F1047=5)</f>
        <v>0</v>
      </c>
      <c r="AK1047" s="269">
        <f>(IFERROR(-FV(AK$963,AK989,AK139/AK989)-AK139,0)+(SUM($N139:AJ139)+SUM($N1018:AJ1018))*AK$963*AK989)*($F1047=5)</f>
        <v>0</v>
      </c>
      <c r="AL1047" s="269">
        <f>(IFERROR(-FV(AL$963,AL989,AL139/AL989)-AL139,0)+(SUM($N139:AK139)+SUM($N1018:AK1018))*AL$963*AL989)*($F1047=5)</f>
        <v>0</v>
      </c>
      <c r="AM1047" s="269">
        <f>(IFERROR(-FV(AM$963,AM989,AM139/AM989)-AM139,0)+(SUM($N139:AL139)+SUM($N1018:AL1018))*AM$963*AM989)*($F1047=5)</f>
        <v>0</v>
      </c>
      <c r="AN1047" s="269">
        <f>(IFERROR(-FV(AN$963,AN989,AN139/AN989)-AN139,0)+(SUM($N139:AM139)+SUM($N1018:AM1018))*AN$963*AN989)*($F1047=5)</f>
        <v>0</v>
      </c>
      <c r="AO1047" s="269">
        <f>(IFERROR(-FV(AO$963,AO989,AO139/AO989)-AO139,0)+(SUM($N139:AN139)+SUM($N1018:AN1018))*AO$963*AO989)*($F1047=5)</f>
        <v>0</v>
      </c>
      <c r="AP1047" s="269">
        <f>(IFERROR(-FV(AP$963,AP989,AP139/AP989)-AP139,0)+(SUM($N139:AO139)+SUM($N1018:AO1018))*AP$963*AP989)*($F1047=5)</f>
        <v>0</v>
      </c>
      <c r="AQ1047" s="269">
        <f>(IFERROR(-FV(AQ$963,AQ989,AQ139/AQ989)-AQ139,0)+(SUM($N139:AP139)+SUM($N1018:AP1018))*AQ$963*AQ989)*($F1047=5)</f>
        <v>0</v>
      </c>
      <c r="AR1047" s="269">
        <f>(IFERROR(-FV(AR$963,AR989,AR139/AR989)-AR139,0)+(SUM($N139:AQ139)+SUM($N1018:AQ1018))*AR$963*AR989)*($F1047=5)</f>
        <v>0</v>
      </c>
      <c r="AS1047" s="269">
        <f>(IFERROR(-FV(AS$963,AS989,AS139/AS989)-AS139,0)+(SUM($N139:AR139)+SUM($N1018:AR1018))*AS$963*AS989)*($F1047=5)</f>
        <v>0</v>
      </c>
      <c r="AT1047" s="269">
        <f>(IFERROR(-FV(AT$963,AT989,AT139/AT989)-AT139,0)+(SUM($N139:AS139)+SUM($N1018:AS1018))*AT$963*AT989)*($F1047=5)</f>
        <v>0</v>
      </c>
      <c r="AU1047" s="269">
        <f>(IFERROR(-FV(AU$963,AU989,AU139/AU989)-AU139,0)+(SUM($N139:AT139)+SUM($N1018:AT1018))*AU$963*AU989)*($F1047=5)</f>
        <v>0</v>
      </c>
      <c r="AV1047" s="269">
        <f>(IFERROR(-FV(AV$963,AV989,AV139/AV989)-AV139,0)+(SUM($N139:AU139)+SUM($N1018:AU1018))*AV$963*AV989)*($F1047=5)</f>
        <v>0</v>
      </c>
      <c r="AW1047" s="269">
        <f>(IFERROR(-FV(AW$963,AW989,AW139/AW989)-AW139,0)+(SUM($N139:AV139)+SUM($N1018:AV1018))*AW$963*AW989)*($F1047=5)</f>
        <v>0</v>
      </c>
      <c r="AX1047" s="269">
        <f>(IFERROR(-FV(AX$963,AX989,AX139/AX989)-AX139,0)+(SUM($N139:AW139)+SUM($N1018:AW1018))*AX$963*AX989)*($F1047=5)</f>
        <v>0</v>
      </c>
      <c r="AY1047" s="269">
        <f>(IFERROR(-FV(AY$963,AY989,AY139/AY989)-AY139,0)+(SUM($N139:AX139)+SUM($N1018:AX1018))*AY$963*AY989)*($F1047=5)</f>
        <v>0</v>
      </c>
      <c r="AZ1047" s="269">
        <f>(IFERROR(-FV(AZ$963,AZ989,AZ139/AZ989)-AZ139,0)+(SUM($N139:AY139)+SUM($N1018:AY1018))*AZ$963*AZ989)*($F1047=5)</f>
        <v>0</v>
      </c>
      <c r="BA1047" s="269">
        <f>(IFERROR(-FV(BA$963,BA989,BA139/BA989)-BA139,0)+(SUM($N139:AZ139)+SUM($N1018:AZ1018))*BA$963*BA989)*($F1047=5)</f>
        <v>0</v>
      </c>
      <c r="BB1047" s="269">
        <f>(IFERROR(-FV(BB$963,BB989,BB139/BB989)-BB139,0)+(SUM($N139:BA139)+SUM($N1018:BA1018))*BB$963*BB989)*($F1047=5)</f>
        <v>0</v>
      </c>
      <c r="BC1047" s="269">
        <f>(IFERROR(-FV(BC$963,BC989,BC139/BC989)-BC139,0)+(SUM($N139:BB139)+SUM($N1018:BB1018))*BC$963*BC989)*($F1047=5)</f>
        <v>0</v>
      </c>
      <c r="BD1047" s="269">
        <f>(IFERROR(-FV(BD$963,BD989,BD139/BD989)-BD139,0)+(SUM($N139:BC139)+SUM($N1018:BC1018))*BD$963*BD989)*($F1047=5)</f>
        <v>0</v>
      </c>
      <c r="BE1047" s="269">
        <f>(IFERROR(-FV(BE$963,BE989,BE139/BE989)-BE139,0)+(SUM($N139:BD139)+SUM($N1018:BD1018))*BE$963*BE989)*($F1047=5)</f>
        <v>0</v>
      </c>
      <c r="BF1047" s="269">
        <f>(IFERROR(-FV(BF$963,BF989,BF139/BF989)-BF139,0)+(SUM($N139:BE139)+SUM($N1018:BE1018))*BF$963*BF989)*($F1047=5)</f>
        <v>0</v>
      </c>
      <c r="BG1047" s="269">
        <f>(IFERROR(-FV(BG$963,BG989,BG139/BG989)-BG139,0)+(SUM($N139:BF139)+SUM($N1018:BF1018))*BG$963*BG989)*($F1047=5)</f>
        <v>0</v>
      </c>
      <c r="BH1047" s="269">
        <f>(IFERROR(-FV(BH$963,BH989,BH139/BH989)-BH139,0)+(SUM($N139:BG139)+SUM($N1018:BG1018))*BH$963*BH989)*($F1047=5)</f>
        <v>0</v>
      </c>
      <c r="BI1047" s="269">
        <f>(IFERROR(-FV(BI$963,BI989,BI139/BI989)-BI139,0)+(SUM($N139:BH139)+SUM($N1018:BH1018))*BI$963*BI989)*($F1047=5)</f>
        <v>0</v>
      </c>
      <c r="BJ1047" s="269">
        <f>(IFERROR(-FV(BJ$963,BJ989,BJ139/BJ989)-BJ139,0)+(SUM($N139:BI139)+SUM($N1018:BI1018))*BJ$963*BJ989)*($F1047=5)</f>
        <v>0</v>
      </c>
      <c r="BK1047" s="269">
        <f>(IFERROR(-FV(BK$963,BK989,BK139/BK989)-BK139,0)+(SUM($N139:BJ139)+SUM($N1018:BJ1018))*BK$963*BK989)*($F1047=5)</f>
        <v>0</v>
      </c>
      <c r="BL1047" s="269">
        <f>(IFERROR(-FV(BL$963,BL989,BL139/BL989)-BL139,0)+(SUM($N139:BK139)+SUM($N1018:BK1018))*BL$963*BL989)*($F1047=5)</f>
        <v>0</v>
      </c>
      <c r="BM1047" s="269">
        <f>(IFERROR(-FV(BM$963,BM989,BM139/BM989)-BM139,0)+(SUM($N139:BL139)+SUM($N1018:BL1018))*BM$963*BM989)*($F1047=5)</f>
        <v>0</v>
      </c>
    </row>
    <row r="1048" spans="3:65" ht="12.75" outlineLevel="1">
      <c r="C1048" s="220">
        <f t="shared" si="794"/>
        <v>19</v>
      </c>
      <c r="D1048" s="198" t="str">
        <f t="shared" si="795"/>
        <v>…</v>
      </c>
      <c r="E1048" s="245" t="str">
        <f t="shared" si="793"/>
        <v>Operating Expense</v>
      </c>
      <c r="F1048" s="215">
        <f t="shared" si="793"/>
        <v>2</v>
      </c>
      <c r="G1048" s="215"/>
      <c r="H1048" s="257"/>
      <c r="K1048" s="236">
        <f t="shared" si="796"/>
        <v>0</v>
      </c>
      <c r="L1048" s="237">
        <f t="shared" si="797"/>
        <v>0</v>
      </c>
      <c r="O1048" s="269">
        <f>(IFERROR(-FV(O$963,O990,O140/O990)-O140,0)+(SUM($N140:N140)+SUM($N1019:N1019))*O$963*O990)*($F1048=5)</f>
        <v>0</v>
      </c>
      <c r="P1048" s="269">
        <f>(IFERROR(-FV(P$963,P990,P140/P990)-P140,0)+(SUM($N140:O140)+SUM($N1019:O1019))*P$963*P990)*($F1048=5)</f>
        <v>0</v>
      </c>
      <c r="Q1048" s="269">
        <f>(IFERROR(-FV(Q$963,Q990,Q140/Q990)-Q140,0)+(SUM($N140:P140)+SUM($N1019:P1019))*Q$963*Q990)*($F1048=5)</f>
        <v>0</v>
      </c>
      <c r="R1048" s="269">
        <f>(IFERROR(-FV(R$963,R990,R140/R990)-R140,0)+(SUM($N140:Q140)+SUM($N1019:Q1019))*R$963*R990)*($F1048=5)</f>
        <v>0</v>
      </c>
      <c r="S1048" s="269">
        <f>(IFERROR(-FV(S$963,S990,S140/S990)-S140,0)+(SUM($N140:R140)+SUM($N1019:R1019))*S$963*S990)*($F1048=5)</f>
        <v>0</v>
      </c>
      <c r="T1048" s="269">
        <f>(IFERROR(-FV(T$963,T990,T140/T990)-T140,0)+(SUM($N140:S140)+SUM($N1019:S1019))*T$963*T990)*($F1048=5)</f>
        <v>0</v>
      </c>
      <c r="U1048" s="269">
        <f>(IFERROR(-FV(U$963,U990,U140/U990)-U140,0)+(SUM($N140:T140)+SUM($N1019:T1019))*U$963*U990)*($F1048=5)</f>
        <v>0</v>
      </c>
      <c r="V1048" s="269">
        <f>(IFERROR(-FV(V$963,V990,V140/V990)-V140,0)+(SUM($N140:U140)+SUM($N1019:U1019))*V$963*V990)*($F1048=5)</f>
        <v>0</v>
      </c>
      <c r="W1048" s="269">
        <f>(IFERROR(-FV(W$963,W990,W140/W990)-W140,0)+(SUM($N140:V140)+SUM($N1019:V1019))*W$963*W990)*($F1048=5)</f>
        <v>0</v>
      </c>
      <c r="X1048" s="269">
        <f>(IFERROR(-FV(X$963,X990,X140/X990)-X140,0)+(SUM($N140:W140)+SUM($N1019:W1019))*X$963*X990)*($F1048=5)</f>
        <v>0</v>
      </c>
      <c r="Y1048" s="269">
        <f>(IFERROR(-FV(Y$963,Y990,Y140/Y990)-Y140,0)+(SUM($N140:X140)+SUM($N1019:X1019))*Y$963*Y990)*($F1048=5)</f>
        <v>0</v>
      </c>
      <c r="Z1048" s="269">
        <f>(IFERROR(-FV(Z$963,Z990,Z140/Z990)-Z140,0)+(SUM($N140:Y140)+SUM($N1019:Y1019))*Z$963*Z990)*($F1048=5)</f>
        <v>0</v>
      </c>
      <c r="AA1048" s="269">
        <f>(IFERROR(-FV(AA$963,AA990,AA140/AA990)-AA140,0)+(SUM($N140:Z140)+SUM($N1019:Z1019))*AA$963*AA990)*($F1048=5)</f>
        <v>0</v>
      </c>
      <c r="AB1048" s="269">
        <f>(IFERROR(-FV(AB$963,AB990,AB140/AB990)-AB140,0)+(SUM($N140:AA140)+SUM($N1019:AA1019))*AB$963*AB990)*($F1048=5)</f>
        <v>0</v>
      </c>
      <c r="AC1048" s="269">
        <f>(IFERROR(-FV(AC$963,AC990,AC140/AC990)-AC140,0)+(SUM($N140:AB140)+SUM($N1019:AB1019))*AC$963*AC990)*($F1048=5)</f>
        <v>0</v>
      </c>
      <c r="AD1048" s="269">
        <f>(IFERROR(-FV(AD$963,AD990,AD140/AD990)-AD140,0)+(SUM($N140:AC140)+SUM($N1019:AC1019))*AD$963*AD990)*($F1048=5)</f>
        <v>0</v>
      </c>
      <c r="AE1048" s="269">
        <f>(IFERROR(-FV(AE$963,AE990,AE140/AE990)-AE140,0)+(SUM($N140:AD140)+SUM($N1019:AD1019))*AE$963*AE990)*($F1048=5)</f>
        <v>0</v>
      </c>
      <c r="AF1048" s="269">
        <f>(IFERROR(-FV(AF$963,AF990,AF140/AF990)-AF140,0)+(SUM($N140:AE140)+SUM($N1019:AE1019))*AF$963*AF990)*($F1048=5)</f>
        <v>0</v>
      </c>
      <c r="AG1048" s="269">
        <f>(IFERROR(-FV(AG$963,AG990,AG140/AG990)-AG140,0)+(SUM($N140:AF140)+SUM($N1019:AF1019))*AG$963*AG990)*($F1048=5)</f>
        <v>0</v>
      </c>
      <c r="AH1048" s="269">
        <f>(IFERROR(-FV(AH$963,AH990,AH140/AH990)-AH140,0)+(SUM($N140:AG140)+SUM($N1019:AG1019))*AH$963*AH990)*($F1048=5)</f>
        <v>0</v>
      </c>
      <c r="AI1048" s="269">
        <f>(IFERROR(-FV(AI$963,AI990,AI140/AI990)-AI140,0)+(SUM($N140:AH140)+SUM($N1019:AH1019))*AI$963*AI990)*($F1048=5)</f>
        <v>0</v>
      </c>
      <c r="AJ1048" s="269">
        <f>(IFERROR(-FV(AJ$963,AJ990,AJ140/AJ990)-AJ140,0)+(SUM($N140:AI140)+SUM($N1019:AI1019))*AJ$963*AJ990)*($F1048=5)</f>
        <v>0</v>
      </c>
      <c r="AK1048" s="269">
        <f>(IFERROR(-FV(AK$963,AK990,AK140/AK990)-AK140,0)+(SUM($N140:AJ140)+SUM($N1019:AJ1019))*AK$963*AK990)*($F1048=5)</f>
        <v>0</v>
      </c>
      <c r="AL1048" s="269">
        <f>(IFERROR(-FV(AL$963,AL990,AL140/AL990)-AL140,0)+(SUM($N140:AK140)+SUM($N1019:AK1019))*AL$963*AL990)*($F1048=5)</f>
        <v>0</v>
      </c>
      <c r="AM1048" s="269">
        <f>(IFERROR(-FV(AM$963,AM990,AM140/AM990)-AM140,0)+(SUM($N140:AL140)+SUM($N1019:AL1019))*AM$963*AM990)*($F1048=5)</f>
        <v>0</v>
      </c>
      <c r="AN1048" s="269">
        <f>(IFERROR(-FV(AN$963,AN990,AN140/AN990)-AN140,0)+(SUM($N140:AM140)+SUM($N1019:AM1019))*AN$963*AN990)*($F1048=5)</f>
        <v>0</v>
      </c>
      <c r="AO1048" s="269">
        <f>(IFERROR(-FV(AO$963,AO990,AO140/AO990)-AO140,0)+(SUM($N140:AN140)+SUM($N1019:AN1019))*AO$963*AO990)*($F1048=5)</f>
        <v>0</v>
      </c>
      <c r="AP1048" s="269">
        <f>(IFERROR(-FV(AP$963,AP990,AP140/AP990)-AP140,0)+(SUM($N140:AO140)+SUM($N1019:AO1019))*AP$963*AP990)*($F1048=5)</f>
        <v>0</v>
      </c>
      <c r="AQ1048" s="269">
        <f>(IFERROR(-FV(AQ$963,AQ990,AQ140/AQ990)-AQ140,0)+(SUM($N140:AP140)+SUM($N1019:AP1019))*AQ$963*AQ990)*($F1048=5)</f>
        <v>0</v>
      </c>
      <c r="AR1048" s="269">
        <f>(IFERROR(-FV(AR$963,AR990,AR140/AR990)-AR140,0)+(SUM($N140:AQ140)+SUM($N1019:AQ1019))*AR$963*AR990)*($F1048=5)</f>
        <v>0</v>
      </c>
      <c r="AS1048" s="269">
        <f>(IFERROR(-FV(AS$963,AS990,AS140/AS990)-AS140,0)+(SUM($N140:AR140)+SUM($N1019:AR1019))*AS$963*AS990)*($F1048=5)</f>
        <v>0</v>
      </c>
      <c r="AT1048" s="269">
        <f>(IFERROR(-FV(AT$963,AT990,AT140/AT990)-AT140,0)+(SUM($N140:AS140)+SUM($N1019:AS1019))*AT$963*AT990)*($F1048=5)</f>
        <v>0</v>
      </c>
      <c r="AU1048" s="269">
        <f>(IFERROR(-FV(AU$963,AU990,AU140/AU990)-AU140,0)+(SUM($N140:AT140)+SUM($N1019:AT1019))*AU$963*AU990)*($F1048=5)</f>
        <v>0</v>
      </c>
      <c r="AV1048" s="269">
        <f>(IFERROR(-FV(AV$963,AV990,AV140/AV990)-AV140,0)+(SUM($N140:AU140)+SUM($N1019:AU1019))*AV$963*AV990)*($F1048=5)</f>
        <v>0</v>
      </c>
      <c r="AW1048" s="269">
        <f>(IFERROR(-FV(AW$963,AW990,AW140/AW990)-AW140,0)+(SUM($N140:AV140)+SUM($N1019:AV1019))*AW$963*AW990)*($F1048=5)</f>
        <v>0</v>
      </c>
      <c r="AX1048" s="269">
        <f>(IFERROR(-FV(AX$963,AX990,AX140/AX990)-AX140,0)+(SUM($N140:AW140)+SUM($N1019:AW1019))*AX$963*AX990)*($F1048=5)</f>
        <v>0</v>
      </c>
      <c r="AY1048" s="269">
        <f>(IFERROR(-FV(AY$963,AY990,AY140/AY990)-AY140,0)+(SUM($N140:AX140)+SUM($N1019:AX1019))*AY$963*AY990)*($F1048=5)</f>
        <v>0</v>
      </c>
      <c r="AZ1048" s="269">
        <f>(IFERROR(-FV(AZ$963,AZ990,AZ140/AZ990)-AZ140,0)+(SUM($N140:AY140)+SUM($N1019:AY1019))*AZ$963*AZ990)*($F1048=5)</f>
        <v>0</v>
      </c>
      <c r="BA1048" s="269">
        <f>(IFERROR(-FV(BA$963,BA990,BA140/BA990)-BA140,0)+(SUM($N140:AZ140)+SUM($N1019:AZ1019))*BA$963*BA990)*($F1048=5)</f>
        <v>0</v>
      </c>
      <c r="BB1048" s="269">
        <f>(IFERROR(-FV(BB$963,BB990,BB140/BB990)-BB140,0)+(SUM($N140:BA140)+SUM($N1019:BA1019))*BB$963*BB990)*($F1048=5)</f>
        <v>0</v>
      </c>
      <c r="BC1048" s="269">
        <f>(IFERROR(-FV(BC$963,BC990,BC140/BC990)-BC140,0)+(SUM($N140:BB140)+SUM($N1019:BB1019))*BC$963*BC990)*($F1048=5)</f>
        <v>0</v>
      </c>
      <c r="BD1048" s="269">
        <f>(IFERROR(-FV(BD$963,BD990,BD140/BD990)-BD140,0)+(SUM($N140:BC140)+SUM($N1019:BC1019))*BD$963*BD990)*($F1048=5)</f>
        <v>0</v>
      </c>
      <c r="BE1048" s="269">
        <f>(IFERROR(-FV(BE$963,BE990,BE140/BE990)-BE140,0)+(SUM($N140:BD140)+SUM($N1019:BD1019))*BE$963*BE990)*($F1048=5)</f>
        <v>0</v>
      </c>
      <c r="BF1048" s="269">
        <f>(IFERROR(-FV(BF$963,BF990,BF140/BF990)-BF140,0)+(SUM($N140:BE140)+SUM($N1019:BE1019))*BF$963*BF990)*($F1048=5)</f>
        <v>0</v>
      </c>
      <c r="BG1048" s="269">
        <f>(IFERROR(-FV(BG$963,BG990,BG140/BG990)-BG140,0)+(SUM($N140:BF140)+SUM($N1019:BF1019))*BG$963*BG990)*($F1048=5)</f>
        <v>0</v>
      </c>
      <c r="BH1048" s="269">
        <f>(IFERROR(-FV(BH$963,BH990,BH140/BH990)-BH140,0)+(SUM($N140:BG140)+SUM($N1019:BG1019))*BH$963*BH990)*($F1048=5)</f>
        <v>0</v>
      </c>
      <c r="BI1048" s="269">
        <f>(IFERROR(-FV(BI$963,BI990,BI140/BI990)-BI140,0)+(SUM($N140:BH140)+SUM($N1019:BH1019))*BI$963*BI990)*($F1048=5)</f>
        <v>0</v>
      </c>
      <c r="BJ1048" s="269">
        <f>(IFERROR(-FV(BJ$963,BJ990,BJ140/BJ990)-BJ140,0)+(SUM($N140:BI140)+SUM($N1019:BI1019))*BJ$963*BJ990)*($F1048=5)</f>
        <v>0</v>
      </c>
      <c r="BK1048" s="269">
        <f>(IFERROR(-FV(BK$963,BK990,BK140/BK990)-BK140,0)+(SUM($N140:BJ140)+SUM($N1019:BJ1019))*BK$963*BK990)*($F1048=5)</f>
        <v>0</v>
      </c>
      <c r="BL1048" s="269">
        <f>(IFERROR(-FV(BL$963,BL990,BL140/BL990)-BL140,0)+(SUM($N140:BK140)+SUM($N1019:BK1019))*BL$963*BL990)*($F1048=5)</f>
        <v>0</v>
      </c>
      <c r="BM1048" s="269">
        <f>(IFERROR(-FV(BM$963,BM990,BM140/BM990)-BM140,0)+(SUM($N140:BL140)+SUM($N1019:BL1019))*BM$963*BM990)*($F1048=5)</f>
        <v>0</v>
      </c>
    </row>
    <row r="1049" spans="3:65" ht="12.75" outlineLevel="1">
      <c r="C1049" s="220">
        <f t="shared" si="794"/>
        <v>20</v>
      </c>
      <c r="D1049" s="198" t="str">
        <f t="shared" si="795"/>
        <v>…</v>
      </c>
      <c r="E1049" s="245" t="str">
        <f t="shared" si="793"/>
        <v>Operating Expense</v>
      </c>
      <c r="F1049" s="215">
        <f t="shared" si="793"/>
        <v>2</v>
      </c>
      <c r="G1049" s="215"/>
      <c r="H1049" s="257"/>
      <c r="K1049" s="236">
        <f t="shared" si="796"/>
        <v>0</v>
      </c>
      <c r="L1049" s="237">
        <f t="shared" si="797"/>
        <v>0</v>
      </c>
      <c r="O1049" s="269">
        <f>(IFERROR(-FV(O$963,O991,O141/O991)-O141,0)+(SUM($N141:N141)+SUM($N1020:N1020))*O$963*O991)*($F1049=5)</f>
        <v>0</v>
      </c>
      <c r="P1049" s="269">
        <f>(IFERROR(-FV(P$963,P991,P141/P991)-P141,0)+(SUM($N141:O141)+SUM($N1020:O1020))*P$963*P991)*($F1049=5)</f>
        <v>0</v>
      </c>
      <c r="Q1049" s="269">
        <f>(IFERROR(-FV(Q$963,Q991,Q141/Q991)-Q141,0)+(SUM($N141:P141)+SUM($N1020:P1020))*Q$963*Q991)*($F1049=5)</f>
        <v>0</v>
      </c>
      <c r="R1049" s="269">
        <f>(IFERROR(-FV(R$963,R991,R141/R991)-R141,0)+(SUM($N141:Q141)+SUM($N1020:Q1020))*R$963*R991)*($F1049=5)</f>
        <v>0</v>
      </c>
      <c r="S1049" s="269">
        <f>(IFERROR(-FV(S$963,S991,S141/S991)-S141,0)+(SUM($N141:R141)+SUM($N1020:R1020))*S$963*S991)*($F1049=5)</f>
        <v>0</v>
      </c>
      <c r="T1049" s="269">
        <f>(IFERROR(-FV(T$963,T991,T141/T991)-T141,0)+(SUM($N141:S141)+SUM($N1020:S1020))*T$963*T991)*($F1049=5)</f>
        <v>0</v>
      </c>
      <c r="U1049" s="269">
        <f>(IFERROR(-FV(U$963,U991,U141/U991)-U141,0)+(SUM($N141:T141)+SUM($N1020:T1020))*U$963*U991)*($F1049=5)</f>
        <v>0</v>
      </c>
      <c r="V1049" s="269">
        <f>(IFERROR(-FV(V$963,V991,V141/V991)-V141,0)+(SUM($N141:U141)+SUM($N1020:U1020))*V$963*V991)*($F1049=5)</f>
        <v>0</v>
      </c>
      <c r="W1049" s="269">
        <f>(IFERROR(-FV(W$963,W991,W141/W991)-W141,0)+(SUM($N141:V141)+SUM($N1020:V1020))*W$963*W991)*($F1049=5)</f>
        <v>0</v>
      </c>
      <c r="X1049" s="269">
        <f>(IFERROR(-FV(X$963,X991,X141/X991)-X141,0)+(SUM($N141:W141)+SUM($N1020:W1020))*X$963*X991)*($F1049=5)</f>
        <v>0</v>
      </c>
      <c r="Y1049" s="269">
        <f>(IFERROR(-FV(Y$963,Y991,Y141/Y991)-Y141,0)+(SUM($N141:X141)+SUM($N1020:X1020))*Y$963*Y991)*($F1049=5)</f>
        <v>0</v>
      </c>
      <c r="Z1049" s="269">
        <f>(IFERROR(-FV(Z$963,Z991,Z141/Z991)-Z141,0)+(SUM($N141:Y141)+SUM($N1020:Y1020))*Z$963*Z991)*($F1049=5)</f>
        <v>0</v>
      </c>
      <c r="AA1049" s="269">
        <f>(IFERROR(-FV(AA$963,AA991,AA141/AA991)-AA141,0)+(SUM($N141:Z141)+SUM($N1020:Z1020))*AA$963*AA991)*($F1049=5)</f>
        <v>0</v>
      </c>
      <c r="AB1049" s="269">
        <f>(IFERROR(-FV(AB$963,AB991,AB141/AB991)-AB141,0)+(SUM($N141:AA141)+SUM($N1020:AA1020))*AB$963*AB991)*($F1049=5)</f>
        <v>0</v>
      </c>
      <c r="AC1049" s="269">
        <f>(IFERROR(-FV(AC$963,AC991,AC141/AC991)-AC141,0)+(SUM($N141:AB141)+SUM($N1020:AB1020))*AC$963*AC991)*($F1049=5)</f>
        <v>0</v>
      </c>
      <c r="AD1049" s="269">
        <f>(IFERROR(-FV(AD$963,AD991,AD141/AD991)-AD141,0)+(SUM($N141:AC141)+SUM($N1020:AC1020))*AD$963*AD991)*($F1049=5)</f>
        <v>0</v>
      </c>
      <c r="AE1049" s="269">
        <f>(IFERROR(-FV(AE$963,AE991,AE141/AE991)-AE141,0)+(SUM($N141:AD141)+SUM($N1020:AD1020))*AE$963*AE991)*($F1049=5)</f>
        <v>0</v>
      </c>
      <c r="AF1049" s="269">
        <f>(IFERROR(-FV(AF$963,AF991,AF141/AF991)-AF141,0)+(SUM($N141:AE141)+SUM($N1020:AE1020))*AF$963*AF991)*($F1049=5)</f>
        <v>0</v>
      </c>
      <c r="AG1049" s="269">
        <f>(IFERROR(-FV(AG$963,AG991,AG141/AG991)-AG141,0)+(SUM($N141:AF141)+SUM($N1020:AF1020))*AG$963*AG991)*($F1049=5)</f>
        <v>0</v>
      </c>
      <c r="AH1049" s="269">
        <f>(IFERROR(-FV(AH$963,AH991,AH141/AH991)-AH141,0)+(SUM($N141:AG141)+SUM($N1020:AG1020))*AH$963*AH991)*($F1049=5)</f>
        <v>0</v>
      </c>
      <c r="AI1049" s="269">
        <f>(IFERROR(-FV(AI$963,AI991,AI141/AI991)-AI141,0)+(SUM($N141:AH141)+SUM($N1020:AH1020))*AI$963*AI991)*($F1049=5)</f>
        <v>0</v>
      </c>
      <c r="AJ1049" s="269">
        <f>(IFERROR(-FV(AJ$963,AJ991,AJ141/AJ991)-AJ141,0)+(SUM($N141:AI141)+SUM($N1020:AI1020))*AJ$963*AJ991)*($F1049=5)</f>
        <v>0</v>
      </c>
      <c r="AK1049" s="269">
        <f>(IFERROR(-FV(AK$963,AK991,AK141/AK991)-AK141,0)+(SUM($N141:AJ141)+SUM($N1020:AJ1020))*AK$963*AK991)*($F1049=5)</f>
        <v>0</v>
      </c>
      <c r="AL1049" s="269">
        <f>(IFERROR(-FV(AL$963,AL991,AL141/AL991)-AL141,0)+(SUM($N141:AK141)+SUM($N1020:AK1020))*AL$963*AL991)*($F1049=5)</f>
        <v>0</v>
      </c>
      <c r="AM1049" s="269">
        <f>(IFERROR(-FV(AM$963,AM991,AM141/AM991)-AM141,0)+(SUM($N141:AL141)+SUM($N1020:AL1020))*AM$963*AM991)*($F1049=5)</f>
        <v>0</v>
      </c>
      <c r="AN1049" s="269">
        <f>(IFERROR(-FV(AN$963,AN991,AN141/AN991)-AN141,0)+(SUM($N141:AM141)+SUM($N1020:AM1020))*AN$963*AN991)*($F1049=5)</f>
        <v>0</v>
      </c>
      <c r="AO1049" s="269">
        <f>(IFERROR(-FV(AO$963,AO991,AO141/AO991)-AO141,0)+(SUM($N141:AN141)+SUM($N1020:AN1020))*AO$963*AO991)*($F1049=5)</f>
        <v>0</v>
      </c>
      <c r="AP1049" s="269">
        <f>(IFERROR(-FV(AP$963,AP991,AP141/AP991)-AP141,0)+(SUM($N141:AO141)+SUM($N1020:AO1020))*AP$963*AP991)*($F1049=5)</f>
        <v>0</v>
      </c>
      <c r="AQ1049" s="269">
        <f>(IFERROR(-FV(AQ$963,AQ991,AQ141/AQ991)-AQ141,0)+(SUM($N141:AP141)+SUM($N1020:AP1020))*AQ$963*AQ991)*($F1049=5)</f>
        <v>0</v>
      </c>
      <c r="AR1049" s="269">
        <f>(IFERROR(-FV(AR$963,AR991,AR141/AR991)-AR141,0)+(SUM($N141:AQ141)+SUM($N1020:AQ1020))*AR$963*AR991)*($F1049=5)</f>
        <v>0</v>
      </c>
      <c r="AS1049" s="269">
        <f>(IFERROR(-FV(AS$963,AS991,AS141/AS991)-AS141,0)+(SUM($N141:AR141)+SUM($N1020:AR1020))*AS$963*AS991)*($F1049=5)</f>
        <v>0</v>
      </c>
      <c r="AT1049" s="269">
        <f>(IFERROR(-FV(AT$963,AT991,AT141/AT991)-AT141,0)+(SUM($N141:AS141)+SUM($N1020:AS1020))*AT$963*AT991)*($F1049=5)</f>
        <v>0</v>
      </c>
      <c r="AU1049" s="269">
        <f>(IFERROR(-FV(AU$963,AU991,AU141/AU991)-AU141,0)+(SUM($N141:AT141)+SUM($N1020:AT1020))*AU$963*AU991)*($F1049=5)</f>
        <v>0</v>
      </c>
      <c r="AV1049" s="269">
        <f>(IFERROR(-FV(AV$963,AV991,AV141/AV991)-AV141,0)+(SUM($N141:AU141)+SUM($N1020:AU1020))*AV$963*AV991)*($F1049=5)</f>
        <v>0</v>
      </c>
      <c r="AW1049" s="269">
        <f>(IFERROR(-FV(AW$963,AW991,AW141/AW991)-AW141,0)+(SUM($N141:AV141)+SUM($N1020:AV1020))*AW$963*AW991)*($F1049=5)</f>
        <v>0</v>
      </c>
      <c r="AX1049" s="269">
        <f>(IFERROR(-FV(AX$963,AX991,AX141/AX991)-AX141,0)+(SUM($N141:AW141)+SUM($N1020:AW1020))*AX$963*AX991)*($F1049=5)</f>
        <v>0</v>
      </c>
      <c r="AY1049" s="269">
        <f>(IFERROR(-FV(AY$963,AY991,AY141/AY991)-AY141,0)+(SUM($N141:AX141)+SUM($N1020:AX1020))*AY$963*AY991)*($F1049=5)</f>
        <v>0</v>
      </c>
      <c r="AZ1049" s="269">
        <f>(IFERROR(-FV(AZ$963,AZ991,AZ141/AZ991)-AZ141,0)+(SUM($N141:AY141)+SUM($N1020:AY1020))*AZ$963*AZ991)*($F1049=5)</f>
        <v>0</v>
      </c>
      <c r="BA1049" s="269">
        <f>(IFERROR(-FV(BA$963,BA991,BA141/BA991)-BA141,0)+(SUM($N141:AZ141)+SUM($N1020:AZ1020))*BA$963*BA991)*($F1049=5)</f>
        <v>0</v>
      </c>
      <c r="BB1049" s="269">
        <f>(IFERROR(-FV(BB$963,BB991,BB141/BB991)-BB141,0)+(SUM($N141:BA141)+SUM($N1020:BA1020))*BB$963*BB991)*($F1049=5)</f>
        <v>0</v>
      </c>
      <c r="BC1049" s="269">
        <f>(IFERROR(-FV(BC$963,BC991,BC141/BC991)-BC141,0)+(SUM($N141:BB141)+SUM($N1020:BB1020))*BC$963*BC991)*($F1049=5)</f>
        <v>0</v>
      </c>
      <c r="BD1049" s="269">
        <f>(IFERROR(-FV(BD$963,BD991,BD141/BD991)-BD141,0)+(SUM($N141:BC141)+SUM($N1020:BC1020))*BD$963*BD991)*($F1049=5)</f>
        <v>0</v>
      </c>
      <c r="BE1049" s="269">
        <f>(IFERROR(-FV(BE$963,BE991,BE141/BE991)-BE141,0)+(SUM($N141:BD141)+SUM($N1020:BD1020))*BE$963*BE991)*($F1049=5)</f>
        <v>0</v>
      </c>
      <c r="BF1049" s="269">
        <f>(IFERROR(-FV(BF$963,BF991,BF141/BF991)-BF141,0)+(SUM($N141:BE141)+SUM($N1020:BE1020))*BF$963*BF991)*($F1049=5)</f>
        <v>0</v>
      </c>
      <c r="BG1049" s="269">
        <f>(IFERROR(-FV(BG$963,BG991,BG141/BG991)-BG141,0)+(SUM($N141:BF141)+SUM($N1020:BF1020))*BG$963*BG991)*($F1049=5)</f>
        <v>0</v>
      </c>
      <c r="BH1049" s="269">
        <f>(IFERROR(-FV(BH$963,BH991,BH141/BH991)-BH141,0)+(SUM($N141:BG141)+SUM($N1020:BG1020))*BH$963*BH991)*($F1049=5)</f>
        <v>0</v>
      </c>
      <c r="BI1049" s="269">
        <f>(IFERROR(-FV(BI$963,BI991,BI141/BI991)-BI141,0)+(SUM($N141:BH141)+SUM($N1020:BH1020))*BI$963*BI991)*($F1049=5)</f>
        <v>0</v>
      </c>
      <c r="BJ1049" s="269">
        <f>(IFERROR(-FV(BJ$963,BJ991,BJ141/BJ991)-BJ141,0)+(SUM($N141:BI141)+SUM($N1020:BI1020))*BJ$963*BJ991)*($F1049=5)</f>
        <v>0</v>
      </c>
      <c r="BK1049" s="269">
        <f>(IFERROR(-FV(BK$963,BK991,BK141/BK991)-BK141,0)+(SUM($N141:BJ141)+SUM($N1020:BJ1020))*BK$963*BK991)*($F1049=5)</f>
        <v>0</v>
      </c>
      <c r="BL1049" s="269">
        <f>(IFERROR(-FV(BL$963,BL991,BL141/BL991)-BL141,0)+(SUM($N141:BK141)+SUM($N1020:BK1020))*BL$963*BL991)*($F1049=5)</f>
        <v>0</v>
      </c>
      <c r="BM1049" s="269">
        <f>(IFERROR(-FV(BM$963,BM991,BM141/BM991)-BM141,0)+(SUM($N141:BL141)+SUM($N1020:BL1020))*BM$963*BM991)*($F1049=5)</f>
        <v>0</v>
      </c>
    </row>
    <row r="1050" spans="3:65" ht="12.75" outlineLevel="1">
      <c r="C1050" s="220">
        <f t="shared" si="794"/>
        <v>21</v>
      </c>
      <c r="D1050" s="198" t="str">
        <f t="shared" si="795"/>
        <v>…</v>
      </c>
      <c r="E1050" s="245" t="str">
        <f t="shared" si="793"/>
        <v>Operating Expense</v>
      </c>
      <c r="F1050" s="215">
        <f t="shared" si="793"/>
        <v>2</v>
      </c>
      <c r="G1050" s="215"/>
      <c r="H1050" s="257"/>
      <c r="K1050" s="236">
        <f t="shared" si="796"/>
        <v>0</v>
      </c>
      <c r="L1050" s="237">
        <f t="shared" si="797"/>
        <v>0</v>
      </c>
      <c r="O1050" s="269">
        <f>(IFERROR(-FV(O$963,O992,O142/O992)-O142,0)+(SUM($N142:N142)+SUM($N1021:N1021))*O$963*O992)*($F1050=5)</f>
        <v>0</v>
      </c>
      <c r="P1050" s="269">
        <f>(IFERROR(-FV(P$963,P992,P142/P992)-P142,0)+(SUM($N142:O142)+SUM($N1021:O1021))*P$963*P992)*($F1050=5)</f>
        <v>0</v>
      </c>
      <c r="Q1050" s="269">
        <f>(IFERROR(-FV(Q$963,Q992,Q142/Q992)-Q142,0)+(SUM($N142:P142)+SUM($N1021:P1021))*Q$963*Q992)*($F1050=5)</f>
        <v>0</v>
      </c>
      <c r="R1050" s="269">
        <f>(IFERROR(-FV(R$963,R992,R142/R992)-R142,0)+(SUM($N142:Q142)+SUM($N1021:Q1021))*R$963*R992)*($F1050=5)</f>
        <v>0</v>
      </c>
      <c r="S1050" s="269">
        <f>(IFERROR(-FV(S$963,S992,S142/S992)-S142,0)+(SUM($N142:R142)+SUM($N1021:R1021))*S$963*S992)*($F1050=5)</f>
        <v>0</v>
      </c>
      <c r="T1050" s="269">
        <f>(IFERROR(-FV(T$963,T992,T142/T992)-T142,0)+(SUM($N142:S142)+SUM($N1021:S1021))*T$963*T992)*($F1050=5)</f>
        <v>0</v>
      </c>
      <c r="U1050" s="269">
        <f>(IFERROR(-FV(U$963,U992,U142/U992)-U142,0)+(SUM($N142:T142)+SUM($N1021:T1021))*U$963*U992)*($F1050=5)</f>
        <v>0</v>
      </c>
      <c r="V1050" s="269">
        <f>(IFERROR(-FV(V$963,V992,V142/V992)-V142,0)+(SUM($N142:U142)+SUM($N1021:U1021))*V$963*V992)*($F1050=5)</f>
        <v>0</v>
      </c>
      <c r="W1050" s="269">
        <f>(IFERROR(-FV(W$963,W992,W142/W992)-W142,0)+(SUM($N142:V142)+SUM($N1021:V1021))*W$963*W992)*($F1050=5)</f>
        <v>0</v>
      </c>
      <c r="X1050" s="269">
        <f>(IFERROR(-FV(X$963,X992,X142/X992)-X142,0)+(SUM($N142:W142)+SUM($N1021:W1021))*X$963*X992)*($F1050=5)</f>
        <v>0</v>
      </c>
      <c r="Y1050" s="269">
        <f>(IFERROR(-FV(Y$963,Y992,Y142/Y992)-Y142,0)+(SUM($N142:X142)+SUM($N1021:X1021))*Y$963*Y992)*($F1050=5)</f>
        <v>0</v>
      </c>
      <c r="Z1050" s="269">
        <f>(IFERROR(-FV(Z$963,Z992,Z142/Z992)-Z142,0)+(SUM($N142:Y142)+SUM($N1021:Y1021))*Z$963*Z992)*($F1050=5)</f>
        <v>0</v>
      </c>
      <c r="AA1050" s="269">
        <f>(IFERROR(-FV(AA$963,AA992,AA142/AA992)-AA142,0)+(SUM($N142:Z142)+SUM($N1021:Z1021))*AA$963*AA992)*($F1050=5)</f>
        <v>0</v>
      </c>
      <c r="AB1050" s="269">
        <f>(IFERROR(-FV(AB$963,AB992,AB142/AB992)-AB142,0)+(SUM($N142:AA142)+SUM($N1021:AA1021))*AB$963*AB992)*($F1050=5)</f>
        <v>0</v>
      </c>
      <c r="AC1050" s="269">
        <f>(IFERROR(-FV(AC$963,AC992,AC142/AC992)-AC142,0)+(SUM($N142:AB142)+SUM($N1021:AB1021))*AC$963*AC992)*($F1050=5)</f>
        <v>0</v>
      </c>
      <c r="AD1050" s="269">
        <f>(IFERROR(-FV(AD$963,AD992,AD142/AD992)-AD142,0)+(SUM($N142:AC142)+SUM($N1021:AC1021))*AD$963*AD992)*($F1050=5)</f>
        <v>0</v>
      </c>
      <c r="AE1050" s="269">
        <f>(IFERROR(-FV(AE$963,AE992,AE142/AE992)-AE142,0)+(SUM($N142:AD142)+SUM($N1021:AD1021))*AE$963*AE992)*($F1050=5)</f>
        <v>0</v>
      </c>
      <c r="AF1050" s="269">
        <f>(IFERROR(-FV(AF$963,AF992,AF142/AF992)-AF142,0)+(SUM($N142:AE142)+SUM($N1021:AE1021))*AF$963*AF992)*($F1050=5)</f>
        <v>0</v>
      </c>
      <c r="AG1050" s="269">
        <f>(IFERROR(-FV(AG$963,AG992,AG142/AG992)-AG142,0)+(SUM($N142:AF142)+SUM($N1021:AF1021))*AG$963*AG992)*($F1050=5)</f>
        <v>0</v>
      </c>
      <c r="AH1050" s="269">
        <f>(IFERROR(-FV(AH$963,AH992,AH142/AH992)-AH142,0)+(SUM($N142:AG142)+SUM($N1021:AG1021))*AH$963*AH992)*($F1050=5)</f>
        <v>0</v>
      </c>
      <c r="AI1050" s="269">
        <f>(IFERROR(-FV(AI$963,AI992,AI142/AI992)-AI142,0)+(SUM($N142:AH142)+SUM($N1021:AH1021))*AI$963*AI992)*($F1050=5)</f>
        <v>0</v>
      </c>
      <c r="AJ1050" s="269">
        <f>(IFERROR(-FV(AJ$963,AJ992,AJ142/AJ992)-AJ142,0)+(SUM($N142:AI142)+SUM($N1021:AI1021))*AJ$963*AJ992)*($F1050=5)</f>
        <v>0</v>
      </c>
      <c r="AK1050" s="269">
        <f>(IFERROR(-FV(AK$963,AK992,AK142/AK992)-AK142,0)+(SUM($N142:AJ142)+SUM($N1021:AJ1021))*AK$963*AK992)*($F1050=5)</f>
        <v>0</v>
      </c>
      <c r="AL1050" s="269">
        <f>(IFERROR(-FV(AL$963,AL992,AL142/AL992)-AL142,0)+(SUM($N142:AK142)+SUM($N1021:AK1021))*AL$963*AL992)*($F1050=5)</f>
        <v>0</v>
      </c>
      <c r="AM1050" s="269">
        <f>(IFERROR(-FV(AM$963,AM992,AM142/AM992)-AM142,0)+(SUM($N142:AL142)+SUM($N1021:AL1021))*AM$963*AM992)*($F1050=5)</f>
        <v>0</v>
      </c>
      <c r="AN1050" s="269">
        <f>(IFERROR(-FV(AN$963,AN992,AN142/AN992)-AN142,0)+(SUM($N142:AM142)+SUM($N1021:AM1021))*AN$963*AN992)*($F1050=5)</f>
        <v>0</v>
      </c>
      <c r="AO1050" s="269">
        <f>(IFERROR(-FV(AO$963,AO992,AO142/AO992)-AO142,0)+(SUM($N142:AN142)+SUM($N1021:AN1021))*AO$963*AO992)*($F1050=5)</f>
        <v>0</v>
      </c>
      <c r="AP1050" s="269">
        <f>(IFERROR(-FV(AP$963,AP992,AP142/AP992)-AP142,0)+(SUM($N142:AO142)+SUM($N1021:AO1021))*AP$963*AP992)*($F1050=5)</f>
        <v>0</v>
      </c>
      <c r="AQ1050" s="269">
        <f>(IFERROR(-FV(AQ$963,AQ992,AQ142/AQ992)-AQ142,0)+(SUM($N142:AP142)+SUM($N1021:AP1021))*AQ$963*AQ992)*($F1050=5)</f>
        <v>0</v>
      </c>
      <c r="AR1050" s="269">
        <f>(IFERROR(-FV(AR$963,AR992,AR142/AR992)-AR142,0)+(SUM($N142:AQ142)+SUM($N1021:AQ1021))*AR$963*AR992)*($F1050=5)</f>
        <v>0</v>
      </c>
      <c r="AS1050" s="269">
        <f>(IFERROR(-FV(AS$963,AS992,AS142/AS992)-AS142,0)+(SUM($N142:AR142)+SUM($N1021:AR1021))*AS$963*AS992)*($F1050=5)</f>
        <v>0</v>
      </c>
      <c r="AT1050" s="269">
        <f>(IFERROR(-FV(AT$963,AT992,AT142/AT992)-AT142,0)+(SUM($N142:AS142)+SUM($N1021:AS1021))*AT$963*AT992)*($F1050=5)</f>
        <v>0</v>
      </c>
      <c r="AU1050" s="269">
        <f>(IFERROR(-FV(AU$963,AU992,AU142/AU992)-AU142,0)+(SUM($N142:AT142)+SUM($N1021:AT1021))*AU$963*AU992)*($F1050=5)</f>
        <v>0</v>
      </c>
      <c r="AV1050" s="269">
        <f>(IFERROR(-FV(AV$963,AV992,AV142/AV992)-AV142,0)+(SUM($N142:AU142)+SUM($N1021:AU1021))*AV$963*AV992)*($F1050=5)</f>
        <v>0</v>
      </c>
      <c r="AW1050" s="269">
        <f>(IFERROR(-FV(AW$963,AW992,AW142/AW992)-AW142,0)+(SUM($N142:AV142)+SUM($N1021:AV1021))*AW$963*AW992)*($F1050=5)</f>
        <v>0</v>
      </c>
      <c r="AX1050" s="269">
        <f>(IFERROR(-FV(AX$963,AX992,AX142/AX992)-AX142,0)+(SUM($N142:AW142)+SUM($N1021:AW1021))*AX$963*AX992)*($F1050=5)</f>
        <v>0</v>
      </c>
      <c r="AY1050" s="269">
        <f>(IFERROR(-FV(AY$963,AY992,AY142/AY992)-AY142,0)+(SUM($N142:AX142)+SUM($N1021:AX1021))*AY$963*AY992)*($F1050=5)</f>
        <v>0</v>
      </c>
      <c r="AZ1050" s="269">
        <f>(IFERROR(-FV(AZ$963,AZ992,AZ142/AZ992)-AZ142,0)+(SUM($N142:AY142)+SUM($N1021:AY1021))*AZ$963*AZ992)*($F1050=5)</f>
        <v>0</v>
      </c>
      <c r="BA1050" s="269">
        <f>(IFERROR(-FV(BA$963,BA992,BA142/BA992)-BA142,0)+(SUM($N142:AZ142)+SUM($N1021:AZ1021))*BA$963*BA992)*($F1050=5)</f>
        <v>0</v>
      </c>
      <c r="BB1050" s="269">
        <f>(IFERROR(-FV(BB$963,BB992,BB142/BB992)-BB142,0)+(SUM($N142:BA142)+SUM($N1021:BA1021))*BB$963*BB992)*($F1050=5)</f>
        <v>0</v>
      </c>
      <c r="BC1050" s="269">
        <f>(IFERROR(-FV(BC$963,BC992,BC142/BC992)-BC142,0)+(SUM($N142:BB142)+SUM($N1021:BB1021))*BC$963*BC992)*($F1050=5)</f>
        <v>0</v>
      </c>
      <c r="BD1050" s="269">
        <f>(IFERROR(-FV(BD$963,BD992,BD142/BD992)-BD142,0)+(SUM($N142:BC142)+SUM($N1021:BC1021))*BD$963*BD992)*($F1050=5)</f>
        <v>0</v>
      </c>
      <c r="BE1050" s="269">
        <f>(IFERROR(-FV(BE$963,BE992,BE142/BE992)-BE142,0)+(SUM($N142:BD142)+SUM($N1021:BD1021))*BE$963*BE992)*($F1050=5)</f>
        <v>0</v>
      </c>
      <c r="BF1050" s="269">
        <f>(IFERROR(-FV(BF$963,BF992,BF142/BF992)-BF142,0)+(SUM($N142:BE142)+SUM($N1021:BE1021))*BF$963*BF992)*($F1050=5)</f>
        <v>0</v>
      </c>
      <c r="BG1050" s="269">
        <f>(IFERROR(-FV(BG$963,BG992,BG142/BG992)-BG142,0)+(SUM($N142:BF142)+SUM($N1021:BF1021))*BG$963*BG992)*($F1050=5)</f>
        <v>0</v>
      </c>
      <c r="BH1050" s="269">
        <f>(IFERROR(-FV(BH$963,BH992,BH142/BH992)-BH142,0)+(SUM($N142:BG142)+SUM($N1021:BG1021))*BH$963*BH992)*($F1050=5)</f>
        <v>0</v>
      </c>
      <c r="BI1050" s="269">
        <f>(IFERROR(-FV(BI$963,BI992,BI142/BI992)-BI142,0)+(SUM($N142:BH142)+SUM($N1021:BH1021))*BI$963*BI992)*($F1050=5)</f>
        <v>0</v>
      </c>
      <c r="BJ1050" s="269">
        <f>(IFERROR(-FV(BJ$963,BJ992,BJ142/BJ992)-BJ142,0)+(SUM($N142:BI142)+SUM($N1021:BI1021))*BJ$963*BJ992)*($F1050=5)</f>
        <v>0</v>
      </c>
      <c r="BK1050" s="269">
        <f>(IFERROR(-FV(BK$963,BK992,BK142/BK992)-BK142,0)+(SUM($N142:BJ142)+SUM($N1021:BJ1021))*BK$963*BK992)*($F1050=5)</f>
        <v>0</v>
      </c>
      <c r="BL1050" s="269">
        <f>(IFERROR(-FV(BL$963,BL992,BL142/BL992)-BL142,0)+(SUM($N142:BK142)+SUM($N1021:BK1021))*BL$963*BL992)*($F1050=5)</f>
        <v>0</v>
      </c>
      <c r="BM1050" s="269">
        <f>(IFERROR(-FV(BM$963,BM992,BM142/BM992)-BM142,0)+(SUM($N142:BL142)+SUM($N1021:BL1021))*BM$963*BM992)*($F1050=5)</f>
        <v>0</v>
      </c>
    </row>
    <row r="1051" spans="3:65" ht="12.75" outlineLevel="1">
      <c r="C1051" s="220">
        <f t="shared" si="794"/>
        <v>22</v>
      </c>
      <c r="D1051" s="198" t="str">
        <f t="shared" si="795"/>
        <v>…</v>
      </c>
      <c r="E1051" s="245" t="str">
        <f t="shared" si="793"/>
        <v>Operating Expense</v>
      </c>
      <c r="F1051" s="215">
        <f t="shared" si="793"/>
        <v>2</v>
      </c>
      <c r="G1051" s="215"/>
      <c r="H1051" s="257"/>
      <c r="K1051" s="236">
        <f t="shared" si="796"/>
        <v>0</v>
      </c>
      <c r="L1051" s="237">
        <f t="shared" si="797"/>
        <v>0</v>
      </c>
      <c r="O1051" s="269">
        <f>(IFERROR(-FV(O$963,O993,O143/O993)-O143,0)+(SUM($N143:N143)+SUM($N1022:N1022))*O$963*O993)*($F1051=5)</f>
        <v>0</v>
      </c>
      <c r="P1051" s="269">
        <f>(IFERROR(-FV(P$963,P993,P143/P993)-P143,0)+(SUM($N143:O143)+SUM($N1022:O1022))*P$963*P993)*($F1051=5)</f>
        <v>0</v>
      </c>
      <c r="Q1051" s="269">
        <f>(IFERROR(-FV(Q$963,Q993,Q143/Q993)-Q143,0)+(SUM($N143:P143)+SUM($N1022:P1022))*Q$963*Q993)*($F1051=5)</f>
        <v>0</v>
      </c>
      <c r="R1051" s="269">
        <f>(IFERROR(-FV(R$963,R993,R143/R993)-R143,0)+(SUM($N143:Q143)+SUM($N1022:Q1022))*R$963*R993)*($F1051=5)</f>
        <v>0</v>
      </c>
      <c r="S1051" s="269">
        <f>(IFERROR(-FV(S$963,S993,S143/S993)-S143,0)+(SUM($N143:R143)+SUM($N1022:R1022))*S$963*S993)*($F1051=5)</f>
        <v>0</v>
      </c>
      <c r="T1051" s="269">
        <f>(IFERROR(-FV(T$963,T993,T143/T993)-T143,0)+(SUM($N143:S143)+SUM($N1022:S1022))*T$963*T993)*($F1051=5)</f>
        <v>0</v>
      </c>
      <c r="U1051" s="269">
        <f>(IFERROR(-FV(U$963,U993,U143/U993)-U143,0)+(SUM($N143:T143)+SUM($N1022:T1022))*U$963*U993)*($F1051=5)</f>
        <v>0</v>
      </c>
      <c r="V1051" s="269">
        <f>(IFERROR(-FV(V$963,V993,V143/V993)-V143,0)+(SUM($N143:U143)+SUM($N1022:U1022))*V$963*V993)*($F1051=5)</f>
        <v>0</v>
      </c>
      <c r="W1051" s="269">
        <f>(IFERROR(-FV(W$963,W993,W143/W993)-W143,0)+(SUM($N143:V143)+SUM($N1022:V1022))*W$963*W993)*($F1051=5)</f>
        <v>0</v>
      </c>
      <c r="X1051" s="269">
        <f>(IFERROR(-FV(X$963,X993,X143/X993)-X143,0)+(SUM($N143:W143)+SUM($N1022:W1022))*X$963*X993)*($F1051=5)</f>
        <v>0</v>
      </c>
      <c r="Y1051" s="269">
        <f>(IFERROR(-FV(Y$963,Y993,Y143/Y993)-Y143,0)+(SUM($N143:X143)+SUM($N1022:X1022))*Y$963*Y993)*($F1051=5)</f>
        <v>0</v>
      </c>
      <c r="Z1051" s="269">
        <f>(IFERROR(-FV(Z$963,Z993,Z143/Z993)-Z143,0)+(SUM($N143:Y143)+SUM($N1022:Y1022))*Z$963*Z993)*($F1051=5)</f>
        <v>0</v>
      </c>
      <c r="AA1051" s="269">
        <f>(IFERROR(-FV(AA$963,AA993,AA143/AA993)-AA143,0)+(SUM($N143:Z143)+SUM($N1022:Z1022))*AA$963*AA993)*($F1051=5)</f>
        <v>0</v>
      </c>
      <c r="AB1051" s="269">
        <f>(IFERROR(-FV(AB$963,AB993,AB143/AB993)-AB143,0)+(SUM($N143:AA143)+SUM($N1022:AA1022))*AB$963*AB993)*($F1051=5)</f>
        <v>0</v>
      </c>
      <c r="AC1051" s="269">
        <f>(IFERROR(-FV(AC$963,AC993,AC143/AC993)-AC143,0)+(SUM($N143:AB143)+SUM($N1022:AB1022))*AC$963*AC993)*($F1051=5)</f>
        <v>0</v>
      </c>
      <c r="AD1051" s="269">
        <f>(IFERROR(-FV(AD$963,AD993,AD143/AD993)-AD143,0)+(SUM($N143:AC143)+SUM($N1022:AC1022))*AD$963*AD993)*($F1051=5)</f>
        <v>0</v>
      </c>
      <c r="AE1051" s="269">
        <f>(IFERROR(-FV(AE$963,AE993,AE143/AE993)-AE143,0)+(SUM($N143:AD143)+SUM($N1022:AD1022))*AE$963*AE993)*($F1051=5)</f>
        <v>0</v>
      </c>
      <c r="AF1051" s="269">
        <f>(IFERROR(-FV(AF$963,AF993,AF143/AF993)-AF143,0)+(SUM($N143:AE143)+SUM($N1022:AE1022))*AF$963*AF993)*($F1051=5)</f>
        <v>0</v>
      </c>
      <c r="AG1051" s="269">
        <f>(IFERROR(-FV(AG$963,AG993,AG143/AG993)-AG143,0)+(SUM($N143:AF143)+SUM($N1022:AF1022))*AG$963*AG993)*($F1051=5)</f>
        <v>0</v>
      </c>
      <c r="AH1051" s="269">
        <f>(IFERROR(-FV(AH$963,AH993,AH143/AH993)-AH143,0)+(SUM($N143:AG143)+SUM($N1022:AG1022))*AH$963*AH993)*($F1051=5)</f>
        <v>0</v>
      </c>
      <c r="AI1051" s="269">
        <f>(IFERROR(-FV(AI$963,AI993,AI143/AI993)-AI143,0)+(SUM($N143:AH143)+SUM($N1022:AH1022))*AI$963*AI993)*($F1051=5)</f>
        <v>0</v>
      </c>
      <c r="AJ1051" s="269">
        <f>(IFERROR(-FV(AJ$963,AJ993,AJ143/AJ993)-AJ143,0)+(SUM($N143:AI143)+SUM($N1022:AI1022))*AJ$963*AJ993)*($F1051=5)</f>
        <v>0</v>
      </c>
      <c r="AK1051" s="269">
        <f>(IFERROR(-FV(AK$963,AK993,AK143/AK993)-AK143,0)+(SUM($N143:AJ143)+SUM($N1022:AJ1022))*AK$963*AK993)*($F1051=5)</f>
        <v>0</v>
      </c>
      <c r="AL1051" s="269">
        <f>(IFERROR(-FV(AL$963,AL993,AL143/AL993)-AL143,0)+(SUM($N143:AK143)+SUM($N1022:AK1022))*AL$963*AL993)*($F1051=5)</f>
        <v>0</v>
      </c>
      <c r="AM1051" s="269">
        <f>(IFERROR(-FV(AM$963,AM993,AM143/AM993)-AM143,0)+(SUM($N143:AL143)+SUM($N1022:AL1022))*AM$963*AM993)*($F1051=5)</f>
        <v>0</v>
      </c>
      <c r="AN1051" s="269">
        <f>(IFERROR(-FV(AN$963,AN993,AN143/AN993)-AN143,0)+(SUM($N143:AM143)+SUM($N1022:AM1022))*AN$963*AN993)*($F1051=5)</f>
        <v>0</v>
      </c>
      <c r="AO1051" s="269">
        <f>(IFERROR(-FV(AO$963,AO993,AO143/AO993)-AO143,0)+(SUM($N143:AN143)+SUM($N1022:AN1022))*AO$963*AO993)*($F1051=5)</f>
        <v>0</v>
      </c>
      <c r="AP1051" s="269">
        <f>(IFERROR(-FV(AP$963,AP993,AP143/AP993)-AP143,0)+(SUM($N143:AO143)+SUM($N1022:AO1022))*AP$963*AP993)*($F1051=5)</f>
        <v>0</v>
      </c>
      <c r="AQ1051" s="269">
        <f>(IFERROR(-FV(AQ$963,AQ993,AQ143/AQ993)-AQ143,0)+(SUM($N143:AP143)+SUM($N1022:AP1022))*AQ$963*AQ993)*($F1051=5)</f>
        <v>0</v>
      </c>
      <c r="AR1051" s="269">
        <f>(IFERROR(-FV(AR$963,AR993,AR143/AR993)-AR143,0)+(SUM($N143:AQ143)+SUM($N1022:AQ1022))*AR$963*AR993)*($F1051=5)</f>
        <v>0</v>
      </c>
      <c r="AS1051" s="269">
        <f>(IFERROR(-FV(AS$963,AS993,AS143/AS993)-AS143,0)+(SUM($N143:AR143)+SUM($N1022:AR1022))*AS$963*AS993)*($F1051=5)</f>
        <v>0</v>
      </c>
      <c r="AT1051" s="269">
        <f>(IFERROR(-FV(AT$963,AT993,AT143/AT993)-AT143,0)+(SUM($N143:AS143)+SUM($N1022:AS1022))*AT$963*AT993)*($F1051=5)</f>
        <v>0</v>
      </c>
      <c r="AU1051" s="269">
        <f>(IFERROR(-FV(AU$963,AU993,AU143/AU993)-AU143,0)+(SUM($N143:AT143)+SUM($N1022:AT1022))*AU$963*AU993)*($F1051=5)</f>
        <v>0</v>
      </c>
      <c r="AV1051" s="269">
        <f>(IFERROR(-FV(AV$963,AV993,AV143/AV993)-AV143,0)+(SUM($N143:AU143)+SUM($N1022:AU1022))*AV$963*AV993)*($F1051=5)</f>
        <v>0</v>
      </c>
      <c r="AW1051" s="269">
        <f>(IFERROR(-FV(AW$963,AW993,AW143/AW993)-AW143,0)+(SUM($N143:AV143)+SUM($N1022:AV1022))*AW$963*AW993)*($F1051=5)</f>
        <v>0</v>
      </c>
      <c r="AX1051" s="269">
        <f>(IFERROR(-FV(AX$963,AX993,AX143/AX993)-AX143,0)+(SUM($N143:AW143)+SUM($N1022:AW1022))*AX$963*AX993)*($F1051=5)</f>
        <v>0</v>
      </c>
      <c r="AY1051" s="269">
        <f>(IFERROR(-FV(AY$963,AY993,AY143/AY993)-AY143,0)+(SUM($N143:AX143)+SUM($N1022:AX1022))*AY$963*AY993)*($F1051=5)</f>
        <v>0</v>
      </c>
      <c r="AZ1051" s="269">
        <f>(IFERROR(-FV(AZ$963,AZ993,AZ143/AZ993)-AZ143,0)+(SUM($N143:AY143)+SUM($N1022:AY1022))*AZ$963*AZ993)*($F1051=5)</f>
        <v>0</v>
      </c>
      <c r="BA1051" s="269">
        <f>(IFERROR(-FV(BA$963,BA993,BA143/BA993)-BA143,0)+(SUM($N143:AZ143)+SUM($N1022:AZ1022))*BA$963*BA993)*($F1051=5)</f>
        <v>0</v>
      </c>
      <c r="BB1051" s="269">
        <f>(IFERROR(-FV(BB$963,BB993,BB143/BB993)-BB143,0)+(SUM($N143:BA143)+SUM($N1022:BA1022))*BB$963*BB993)*($F1051=5)</f>
        <v>0</v>
      </c>
      <c r="BC1051" s="269">
        <f>(IFERROR(-FV(BC$963,BC993,BC143/BC993)-BC143,0)+(SUM($N143:BB143)+SUM($N1022:BB1022))*BC$963*BC993)*($F1051=5)</f>
        <v>0</v>
      </c>
      <c r="BD1051" s="269">
        <f>(IFERROR(-FV(BD$963,BD993,BD143/BD993)-BD143,0)+(SUM($N143:BC143)+SUM($N1022:BC1022))*BD$963*BD993)*($F1051=5)</f>
        <v>0</v>
      </c>
      <c r="BE1051" s="269">
        <f>(IFERROR(-FV(BE$963,BE993,BE143/BE993)-BE143,0)+(SUM($N143:BD143)+SUM($N1022:BD1022))*BE$963*BE993)*($F1051=5)</f>
        <v>0</v>
      </c>
      <c r="BF1051" s="269">
        <f>(IFERROR(-FV(BF$963,BF993,BF143/BF993)-BF143,0)+(SUM($N143:BE143)+SUM($N1022:BE1022))*BF$963*BF993)*($F1051=5)</f>
        <v>0</v>
      </c>
      <c r="BG1051" s="269">
        <f>(IFERROR(-FV(BG$963,BG993,BG143/BG993)-BG143,0)+(SUM($N143:BF143)+SUM($N1022:BF1022))*BG$963*BG993)*($F1051=5)</f>
        <v>0</v>
      </c>
      <c r="BH1051" s="269">
        <f>(IFERROR(-FV(BH$963,BH993,BH143/BH993)-BH143,0)+(SUM($N143:BG143)+SUM($N1022:BG1022))*BH$963*BH993)*($F1051=5)</f>
        <v>0</v>
      </c>
      <c r="BI1051" s="269">
        <f>(IFERROR(-FV(BI$963,BI993,BI143/BI993)-BI143,0)+(SUM($N143:BH143)+SUM($N1022:BH1022))*BI$963*BI993)*($F1051=5)</f>
        <v>0</v>
      </c>
      <c r="BJ1051" s="269">
        <f>(IFERROR(-FV(BJ$963,BJ993,BJ143/BJ993)-BJ143,0)+(SUM($N143:BI143)+SUM($N1022:BI1022))*BJ$963*BJ993)*($F1051=5)</f>
        <v>0</v>
      </c>
      <c r="BK1051" s="269">
        <f>(IFERROR(-FV(BK$963,BK993,BK143/BK993)-BK143,0)+(SUM($N143:BJ143)+SUM($N1022:BJ1022))*BK$963*BK993)*($F1051=5)</f>
        <v>0</v>
      </c>
      <c r="BL1051" s="269">
        <f>(IFERROR(-FV(BL$963,BL993,BL143/BL993)-BL143,0)+(SUM($N143:BK143)+SUM($N1022:BK1022))*BL$963*BL993)*($F1051=5)</f>
        <v>0</v>
      </c>
      <c r="BM1051" s="269">
        <f>(IFERROR(-FV(BM$963,BM993,BM143/BM993)-BM143,0)+(SUM($N143:BL143)+SUM($N1022:BL1022))*BM$963*BM993)*($F1051=5)</f>
        <v>0</v>
      </c>
    </row>
    <row r="1052" spans="3:65" ht="12.75" outlineLevel="1">
      <c r="C1052" s="220">
        <f t="shared" si="794"/>
        <v>23</v>
      </c>
      <c r="D1052" s="198" t="str">
        <f t="shared" si="795"/>
        <v>…</v>
      </c>
      <c r="E1052" s="245" t="str">
        <f t="shared" si="793"/>
        <v>Operating Expense</v>
      </c>
      <c r="F1052" s="215">
        <f t="shared" si="793"/>
        <v>2</v>
      </c>
      <c r="G1052" s="215"/>
      <c r="H1052" s="257"/>
      <c r="K1052" s="236">
        <f t="shared" si="796"/>
        <v>0</v>
      </c>
      <c r="L1052" s="237">
        <f t="shared" si="797"/>
        <v>0</v>
      </c>
      <c r="O1052" s="269">
        <f>(IFERROR(-FV(O$963,O994,O144/O994)-O144,0)+(SUM($N144:N144)+SUM($N1023:N1023))*O$963*O994)*($F1052=5)</f>
        <v>0</v>
      </c>
      <c r="P1052" s="269">
        <f>(IFERROR(-FV(P$963,P994,P144/P994)-P144,0)+(SUM($N144:O144)+SUM($N1023:O1023))*P$963*P994)*($F1052=5)</f>
        <v>0</v>
      </c>
      <c r="Q1052" s="269">
        <f>(IFERROR(-FV(Q$963,Q994,Q144/Q994)-Q144,0)+(SUM($N144:P144)+SUM($N1023:P1023))*Q$963*Q994)*($F1052=5)</f>
        <v>0</v>
      </c>
      <c r="R1052" s="269">
        <f>(IFERROR(-FV(R$963,R994,R144/R994)-R144,0)+(SUM($N144:Q144)+SUM($N1023:Q1023))*R$963*R994)*($F1052=5)</f>
        <v>0</v>
      </c>
      <c r="S1052" s="269">
        <f>(IFERROR(-FV(S$963,S994,S144/S994)-S144,0)+(SUM($N144:R144)+SUM($N1023:R1023))*S$963*S994)*($F1052=5)</f>
        <v>0</v>
      </c>
      <c r="T1052" s="269">
        <f>(IFERROR(-FV(T$963,T994,T144/T994)-T144,0)+(SUM($N144:S144)+SUM($N1023:S1023))*T$963*T994)*($F1052=5)</f>
        <v>0</v>
      </c>
      <c r="U1052" s="269">
        <f>(IFERROR(-FV(U$963,U994,U144/U994)-U144,0)+(SUM($N144:T144)+SUM($N1023:T1023))*U$963*U994)*($F1052=5)</f>
        <v>0</v>
      </c>
      <c r="V1052" s="269">
        <f>(IFERROR(-FV(V$963,V994,V144/V994)-V144,0)+(SUM($N144:U144)+SUM($N1023:U1023))*V$963*V994)*($F1052=5)</f>
        <v>0</v>
      </c>
      <c r="W1052" s="269">
        <f>(IFERROR(-FV(W$963,W994,W144/W994)-W144,0)+(SUM($N144:V144)+SUM($N1023:V1023))*W$963*W994)*($F1052=5)</f>
        <v>0</v>
      </c>
      <c r="X1052" s="269">
        <f>(IFERROR(-FV(X$963,X994,X144/X994)-X144,0)+(SUM($N144:W144)+SUM($N1023:W1023))*X$963*X994)*($F1052=5)</f>
        <v>0</v>
      </c>
      <c r="Y1052" s="269">
        <f>(IFERROR(-FV(Y$963,Y994,Y144/Y994)-Y144,0)+(SUM($N144:X144)+SUM($N1023:X1023))*Y$963*Y994)*($F1052=5)</f>
        <v>0</v>
      </c>
      <c r="Z1052" s="269">
        <f>(IFERROR(-FV(Z$963,Z994,Z144/Z994)-Z144,0)+(SUM($N144:Y144)+SUM($N1023:Y1023))*Z$963*Z994)*($F1052=5)</f>
        <v>0</v>
      </c>
      <c r="AA1052" s="269">
        <f>(IFERROR(-FV(AA$963,AA994,AA144/AA994)-AA144,0)+(SUM($N144:Z144)+SUM($N1023:Z1023))*AA$963*AA994)*($F1052=5)</f>
        <v>0</v>
      </c>
      <c r="AB1052" s="269">
        <f>(IFERROR(-FV(AB$963,AB994,AB144/AB994)-AB144,0)+(SUM($N144:AA144)+SUM($N1023:AA1023))*AB$963*AB994)*($F1052=5)</f>
        <v>0</v>
      </c>
      <c r="AC1052" s="269">
        <f>(IFERROR(-FV(AC$963,AC994,AC144/AC994)-AC144,0)+(SUM($N144:AB144)+SUM($N1023:AB1023))*AC$963*AC994)*($F1052=5)</f>
        <v>0</v>
      </c>
      <c r="AD1052" s="269">
        <f>(IFERROR(-FV(AD$963,AD994,AD144/AD994)-AD144,0)+(SUM($N144:AC144)+SUM($N1023:AC1023))*AD$963*AD994)*($F1052=5)</f>
        <v>0</v>
      </c>
      <c r="AE1052" s="269">
        <f>(IFERROR(-FV(AE$963,AE994,AE144/AE994)-AE144,0)+(SUM($N144:AD144)+SUM($N1023:AD1023))*AE$963*AE994)*($F1052=5)</f>
        <v>0</v>
      </c>
      <c r="AF1052" s="269">
        <f>(IFERROR(-FV(AF$963,AF994,AF144/AF994)-AF144,0)+(SUM($N144:AE144)+SUM($N1023:AE1023))*AF$963*AF994)*($F1052=5)</f>
        <v>0</v>
      </c>
      <c r="AG1052" s="269">
        <f>(IFERROR(-FV(AG$963,AG994,AG144/AG994)-AG144,0)+(SUM($N144:AF144)+SUM($N1023:AF1023))*AG$963*AG994)*($F1052=5)</f>
        <v>0</v>
      </c>
      <c r="AH1052" s="269">
        <f>(IFERROR(-FV(AH$963,AH994,AH144/AH994)-AH144,0)+(SUM($N144:AG144)+SUM($N1023:AG1023))*AH$963*AH994)*($F1052=5)</f>
        <v>0</v>
      </c>
      <c r="AI1052" s="269">
        <f>(IFERROR(-FV(AI$963,AI994,AI144/AI994)-AI144,0)+(SUM($N144:AH144)+SUM($N1023:AH1023))*AI$963*AI994)*($F1052=5)</f>
        <v>0</v>
      </c>
      <c r="AJ1052" s="269">
        <f>(IFERROR(-FV(AJ$963,AJ994,AJ144/AJ994)-AJ144,0)+(SUM($N144:AI144)+SUM($N1023:AI1023))*AJ$963*AJ994)*($F1052=5)</f>
        <v>0</v>
      </c>
      <c r="AK1052" s="269">
        <f>(IFERROR(-FV(AK$963,AK994,AK144/AK994)-AK144,0)+(SUM($N144:AJ144)+SUM($N1023:AJ1023))*AK$963*AK994)*($F1052=5)</f>
        <v>0</v>
      </c>
      <c r="AL1052" s="269">
        <f>(IFERROR(-FV(AL$963,AL994,AL144/AL994)-AL144,0)+(SUM($N144:AK144)+SUM($N1023:AK1023))*AL$963*AL994)*($F1052=5)</f>
        <v>0</v>
      </c>
      <c r="AM1052" s="269">
        <f>(IFERROR(-FV(AM$963,AM994,AM144/AM994)-AM144,0)+(SUM($N144:AL144)+SUM($N1023:AL1023))*AM$963*AM994)*($F1052=5)</f>
        <v>0</v>
      </c>
      <c r="AN1052" s="269">
        <f>(IFERROR(-FV(AN$963,AN994,AN144/AN994)-AN144,0)+(SUM($N144:AM144)+SUM($N1023:AM1023))*AN$963*AN994)*($F1052=5)</f>
        <v>0</v>
      </c>
      <c r="AO1052" s="269">
        <f>(IFERROR(-FV(AO$963,AO994,AO144/AO994)-AO144,0)+(SUM($N144:AN144)+SUM($N1023:AN1023))*AO$963*AO994)*($F1052=5)</f>
        <v>0</v>
      </c>
      <c r="AP1052" s="269">
        <f>(IFERROR(-FV(AP$963,AP994,AP144/AP994)-AP144,0)+(SUM($N144:AO144)+SUM($N1023:AO1023))*AP$963*AP994)*($F1052=5)</f>
        <v>0</v>
      </c>
      <c r="AQ1052" s="269">
        <f>(IFERROR(-FV(AQ$963,AQ994,AQ144/AQ994)-AQ144,0)+(SUM($N144:AP144)+SUM($N1023:AP1023))*AQ$963*AQ994)*($F1052=5)</f>
        <v>0</v>
      </c>
      <c r="AR1052" s="269">
        <f>(IFERROR(-FV(AR$963,AR994,AR144/AR994)-AR144,0)+(SUM($N144:AQ144)+SUM($N1023:AQ1023))*AR$963*AR994)*($F1052=5)</f>
        <v>0</v>
      </c>
      <c r="AS1052" s="269">
        <f>(IFERROR(-FV(AS$963,AS994,AS144/AS994)-AS144,0)+(SUM($N144:AR144)+SUM($N1023:AR1023))*AS$963*AS994)*($F1052=5)</f>
        <v>0</v>
      </c>
      <c r="AT1052" s="269">
        <f>(IFERROR(-FV(AT$963,AT994,AT144/AT994)-AT144,0)+(SUM($N144:AS144)+SUM($N1023:AS1023))*AT$963*AT994)*($F1052=5)</f>
        <v>0</v>
      </c>
      <c r="AU1052" s="269">
        <f>(IFERROR(-FV(AU$963,AU994,AU144/AU994)-AU144,0)+(SUM($N144:AT144)+SUM($N1023:AT1023))*AU$963*AU994)*($F1052=5)</f>
        <v>0</v>
      </c>
      <c r="AV1052" s="269">
        <f>(IFERROR(-FV(AV$963,AV994,AV144/AV994)-AV144,0)+(SUM($N144:AU144)+SUM($N1023:AU1023))*AV$963*AV994)*($F1052=5)</f>
        <v>0</v>
      </c>
      <c r="AW1052" s="269">
        <f>(IFERROR(-FV(AW$963,AW994,AW144/AW994)-AW144,0)+(SUM($N144:AV144)+SUM($N1023:AV1023))*AW$963*AW994)*($F1052=5)</f>
        <v>0</v>
      </c>
      <c r="AX1052" s="269">
        <f>(IFERROR(-FV(AX$963,AX994,AX144/AX994)-AX144,0)+(SUM($N144:AW144)+SUM($N1023:AW1023))*AX$963*AX994)*($F1052=5)</f>
        <v>0</v>
      </c>
      <c r="AY1052" s="269">
        <f>(IFERROR(-FV(AY$963,AY994,AY144/AY994)-AY144,0)+(SUM($N144:AX144)+SUM($N1023:AX1023))*AY$963*AY994)*($F1052=5)</f>
        <v>0</v>
      </c>
      <c r="AZ1052" s="269">
        <f>(IFERROR(-FV(AZ$963,AZ994,AZ144/AZ994)-AZ144,0)+(SUM($N144:AY144)+SUM($N1023:AY1023))*AZ$963*AZ994)*($F1052=5)</f>
        <v>0</v>
      </c>
      <c r="BA1052" s="269">
        <f>(IFERROR(-FV(BA$963,BA994,BA144/BA994)-BA144,0)+(SUM($N144:AZ144)+SUM($N1023:AZ1023))*BA$963*BA994)*($F1052=5)</f>
        <v>0</v>
      </c>
      <c r="BB1052" s="269">
        <f>(IFERROR(-FV(BB$963,BB994,BB144/BB994)-BB144,0)+(SUM($N144:BA144)+SUM($N1023:BA1023))*BB$963*BB994)*($F1052=5)</f>
        <v>0</v>
      </c>
      <c r="BC1052" s="269">
        <f>(IFERROR(-FV(BC$963,BC994,BC144/BC994)-BC144,0)+(SUM($N144:BB144)+SUM($N1023:BB1023))*BC$963*BC994)*($F1052=5)</f>
        <v>0</v>
      </c>
      <c r="BD1052" s="269">
        <f>(IFERROR(-FV(BD$963,BD994,BD144/BD994)-BD144,0)+(SUM($N144:BC144)+SUM($N1023:BC1023))*BD$963*BD994)*($F1052=5)</f>
        <v>0</v>
      </c>
      <c r="BE1052" s="269">
        <f>(IFERROR(-FV(BE$963,BE994,BE144/BE994)-BE144,0)+(SUM($N144:BD144)+SUM($N1023:BD1023))*BE$963*BE994)*($F1052=5)</f>
        <v>0</v>
      </c>
      <c r="BF1052" s="269">
        <f>(IFERROR(-FV(BF$963,BF994,BF144/BF994)-BF144,0)+(SUM($N144:BE144)+SUM($N1023:BE1023))*BF$963*BF994)*($F1052=5)</f>
        <v>0</v>
      </c>
      <c r="BG1052" s="269">
        <f>(IFERROR(-FV(BG$963,BG994,BG144/BG994)-BG144,0)+(SUM($N144:BF144)+SUM($N1023:BF1023))*BG$963*BG994)*($F1052=5)</f>
        <v>0</v>
      </c>
      <c r="BH1052" s="269">
        <f>(IFERROR(-FV(BH$963,BH994,BH144/BH994)-BH144,0)+(SUM($N144:BG144)+SUM($N1023:BG1023))*BH$963*BH994)*($F1052=5)</f>
        <v>0</v>
      </c>
      <c r="BI1052" s="269">
        <f>(IFERROR(-FV(BI$963,BI994,BI144/BI994)-BI144,0)+(SUM($N144:BH144)+SUM($N1023:BH1023))*BI$963*BI994)*($F1052=5)</f>
        <v>0</v>
      </c>
      <c r="BJ1052" s="269">
        <f>(IFERROR(-FV(BJ$963,BJ994,BJ144/BJ994)-BJ144,0)+(SUM($N144:BI144)+SUM($N1023:BI1023))*BJ$963*BJ994)*($F1052=5)</f>
        <v>0</v>
      </c>
      <c r="BK1052" s="269">
        <f>(IFERROR(-FV(BK$963,BK994,BK144/BK994)-BK144,0)+(SUM($N144:BJ144)+SUM($N1023:BJ1023))*BK$963*BK994)*($F1052=5)</f>
        <v>0</v>
      </c>
      <c r="BL1052" s="269">
        <f>(IFERROR(-FV(BL$963,BL994,BL144/BL994)-BL144,0)+(SUM($N144:BK144)+SUM($N1023:BK1023))*BL$963*BL994)*($F1052=5)</f>
        <v>0</v>
      </c>
      <c r="BM1052" s="269">
        <f>(IFERROR(-FV(BM$963,BM994,BM144/BM994)-BM144,0)+(SUM($N144:BL144)+SUM($N1023:BL1023))*BM$963*BM994)*($F1052=5)</f>
        <v>0</v>
      </c>
    </row>
    <row r="1053" spans="3:65" ht="12.75" outlineLevel="1">
      <c r="C1053" s="220">
        <f t="shared" si="794"/>
        <v>24</v>
      </c>
      <c r="D1053" s="198" t="str">
        <f t="shared" si="795"/>
        <v>…</v>
      </c>
      <c r="E1053" s="245" t="str">
        <f t="shared" si="793"/>
        <v>Operating Expense</v>
      </c>
      <c r="F1053" s="215">
        <f t="shared" si="793"/>
        <v>2</v>
      </c>
      <c r="G1053" s="215"/>
      <c r="H1053" s="257"/>
      <c r="K1053" s="236">
        <f t="shared" si="796"/>
        <v>0</v>
      </c>
      <c r="L1053" s="237">
        <f t="shared" si="797"/>
        <v>0</v>
      </c>
      <c r="O1053" s="269">
        <f>(IFERROR(-FV(O$963,O995,O145/O995)-O145,0)+(SUM($N145:N145)+SUM($N1024:N1024))*O$963*O995)*($F1053=5)</f>
        <v>0</v>
      </c>
      <c r="P1053" s="269">
        <f>(IFERROR(-FV(P$963,P995,P145/P995)-P145,0)+(SUM($N145:O145)+SUM($N1024:O1024))*P$963*P995)*($F1053=5)</f>
        <v>0</v>
      </c>
      <c r="Q1053" s="269">
        <f>(IFERROR(-FV(Q$963,Q995,Q145/Q995)-Q145,0)+(SUM($N145:P145)+SUM($N1024:P1024))*Q$963*Q995)*($F1053=5)</f>
        <v>0</v>
      </c>
      <c r="R1053" s="269">
        <f>(IFERROR(-FV(R$963,R995,R145/R995)-R145,0)+(SUM($N145:Q145)+SUM($N1024:Q1024))*R$963*R995)*($F1053=5)</f>
        <v>0</v>
      </c>
      <c r="S1053" s="269">
        <f>(IFERROR(-FV(S$963,S995,S145/S995)-S145,0)+(SUM($N145:R145)+SUM($N1024:R1024))*S$963*S995)*($F1053=5)</f>
        <v>0</v>
      </c>
      <c r="T1053" s="269">
        <f>(IFERROR(-FV(T$963,T995,T145/T995)-T145,0)+(SUM($N145:S145)+SUM($N1024:S1024))*T$963*T995)*($F1053=5)</f>
        <v>0</v>
      </c>
      <c r="U1053" s="269">
        <f>(IFERROR(-FV(U$963,U995,U145/U995)-U145,0)+(SUM($N145:T145)+SUM($N1024:T1024))*U$963*U995)*($F1053=5)</f>
        <v>0</v>
      </c>
      <c r="V1053" s="269">
        <f>(IFERROR(-FV(V$963,V995,V145/V995)-V145,0)+(SUM($N145:U145)+SUM($N1024:U1024))*V$963*V995)*($F1053=5)</f>
        <v>0</v>
      </c>
      <c r="W1053" s="269">
        <f>(IFERROR(-FV(W$963,W995,W145/W995)-W145,0)+(SUM($N145:V145)+SUM($N1024:V1024))*W$963*W995)*($F1053=5)</f>
        <v>0</v>
      </c>
      <c r="X1053" s="269">
        <f>(IFERROR(-FV(X$963,X995,X145/X995)-X145,0)+(SUM($N145:W145)+SUM($N1024:W1024))*X$963*X995)*($F1053=5)</f>
        <v>0</v>
      </c>
      <c r="Y1053" s="269">
        <f>(IFERROR(-FV(Y$963,Y995,Y145/Y995)-Y145,0)+(SUM($N145:X145)+SUM($N1024:X1024))*Y$963*Y995)*($F1053=5)</f>
        <v>0</v>
      </c>
      <c r="Z1053" s="269">
        <f>(IFERROR(-FV(Z$963,Z995,Z145/Z995)-Z145,0)+(SUM($N145:Y145)+SUM($N1024:Y1024))*Z$963*Z995)*($F1053=5)</f>
        <v>0</v>
      </c>
      <c r="AA1053" s="269">
        <f>(IFERROR(-FV(AA$963,AA995,AA145/AA995)-AA145,0)+(SUM($N145:Z145)+SUM($N1024:Z1024))*AA$963*AA995)*($F1053=5)</f>
        <v>0</v>
      </c>
      <c r="AB1053" s="269">
        <f>(IFERROR(-FV(AB$963,AB995,AB145/AB995)-AB145,0)+(SUM($N145:AA145)+SUM($N1024:AA1024))*AB$963*AB995)*($F1053=5)</f>
        <v>0</v>
      </c>
      <c r="AC1053" s="269">
        <f>(IFERROR(-FV(AC$963,AC995,AC145/AC995)-AC145,0)+(SUM($N145:AB145)+SUM($N1024:AB1024))*AC$963*AC995)*($F1053=5)</f>
        <v>0</v>
      </c>
      <c r="AD1053" s="269">
        <f>(IFERROR(-FV(AD$963,AD995,AD145/AD995)-AD145,0)+(SUM($N145:AC145)+SUM($N1024:AC1024))*AD$963*AD995)*($F1053=5)</f>
        <v>0</v>
      </c>
      <c r="AE1053" s="269">
        <f>(IFERROR(-FV(AE$963,AE995,AE145/AE995)-AE145,0)+(SUM($N145:AD145)+SUM($N1024:AD1024))*AE$963*AE995)*($F1053=5)</f>
        <v>0</v>
      </c>
      <c r="AF1053" s="269">
        <f>(IFERROR(-FV(AF$963,AF995,AF145/AF995)-AF145,0)+(SUM($N145:AE145)+SUM($N1024:AE1024))*AF$963*AF995)*($F1053=5)</f>
        <v>0</v>
      </c>
      <c r="AG1053" s="269">
        <f>(IFERROR(-FV(AG$963,AG995,AG145/AG995)-AG145,0)+(SUM($N145:AF145)+SUM($N1024:AF1024))*AG$963*AG995)*($F1053=5)</f>
        <v>0</v>
      </c>
      <c r="AH1053" s="269">
        <f>(IFERROR(-FV(AH$963,AH995,AH145/AH995)-AH145,0)+(SUM($N145:AG145)+SUM($N1024:AG1024))*AH$963*AH995)*($F1053=5)</f>
        <v>0</v>
      </c>
      <c r="AI1053" s="269">
        <f>(IFERROR(-FV(AI$963,AI995,AI145/AI995)-AI145,0)+(SUM($N145:AH145)+SUM($N1024:AH1024))*AI$963*AI995)*($F1053=5)</f>
        <v>0</v>
      </c>
      <c r="AJ1053" s="269">
        <f>(IFERROR(-FV(AJ$963,AJ995,AJ145/AJ995)-AJ145,0)+(SUM($N145:AI145)+SUM($N1024:AI1024))*AJ$963*AJ995)*($F1053=5)</f>
        <v>0</v>
      </c>
      <c r="AK1053" s="269">
        <f>(IFERROR(-FV(AK$963,AK995,AK145/AK995)-AK145,0)+(SUM($N145:AJ145)+SUM($N1024:AJ1024))*AK$963*AK995)*($F1053=5)</f>
        <v>0</v>
      </c>
      <c r="AL1053" s="269">
        <f>(IFERROR(-FV(AL$963,AL995,AL145/AL995)-AL145,0)+(SUM($N145:AK145)+SUM($N1024:AK1024))*AL$963*AL995)*($F1053=5)</f>
        <v>0</v>
      </c>
      <c r="AM1053" s="269">
        <f>(IFERROR(-FV(AM$963,AM995,AM145/AM995)-AM145,0)+(SUM($N145:AL145)+SUM($N1024:AL1024))*AM$963*AM995)*($F1053=5)</f>
        <v>0</v>
      </c>
      <c r="AN1053" s="269">
        <f>(IFERROR(-FV(AN$963,AN995,AN145/AN995)-AN145,0)+(SUM($N145:AM145)+SUM($N1024:AM1024))*AN$963*AN995)*($F1053=5)</f>
        <v>0</v>
      </c>
      <c r="AO1053" s="269">
        <f>(IFERROR(-FV(AO$963,AO995,AO145/AO995)-AO145,0)+(SUM($N145:AN145)+SUM($N1024:AN1024))*AO$963*AO995)*($F1053=5)</f>
        <v>0</v>
      </c>
      <c r="AP1053" s="269">
        <f>(IFERROR(-FV(AP$963,AP995,AP145/AP995)-AP145,0)+(SUM($N145:AO145)+SUM($N1024:AO1024))*AP$963*AP995)*($F1053=5)</f>
        <v>0</v>
      </c>
      <c r="AQ1053" s="269">
        <f>(IFERROR(-FV(AQ$963,AQ995,AQ145/AQ995)-AQ145,0)+(SUM($N145:AP145)+SUM($N1024:AP1024))*AQ$963*AQ995)*($F1053=5)</f>
        <v>0</v>
      </c>
      <c r="AR1053" s="269">
        <f>(IFERROR(-FV(AR$963,AR995,AR145/AR995)-AR145,0)+(SUM($N145:AQ145)+SUM($N1024:AQ1024))*AR$963*AR995)*($F1053=5)</f>
        <v>0</v>
      </c>
      <c r="AS1053" s="269">
        <f>(IFERROR(-FV(AS$963,AS995,AS145/AS995)-AS145,0)+(SUM($N145:AR145)+SUM($N1024:AR1024))*AS$963*AS995)*($F1053=5)</f>
        <v>0</v>
      </c>
      <c r="AT1053" s="269">
        <f>(IFERROR(-FV(AT$963,AT995,AT145/AT995)-AT145,0)+(SUM($N145:AS145)+SUM($N1024:AS1024))*AT$963*AT995)*($F1053=5)</f>
        <v>0</v>
      </c>
      <c r="AU1053" s="269">
        <f>(IFERROR(-FV(AU$963,AU995,AU145/AU995)-AU145,0)+(SUM($N145:AT145)+SUM($N1024:AT1024))*AU$963*AU995)*($F1053=5)</f>
        <v>0</v>
      </c>
      <c r="AV1053" s="269">
        <f>(IFERROR(-FV(AV$963,AV995,AV145/AV995)-AV145,0)+(SUM($N145:AU145)+SUM($N1024:AU1024))*AV$963*AV995)*($F1053=5)</f>
        <v>0</v>
      </c>
      <c r="AW1053" s="269">
        <f>(IFERROR(-FV(AW$963,AW995,AW145/AW995)-AW145,0)+(SUM($N145:AV145)+SUM($N1024:AV1024))*AW$963*AW995)*($F1053=5)</f>
        <v>0</v>
      </c>
      <c r="AX1053" s="269">
        <f>(IFERROR(-FV(AX$963,AX995,AX145/AX995)-AX145,0)+(SUM($N145:AW145)+SUM($N1024:AW1024))*AX$963*AX995)*($F1053=5)</f>
        <v>0</v>
      </c>
      <c r="AY1053" s="269">
        <f>(IFERROR(-FV(AY$963,AY995,AY145/AY995)-AY145,0)+(SUM($N145:AX145)+SUM($N1024:AX1024))*AY$963*AY995)*($F1053=5)</f>
        <v>0</v>
      </c>
      <c r="AZ1053" s="269">
        <f>(IFERROR(-FV(AZ$963,AZ995,AZ145/AZ995)-AZ145,0)+(SUM($N145:AY145)+SUM($N1024:AY1024))*AZ$963*AZ995)*($F1053=5)</f>
        <v>0</v>
      </c>
      <c r="BA1053" s="269">
        <f>(IFERROR(-FV(BA$963,BA995,BA145/BA995)-BA145,0)+(SUM($N145:AZ145)+SUM($N1024:AZ1024))*BA$963*BA995)*($F1053=5)</f>
        <v>0</v>
      </c>
      <c r="BB1053" s="269">
        <f>(IFERROR(-FV(BB$963,BB995,BB145/BB995)-BB145,0)+(SUM($N145:BA145)+SUM($N1024:BA1024))*BB$963*BB995)*($F1053=5)</f>
        <v>0</v>
      </c>
      <c r="BC1053" s="269">
        <f>(IFERROR(-FV(BC$963,BC995,BC145/BC995)-BC145,0)+(SUM($N145:BB145)+SUM($N1024:BB1024))*BC$963*BC995)*($F1053=5)</f>
        <v>0</v>
      </c>
      <c r="BD1053" s="269">
        <f>(IFERROR(-FV(BD$963,BD995,BD145/BD995)-BD145,0)+(SUM($N145:BC145)+SUM($N1024:BC1024))*BD$963*BD995)*($F1053=5)</f>
        <v>0</v>
      </c>
      <c r="BE1053" s="269">
        <f>(IFERROR(-FV(BE$963,BE995,BE145/BE995)-BE145,0)+(SUM($N145:BD145)+SUM($N1024:BD1024))*BE$963*BE995)*($F1053=5)</f>
        <v>0</v>
      </c>
      <c r="BF1053" s="269">
        <f>(IFERROR(-FV(BF$963,BF995,BF145/BF995)-BF145,0)+(SUM($N145:BE145)+SUM($N1024:BE1024))*BF$963*BF995)*($F1053=5)</f>
        <v>0</v>
      </c>
      <c r="BG1053" s="269">
        <f>(IFERROR(-FV(BG$963,BG995,BG145/BG995)-BG145,0)+(SUM($N145:BF145)+SUM($N1024:BF1024))*BG$963*BG995)*($F1053=5)</f>
        <v>0</v>
      </c>
      <c r="BH1053" s="269">
        <f>(IFERROR(-FV(BH$963,BH995,BH145/BH995)-BH145,0)+(SUM($N145:BG145)+SUM($N1024:BG1024))*BH$963*BH995)*($F1053=5)</f>
        <v>0</v>
      </c>
      <c r="BI1053" s="269">
        <f>(IFERROR(-FV(BI$963,BI995,BI145/BI995)-BI145,0)+(SUM($N145:BH145)+SUM($N1024:BH1024))*BI$963*BI995)*($F1053=5)</f>
        <v>0</v>
      </c>
      <c r="BJ1053" s="269">
        <f>(IFERROR(-FV(BJ$963,BJ995,BJ145/BJ995)-BJ145,0)+(SUM($N145:BI145)+SUM($N1024:BI1024))*BJ$963*BJ995)*($F1053=5)</f>
        <v>0</v>
      </c>
      <c r="BK1053" s="269">
        <f>(IFERROR(-FV(BK$963,BK995,BK145/BK995)-BK145,0)+(SUM($N145:BJ145)+SUM($N1024:BJ1024))*BK$963*BK995)*($F1053=5)</f>
        <v>0</v>
      </c>
      <c r="BL1053" s="269">
        <f>(IFERROR(-FV(BL$963,BL995,BL145/BL995)-BL145,0)+(SUM($N145:BK145)+SUM($N1024:BK1024))*BL$963*BL995)*($F1053=5)</f>
        <v>0</v>
      </c>
      <c r="BM1053" s="269">
        <f>(IFERROR(-FV(BM$963,BM995,BM145/BM995)-BM145,0)+(SUM($N145:BL145)+SUM($N1024:BL1024))*BM$963*BM995)*($F1053=5)</f>
        <v>0</v>
      </c>
    </row>
    <row r="1054" spans="3:65" ht="12.75" outlineLevel="1">
      <c r="C1054" s="220">
        <f t="shared" si="794"/>
        <v>25</v>
      </c>
      <c r="D1054" s="198" t="str">
        <f t="shared" si="795"/>
        <v>…</v>
      </c>
      <c r="E1054" s="245" t="str">
        <f t="shared" si="793"/>
        <v>Operating Expense</v>
      </c>
      <c r="F1054" s="215">
        <f t="shared" si="793"/>
        <v>2</v>
      </c>
      <c r="G1054" s="215"/>
      <c r="H1054" s="257"/>
      <c r="K1054" s="239">
        <f t="shared" si="796"/>
        <v>0</v>
      </c>
      <c r="L1054" s="240">
        <f t="shared" si="797"/>
        <v>0</v>
      </c>
      <c r="O1054" s="269">
        <f>(IFERROR(-FV(O$963,O996,O146/O996)-O146,0)+(SUM($N146:N146)+SUM($N1025:N1025))*O$963*O996)*($F1054=5)</f>
        <v>0</v>
      </c>
      <c r="P1054" s="269">
        <f>(IFERROR(-FV(P$963,P996,P146/P996)-P146,0)+(SUM($N146:O146)+SUM($N1025:O1025))*P$963*P996)*($F1054=5)</f>
        <v>0</v>
      </c>
      <c r="Q1054" s="269">
        <f>(IFERROR(-FV(Q$963,Q996,Q146/Q996)-Q146,0)+(SUM($N146:P146)+SUM($N1025:P1025))*Q$963*Q996)*($F1054=5)</f>
        <v>0</v>
      </c>
      <c r="R1054" s="269">
        <f>(IFERROR(-FV(R$963,R996,R146/R996)-R146,0)+(SUM($N146:Q146)+SUM($N1025:Q1025))*R$963*R996)*($F1054=5)</f>
        <v>0</v>
      </c>
      <c r="S1054" s="269">
        <f>(IFERROR(-FV(S$963,S996,S146/S996)-S146,0)+(SUM($N146:R146)+SUM($N1025:R1025))*S$963*S996)*($F1054=5)</f>
        <v>0</v>
      </c>
      <c r="T1054" s="269">
        <f>(IFERROR(-FV(T$963,T996,T146/T996)-T146,0)+(SUM($N146:S146)+SUM($N1025:S1025))*T$963*T996)*($F1054=5)</f>
        <v>0</v>
      </c>
      <c r="U1054" s="269">
        <f>(IFERROR(-FV(U$963,U996,U146/U996)-U146,0)+(SUM($N146:T146)+SUM($N1025:T1025))*U$963*U996)*($F1054=5)</f>
        <v>0</v>
      </c>
      <c r="V1054" s="269">
        <f>(IFERROR(-FV(V$963,V996,V146/V996)-V146,0)+(SUM($N146:U146)+SUM($N1025:U1025))*V$963*V996)*($F1054=5)</f>
        <v>0</v>
      </c>
      <c r="W1054" s="269">
        <f>(IFERROR(-FV(W$963,W996,W146/W996)-W146,0)+(SUM($N146:V146)+SUM($N1025:V1025))*W$963*W996)*($F1054=5)</f>
        <v>0</v>
      </c>
      <c r="X1054" s="269">
        <f>(IFERROR(-FV(X$963,X996,X146/X996)-X146,0)+(SUM($N146:W146)+SUM($N1025:W1025))*X$963*X996)*($F1054=5)</f>
        <v>0</v>
      </c>
      <c r="Y1054" s="269">
        <f>(IFERROR(-FV(Y$963,Y996,Y146/Y996)-Y146,0)+(SUM($N146:X146)+SUM($N1025:X1025))*Y$963*Y996)*($F1054=5)</f>
        <v>0</v>
      </c>
      <c r="Z1054" s="269">
        <f>(IFERROR(-FV(Z$963,Z996,Z146/Z996)-Z146,0)+(SUM($N146:Y146)+SUM($N1025:Y1025))*Z$963*Z996)*($F1054=5)</f>
        <v>0</v>
      </c>
      <c r="AA1054" s="269">
        <f>(IFERROR(-FV(AA$963,AA996,AA146/AA996)-AA146,0)+(SUM($N146:Z146)+SUM($N1025:Z1025))*AA$963*AA996)*($F1054=5)</f>
        <v>0</v>
      </c>
      <c r="AB1054" s="269">
        <f>(IFERROR(-FV(AB$963,AB996,AB146/AB996)-AB146,0)+(SUM($N146:AA146)+SUM($N1025:AA1025))*AB$963*AB996)*($F1054=5)</f>
        <v>0</v>
      </c>
      <c r="AC1054" s="269">
        <f>(IFERROR(-FV(AC$963,AC996,AC146/AC996)-AC146,0)+(SUM($N146:AB146)+SUM($N1025:AB1025))*AC$963*AC996)*($F1054=5)</f>
        <v>0</v>
      </c>
      <c r="AD1054" s="269">
        <f>(IFERROR(-FV(AD$963,AD996,AD146/AD996)-AD146,0)+(SUM($N146:AC146)+SUM($N1025:AC1025))*AD$963*AD996)*($F1054=5)</f>
        <v>0</v>
      </c>
      <c r="AE1054" s="269">
        <f>(IFERROR(-FV(AE$963,AE996,AE146/AE996)-AE146,0)+(SUM($N146:AD146)+SUM($N1025:AD1025))*AE$963*AE996)*($F1054=5)</f>
        <v>0</v>
      </c>
      <c r="AF1054" s="269">
        <f>(IFERROR(-FV(AF$963,AF996,AF146/AF996)-AF146,0)+(SUM($N146:AE146)+SUM($N1025:AE1025))*AF$963*AF996)*($F1054=5)</f>
        <v>0</v>
      </c>
      <c r="AG1054" s="269">
        <f>(IFERROR(-FV(AG$963,AG996,AG146/AG996)-AG146,0)+(SUM($N146:AF146)+SUM($N1025:AF1025))*AG$963*AG996)*($F1054=5)</f>
        <v>0</v>
      </c>
      <c r="AH1054" s="269">
        <f>(IFERROR(-FV(AH$963,AH996,AH146/AH996)-AH146,0)+(SUM($N146:AG146)+SUM($N1025:AG1025))*AH$963*AH996)*($F1054=5)</f>
        <v>0</v>
      </c>
      <c r="AI1054" s="269">
        <f>(IFERROR(-FV(AI$963,AI996,AI146/AI996)-AI146,0)+(SUM($N146:AH146)+SUM($N1025:AH1025))*AI$963*AI996)*($F1054=5)</f>
        <v>0</v>
      </c>
      <c r="AJ1054" s="269">
        <f>(IFERROR(-FV(AJ$963,AJ996,AJ146/AJ996)-AJ146,0)+(SUM($N146:AI146)+SUM($N1025:AI1025))*AJ$963*AJ996)*($F1054=5)</f>
        <v>0</v>
      </c>
      <c r="AK1054" s="269">
        <f>(IFERROR(-FV(AK$963,AK996,AK146/AK996)-AK146,0)+(SUM($N146:AJ146)+SUM($N1025:AJ1025))*AK$963*AK996)*($F1054=5)</f>
        <v>0</v>
      </c>
      <c r="AL1054" s="269">
        <f>(IFERROR(-FV(AL$963,AL996,AL146/AL996)-AL146,0)+(SUM($N146:AK146)+SUM($N1025:AK1025))*AL$963*AL996)*($F1054=5)</f>
        <v>0</v>
      </c>
      <c r="AM1054" s="269">
        <f>(IFERROR(-FV(AM$963,AM996,AM146/AM996)-AM146,0)+(SUM($N146:AL146)+SUM($N1025:AL1025))*AM$963*AM996)*($F1054=5)</f>
        <v>0</v>
      </c>
      <c r="AN1054" s="269">
        <f>(IFERROR(-FV(AN$963,AN996,AN146/AN996)-AN146,0)+(SUM($N146:AM146)+SUM($N1025:AM1025))*AN$963*AN996)*($F1054=5)</f>
        <v>0</v>
      </c>
      <c r="AO1054" s="269">
        <f>(IFERROR(-FV(AO$963,AO996,AO146/AO996)-AO146,0)+(SUM($N146:AN146)+SUM($N1025:AN1025))*AO$963*AO996)*($F1054=5)</f>
        <v>0</v>
      </c>
      <c r="AP1054" s="269">
        <f>(IFERROR(-FV(AP$963,AP996,AP146/AP996)-AP146,0)+(SUM($N146:AO146)+SUM($N1025:AO1025))*AP$963*AP996)*($F1054=5)</f>
        <v>0</v>
      </c>
      <c r="AQ1054" s="269">
        <f>(IFERROR(-FV(AQ$963,AQ996,AQ146/AQ996)-AQ146,0)+(SUM($N146:AP146)+SUM($N1025:AP1025))*AQ$963*AQ996)*($F1054=5)</f>
        <v>0</v>
      </c>
      <c r="AR1054" s="269">
        <f>(IFERROR(-FV(AR$963,AR996,AR146/AR996)-AR146,0)+(SUM($N146:AQ146)+SUM($N1025:AQ1025))*AR$963*AR996)*($F1054=5)</f>
        <v>0</v>
      </c>
      <c r="AS1054" s="269">
        <f>(IFERROR(-FV(AS$963,AS996,AS146/AS996)-AS146,0)+(SUM($N146:AR146)+SUM($N1025:AR1025))*AS$963*AS996)*($F1054=5)</f>
        <v>0</v>
      </c>
      <c r="AT1054" s="269">
        <f>(IFERROR(-FV(AT$963,AT996,AT146/AT996)-AT146,0)+(SUM($N146:AS146)+SUM($N1025:AS1025))*AT$963*AT996)*($F1054=5)</f>
        <v>0</v>
      </c>
      <c r="AU1054" s="269">
        <f>(IFERROR(-FV(AU$963,AU996,AU146/AU996)-AU146,0)+(SUM($N146:AT146)+SUM($N1025:AT1025))*AU$963*AU996)*($F1054=5)</f>
        <v>0</v>
      </c>
      <c r="AV1054" s="269">
        <f>(IFERROR(-FV(AV$963,AV996,AV146/AV996)-AV146,0)+(SUM($N146:AU146)+SUM($N1025:AU1025))*AV$963*AV996)*($F1054=5)</f>
        <v>0</v>
      </c>
      <c r="AW1054" s="269">
        <f>(IFERROR(-FV(AW$963,AW996,AW146/AW996)-AW146,0)+(SUM($N146:AV146)+SUM($N1025:AV1025))*AW$963*AW996)*($F1054=5)</f>
        <v>0</v>
      </c>
      <c r="AX1054" s="269">
        <f>(IFERROR(-FV(AX$963,AX996,AX146/AX996)-AX146,0)+(SUM($N146:AW146)+SUM($N1025:AW1025))*AX$963*AX996)*($F1054=5)</f>
        <v>0</v>
      </c>
      <c r="AY1054" s="269">
        <f>(IFERROR(-FV(AY$963,AY996,AY146/AY996)-AY146,0)+(SUM($N146:AX146)+SUM($N1025:AX1025))*AY$963*AY996)*($F1054=5)</f>
        <v>0</v>
      </c>
      <c r="AZ1054" s="269">
        <f>(IFERROR(-FV(AZ$963,AZ996,AZ146/AZ996)-AZ146,0)+(SUM($N146:AY146)+SUM($N1025:AY1025))*AZ$963*AZ996)*($F1054=5)</f>
        <v>0</v>
      </c>
      <c r="BA1054" s="269">
        <f>(IFERROR(-FV(BA$963,BA996,BA146/BA996)-BA146,0)+(SUM($N146:AZ146)+SUM($N1025:AZ1025))*BA$963*BA996)*($F1054=5)</f>
        <v>0</v>
      </c>
      <c r="BB1054" s="269">
        <f>(IFERROR(-FV(BB$963,BB996,BB146/BB996)-BB146,0)+(SUM($N146:BA146)+SUM($N1025:BA1025))*BB$963*BB996)*($F1054=5)</f>
        <v>0</v>
      </c>
      <c r="BC1054" s="269">
        <f>(IFERROR(-FV(BC$963,BC996,BC146/BC996)-BC146,0)+(SUM($N146:BB146)+SUM($N1025:BB1025))*BC$963*BC996)*($F1054=5)</f>
        <v>0</v>
      </c>
      <c r="BD1054" s="269">
        <f>(IFERROR(-FV(BD$963,BD996,BD146/BD996)-BD146,0)+(SUM($N146:BC146)+SUM($N1025:BC1025))*BD$963*BD996)*($F1054=5)</f>
        <v>0</v>
      </c>
      <c r="BE1054" s="269">
        <f>(IFERROR(-FV(BE$963,BE996,BE146/BE996)-BE146,0)+(SUM($N146:BD146)+SUM($N1025:BD1025))*BE$963*BE996)*($F1054=5)</f>
        <v>0</v>
      </c>
      <c r="BF1054" s="269">
        <f>(IFERROR(-FV(BF$963,BF996,BF146/BF996)-BF146,0)+(SUM($N146:BE146)+SUM($N1025:BE1025))*BF$963*BF996)*($F1054=5)</f>
        <v>0</v>
      </c>
      <c r="BG1054" s="269">
        <f>(IFERROR(-FV(BG$963,BG996,BG146/BG996)-BG146,0)+(SUM($N146:BF146)+SUM($N1025:BF1025))*BG$963*BG996)*($F1054=5)</f>
        <v>0</v>
      </c>
      <c r="BH1054" s="269">
        <f>(IFERROR(-FV(BH$963,BH996,BH146/BH996)-BH146,0)+(SUM($N146:BG146)+SUM($N1025:BG1025))*BH$963*BH996)*($F1054=5)</f>
        <v>0</v>
      </c>
      <c r="BI1054" s="269">
        <f>(IFERROR(-FV(BI$963,BI996,BI146/BI996)-BI146,0)+(SUM($N146:BH146)+SUM($N1025:BH1025))*BI$963*BI996)*($F1054=5)</f>
        <v>0</v>
      </c>
      <c r="BJ1054" s="269">
        <f>(IFERROR(-FV(BJ$963,BJ996,BJ146/BJ996)-BJ146,0)+(SUM($N146:BI146)+SUM($N1025:BI1025))*BJ$963*BJ996)*($F1054=5)</f>
        <v>0</v>
      </c>
      <c r="BK1054" s="269">
        <f>(IFERROR(-FV(BK$963,BK996,BK146/BK996)-BK146,0)+(SUM($N146:BJ146)+SUM($N1025:BJ1025))*BK$963*BK996)*($F1054=5)</f>
        <v>0</v>
      </c>
      <c r="BL1054" s="269">
        <f>(IFERROR(-FV(BL$963,BL996,BL146/BL996)-BL146,0)+(SUM($N146:BK146)+SUM($N1025:BK1025))*BL$963*BL996)*($F1054=5)</f>
        <v>0</v>
      </c>
      <c r="BM1054" s="269">
        <f>(IFERROR(-FV(BM$963,BM996,BM146/BM996)-BM146,0)+(SUM($N146:BL146)+SUM($N1025:BL1025))*BM$963*BM996)*($F1054=5)</f>
        <v>0</v>
      </c>
    </row>
    <row r="1055" spans="4:65" ht="12.75" outlineLevel="1">
      <c r="D1055" s="226" t="str">
        <f>"Total "&amp;D1029</f>
        <v>Total Debt AFUDC Accrued</v>
      </c>
      <c r="K1055" s="241">
        <f t="shared" si="796"/>
        <v>0</v>
      </c>
      <c r="L1055" s="242">
        <f t="shared" si="797"/>
        <v>0</v>
      </c>
      <c r="O1055" s="243">
        <f>SUM(O1030:O1054)</f>
        <v>0</v>
      </c>
      <c r="P1055" s="243">
        <f>SUM(P1030:P1054)</f>
        <v>0</v>
      </c>
      <c r="Q1055" s="243">
        <f t="shared" si="798" ref="Q1055:BM1055">SUM(Q1030:Q1054)</f>
        <v>0</v>
      </c>
      <c r="R1055" s="243">
        <f t="shared" si="798"/>
        <v>0</v>
      </c>
      <c r="S1055" s="243">
        <f t="shared" si="798"/>
        <v>0</v>
      </c>
      <c r="T1055" s="243">
        <f t="shared" si="798"/>
        <v>0</v>
      </c>
      <c r="U1055" s="243">
        <f t="shared" si="798"/>
        <v>0</v>
      </c>
      <c r="V1055" s="243">
        <f t="shared" si="798"/>
        <v>0</v>
      </c>
      <c r="W1055" s="243">
        <f t="shared" si="798"/>
        <v>0</v>
      </c>
      <c r="X1055" s="243">
        <f t="shared" si="798"/>
        <v>0</v>
      </c>
      <c r="Y1055" s="243">
        <f t="shared" si="798"/>
        <v>0</v>
      </c>
      <c r="Z1055" s="243">
        <f t="shared" si="798"/>
        <v>0</v>
      </c>
      <c r="AA1055" s="243">
        <f t="shared" si="798"/>
        <v>0</v>
      </c>
      <c r="AB1055" s="243">
        <f t="shared" si="798"/>
        <v>0</v>
      </c>
      <c r="AC1055" s="243">
        <f t="shared" si="798"/>
        <v>0</v>
      </c>
      <c r="AD1055" s="243">
        <f t="shared" si="798"/>
        <v>0</v>
      </c>
      <c r="AE1055" s="243">
        <f t="shared" si="798"/>
        <v>0</v>
      </c>
      <c r="AF1055" s="243">
        <f t="shared" si="798"/>
        <v>0</v>
      </c>
      <c r="AG1055" s="243">
        <f t="shared" si="798"/>
        <v>0</v>
      </c>
      <c r="AH1055" s="243">
        <f t="shared" si="798"/>
        <v>0</v>
      </c>
      <c r="AI1055" s="243">
        <f t="shared" si="798"/>
        <v>0</v>
      </c>
      <c r="AJ1055" s="243">
        <f t="shared" si="798"/>
        <v>0</v>
      </c>
      <c r="AK1055" s="243">
        <f t="shared" si="798"/>
        <v>0</v>
      </c>
      <c r="AL1055" s="243">
        <f t="shared" si="798"/>
        <v>0</v>
      </c>
      <c r="AM1055" s="243">
        <f t="shared" si="798"/>
        <v>0</v>
      </c>
      <c r="AN1055" s="243">
        <f t="shared" si="798"/>
        <v>0</v>
      </c>
      <c r="AO1055" s="243">
        <f t="shared" si="798"/>
        <v>0</v>
      </c>
      <c r="AP1055" s="243">
        <f t="shared" si="798"/>
        <v>0</v>
      </c>
      <c r="AQ1055" s="243">
        <f t="shared" si="798"/>
        <v>0</v>
      </c>
      <c r="AR1055" s="243">
        <f t="shared" si="798"/>
        <v>0</v>
      </c>
      <c r="AS1055" s="243">
        <f t="shared" si="798"/>
        <v>0</v>
      </c>
      <c r="AT1055" s="243">
        <f t="shared" si="798"/>
        <v>0</v>
      </c>
      <c r="AU1055" s="243">
        <f t="shared" si="798"/>
        <v>0</v>
      </c>
      <c r="AV1055" s="243">
        <f t="shared" si="798"/>
        <v>0</v>
      </c>
      <c r="AW1055" s="243">
        <f t="shared" si="798"/>
        <v>0</v>
      </c>
      <c r="AX1055" s="243">
        <f t="shared" si="798"/>
        <v>0</v>
      </c>
      <c r="AY1055" s="243">
        <f t="shared" si="798"/>
        <v>0</v>
      </c>
      <c r="AZ1055" s="243">
        <f t="shared" si="798"/>
        <v>0</v>
      </c>
      <c r="BA1055" s="243">
        <f t="shared" si="798"/>
        <v>0</v>
      </c>
      <c r="BB1055" s="243">
        <f t="shared" si="798"/>
        <v>0</v>
      </c>
      <c r="BC1055" s="243">
        <f t="shared" si="798"/>
        <v>0</v>
      </c>
      <c r="BD1055" s="243">
        <f t="shared" si="798"/>
        <v>0</v>
      </c>
      <c r="BE1055" s="243">
        <f t="shared" si="798"/>
        <v>0</v>
      </c>
      <c r="BF1055" s="243">
        <f t="shared" si="798"/>
        <v>0</v>
      </c>
      <c r="BG1055" s="243">
        <f t="shared" si="798"/>
        <v>0</v>
      </c>
      <c r="BH1055" s="243">
        <f t="shared" si="798"/>
        <v>0</v>
      </c>
      <c r="BI1055" s="243">
        <f t="shared" si="798"/>
        <v>0</v>
      </c>
      <c r="BJ1055" s="243">
        <f t="shared" si="798"/>
        <v>0</v>
      </c>
      <c r="BK1055" s="243">
        <f t="shared" si="798"/>
        <v>0</v>
      </c>
      <c r="BL1055" s="243">
        <f t="shared" si="798"/>
        <v>0</v>
      </c>
      <c r="BM1055" s="243">
        <f t="shared" si="798"/>
        <v>0</v>
      </c>
    </row>
    <row r="1056" spans="4:7" s="221" customFormat="1" ht="12.75" outlineLevel="1">
      <c r="D1056" s="229"/>
      <c r="F1056" s="230"/>
      <c r="G1056" s="230"/>
    </row>
    <row r="1057" spans="4:7" s="221" customFormat="1" ht="12.75" outlineLevel="1">
      <c r="D1057" s="229"/>
      <c r="F1057" s="230"/>
      <c r="G1057" s="230"/>
    </row>
    <row r="1058" spans="4:65" ht="12.75" outlineLevel="1">
      <c r="D1058" s="218" t="s">
        <v>208</v>
      </c>
      <c r="E1058" s="213"/>
      <c r="F1058" s="186"/>
      <c r="G1058" s="186"/>
      <c r="H1058" s="251"/>
      <c r="K1058" s="216"/>
      <c r="L1058" s="216"/>
      <c r="M1058" s="216"/>
      <c r="O1058" s="216"/>
      <c r="P1058" s="216"/>
      <c r="Q1058" s="216"/>
      <c r="R1058" s="216"/>
      <c r="S1058" s="216"/>
      <c r="T1058" s="216"/>
      <c r="U1058" s="216"/>
      <c r="V1058" s="216"/>
      <c r="W1058" s="216"/>
      <c r="X1058" s="216"/>
      <c r="Y1058" s="216"/>
      <c r="Z1058" s="216"/>
      <c r="AA1058" s="216"/>
      <c r="AB1058" s="216"/>
      <c r="AC1058" s="216"/>
      <c r="AD1058" s="216"/>
      <c r="AE1058" s="216"/>
      <c r="AF1058" s="216"/>
      <c r="AG1058" s="216"/>
      <c r="AH1058" s="216"/>
      <c r="AI1058" s="216"/>
      <c r="AJ1058" s="216"/>
      <c r="AK1058" s="216"/>
      <c r="AL1058" s="216"/>
      <c r="AM1058" s="216"/>
      <c r="AN1058" s="216"/>
      <c r="AO1058" s="216"/>
      <c r="AP1058" s="216"/>
      <c r="AQ1058" s="216"/>
      <c r="AR1058" s="216"/>
      <c r="AS1058" s="216"/>
      <c r="AT1058" s="216"/>
      <c r="AU1058" s="216"/>
      <c r="AV1058" s="216"/>
      <c r="AW1058" s="216"/>
      <c r="AX1058" s="216"/>
      <c r="AY1058" s="216"/>
      <c r="AZ1058" s="216"/>
      <c r="BA1058" s="216"/>
      <c r="BB1058" s="216"/>
      <c r="BC1058" s="216"/>
      <c r="BD1058" s="216"/>
      <c r="BE1058" s="216"/>
      <c r="BF1058" s="216"/>
      <c r="BG1058" s="216"/>
      <c r="BH1058" s="216"/>
      <c r="BI1058" s="216"/>
      <c r="BJ1058" s="216"/>
      <c r="BK1058" s="216"/>
      <c r="BL1058" s="216"/>
      <c r="BM1058" s="216"/>
    </row>
    <row r="1059" spans="3:65" ht="12.75" outlineLevel="1">
      <c r="C1059" s="220">
        <f>C1058+1</f>
        <v>1</v>
      </c>
      <c r="D1059" s="198" t="str">
        <f>INDEX(D$64:D$88,$C1059,1)</f>
        <v>Capital Costs</v>
      </c>
      <c r="E1059" s="245" t="str">
        <f t="shared" si="799" ref="E1059:F1083">INDEX(E$64:E$88,$C1059,1)</f>
        <v>Capital</v>
      </c>
      <c r="F1059" s="215">
        <f t="shared" si="799"/>
        <v>4</v>
      </c>
      <c r="G1059" s="215"/>
      <c r="H1059" s="257"/>
      <c r="K1059" s="236">
        <f>SUMPRODUCT(O1059:BM1059,$O$12:$BM$12)</f>
        <v>0</v>
      </c>
      <c r="L1059" s="237">
        <f>SUM(O1059:BM1059)</f>
        <v>0</v>
      </c>
      <c r="O1059" s="269">
        <f>O1001-O1030</f>
        <v>0</v>
      </c>
      <c r="P1059" s="269">
        <f t="shared" si="800" ref="P1059:BM1059">P1001-P1030</f>
        <v>0</v>
      </c>
      <c r="Q1059" s="269">
        <f t="shared" si="800"/>
        <v>0</v>
      </c>
      <c r="R1059" s="269">
        <f t="shared" si="800"/>
        <v>0</v>
      </c>
      <c r="S1059" s="269">
        <f t="shared" si="800"/>
        <v>0</v>
      </c>
      <c r="T1059" s="269">
        <f t="shared" si="800"/>
        <v>0</v>
      </c>
      <c r="U1059" s="269">
        <f t="shared" si="800"/>
        <v>0</v>
      </c>
      <c r="V1059" s="269">
        <f t="shared" si="800"/>
        <v>0</v>
      </c>
      <c r="W1059" s="269">
        <f t="shared" si="800"/>
        <v>0</v>
      </c>
      <c r="X1059" s="269">
        <f t="shared" si="800"/>
        <v>0</v>
      </c>
      <c r="Y1059" s="269">
        <f t="shared" si="800"/>
        <v>0</v>
      </c>
      <c r="Z1059" s="269">
        <f t="shared" si="800"/>
        <v>0</v>
      </c>
      <c r="AA1059" s="269">
        <f t="shared" si="800"/>
        <v>0</v>
      </c>
      <c r="AB1059" s="269">
        <f t="shared" si="800"/>
        <v>0</v>
      </c>
      <c r="AC1059" s="269">
        <f t="shared" si="800"/>
        <v>0</v>
      </c>
      <c r="AD1059" s="269">
        <f t="shared" si="800"/>
        <v>0</v>
      </c>
      <c r="AE1059" s="269">
        <f t="shared" si="800"/>
        <v>0</v>
      </c>
      <c r="AF1059" s="269">
        <f t="shared" si="800"/>
        <v>0</v>
      </c>
      <c r="AG1059" s="269">
        <f t="shared" si="800"/>
        <v>0</v>
      </c>
      <c r="AH1059" s="269">
        <f t="shared" si="800"/>
        <v>0</v>
      </c>
      <c r="AI1059" s="269">
        <f t="shared" si="800"/>
        <v>0</v>
      </c>
      <c r="AJ1059" s="269">
        <f t="shared" si="800"/>
        <v>0</v>
      </c>
      <c r="AK1059" s="269">
        <f t="shared" si="800"/>
        <v>0</v>
      </c>
      <c r="AL1059" s="269">
        <f t="shared" si="800"/>
        <v>0</v>
      </c>
      <c r="AM1059" s="269">
        <f t="shared" si="800"/>
        <v>0</v>
      </c>
      <c r="AN1059" s="269">
        <f t="shared" si="800"/>
        <v>0</v>
      </c>
      <c r="AO1059" s="269">
        <f t="shared" si="800"/>
        <v>0</v>
      </c>
      <c r="AP1059" s="269">
        <f t="shared" si="800"/>
        <v>0</v>
      </c>
      <c r="AQ1059" s="269">
        <f t="shared" si="800"/>
        <v>0</v>
      </c>
      <c r="AR1059" s="269">
        <f t="shared" si="800"/>
        <v>0</v>
      </c>
      <c r="AS1059" s="269">
        <f t="shared" si="800"/>
        <v>0</v>
      </c>
      <c r="AT1059" s="269">
        <f t="shared" si="800"/>
        <v>0</v>
      </c>
      <c r="AU1059" s="269">
        <f t="shared" si="800"/>
        <v>0</v>
      </c>
      <c r="AV1059" s="269">
        <f t="shared" si="800"/>
        <v>0</v>
      </c>
      <c r="AW1059" s="269">
        <f t="shared" si="800"/>
        <v>0</v>
      </c>
      <c r="AX1059" s="269">
        <f t="shared" si="800"/>
        <v>0</v>
      </c>
      <c r="AY1059" s="269">
        <f t="shared" si="800"/>
        <v>0</v>
      </c>
      <c r="AZ1059" s="269">
        <f t="shared" si="800"/>
        <v>0</v>
      </c>
      <c r="BA1059" s="269">
        <f t="shared" si="800"/>
        <v>0</v>
      </c>
      <c r="BB1059" s="269">
        <f t="shared" si="800"/>
        <v>0</v>
      </c>
      <c r="BC1059" s="269">
        <f t="shared" si="800"/>
        <v>0</v>
      </c>
      <c r="BD1059" s="269">
        <f t="shared" si="800"/>
        <v>0</v>
      </c>
      <c r="BE1059" s="269">
        <f t="shared" si="800"/>
        <v>0</v>
      </c>
      <c r="BF1059" s="269">
        <f t="shared" si="800"/>
        <v>0</v>
      </c>
      <c r="BG1059" s="269">
        <f t="shared" si="800"/>
        <v>0</v>
      </c>
      <c r="BH1059" s="269">
        <f t="shared" si="800"/>
        <v>0</v>
      </c>
      <c r="BI1059" s="269">
        <f t="shared" si="800"/>
        <v>0</v>
      </c>
      <c r="BJ1059" s="269">
        <f t="shared" si="800"/>
        <v>0</v>
      </c>
      <c r="BK1059" s="269">
        <f t="shared" si="800"/>
        <v>0</v>
      </c>
      <c r="BL1059" s="269">
        <f t="shared" si="800"/>
        <v>0</v>
      </c>
      <c r="BM1059" s="269">
        <f t="shared" si="800"/>
        <v>0</v>
      </c>
    </row>
    <row r="1060" spans="3:65" ht="12.75" outlineLevel="1">
      <c r="C1060" s="220">
        <f t="shared" si="801" ref="C1060:C1083">C1059+1</f>
        <v>2</v>
      </c>
      <c r="D1060" s="198" t="str">
        <f t="shared" si="802" ref="D1060:D1083">INDEX(D$64:D$88,$C1060,1)</f>
        <v>O&amp;M</v>
      </c>
      <c r="E1060" s="245" t="str">
        <f t="shared" si="799"/>
        <v>Operating Expense</v>
      </c>
      <c r="F1060" s="215">
        <f t="shared" si="799"/>
        <v>2</v>
      </c>
      <c r="G1060" s="215"/>
      <c r="H1060" s="257"/>
      <c r="K1060" s="236">
        <f t="shared" si="803" ref="K1060:K1084">SUMPRODUCT(O1060:BM1060,$O$12:$BM$12)</f>
        <v>0</v>
      </c>
      <c r="L1060" s="237">
        <f t="shared" si="804" ref="L1060:L1084">SUM(O1060:BM1060)</f>
        <v>0</v>
      </c>
      <c r="O1060" s="269">
        <f t="shared" si="805" ref="O1060:BM1060">O1002-O1031</f>
        <v>0</v>
      </c>
      <c r="P1060" s="269">
        <f t="shared" si="805"/>
        <v>0</v>
      </c>
      <c r="Q1060" s="269">
        <f t="shared" si="805"/>
        <v>0</v>
      </c>
      <c r="R1060" s="269">
        <f t="shared" si="805"/>
        <v>0</v>
      </c>
      <c r="S1060" s="269">
        <f t="shared" si="805"/>
        <v>0</v>
      </c>
      <c r="T1060" s="269">
        <f t="shared" si="805"/>
        <v>0</v>
      </c>
      <c r="U1060" s="269">
        <f t="shared" si="805"/>
        <v>0</v>
      </c>
      <c r="V1060" s="269">
        <f t="shared" si="805"/>
        <v>0</v>
      </c>
      <c r="W1060" s="269">
        <f t="shared" si="805"/>
        <v>0</v>
      </c>
      <c r="X1060" s="269">
        <f t="shared" si="805"/>
        <v>0</v>
      </c>
      <c r="Y1060" s="269">
        <f t="shared" si="805"/>
        <v>0</v>
      </c>
      <c r="Z1060" s="269">
        <f t="shared" si="805"/>
        <v>0</v>
      </c>
      <c r="AA1060" s="269">
        <f t="shared" si="805"/>
        <v>0</v>
      </c>
      <c r="AB1060" s="269">
        <f t="shared" si="805"/>
        <v>0</v>
      </c>
      <c r="AC1060" s="269">
        <f t="shared" si="805"/>
        <v>0</v>
      </c>
      <c r="AD1060" s="269">
        <f t="shared" si="805"/>
        <v>0</v>
      </c>
      <c r="AE1060" s="269">
        <f t="shared" si="805"/>
        <v>0</v>
      </c>
      <c r="AF1060" s="269">
        <f t="shared" si="805"/>
        <v>0</v>
      </c>
      <c r="AG1060" s="269">
        <f t="shared" si="805"/>
        <v>0</v>
      </c>
      <c r="AH1060" s="269">
        <f t="shared" si="805"/>
        <v>0</v>
      </c>
      <c r="AI1060" s="269">
        <f t="shared" si="805"/>
        <v>0</v>
      </c>
      <c r="AJ1060" s="269">
        <f t="shared" si="805"/>
        <v>0</v>
      </c>
      <c r="AK1060" s="269">
        <f t="shared" si="805"/>
        <v>0</v>
      </c>
      <c r="AL1060" s="269">
        <f t="shared" si="805"/>
        <v>0</v>
      </c>
      <c r="AM1060" s="269">
        <f t="shared" si="805"/>
        <v>0</v>
      </c>
      <c r="AN1060" s="269">
        <f t="shared" si="805"/>
        <v>0</v>
      </c>
      <c r="AO1060" s="269">
        <f t="shared" si="805"/>
        <v>0</v>
      </c>
      <c r="AP1060" s="269">
        <f t="shared" si="805"/>
        <v>0</v>
      </c>
      <c r="AQ1060" s="269">
        <f t="shared" si="805"/>
        <v>0</v>
      </c>
      <c r="AR1060" s="269">
        <f t="shared" si="805"/>
        <v>0</v>
      </c>
      <c r="AS1060" s="269">
        <f t="shared" si="805"/>
        <v>0</v>
      </c>
      <c r="AT1060" s="269">
        <f t="shared" si="805"/>
        <v>0</v>
      </c>
      <c r="AU1060" s="269">
        <f t="shared" si="805"/>
        <v>0</v>
      </c>
      <c r="AV1060" s="269">
        <f t="shared" si="805"/>
        <v>0</v>
      </c>
      <c r="AW1060" s="269">
        <f t="shared" si="805"/>
        <v>0</v>
      </c>
      <c r="AX1060" s="269">
        <f t="shared" si="805"/>
        <v>0</v>
      </c>
      <c r="AY1060" s="269">
        <f t="shared" si="805"/>
        <v>0</v>
      </c>
      <c r="AZ1060" s="269">
        <f t="shared" si="805"/>
        <v>0</v>
      </c>
      <c r="BA1060" s="269">
        <f t="shared" si="805"/>
        <v>0</v>
      </c>
      <c r="BB1060" s="269">
        <f t="shared" si="805"/>
        <v>0</v>
      </c>
      <c r="BC1060" s="269">
        <f t="shared" si="805"/>
        <v>0</v>
      </c>
      <c r="BD1060" s="269">
        <f t="shared" si="805"/>
        <v>0</v>
      </c>
      <c r="BE1060" s="269">
        <f t="shared" si="805"/>
        <v>0</v>
      </c>
      <c r="BF1060" s="269">
        <f t="shared" si="805"/>
        <v>0</v>
      </c>
      <c r="BG1060" s="269">
        <f t="shared" si="805"/>
        <v>0</v>
      </c>
      <c r="BH1060" s="269">
        <f t="shared" si="805"/>
        <v>0</v>
      </c>
      <c r="BI1060" s="269">
        <f t="shared" si="805"/>
        <v>0</v>
      </c>
      <c r="BJ1060" s="269">
        <f t="shared" si="805"/>
        <v>0</v>
      </c>
      <c r="BK1060" s="269">
        <f t="shared" si="805"/>
        <v>0</v>
      </c>
      <c r="BL1060" s="269">
        <f t="shared" si="805"/>
        <v>0</v>
      </c>
      <c r="BM1060" s="269">
        <f t="shared" si="805"/>
        <v>0</v>
      </c>
    </row>
    <row r="1061" spans="3:65" ht="12.75" outlineLevel="1">
      <c r="C1061" s="220">
        <f t="shared" si="801"/>
        <v>3</v>
      </c>
      <c r="D1061" s="198" t="str">
        <f t="shared" si="802"/>
        <v>…</v>
      </c>
      <c r="E1061" s="245" t="str">
        <f t="shared" si="799"/>
        <v>Operating Expense</v>
      </c>
      <c r="F1061" s="215">
        <f t="shared" si="799"/>
        <v>2</v>
      </c>
      <c r="G1061" s="215"/>
      <c r="H1061" s="257"/>
      <c r="K1061" s="236">
        <f t="shared" si="803"/>
        <v>0</v>
      </c>
      <c r="L1061" s="237">
        <f t="shared" si="804"/>
        <v>0</v>
      </c>
      <c r="O1061" s="269">
        <f t="shared" si="806" ref="O1061:BM1061">O1003-O1032</f>
        <v>0</v>
      </c>
      <c r="P1061" s="269">
        <f t="shared" si="806"/>
        <v>0</v>
      </c>
      <c r="Q1061" s="269">
        <f t="shared" si="806"/>
        <v>0</v>
      </c>
      <c r="R1061" s="269">
        <f t="shared" si="806"/>
        <v>0</v>
      </c>
      <c r="S1061" s="269">
        <f t="shared" si="806"/>
        <v>0</v>
      </c>
      <c r="T1061" s="269">
        <f t="shared" si="806"/>
        <v>0</v>
      </c>
      <c r="U1061" s="269">
        <f t="shared" si="806"/>
        <v>0</v>
      </c>
      <c r="V1061" s="269">
        <f t="shared" si="806"/>
        <v>0</v>
      </c>
      <c r="W1061" s="269">
        <f t="shared" si="806"/>
        <v>0</v>
      </c>
      <c r="X1061" s="269">
        <f t="shared" si="806"/>
        <v>0</v>
      </c>
      <c r="Y1061" s="269">
        <f t="shared" si="806"/>
        <v>0</v>
      </c>
      <c r="Z1061" s="269">
        <f t="shared" si="806"/>
        <v>0</v>
      </c>
      <c r="AA1061" s="269">
        <f t="shared" si="806"/>
        <v>0</v>
      </c>
      <c r="AB1061" s="269">
        <f t="shared" si="806"/>
        <v>0</v>
      </c>
      <c r="AC1061" s="269">
        <f t="shared" si="806"/>
        <v>0</v>
      </c>
      <c r="AD1061" s="269">
        <f t="shared" si="806"/>
        <v>0</v>
      </c>
      <c r="AE1061" s="269">
        <f t="shared" si="806"/>
        <v>0</v>
      </c>
      <c r="AF1061" s="269">
        <f t="shared" si="806"/>
        <v>0</v>
      </c>
      <c r="AG1061" s="269">
        <f t="shared" si="806"/>
        <v>0</v>
      </c>
      <c r="AH1061" s="269">
        <f t="shared" si="806"/>
        <v>0</v>
      </c>
      <c r="AI1061" s="269">
        <f t="shared" si="806"/>
        <v>0</v>
      </c>
      <c r="AJ1061" s="269">
        <f t="shared" si="806"/>
        <v>0</v>
      </c>
      <c r="AK1061" s="269">
        <f t="shared" si="806"/>
        <v>0</v>
      </c>
      <c r="AL1061" s="269">
        <f t="shared" si="806"/>
        <v>0</v>
      </c>
      <c r="AM1061" s="269">
        <f t="shared" si="806"/>
        <v>0</v>
      </c>
      <c r="AN1061" s="269">
        <f t="shared" si="806"/>
        <v>0</v>
      </c>
      <c r="AO1061" s="269">
        <f t="shared" si="806"/>
        <v>0</v>
      </c>
      <c r="AP1061" s="269">
        <f t="shared" si="806"/>
        <v>0</v>
      </c>
      <c r="AQ1061" s="269">
        <f t="shared" si="806"/>
        <v>0</v>
      </c>
      <c r="AR1061" s="269">
        <f t="shared" si="806"/>
        <v>0</v>
      </c>
      <c r="AS1061" s="269">
        <f t="shared" si="806"/>
        <v>0</v>
      </c>
      <c r="AT1061" s="269">
        <f t="shared" si="806"/>
        <v>0</v>
      </c>
      <c r="AU1061" s="269">
        <f t="shared" si="806"/>
        <v>0</v>
      </c>
      <c r="AV1061" s="269">
        <f t="shared" si="806"/>
        <v>0</v>
      </c>
      <c r="AW1061" s="269">
        <f t="shared" si="806"/>
        <v>0</v>
      </c>
      <c r="AX1061" s="269">
        <f t="shared" si="806"/>
        <v>0</v>
      </c>
      <c r="AY1061" s="269">
        <f t="shared" si="806"/>
        <v>0</v>
      </c>
      <c r="AZ1061" s="269">
        <f t="shared" si="806"/>
        <v>0</v>
      </c>
      <c r="BA1061" s="269">
        <f t="shared" si="806"/>
        <v>0</v>
      </c>
      <c r="BB1061" s="269">
        <f t="shared" si="806"/>
        <v>0</v>
      </c>
      <c r="BC1061" s="269">
        <f t="shared" si="806"/>
        <v>0</v>
      </c>
      <c r="BD1061" s="269">
        <f t="shared" si="806"/>
        <v>0</v>
      </c>
      <c r="BE1061" s="269">
        <f t="shared" si="806"/>
        <v>0</v>
      </c>
      <c r="BF1061" s="269">
        <f t="shared" si="806"/>
        <v>0</v>
      </c>
      <c r="BG1061" s="269">
        <f t="shared" si="806"/>
        <v>0</v>
      </c>
      <c r="BH1061" s="269">
        <f t="shared" si="806"/>
        <v>0</v>
      </c>
      <c r="BI1061" s="269">
        <f t="shared" si="806"/>
        <v>0</v>
      </c>
      <c r="BJ1061" s="269">
        <f t="shared" si="806"/>
        <v>0</v>
      </c>
      <c r="BK1061" s="269">
        <f t="shared" si="806"/>
        <v>0</v>
      </c>
      <c r="BL1061" s="269">
        <f t="shared" si="806"/>
        <v>0</v>
      </c>
      <c r="BM1061" s="269">
        <f t="shared" si="806"/>
        <v>0</v>
      </c>
    </row>
    <row r="1062" spans="3:65" ht="12.75" outlineLevel="1">
      <c r="C1062" s="220">
        <f t="shared" si="801"/>
        <v>4</v>
      </c>
      <c r="D1062" s="198" t="str">
        <f t="shared" si="802"/>
        <v>…</v>
      </c>
      <c r="E1062" s="245" t="str">
        <f t="shared" si="799"/>
        <v>Operating Savings</v>
      </c>
      <c r="F1062" s="215">
        <f t="shared" si="799"/>
        <v>1</v>
      </c>
      <c r="G1062" s="215"/>
      <c r="H1062" s="257"/>
      <c r="K1062" s="236">
        <f t="shared" si="803"/>
        <v>0</v>
      </c>
      <c r="L1062" s="237">
        <f t="shared" si="804"/>
        <v>0</v>
      </c>
      <c r="O1062" s="269">
        <f t="shared" si="807" ref="O1062:BM1062">O1004-O1033</f>
        <v>0</v>
      </c>
      <c r="P1062" s="269">
        <f t="shared" si="807"/>
        <v>0</v>
      </c>
      <c r="Q1062" s="269">
        <f t="shared" si="807"/>
        <v>0</v>
      </c>
      <c r="R1062" s="269">
        <f t="shared" si="807"/>
        <v>0</v>
      </c>
      <c r="S1062" s="269">
        <f t="shared" si="807"/>
        <v>0</v>
      </c>
      <c r="T1062" s="269">
        <f t="shared" si="807"/>
        <v>0</v>
      </c>
      <c r="U1062" s="269">
        <f t="shared" si="807"/>
        <v>0</v>
      </c>
      <c r="V1062" s="269">
        <f t="shared" si="807"/>
        <v>0</v>
      </c>
      <c r="W1062" s="269">
        <f t="shared" si="807"/>
        <v>0</v>
      </c>
      <c r="X1062" s="269">
        <f t="shared" si="807"/>
        <v>0</v>
      </c>
      <c r="Y1062" s="269">
        <f t="shared" si="807"/>
        <v>0</v>
      </c>
      <c r="Z1062" s="269">
        <f t="shared" si="807"/>
        <v>0</v>
      </c>
      <c r="AA1062" s="269">
        <f t="shared" si="807"/>
        <v>0</v>
      </c>
      <c r="AB1062" s="269">
        <f t="shared" si="807"/>
        <v>0</v>
      </c>
      <c r="AC1062" s="269">
        <f t="shared" si="807"/>
        <v>0</v>
      </c>
      <c r="AD1062" s="269">
        <f t="shared" si="807"/>
        <v>0</v>
      </c>
      <c r="AE1062" s="269">
        <f t="shared" si="807"/>
        <v>0</v>
      </c>
      <c r="AF1062" s="269">
        <f t="shared" si="807"/>
        <v>0</v>
      </c>
      <c r="AG1062" s="269">
        <f t="shared" si="807"/>
        <v>0</v>
      </c>
      <c r="AH1062" s="269">
        <f t="shared" si="807"/>
        <v>0</v>
      </c>
      <c r="AI1062" s="269">
        <f t="shared" si="807"/>
        <v>0</v>
      </c>
      <c r="AJ1062" s="269">
        <f t="shared" si="807"/>
        <v>0</v>
      </c>
      <c r="AK1062" s="269">
        <f t="shared" si="807"/>
        <v>0</v>
      </c>
      <c r="AL1062" s="269">
        <f t="shared" si="807"/>
        <v>0</v>
      </c>
      <c r="AM1062" s="269">
        <f t="shared" si="807"/>
        <v>0</v>
      </c>
      <c r="AN1062" s="269">
        <f t="shared" si="807"/>
        <v>0</v>
      </c>
      <c r="AO1062" s="269">
        <f t="shared" si="807"/>
        <v>0</v>
      </c>
      <c r="AP1062" s="269">
        <f t="shared" si="807"/>
        <v>0</v>
      </c>
      <c r="AQ1062" s="269">
        <f t="shared" si="807"/>
        <v>0</v>
      </c>
      <c r="AR1062" s="269">
        <f t="shared" si="807"/>
        <v>0</v>
      </c>
      <c r="AS1062" s="269">
        <f t="shared" si="807"/>
        <v>0</v>
      </c>
      <c r="AT1062" s="269">
        <f t="shared" si="807"/>
        <v>0</v>
      </c>
      <c r="AU1062" s="269">
        <f t="shared" si="807"/>
        <v>0</v>
      </c>
      <c r="AV1062" s="269">
        <f t="shared" si="807"/>
        <v>0</v>
      </c>
      <c r="AW1062" s="269">
        <f t="shared" si="807"/>
        <v>0</v>
      </c>
      <c r="AX1062" s="269">
        <f t="shared" si="807"/>
        <v>0</v>
      </c>
      <c r="AY1062" s="269">
        <f t="shared" si="807"/>
        <v>0</v>
      </c>
      <c r="AZ1062" s="269">
        <f t="shared" si="807"/>
        <v>0</v>
      </c>
      <c r="BA1062" s="269">
        <f t="shared" si="807"/>
        <v>0</v>
      </c>
      <c r="BB1062" s="269">
        <f t="shared" si="807"/>
        <v>0</v>
      </c>
      <c r="BC1062" s="269">
        <f t="shared" si="807"/>
        <v>0</v>
      </c>
      <c r="BD1062" s="269">
        <f t="shared" si="807"/>
        <v>0</v>
      </c>
      <c r="BE1062" s="269">
        <f t="shared" si="807"/>
        <v>0</v>
      </c>
      <c r="BF1062" s="269">
        <f t="shared" si="807"/>
        <v>0</v>
      </c>
      <c r="BG1062" s="269">
        <f t="shared" si="807"/>
        <v>0</v>
      </c>
      <c r="BH1062" s="269">
        <f t="shared" si="807"/>
        <v>0</v>
      </c>
      <c r="BI1062" s="269">
        <f t="shared" si="807"/>
        <v>0</v>
      </c>
      <c r="BJ1062" s="269">
        <f t="shared" si="807"/>
        <v>0</v>
      </c>
      <c r="BK1062" s="269">
        <f t="shared" si="807"/>
        <v>0</v>
      </c>
      <c r="BL1062" s="269">
        <f t="shared" si="807"/>
        <v>0</v>
      </c>
      <c r="BM1062" s="269">
        <f t="shared" si="807"/>
        <v>0</v>
      </c>
    </row>
    <row r="1063" spans="3:65" ht="12.75" outlineLevel="1">
      <c r="C1063" s="220">
        <f t="shared" si="801"/>
        <v>5</v>
      </c>
      <c r="D1063" s="198" t="str">
        <f t="shared" si="802"/>
        <v>…</v>
      </c>
      <c r="E1063" s="245" t="str">
        <f t="shared" si="799"/>
        <v>Operating Expense</v>
      </c>
      <c r="F1063" s="215">
        <f t="shared" si="799"/>
        <v>2</v>
      </c>
      <c r="G1063" s="215"/>
      <c r="H1063" s="257"/>
      <c r="K1063" s="236">
        <f t="shared" si="803"/>
        <v>0</v>
      </c>
      <c r="L1063" s="237">
        <f t="shared" si="804"/>
        <v>0</v>
      </c>
      <c r="O1063" s="269">
        <f t="shared" si="808" ref="O1063:BM1063">O1005-O1034</f>
        <v>0</v>
      </c>
      <c r="P1063" s="269">
        <f t="shared" si="808"/>
        <v>0</v>
      </c>
      <c r="Q1063" s="269">
        <f t="shared" si="808"/>
        <v>0</v>
      </c>
      <c r="R1063" s="269">
        <f t="shared" si="808"/>
        <v>0</v>
      </c>
      <c r="S1063" s="269">
        <f t="shared" si="808"/>
        <v>0</v>
      </c>
      <c r="T1063" s="269">
        <f t="shared" si="808"/>
        <v>0</v>
      </c>
      <c r="U1063" s="269">
        <f t="shared" si="808"/>
        <v>0</v>
      </c>
      <c r="V1063" s="269">
        <f t="shared" si="808"/>
        <v>0</v>
      </c>
      <c r="W1063" s="269">
        <f t="shared" si="808"/>
        <v>0</v>
      </c>
      <c r="X1063" s="269">
        <f t="shared" si="808"/>
        <v>0</v>
      </c>
      <c r="Y1063" s="269">
        <f t="shared" si="808"/>
        <v>0</v>
      </c>
      <c r="Z1063" s="269">
        <f t="shared" si="808"/>
        <v>0</v>
      </c>
      <c r="AA1063" s="269">
        <f t="shared" si="808"/>
        <v>0</v>
      </c>
      <c r="AB1063" s="269">
        <f t="shared" si="808"/>
        <v>0</v>
      </c>
      <c r="AC1063" s="269">
        <f t="shared" si="808"/>
        <v>0</v>
      </c>
      <c r="AD1063" s="269">
        <f t="shared" si="808"/>
        <v>0</v>
      </c>
      <c r="AE1063" s="269">
        <f t="shared" si="808"/>
        <v>0</v>
      </c>
      <c r="AF1063" s="269">
        <f t="shared" si="808"/>
        <v>0</v>
      </c>
      <c r="AG1063" s="269">
        <f t="shared" si="808"/>
        <v>0</v>
      </c>
      <c r="AH1063" s="269">
        <f t="shared" si="808"/>
        <v>0</v>
      </c>
      <c r="AI1063" s="269">
        <f t="shared" si="808"/>
        <v>0</v>
      </c>
      <c r="AJ1063" s="269">
        <f t="shared" si="808"/>
        <v>0</v>
      </c>
      <c r="AK1063" s="269">
        <f t="shared" si="808"/>
        <v>0</v>
      </c>
      <c r="AL1063" s="269">
        <f t="shared" si="808"/>
        <v>0</v>
      </c>
      <c r="AM1063" s="269">
        <f t="shared" si="808"/>
        <v>0</v>
      </c>
      <c r="AN1063" s="269">
        <f t="shared" si="808"/>
        <v>0</v>
      </c>
      <c r="AO1063" s="269">
        <f t="shared" si="808"/>
        <v>0</v>
      </c>
      <c r="AP1063" s="269">
        <f t="shared" si="808"/>
        <v>0</v>
      </c>
      <c r="AQ1063" s="269">
        <f t="shared" si="808"/>
        <v>0</v>
      </c>
      <c r="AR1063" s="269">
        <f t="shared" si="808"/>
        <v>0</v>
      </c>
      <c r="AS1063" s="269">
        <f t="shared" si="808"/>
        <v>0</v>
      </c>
      <c r="AT1063" s="269">
        <f t="shared" si="808"/>
        <v>0</v>
      </c>
      <c r="AU1063" s="269">
        <f t="shared" si="808"/>
        <v>0</v>
      </c>
      <c r="AV1063" s="269">
        <f t="shared" si="808"/>
        <v>0</v>
      </c>
      <c r="AW1063" s="269">
        <f t="shared" si="808"/>
        <v>0</v>
      </c>
      <c r="AX1063" s="269">
        <f t="shared" si="808"/>
        <v>0</v>
      </c>
      <c r="AY1063" s="269">
        <f t="shared" si="808"/>
        <v>0</v>
      </c>
      <c r="AZ1063" s="269">
        <f t="shared" si="808"/>
        <v>0</v>
      </c>
      <c r="BA1063" s="269">
        <f t="shared" si="808"/>
        <v>0</v>
      </c>
      <c r="BB1063" s="269">
        <f t="shared" si="808"/>
        <v>0</v>
      </c>
      <c r="BC1063" s="269">
        <f t="shared" si="808"/>
        <v>0</v>
      </c>
      <c r="BD1063" s="269">
        <f t="shared" si="808"/>
        <v>0</v>
      </c>
      <c r="BE1063" s="269">
        <f t="shared" si="808"/>
        <v>0</v>
      </c>
      <c r="BF1063" s="269">
        <f t="shared" si="808"/>
        <v>0</v>
      </c>
      <c r="BG1063" s="269">
        <f t="shared" si="808"/>
        <v>0</v>
      </c>
      <c r="BH1063" s="269">
        <f t="shared" si="808"/>
        <v>0</v>
      </c>
      <c r="BI1063" s="269">
        <f t="shared" si="808"/>
        <v>0</v>
      </c>
      <c r="BJ1063" s="269">
        <f t="shared" si="808"/>
        <v>0</v>
      </c>
      <c r="BK1063" s="269">
        <f t="shared" si="808"/>
        <v>0</v>
      </c>
      <c r="BL1063" s="269">
        <f t="shared" si="808"/>
        <v>0</v>
      </c>
      <c r="BM1063" s="269">
        <f t="shared" si="808"/>
        <v>0</v>
      </c>
    </row>
    <row r="1064" spans="3:65" ht="12.75" outlineLevel="1">
      <c r="C1064" s="220">
        <f t="shared" si="801"/>
        <v>6</v>
      </c>
      <c r="D1064" s="198" t="str">
        <f t="shared" si="802"/>
        <v>…</v>
      </c>
      <c r="E1064" s="245" t="str">
        <f t="shared" si="799"/>
        <v>Operating Expense</v>
      </c>
      <c r="F1064" s="215">
        <f t="shared" si="799"/>
        <v>2</v>
      </c>
      <c r="G1064" s="215"/>
      <c r="H1064" s="257"/>
      <c r="K1064" s="236">
        <f t="shared" si="803"/>
        <v>0</v>
      </c>
      <c r="L1064" s="237">
        <f t="shared" si="804"/>
        <v>0</v>
      </c>
      <c r="O1064" s="269">
        <f t="shared" si="809" ref="O1064:BM1064">O1006-O1035</f>
        <v>0</v>
      </c>
      <c r="P1064" s="269">
        <f t="shared" si="809"/>
        <v>0</v>
      </c>
      <c r="Q1064" s="269">
        <f t="shared" si="809"/>
        <v>0</v>
      </c>
      <c r="R1064" s="269">
        <f t="shared" si="809"/>
        <v>0</v>
      </c>
      <c r="S1064" s="269">
        <f t="shared" si="809"/>
        <v>0</v>
      </c>
      <c r="T1064" s="269">
        <f t="shared" si="809"/>
        <v>0</v>
      </c>
      <c r="U1064" s="269">
        <f t="shared" si="809"/>
        <v>0</v>
      </c>
      <c r="V1064" s="269">
        <f t="shared" si="809"/>
        <v>0</v>
      </c>
      <c r="W1064" s="269">
        <f t="shared" si="809"/>
        <v>0</v>
      </c>
      <c r="X1064" s="269">
        <f t="shared" si="809"/>
        <v>0</v>
      </c>
      <c r="Y1064" s="269">
        <f t="shared" si="809"/>
        <v>0</v>
      </c>
      <c r="Z1064" s="269">
        <f t="shared" si="809"/>
        <v>0</v>
      </c>
      <c r="AA1064" s="269">
        <f t="shared" si="809"/>
        <v>0</v>
      </c>
      <c r="AB1064" s="269">
        <f t="shared" si="809"/>
        <v>0</v>
      </c>
      <c r="AC1064" s="269">
        <f t="shared" si="809"/>
        <v>0</v>
      </c>
      <c r="AD1064" s="269">
        <f t="shared" si="809"/>
        <v>0</v>
      </c>
      <c r="AE1064" s="269">
        <f t="shared" si="809"/>
        <v>0</v>
      </c>
      <c r="AF1064" s="269">
        <f t="shared" si="809"/>
        <v>0</v>
      </c>
      <c r="AG1064" s="269">
        <f t="shared" si="809"/>
        <v>0</v>
      </c>
      <c r="AH1064" s="269">
        <f t="shared" si="809"/>
        <v>0</v>
      </c>
      <c r="AI1064" s="269">
        <f t="shared" si="809"/>
        <v>0</v>
      </c>
      <c r="AJ1064" s="269">
        <f t="shared" si="809"/>
        <v>0</v>
      </c>
      <c r="AK1064" s="269">
        <f t="shared" si="809"/>
        <v>0</v>
      </c>
      <c r="AL1064" s="269">
        <f t="shared" si="809"/>
        <v>0</v>
      </c>
      <c r="AM1064" s="269">
        <f t="shared" si="809"/>
        <v>0</v>
      </c>
      <c r="AN1064" s="269">
        <f t="shared" si="809"/>
        <v>0</v>
      </c>
      <c r="AO1064" s="269">
        <f t="shared" si="809"/>
        <v>0</v>
      </c>
      <c r="AP1064" s="269">
        <f t="shared" si="809"/>
        <v>0</v>
      </c>
      <c r="AQ1064" s="269">
        <f t="shared" si="809"/>
        <v>0</v>
      </c>
      <c r="AR1064" s="269">
        <f t="shared" si="809"/>
        <v>0</v>
      </c>
      <c r="AS1064" s="269">
        <f t="shared" si="809"/>
        <v>0</v>
      </c>
      <c r="AT1064" s="269">
        <f t="shared" si="809"/>
        <v>0</v>
      </c>
      <c r="AU1064" s="269">
        <f t="shared" si="809"/>
        <v>0</v>
      </c>
      <c r="AV1064" s="269">
        <f t="shared" si="809"/>
        <v>0</v>
      </c>
      <c r="AW1064" s="269">
        <f t="shared" si="809"/>
        <v>0</v>
      </c>
      <c r="AX1064" s="269">
        <f t="shared" si="809"/>
        <v>0</v>
      </c>
      <c r="AY1064" s="269">
        <f t="shared" si="809"/>
        <v>0</v>
      </c>
      <c r="AZ1064" s="269">
        <f t="shared" si="809"/>
        <v>0</v>
      </c>
      <c r="BA1064" s="269">
        <f t="shared" si="809"/>
        <v>0</v>
      </c>
      <c r="BB1064" s="269">
        <f t="shared" si="809"/>
        <v>0</v>
      </c>
      <c r="BC1064" s="269">
        <f t="shared" si="809"/>
        <v>0</v>
      </c>
      <c r="BD1064" s="269">
        <f t="shared" si="809"/>
        <v>0</v>
      </c>
      <c r="BE1064" s="269">
        <f t="shared" si="809"/>
        <v>0</v>
      </c>
      <c r="BF1064" s="269">
        <f t="shared" si="809"/>
        <v>0</v>
      </c>
      <c r="BG1064" s="269">
        <f t="shared" si="809"/>
        <v>0</v>
      </c>
      <c r="BH1064" s="269">
        <f t="shared" si="809"/>
        <v>0</v>
      </c>
      <c r="BI1064" s="269">
        <f t="shared" si="809"/>
        <v>0</v>
      </c>
      <c r="BJ1064" s="269">
        <f t="shared" si="809"/>
        <v>0</v>
      </c>
      <c r="BK1064" s="269">
        <f t="shared" si="809"/>
        <v>0</v>
      </c>
      <c r="BL1064" s="269">
        <f t="shared" si="809"/>
        <v>0</v>
      </c>
      <c r="BM1064" s="269">
        <f t="shared" si="809"/>
        <v>0</v>
      </c>
    </row>
    <row r="1065" spans="3:65" ht="12.75" outlineLevel="1">
      <c r="C1065" s="220">
        <f t="shared" si="801"/>
        <v>7</v>
      </c>
      <c r="D1065" s="198" t="str">
        <f t="shared" si="802"/>
        <v>…</v>
      </c>
      <c r="E1065" s="245" t="str">
        <f t="shared" si="799"/>
        <v>Operating Expense</v>
      </c>
      <c r="F1065" s="215">
        <f t="shared" si="799"/>
        <v>2</v>
      </c>
      <c r="G1065" s="215"/>
      <c r="H1065" s="257"/>
      <c r="K1065" s="236">
        <f t="shared" si="803"/>
        <v>0</v>
      </c>
      <c r="L1065" s="237">
        <f t="shared" si="804"/>
        <v>0</v>
      </c>
      <c r="O1065" s="269">
        <f t="shared" si="810" ref="O1065:BM1065">O1007-O1036</f>
        <v>0</v>
      </c>
      <c r="P1065" s="269">
        <f t="shared" si="810"/>
        <v>0</v>
      </c>
      <c r="Q1065" s="269">
        <f t="shared" si="810"/>
        <v>0</v>
      </c>
      <c r="R1065" s="269">
        <f t="shared" si="810"/>
        <v>0</v>
      </c>
      <c r="S1065" s="269">
        <f t="shared" si="810"/>
        <v>0</v>
      </c>
      <c r="T1065" s="269">
        <f t="shared" si="810"/>
        <v>0</v>
      </c>
      <c r="U1065" s="269">
        <f t="shared" si="810"/>
        <v>0</v>
      </c>
      <c r="V1065" s="269">
        <f t="shared" si="810"/>
        <v>0</v>
      </c>
      <c r="W1065" s="269">
        <f t="shared" si="810"/>
        <v>0</v>
      </c>
      <c r="X1065" s="269">
        <f t="shared" si="810"/>
        <v>0</v>
      </c>
      <c r="Y1065" s="269">
        <f t="shared" si="810"/>
        <v>0</v>
      </c>
      <c r="Z1065" s="269">
        <f t="shared" si="810"/>
        <v>0</v>
      </c>
      <c r="AA1065" s="269">
        <f t="shared" si="810"/>
        <v>0</v>
      </c>
      <c r="AB1065" s="269">
        <f t="shared" si="810"/>
        <v>0</v>
      </c>
      <c r="AC1065" s="269">
        <f t="shared" si="810"/>
        <v>0</v>
      </c>
      <c r="AD1065" s="269">
        <f t="shared" si="810"/>
        <v>0</v>
      </c>
      <c r="AE1065" s="269">
        <f t="shared" si="810"/>
        <v>0</v>
      </c>
      <c r="AF1065" s="269">
        <f t="shared" si="810"/>
        <v>0</v>
      </c>
      <c r="AG1065" s="269">
        <f t="shared" si="810"/>
        <v>0</v>
      </c>
      <c r="AH1065" s="269">
        <f t="shared" si="810"/>
        <v>0</v>
      </c>
      <c r="AI1065" s="269">
        <f t="shared" si="810"/>
        <v>0</v>
      </c>
      <c r="AJ1065" s="269">
        <f t="shared" si="810"/>
        <v>0</v>
      </c>
      <c r="AK1065" s="269">
        <f t="shared" si="810"/>
        <v>0</v>
      </c>
      <c r="AL1065" s="269">
        <f t="shared" si="810"/>
        <v>0</v>
      </c>
      <c r="AM1065" s="269">
        <f t="shared" si="810"/>
        <v>0</v>
      </c>
      <c r="AN1065" s="269">
        <f t="shared" si="810"/>
        <v>0</v>
      </c>
      <c r="AO1065" s="269">
        <f t="shared" si="810"/>
        <v>0</v>
      </c>
      <c r="AP1065" s="269">
        <f t="shared" si="810"/>
        <v>0</v>
      </c>
      <c r="AQ1065" s="269">
        <f t="shared" si="810"/>
        <v>0</v>
      </c>
      <c r="AR1065" s="269">
        <f t="shared" si="810"/>
        <v>0</v>
      </c>
      <c r="AS1065" s="269">
        <f t="shared" si="810"/>
        <v>0</v>
      </c>
      <c r="AT1065" s="269">
        <f t="shared" si="810"/>
        <v>0</v>
      </c>
      <c r="AU1065" s="269">
        <f t="shared" si="810"/>
        <v>0</v>
      </c>
      <c r="AV1065" s="269">
        <f t="shared" si="810"/>
        <v>0</v>
      </c>
      <c r="AW1065" s="269">
        <f t="shared" si="810"/>
        <v>0</v>
      </c>
      <c r="AX1065" s="269">
        <f t="shared" si="810"/>
        <v>0</v>
      </c>
      <c r="AY1065" s="269">
        <f t="shared" si="810"/>
        <v>0</v>
      </c>
      <c r="AZ1065" s="269">
        <f t="shared" si="810"/>
        <v>0</v>
      </c>
      <c r="BA1065" s="269">
        <f t="shared" si="810"/>
        <v>0</v>
      </c>
      <c r="BB1065" s="269">
        <f t="shared" si="810"/>
        <v>0</v>
      </c>
      <c r="BC1065" s="269">
        <f t="shared" si="810"/>
        <v>0</v>
      </c>
      <c r="BD1065" s="269">
        <f t="shared" si="810"/>
        <v>0</v>
      </c>
      <c r="BE1065" s="269">
        <f t="shared" si="810"/>
        <v>0</v>
      </c>
      <c r="BF1065" s="269">
        <f t="shared" si="810"/>
        <v>0</v>
      </c>
      <c r="BG1065" s="269">
        <f t="shared" si="810"/>
        <v>0</v>
      </c>
      <c r="BH1065" s="269">
        <f t="shared" si="810"/>
        <v>0</v>
      </c>
      <c r="BI1065" s="269">
        <f t="shared" si="810"/>
        <v>0</v>
      </c>
      <c r="BJ1065" s="269">
        <f t="shared" si="810"/>
        <v>0</v>
      </c>
      <c r="BK1065" s="269">
        <f t="shared" si="810"/>
        <v>0</v>
      </c>
      <c r="BL1065" s="269">
        <f t="shared" si="810"/>
        <v>0</v>
      </c>
      <c r="BM1065" s="269">
        <f t="shared" si="810"/>
        <v>0</v>
      </c>
    </row>
    <row r="1066" spans="3:65" ht="12.75" outlineLevel="1">
      <c r="C1066" s="220">
        <f t="shared" si="801"/>
        <v>8</v>
      </c>
      <c r="D1066" s="198" t="str">
        <f t="shared" si="802"/>
        <v>…</v>
      </c>
      <c r="E1066" s="245" t="str">
        <f t="shared" si="799"/>
        <v>Operating Expense</v>
      </c>
      <c r="F1066" s="215">
        <f t="shared" si="799"/>
        <v>2</v>
      </c>
      <c r="G1066" s="215"/>
      <c r="H1066" s="257"/>
      <c r="K1066" s="236">
        <f t="shared" si="803"/>
        <v>0</v>
      </c>
      <c r="L1066" s="237">
        <f t="shared" si="804"/>
        <v>0</v>
      </c>
      <c r="O1066" s="269">
        <f t="shared" si="811" ref="O1066:BM1066">O1008-O1037</f>
        <v>0</v>
      </c>
      <c r="P1066" s="269">
        <f t="shared" si="811"/>
        <v>0</v>
      </c>
      <c r="Q1066" s="269">
        <f t="shared" si="811"/>
        <v>0</v>
      </c>
      <c r="R1066" s="269">
        <f t="shared" si="811"/>
        <v>0</v>
      </c>
      <c r="S1066" s="269">
        <f t="shared" si="811"/>
        <v>0</v>
      </c>
      <c r="T1066" s="269">
        <f t="shared" si="811"/>
        <v>0</v>
      </c>
      <c r="U1066" s="269">
        <f t="shared" si="811"/>
        <v>0</v>
      </c>
      <c r="V1066" s="269">
        <f t="shared" si="811"/>
        <v>0</v>
      </c>
      <c r="W1066" s="269">
        <f t="shared" si="811"/>
        <v>0</v>
      </c>
      <c r="X1066" s="269">
        <f t="shared" si="811"/>
        <v>0</v>
      </c>
      <c r="Y1066" s="269">
        <f t="shared" si="811"/>
        <v>0</v>
      </c>
      <c r="Z1066" s="269">
        <f t="shared" si="811"/>
        <v>0</v>
      </c>
      <c r="AA1066" s="269">
        <f t="shared" si="811"/>
        <v>0</v>
      </c>
      <c r="AB1066" s="269">
        <f t="shared" si="811"/>
        <v>0</v>
      </c>
      <c r="AC1066" s="269">
        <f t="shared" si="811"/>
        <v>0</v>
      </c>
      <c r="AD1066" s="269">
        <f t="shared" si="811"/>
        <v>0</v>
      </c>
      <c r="AE1066" s="269">
        <f t="shared" si="811"/>
        <v>0</v>
      </c>
      <c r="AF1066" s="269">
        <f t="shared" si="811"/>
        <v>0</v>
      </c>
      <c r="AG1066" s="269">
        <f t="shared" si="811"/>
        <v>0</v>
      </c>
      <c r="AH1066" s="269">
        <f t="shared" si="811"/>
        <v>0</v>
      </c>
      <c r="AI1066" s="269">
        <f t="shared" si="811"/>
        <v>0</v>
      </c>
      <c r="AJ1066" s="269">
        <f t="shared" si="811"/>
        <v>0</v>
      </c>
      <c r="AK1066" s="269">
        <f t="shared" si="811"/>
        <v>0</v>
      </c>
      <c r="AL1066" s="269">
        <f t="shared" si="811"/>
        <v>0</v>
      </c>
      <c r="AM1066" s="269">
        <f t="shared" si="811"/>
        <v>0</v>
      </c>
      <c r="AN1066" s="269">
        <f t="shared" si="811"/>
        <v>0</v>
      </c>
      <c r="AO1066" s="269">
        <f t="shared" si="811"/>
        <v>0</v>
      </c>
      <c r="AP1066" s="269">
        <f t="shared" si="811"/>
        <v>0</v>
      </c>
      <c r="AQ1066" s="269">
        <f t="shared" si="811"/>
        <v>0</v>
      </c>
      <c r="AR1066" s="269">
        <f t="shared" si="811"/>
        <v>0</v>
      </c>
      <c r="AS1066" s="269">
        <f t="shared" si="811"/>
        <v>0</v>
      </c>
      <c r="AT1066" s="269">
        <f t="shared" si="811"/>
        <v>0</v>
      </c>
      <c r="AU1066" s="269">
        <f t="shared" si="811"/>
        <v>0</v>
      </c>
      <c r="AV1066" s="269">
        <f t="shared" si="811"/>
        <v>0</v>
      </c>
      <c r="AW1066" s="269">
        <f t="shared" si="811"/>
        <v>0</v>
      </c>
      <c r="AX1066" s="269">
        <f t="shared" si="811"/>
        <v>0</v>
      </c>
      <c r="AY1066" s="269">
        <f t="shared" si="811"/>
        <v>0</v>
      </c>
      <c r="AZ1066" s="269">
        <f t="shared" si="811"/>
        <v>0</v>
      </c>
      <c r="BA1066" s="269">
        <f t="shared" si="811"/>
        <v>0</v>
      </c>
      <c r="BB1066" s="269">
        <f t="shared" si="811"/>
        <v>0</v>
      </c>
      <c r="BC1066" s="269">
        <f t="shared" si="811"/>
        <v>0</v>
      </c>
      <c r="BD1066" s="269">
        <f t="shared" si="811"/>
        <v>0</v>
      </c>
      <c r="BE1066" s="269">
        <f t="shared" si="811"/>
        <v>0</v>
      </c>
      <c r="BF1066" s="269">
        <f t="shared" si="811"/>
        <v>0</v>
      </c>
      <c r="BG1066" s="269">
        <f t="shared" si="811"/>
        <v>0</v>
      </c>
      <c r="BH1066" s="269">
        <f t="shared" si="811"/>
        <v>0</v>
      </c>
      <c r="BI1066" s="269">
        <f t="shared" si="811"/>
        <v>0</v>
      </c>
      <c r="BJ1066" s="269">
        <f t="shared" si="811"/>
        <v>0</v>
      </c>
      <c r="BK1066" s="269">
        <f t="shared" si="811"/>
        <v>0</v>
      </c>
      <c r="BL1066" s="269">
        <f t="shared" si="811"/>
        <v>0</v>
      </c>
      <c r="BM1066" s="269">
        <f t="shared" si="811"/>
        <v>0</v>
      </c>
    </row>
    <row r="1067" spans="3:65" ht="12.75" outlineLevel="1">
      <c r="C1067" s="220">
        <f t="shared" si="801"/>
        <v>9</v>
      </c>
      <c r="D1067" s="198" t="str">
        <f t="shared" si="802"/>
        <v>…</v>
      </c>
      <c r="E1067" s="245" t="str">
        <f t="shared" si="799"/>
        <v>Operating Expense</v>
      </c>
      <c r="F1067" s="215">
        <f t="shared" si="799"/>
        <v>2</v>
      </c>
      <c r="G1067" s="215"/>
      <c r="H1067" s="257"/>
      <c r="K1067" s="236">
        <f t="shared" si="803"/>
        <v>0</v>
      </c>
      <c r="L1067" s="237">
        <f t="shared" si="804"/>
        <v>0</v>
      </c>
      <c r="O1067" s="269">
        <f t="shared" si="812" ref="O1067:BM1067">O1009-O1038</f>
        <v>0</v>
      </c>
      <c r="P1067" s="269">
        <f t="shared" si="812"/>
        <v>0</v>
      </c>
      <c r="Q1067" s="269">
        <f t="shared" si="812"/>
        <v>0</v>
      </c>
      <c r="R1067" s="269">
        <f t="shared" si="812"/>
        <v>0</v>
      </c>
      <c r="S1067" s="269">
        <f t="shared" si="812"/>
        <v>0</v>
      </c>
      <c r="T1067" s="269">
        <f t="shared" si="812"/>
        <v>0</v>
      </c>
      <c r="U1067" s="269">
        <f t="shared" si="812"/>
        <v>0</v>
      </c>
      <c r="V1067" s="269">
        <f t="shared" si="812"/>
        <v>0</v>
      </c>
      <c r="W1067" s="269">
        <f t="shared" si="812"/>
        <v>0</v>
      </c>
      <c r="X1067" s="269">
        <f t="shared" si="812"/>
        <v>0</v>
      </c>
      <c r="Y1067" s="269">
        <f t="shared" si="812"/>
        <v>0</v>
      </c>
      <c r="Z1067" s="269">
        <f t="shared" si="812"/>
        <v>0</v>
      </c>
      <c r="AA1067" s="269">
        <f t="shared" si="812"/>
        <v>0</v>
      </c>
      <c r="AB1067" s="269">
        <f t="shared" si="812"/>
        <v>0</v>
      </c>
      <c r="AC1067" s="269">
        <f t="shared" si="812"/>
        <v>0</v>
      </c>
      <c r="AD1067" s="269">
        <f t="shared" si="812"/>
        <v>0</v>
      </c>
      <c r="AE1067" s="269">
        <f t="shared" si="812"/>
        <v>0</v>
      </c>
      <c r="AF1067" s="269">
        <f t="shared" si="812"/>
        <v>0</v>
      </c>
      <c r="AG1067" s="269">
        <f t="shared" si="812"/>
        <v>0</v>
      </c>
      <c r="AH1067" s="269">
        <f t="shared" si="812"/>
        <v>0</v>
      </c>
      <c r="AI1067" s="269">
        <f t="shared" si="812"/>
        <v>0</v>
      </c>
      <c r="AJ1067" s="269">
        <f t="shared" si="812"/>
        <v>0</v>
      </c>
      <c r="AK1067" s="269">
        <f t="shared" si="812"/>
        <v>0</v>
      </c>
      <c r="AL1067" s="269">
        <f t="shared" si="812"/>
        <v>0</v>
      </c>
      <c r="AM1067" s="269">
        <f t="shared" si="812"/>
        <v>0</v>
      </c>
      <c r="AN1067" s="269">
        <f t="shared" si="812"/>
        <v>0</v>
      </c>
      <c r="AO1067" s="269">
        <f t="shared" si="812"/>
        <v>0</v>
      </c>
      <c r="AP1067" s="269">
        <f t="shared" si="812"/>
        <v>0</v>
      </c>
      <c r="AQ1067" s="269">
        <f t="shared" si="812"/>
        <v>0</v>
      </c>
      <c r="AR1067" s="269">
        <f t="shared" si="812"/>
        <v>0</v>
      </c>
      <c r="AS1067" s="269">
        <f t="shared" si="812"/>
        <v>0</v>
      </c>
      <c r="AT1067" s="269">
        <f t="shared" si="812"/>
        <v>0</v>
      </c>
      <c r="AU1067" s="269">
        <f t="shared" si="812"/>
        <v>0</v>
      </c>
      <c r="AV1067" s="269">
        <f t="shared" si="812"/>
        <v>0</v>
      </c>
      <c r="AW1067" s="269">
        <f t="shared" si="812"/>
        <v>0</v>
      </c>
      <c r="AX1067" s="269">
        <f t="shared" si="812"/>
        <v>0</v>
      </c>
      <c r="AY1067" s="269">
        <f t="shared" si="812"/>
        <v>0</v>
      </c>
      <c r="AZ1067" s="269">
        <f t="shared" si="812"/>
        <v>0</v>
      </c>
      <c r="BA1067" s="269">
        <f t="shared" si="812"/>
        <v>0</v>
      </c>
      <c r="BB1067" s="269">
        <f t="shared" si="812"/>
        <v>0</v>
      </c>
      <c r="BC1067" s="269">
        <f t="shared" si="812"/>
        <v>0</v>
      </c>
      <c r="BD1067" s="269">
        <f t="shared" si="812"/>
        <v>0</v>
      </c>
      <c r="BE1067" s="269">
        <f t="shared" si="812"/>
        <v>0</v>
      </c>
      <c r="BF1067" s="269">
        <f t="shared" si="812"/>
        <v>0</v>
      </c>
      <c r="BG1067" s="269">
        <f t="shared" si="812"/>
        <v>0</v>
      </c>
      <c r="BH1067" s="269">
        <f t="shared" si="812"/>
        <v>0</v>
      </c>
      <c r="BI1067" s="269">
        <f t="shared" si="812"/>
        <v>0</v>
      </c>
      <c r="BJ1067" s="269">
        <f t="shared" si="812"/>
        <v>0</v>
      </c>
      <c r="BK1067" s="269">
        <f t="shared" si="812"/>
        <v>0</v>
      </c>
      <c r="BL1067" s="269">
        <f t="shared" si="812"/>
        <v>0</v>
      </c>
      <c r="BM1067" s="269">
        <f t="shared" si="812"/>
        <v>0</v>
      </c>
    </row>
    <row r="1068" spans="3:65" ht="12.75" outlineLevel="1">
      <c r="C1068" s="220">
        <f t="shared" si="801"/>
        <v>10</v>
      </c>
      <c r="D1068" s="198" t="str">
        <f t="shared" si="802"/>
        <v>…</v>
      </c>
      <c r="E1068" s="245" t="str">
        <f t="shared" si="799"/>
        <v>Operating Expense</v>
      </c>
      <c r="F1068" s="215">
        <f t="shared" si="799"/>
        <v>2</v>
      </c>
      <c r="G1068" s="215"/>
      <c r="H1068" s="257"/>
      <c r="K1068" s="236">
        <f t="shared" si="803"/>
        <v>0</v>
      </c>
      <c r="L1068" s="237">
        <f t="shared" si="804"/>
        <v>0</v>
      </c>
      <c r="O1068" s="269">
        <f t="shared" si="813" ref="O1068:BM1068">O1010-O1039</f>
        <v>0</v>
      </c>
      <c r="P1068" s="269">
        <f t="shared" si="813"/>
        <v>0</v>
      </c>
      <c r="Q1068" s="269">
        <f t="shared" si="813"/>
        <v>0</v>
      </c>
      <c r="R1068" s="269">
        <f t="shared" si="813"/>
        <v>0</v>
      </c>
      <c r="S1068" s="269">
        <f t="shared" si="813"/>
        <v>0</v>
      </c>
      <c r="T1068" s="269">
        <f t="shared" si="813"/>
        <v>0</v>
      </c>
      <c r="U1068" s="269">
        <f t="shared" si="813"/>
        <v>0</v>
      </c>
      <c r="V1068" s="269">
        <f t="shared" si="813"/>
        <v>0</v>
      </c>
      <c r="W1068" s="269">
        <f t="shared" si="813"/>
        <v>0</v>
      </c>
      <c r="X1068" s="269">
        <f t="shared" si="813"/>
        <v>0</v>
      </c>
      <c r="Y1068" s="269">
        <f t="shared" si="813"/>
        <v>0</v>
      </c>
      <c r="Z1068" s="269">
        <f t="shared" si="813"/>
        <v>0</v>
      </c>
      <c r="AA1068" s="269">
        <f t="shared" si="813"/>
        <v>0</v>
      </c>
      <c r="AB1068" s="269">
        <f t="shared" si="813"/>
        <v>0</v>
      </c>
      <c r="AC1068" s="269">
        <f t="shared" si="813"/>
        <v>0</v>
      </c>
      <c r="AD1068" s="269">
        <f t="shared" si="813"/>
        <v>0</v>
      </c>
      <c r="AE1068" s="269">
        <f t="shared" si="813"/>
        <v>0</v>
      </c>
      <c r="AF1068" s="269">
        <f t="shared" si="813"/>
        <v>0</v>
      </c>
      <c r="AG1068" s="269">
        <f t="shared" si="813"/>
        <v>0</v>
      </c>
      <c r="AH1068" s="269">
        <f t="shared" si="813"/>
        <v>0</v>
      </c>
      <c r="AI1068" s="269">
        <f t="shared" si="813"/>
        <v>0</v>
      </c>
      <c r="AJ1068" s="269">
        <f t="shared" si="813"/>
        <v>0</v>
      </c>
      <c r="AK1068" s="269">
        <f t="shared" si="813"/>
        <v>0</v>
      </c>
      <c r="AL1068" s="269">
        <f t="shared" si="813"/>
        <v>0</v>
      </c>
      <c r="AM1068" s="269">
        <f t="shared" si="813"/>
        <v>0</v>
      </c>
      <c r="AN1068" s="269">
        <f t="shared" si="813"/>
        <v>0</v>
      </c>
      <c r="AO1068" s="269">
        <f t="shared" si="813"/>
        <v>0</v>
      </c>
      <c r="AP1068" s="269">
        <f t="shared" si="813"/>
        <v>0</v>
      </c>
      <c r="AQ1068" s="269">
        <f t="shared" si="813"/>
        <v>0</v>
      </c>
      <c r="AR1068" s="269">
        <f t="shared" si="813"/>
        <v>0</v>
      </c>
      <c r="AS1068" s="269">
        <f t="shared" si="813"/>
        <v>0</v>
      </c>
      <c r="AT1068" s="269">
        <f t="shared" si="813"/>
        <v>0</v>
      </c>
      <c r="AU1068" s="269">
        <f t="shared" si="813"/>
        <v>0</v>
      </c>
      <c r="AV1068" s="269">
        <f t="shared" si="813"/>
        <v>0</v>
      </c>
      <c r="AW1068" s="269">
        <f t="shared" si="813"/>
        <v>0</v>
      </c>
      <c r="AX1068" s="269">
        <f t="shared" si="813"/>
        <v>0</v>
      </c>
      <c r="AY1068" s="269">
        <f t="shared" si="813"/>
        <v>0</v>
      </c>
      <c r="AZ1068" s="269">
        <f t="shared" si="813"/>
        <v>0</v>
      </c>
      <c r="BA1068" s="269">
        <f t="shared" si="813"/>
        <v>0</v>
      </c>
      <c r="BB1068" s="269">
        <f t="shared" si="813"/>
        <v>0</v>
      </c>
      <c r="BC1068" s="269">
        <f t="shared" si="813"/>
        <v>0</v>
      </c>
      <c r="BD1068" s="269">
        <f t="shared" si="813"/>
        <v>0</v>
      </c>
      <c r="BE1068" s="269">
        <f t="shared" si="813"/>
        <v>0</v>
      </c>
      <c r="BF1068" s="269">
        <f t="shared" si="813"/>
        <v>0</v>
      </c>
      <c r="BG1068" s="269">
        <f t="shared" si="813"/>
        <v>0</v>
      </c>
      <c r="BH1068" s="269">
        <f t="shared" si="813"/>
        <v>0</v>
      </c>
      <c r="BI1068" s="269">
        <f t="shared" si="813"/>
        <v>0</v>
      </c>
      <c r="BJ1068" s="269">
        <f t="shared" si="813"/>
        <v>0</v>
      </c>
      <c r="BK1068" s="269">
        <f t="shared" si="813"/>
        <v>0</v>
      </c>
      <c r="BL1068" s="269">
        <f t="shared" si="813"/>
        <v>0</v>
      </c>
      <c r="BM1068" s="269">
        <f t="shared" si="813"/>
        <v>0</v>
      </c>
    </row>
    <row r="1069" spans="3:65" ht="12.75" outlineLevel="1">
      <c r="C1069" s="220">
        <f t="shared" si="801"/>
        <v>11</v>
      </c>
      <c r="D1069" s="198" t="str">
        <f t="shared" si="802"/>
        <v>…</v>
      </c>
      <c r="E1069" s="245" t="str">
        <f t="shared" si="799"/>
        <v>Operating Expense</v>
      </c>
      <c r="F1069" s="215">
        <f t="shared" si="799"/>
        <v>2</v>
      </c>
      <c r="G1069" s="215"/>
      <c r="H1069" s="257"/>
      <c r="K1069" s="236">
        <f t="shared" si="803"/>
        <v>0</v>
      </c>
      <c r="L1069" s="237">
        <f t="shared" si="804"/>
        <v>0</v>
      </c>
      <c r="O1069" s="269">
        <f t="shared" si="814" ref="O1069:BM1069">O1011-O1040</f>
        <v>0</v>
      </c>
      <c r="P1069" s="269">
        <f t="shared" si="814"/>
        <v>0</v>
      </c>
      <c r="Q1069" s="269">
        <f t="shared" si="814"/>
        <v>0</v>
      </c>
      <c r="R1069" s="269">
        <f t="shared" si="814"/>
        <v>0</v>
      </c>
      <c r="S1069" s="269">
        <f t="shared" si="814"/>
        <v>0</v>
      </c>
      <c r="T1069" s="269">
        <f t="shared" si="814"/>
        <v>0</v>
      </c>
      <c r="U1069" s="269">
        <f t="shared" si="814"/>
        <v>0</v>
      </c>
      <c r="V1069" s="269">
        <f t="shared" si="814"/>
        <v>0</v>
      </c>
      <c r="W1069" s="269">
        <f t="shared" si="814"/>
        <v>0</v>
      </c>
      <c r="X1069" s="269">
        <f t="shared" si="814"/>
        <v>0</v>
      </c>
      <c r="Y1069" s="269">
        <f t="shared" si="814"/>
        <v>0</v>
      </c>
      <c r="Z1069" s="269">
        <f t="shared" si="814"/>
        <v>0</v>
      </c>
      <c r="AA1069" s="269">
        <f t="shared" si="814"/>
        <v>0</v>
      </c>
      <c r="AB1069" s="269">
        <f t="shared" si="814"/>
        <v>0</v>
      </c>
      <c r="AC1069" s="269">
        <f t="shared" si="814"/>
        <v>0</v>
      </c>
      <c r="AD1069" s="269">
        <f t="shared" si="814"/>
        <v>0</v>
      </c>
      <c r="AE1069" s="269">
        <f t="shared" si="814"/>
        <v>0</v>
      </c>
      <c r="AF1069" s="269">
        <f t="shared" si="814"/>
        <v>0</v>
      </c>
      <c r="AG1069" s="269">
        <f t="shared" si="814"/>
        <v>0</v>
      </c>
      <c r="AH1069" s="269">
        <f t="shared" si="814"/>
        <v>0</v>
      </c>
      <c r="AI1069" s="269">
        <f t="shared" si="814"/>
        <v>0</v>
      </c>
      <c r="AJ1069" s="269">
        <f t="shared" si="814"/>
        <v>0</v>
      </c>
      <c r="AK1069" s="269">
        <f t="shared" si="814"/>
        <v>0</v>
      </c>
      <c r="AL1069" s="269">
        <f t="shared" si="814"/>
        <v>0</v>
      </c>
      <c r="AM1069" s="269">
        <f t="shared" si="814"/>
        <v>0</v>
      </c>
      <c r="AN1069" s="269">
        <f t="shared" si="814"/>
        <v>0</v>
      </c>
      <c r="AO1069" s="269">
        <f t="shared" si="814"/>
        <v>0</v>
      </c>
      <c r="AP1069" s="269">
        <f t="shared" si="814"/>
        <v>0</v>
      </c>
      <c r="AQ1069" s="269">
        <f t="shared" si="814"/>
        <v>0</v>
      </c>
      <c r="AR1069" s="269">
        <f t="shared" si="814"/>
        <v>0</v>
      </c>
      <c r="AS1069" s="269">
        <f t="shared" si="814"/>
        <v>0</v>
      </c>
      <c r="AT1069" s="269">
        <f t="shared" si="814"/>
        <v>0</v>
      </c>
      <c r="AU1069" s="269">
        <f t="shared" si="814"/>
        <v>0</v>
      </c>
      <c r="AV1069" s="269">
        <f t="shared" si="814"/>
        <v>0</v>
      </c>
      <c r="AW1069" s="269">
        <f t="shared" si="814"/>
        <v>0</v>
      </c>
      <c r="AX1069" s="269">
        <f t="shared" si="814"/>
        <v>0</v>
      </c>
      <c r="AY1069" s="269">
        <f t="shared" si="814"/>
        <v>0</v>
      </c>
      <c r="AZ1069" s="269">
        <f t="shared" si="814"/>
        <v>0</v>
      </c>
      <c r="BA1069" s="269">
        <f t="shared" si="814"/>
        <v>0</v>
      </c>
      <c r="BB1069" s="269">
        <f t="shared" si="814"/>
        <v>0</v>
      </c>
      <c r="BC1069" s="269">
        <f t="shared" si="814"/>
        <v>0</v>
      </c>
      <c r="BD1069" s="269">
        <f t="shared" si="814"/>
        <v>0</v>
      </c>
      <c r="BE1069" s="269">
        <f t="shared" si="814"/>
        <v>0</v>
      </c>
      <c r="BF1069" s="269">
        <f t="shared" si="814"/>
        <v>0</v>
      </c>
      <c r="BG1069" s="269">
        <f t="shared" si="814"/>
        <v>0</v>
      </c>
      <c r="BH1069" s="269">
        <f t="shared" si="814"/>
        <v>0</v>
      </c>
      <c r="BI1069" s="269">
        <f t="shared" si="814"/>
        <v>0</v>
      </c>
      <c r="BJ1069" s="269">
        <f t="shared" si="814"/>
        <v>0</v>
      </c>
      <c r="BK1069" s="269">
        <f t="shared" si="814"/>
        <v>0</v>
      </c>
      <c r="BL1069" s="269">
        <f t="shared" si="814"/>
        <v>0</v>
      </c>
      <c r="BM1069" s="269">
        <f t="shared" si="814"/>
        <v>0</v>
      </c>
    </row>
    <row r="1070" spans="3:65" ht="12.75" outlineLevel="1">
      <c r="C1070" s="220">
        <f t="shared" si="801"/>
        <v>12</v>
      </c>
      <c r="D1070" s="198" t="str">
        <f t="shared" si="802"/>
        <v>…</v>
      </c>
      <c r="E1070" s="245" t="str">
        <f t="shared" si="799"/>
        <v>Operating Expense</v>
      </c>
      <c r="F1070" s="215">
        <f t="shared" si="799"/>
        <v>2</v>
      </c>
      <c r="G1070" s="215"/>
      <c r="H1070" s="257"/>
      <c r="K1070" s="236">
        <f t="shared" si="803"/>
        <v>0</v>
      </c>
      <c r="L1070" s="237">
        <f t="shared" si="804"/>
        <v>0</v>
      </c>
      <c r="O1070" s="269">
        <f t="shared" si="815" ref="O1070:BM1070">O1012-O1041</f>
        <v>0</v>
      </c>
      <c r="P1070" s="269">
        <f t="shared" si="815"/>
        <v>0</v>
      </c>
      <c r="Q1070" s="269">
        <f t="shared" si="815"/>
        <v>0</v>
      </c>
      <c r="R1070" s="269">
        <f t="shared" si="815"/>
        <v>0</v>
      </c>
      <c r="S1070" s="269">
        <f t="shared" si="815"/>
        <v>0</v>
      </c>
      <c r="T1070" s="269">
        <f t="shared" si="815"/>
        <v>0</v>
      </c>
      <c r="U1070" s="269">
        <f t="shared" si="815"/>
        <v>0</v>
      </c>
      <c r="V1070" s="269">
        <f t="shared" si="815"/>
        <v>0</v>
      </c>
      <c r="W1070" s="269">
        <f t="shared" si="815"/>
        <v>0</v>
      </c>
      <c r="X1070" s="269">
        <f t="shared" si="815"/>
        <v>0</v>
      </c>
      <c r="Y1070" s="269">
        <f t="shared" si="815"/>
        <v>0</v>
      </c>
      <c r="Z1070" s="269">
        <f t="shared" si="815"/>
        <v>0</v>
      </c>
      <c r="AA1070" s="269">
        <f t="shared" si="815"/>
        <v>0</v>
      </c>
      <c r="AB1070" s="269">
        <f t="shared" si="815"/>
        <v>0</v>
      </c>
      <c r="AC1070" s="269">
        <f t="shared" si="815"/>
        <v>0</v>
      </c>
      <c r="AD1070" s="269">
        <f t="shared" si="815"/>
        <v>0</v>
      </c>
      <c r="AE1070" s="269">
        <f t="shared" si="815"/>
        <v>0</v>
      </c>
      <c r="AF1070" s="269">
        <f t="shared" si="815"/>
        <v>0</v>
      </c>
      <c r="AG1070" s="269">
        <f t="shared" si="815"/>
        <v>0</v>
      </c>
      <c r="AH1070" s="269">
        <f t="shared" si="815"/>
        <v>0</v>
      </c>
      <c r="AI1070" s="269">
        <f t="shared" si="815"/>
        <v>0</v>
      </c>
      <c r="AJ1070" s="269">
        <f t="shared" si="815"/>
        <v>0</v>
      </c>
      <c r="AK1070" s="269">
        <f t="shared" si="815"/>
        <v>0</v>
      </c>
      <c r="AL1070" s="269">
        <f t="shared" si="815"/>
        <v>0</v>
      </c>
      <c r="AM1070" s="269">
        <f t="shared" si="815"/>
        <v>0</v>
      </c>
      <c r="AN1070" s="269">
        <f t="shared" si="815"/>
        <v>0</v>
      </c>
      <c r="AO1070" s="269">
        <f t="shared" si="815"/>
        <v>0</v>
      </c>
      <c r="AP1070" s="269">
        <f t="shared" si="815"/>
        <v>0</v>
      </c>
      <c r="AQ1070" s="269">
        <f t="shared" si="815"/>
        <v>0</v>
      </c>
      <c r="AR1070" s="269">
        <f t="shared" si="815"/>
        <v>0</v>
      </c>
      <c r="AS1070" s="269">
        <f t="shared" si="815"/>
        <v>0</v>
      </c>
      <c r="AT1070" s="269">
        <f t="shared" si="815"/>
        <v>0</v>
      </c>
      <c r="AU1070" s="269">
        <f t="shared" si="815"/>
        <v>0</v>
      </c>
      <c r="AV1070" s="269">
        <f t="shared" si="815"/>
        <v>0</v>
      </c>
      <c r="AW1070" s="269">
        <f t="shared" si="815"/>
        <v>0</v>
      </c>
      <c r="AX1070" s="269">
        <f t="shared" si="815"/>
        <v>0</v>
      </c>
      <c r="AY1070" s="269">
        <f t="shared" si="815"/>
        <v>0</v>
      </c>
      <c r="AZ1070" s="269">
        <f t="shared" si="815"/>
        <v>0</v>
      </c>
      <c r="BA1070" s="269">
        <f t="shared" si="815"/>
        <v>0</v>
      </c>
      <c r="BB1070" s="269">
        <f t="shared" si="815"/>
        <v>0</v>
      </c>
      <c r="BC1070" s="269">
        <f t="shared" si="815"/>
        <v>0</v>
      </c>
      <c r="BD1070" s="269">
        <f t="shared" si="815"/>
        <v>0</v>
      </c>
      <c r="BE1070" s="269">
        <f t="shared" si="815"/>
        <v>0</v>
      </c>
      <c r="BF1070" s="269">
        <f t="shared" si="815"/>
        <v>0</v>
      </c>
      <c r="BG1070" s="269">
        <f t="shared" si="815"/>
        <v>0</v>
      </c>
      <c r="BH1070" s="269">
        <f t="shared" si="815"/>
        <v>0</v>
      </c>
      <c r="BI1070" s="269">
        <f t="shared" si="815"/>
        <v>0</v>
      </c>
      <c r="BJ1070" s="269">
        <f t="shared" si="815"/>
        <v>0</v>
      </c>
      <c r="BK1070" s="269">
        <f t="shared" si="815"/>
        <v>0</v>
      </c>
      <c r="BL1070" s="269">
        <f t="shared" si="815"/>
        <v>0</v>
      </c>
      <c r="BM1070" s="269">
        <f t="shared" si="815"/>
        <v>0</v>
      </c>
    </row>
    <row r="1071" spans="3:65" ht="12.75" outlineLevel="1">
      <c r="C1071" s="220">
        <f t="shared" si="801"/>
        <v>13</v>
      </c>
      <c r="D1071" s="198" t="str">
        <f t="shared" si="802"/>
        <v>…</v>
      </c>
      <c r="E1071" s="245" t="str">
        <f t="shared" si="799"/>
        <v>Operating Expense</v>
      </c>
      <c r="F1071" s="215">
        <f t="shared" si="799"/>
        <v>2</v>
      </c>
      <c r="G1071" s="215"/>
      <c r="H1071" s="257"/>
      <c r="K1071" s="236">
        <f t="shared" si="803"/>
        <v>0</v>
      </c>
      <c r="L1071" s="237">
        <f t="shared" si="804"/>
        <v>0</v>
      </c>
      <c r="O1071" s="269">
        <f t="shared" si="816" ref="O1071:BM1071">O1013-O1042</f>
        <v>0</v>
      </c>
      <c r="P1071" s="269">
        <f t="shared" si="816"/>
        <v>0</v>
      </c>
      <c r="Q1071" s="269">
        <f t="shared" si="816"/>
        <v>0</v>
      </c>
      <c r="R1071" s="269">
        <f t="shared" si="816"/>
        <v>0</v>
      </c>
      <c r="S1071" s="269">
        <f t="shared" si="816"/>
        <v>0</v>
      </c>
      <c r="T1071" s="269">
        <f t="shared" si="816"/>
        <v>0</v>
      </c>
      <c r="U1071" s="269">
        <f t="shared" si="816"/>
        <v>0</v>
      </c>
      <c r="V1071" s="269">
        <f t="shared" si="816"/>
        <v>0</v>
      </c>
      <c r="W1071" s="269">
        <f t="shared" si="816"/>
        <v>0</v>
      </c>
      <c r="X1071" s="269">
        <f t="shared" si="816"/>
        <v>0</v>
      </c>
      <c r="Y1071" s="269">
        <f t="shared" si="816"/>
        <v>0</v>
      </c>
      <c r="Z1071" s="269">
        <f t="shared" si="816"/>
        <v>0</v>
      </c>
      <c r="AA1071" s="269">
        <f t="shared" si="816"/>
        <v>0</v>
      </c>
      <c r="AB1071" s="269">
        <f t="shared" si="816"/>
        <v>0</v>
      </c>
      <c r="AC1071" s="269">
        <f t="shared" si="816"/>
        <v>0</v>
      </c>
      <c r="AD1071" s="269">
        <f t="shared" si="816"/>
        <v>0</v>
      </c>
      <c r="AE1071" s="269">
        <f t="shared" si="816"/>
        <v>0</v>
      </c>
      <c r="AF1071" s="269">
        <f t="shared" si="816"/>
        <v>0</v>
      </c>
      <c r="AG1071" s="269">
        <f t="shared" si="816"/>
        <v>0</v>
      </c>
      <c r="AH1071" s="269">
        <f t="shared" si="816"/>
        <v>0</v>
      </c>
      <c r="AI1071" s="269">
        <f t="shared" si="816"/>
        <v>0</v>
      </c>
      <c r="AJ1071" s="269">
        <f t="shared" si="816"/>
        <v>0</v>
      </c>
      <c r="AK1071" s="269">
        <f t="shared" si="816"/>
        <v>0</v>
      </c>
      <c r="AL1071" s="269">
        <f t="shared" si="816"/>
        <v>0</v>
      </c>
      <c r="AM1071" s="269">
        <f t="shared" si="816"/>
        <v>0</v>
      </c>
      <c r="AN1071" s="269">
        <f t="shared" si="816"/>
        <v>0</v>
      </c>
      <c r="AO1071" s="269">
        <f t="shared" si="816"/>
        <v>0</v>
      </c>
      <c r="AP1071" s="269">
        <f t="shared" si="816"/>
        <v>0</v>
      </c>
      <c r="AQ1071" s="269">
        <f t="shared" si="816"/>
        <v>0</v>
      </c>
      <c r="AR1071" s="269">
        <f t="shared" si="816"/>
        <v>0</v>
      </c>
      <c r="AS1071" s="269">
        <f t="shared" si="816"/>
        <v>0</v>
      </c>
      <c r="AT1071" s="269">
        <f t="shared" si="816"/>
        <v>0</v>
      </c>
      <c r="AU1071" s="269">
        <f t="shared" si="816"/>
        <v>0</v>
      </c>
      <c r="AV1071" s="269">
        <f t="shared" si="816"/>
        <v>0</v>
      </c>
      <c r="AW1071" s="269">
        <f t="shared" si="816"/>
        <v>0</v>
      </c>
      <c r="AX1071" s="269">
        <f t="shared" si="816"/>
        <v>0</v>
      </c>
      <c r="AY1071" s="269">
        <f t="shared" si="816"/>
        <v>0</v>
      </c>
      <c r="AZ1071" s="269">
        <f t="shared" si="816"/>
        <v>0</v>
      </c>
      <c r="BA1071" s="269">
        <f t="shared" si="816"/>
        <v>0</v>
      </c>
      <c r="BB1071" s="269">
        <f t="shared" si="816"/>
        <v>0</v>
      </c>
      <c r="BC1071" s="269">
        <f t="shared" si="816"/>
        <v>0</v>
      </c>
      <c r="BD1071" s="269">
        <f t="shared" si="816"/>
        <v>0</v>
      </c>
      <c r="BE1071" s="269">
        <f t="shared" si="816"/>
        <v>0</v>
      </c>
      <c r="BF1071" s="269">
        <f t="shared" si="816"/>
        <v>0</v>
      </c>
      <c r="BG1071" s="269">
        <f t="shared" si="816"/>
        <v>0</v>
      </c>
      <c r="BH1071" s="269">
        <f t="shared" si="816"/>
        <v>0</v>
      </c>
      <c r="BI1071" s="269">
        <f t="shared" si="816"/>
        <v>0</v>
      </c>
      <c r="BJ1071" s="269">
        <f t="shared" si="816"/>
        <v>0</v>
      </c>
      <c r="BK1071" s="269">
        <f t="shared" si="816"/>
        <v>0</v>
      </c>
      <c r="BL1071" s="269">
        <f t="shared" si="816"/>
        <v>0</v>
      </c>
      <c r="BM1071" s="269">
        <f t="shared" si="816"/>
        <v>0</v>
      </c>
    </row>
    <row r="1072" spans="3:65" ht="12.75" outlineLevel="1">
      <c r="C1072" s="220">
        <f t="shared" si="801"/>
        <v>14</v>
      </c>
      <c r="D1072" s="198" t="str">
        <f t="shared" si="802"/>
        <v>…</v>
      </c>
      <c r="E1072" s="245" t="str">
        <f t="shared" si="799"/>
        <v>Operating Expense</v>
      </c>
      <c r="F1072" s="215">
        <f t="shared" si="799"/>
        <v>2</v>
      </c>
      <c r="G1072" s="215"/>
      <c r="H1072" s="257"/>
      <c r="K1072" s="236">
        <f t="shared" si="803"/>
        <v>0</v>
      </c>
      <c r="L1072" s="237">
        <f t="shared" si="804"/>
        <v>0</v>
      </c>
      <c r="O1072" s="269">
        <f t="shared" si="817" ref="O1072:BM1072">O1014-O1043</f>
        <v>0</v>
      </c>
      <c r="P1072" s="269">
        <f t="shared" si="817"/>
        <v>0</v>
      </c>
      <c r="Q1072" s="269">
        <f t="shared" si="817"/>
        <v>0</v>
      </c>
      <c r="R1072" s="269">
        <f t="shared" si="817"/>
        <v>0</v>
      </c>
      <c r="S1072" s="269">
        <f t="shared" si="817"/>
        <v>0</v>
      </c>
      <c r="T1072" s="269">
        <f t="shared" si="817"/>
        <v>0</v>
      </c>
      <c r="U1072" s="269">
        <f t="shared" si="817"/>
        <v>0</v>
      </c>
      <c r="V1072" s="269">
        <f t="shared" si="817"/>
        <v>0</v>
      </c>
      <c r="W1072" s="269">
        <f t="shared" si="817"/>
        <v>0</v>
      </c>
      <c r="X1072" s="269">
        <f t="shared" si="817"/>
        <v>0</v>
      </c>
      <c r="Y1072" s="269">
        <f t="shared" si="817"/>
        <v>0</v>
      </c>
      <c r="Z1072" s="269">
        <f t="shared" si="817"/>
        <v>0</v>
      </c>
      <c r="AA1072" s="269">
        <f t="shared" si="817"/>
        <v>0</v>
      </c>
      <c r="AB1072" s="269">
        <f t="shared" si="817"/>
        <v>0</v>
      </c>
      <c r="AC1072" s="269">
        <f t="shared" si="817"/>
        <v>0</v>
      </c>
      <c r="AD1072" s="269">
        <f t="shared" si="817"/>
        <v>0</v>
      </c>
      <c r="AE1072" s="269">
        <f t="shared" si="817"/>
        <v>0</v>
      </c>
      <c r="AF1072" s="269">
        <f t="shared" si="817"/>
        <v>0</v>
      </c>
      <c r="AG1072" s="269">
        <f t="shared" si="817"/>
        <v>0</v>
      </c>
      <c r="AH1072" s="269">
        <f t="shared" si="817"/>
        <v>0</v>
      </c>
      <c r="AI1072" s="269">
        <f t="shared" si="817"/>
        <v>0</v>
      </c>
      <c r="AJ1072" s="269">
        <f t="shared" si="817"/>
        <v>0</v>
      </c>
      <c r="AK1072" s="269">
        <f t="shared" si="817"/>
        <v>0</v>
      </c>
      <c r="AL1072" s="269">
        <f t="shared" si="817"/>
        <v>0</v>
      </c>
      <c r="AM1072" s="269">
        <f t="shared" si="817"/>
        <v>0</v>
      </c>
      <c r="AN1072" s="269">
        <f t="shared" si="817"/>
        <v>0</v>
      </c>
      <c r="AO1072" s="269">
        <f t="shared" si="817"/>
        <v>0</v>
      </c>
      <c r="AP1072" s="269">
        <f t="shared" si="817"/>
        <v>0</v>
      </c>
      <c r="AQ1072" s="269">
        <f t="shared" si="817"/>
        <v>0</v>
      </c>
      <c r="AR1072" s="269">
        <f t="shared" si="817"/>
        <v>0</v>
      </c>
      <c r="AS1072" s="269">
        <f t="shared" si="817"/>
        <v>0</v>
      </c>
      <c r="AT1072" s="269">
        <f t="shared" si="817"/>
        <v>0</v>
      </c>
      <c r="AU1072" s="269">
        <f t="shared" si="817"/>
        <v>0</v>
      </c>
      <c r="AV1072" s="269">
        <f t="shared" si="817"/>
        <v>0</v>
      </c>
      <c r="AW1072" s="269">
        <f t="shared" si="817"/>
        <v>0</v>
      </c>
      <c r="AX1072" s="269">
        <f t="shared" si="817"/>
        <v>0</v>
      </c>
      <c r="AY1072" s="269">
        <f t="shared" si="817"/>
        <v>0</v>
      </c>
      <c r="AZ1072" s="269">
        <f t="shared" si="817"/>
        <v>0</v>
      </c>
      <c r="BA1072" s="269">
        <f t="shared" si="817"/>
        <v>0</v>
      </c>
      <c r="BB1072" s="269">
        <f t="shared" si="817"/>
        <v>0</v>
      </c>
      <c r="BC1072" s="269">
        <f t="shared" si="817"/>
        <v>0</v>
      </c>
      <c r="BD1072" s="269">
        <f t="shared" si="817"/>
        <v>0</v>
      </c>
      <c r="BE1072" s="269">
        <f t="shared" si="817"/>
        <v>0</v>
      </c>
      <c r="BF1072" s="269">
        <f t="shared" si="817"/>
        <v>0</v>
      </c>
      <c r="BG1072" s="269">
        <f t="shared" si="817"/>
        <v>0</v>
      </c>
      <c r="BH1072" s="269">
        <f t="shared" si="817"/>
        <v>0</v>
      </c>
      <c r="BI1072" s="269">
        <f t="shared" si="817"/>
        <v>0</v>
      </c>
      <c r="BJ1072" s="269">
        <f t="shared" si="817"/>
        <v>0</v>
      </c>
      <c r="BK1072" s="269">
        <f t="shared" si="817"/>
        <v>0</v>
      </c>
      <c r="BL1072" s="269">
        <f t="shared" si="817"/>
        <v>0</v>
      </c>
      <c r="BM1072" s="269">
        <f t="shared" si="817"/>
        <v>0</v>
      </c>
    </row>
    <row r="1073" spans="3:65" ht="12.75" outlineLevel="1">
      <c r="C1073" s="220">
        <f t="shared" si="801"/>
        <v>15</v>
      </c>
      <c r="D1073" s="198" t="str">
        <f t="shared" si="802"/>
        <v>…</v>
      </c>
      <c r="E1073" s="245" t="str">
        <f t="shared" si="799"/>
        <v>Operating Expense</v>
      </c>
      <c r="F1073" s="215">
        <f t="shared" si="799"/>
        <v>2</v>
      </c>
      <c r="G1073" s="215"/>
      <c r="H1073" s="257"/>
      <c r="K1073" s="236">
        <f t="shared" si="803"/>
        <v>0</v>
      </c>
      <c r="L1073" s="237">
        <f t="shared" si="804"/>
        <v>0</v>
      </c>
      <c r="O1073" s="269">
        <f t="shared" si="818" ref="O1073:BM1073">O1015-O1044</f>
        <v>0</v>
      </c>
      <c r="P1073" s="269">
        <f t="shared" si="818"/>
        <v>0</v>
      </c>
      <c r="Q1073" s="269">
        <f t="shared" si="818"/>
        <v>0</v>
      </c>
      <c r="R1073" s="269">
        <f t="shared" si="818"/>
        <v>0</v>
      </c>
      <c r="S1073" s="269">
        <f t="shared" si="818"/>
        <v>0</v>
      </c>
      <c r="T1073" s="269">
        <f t="shared" si="818"/>
        <v>0</v>
      </c>
      <c r="U1073" s="269">
        <f t="shared" si="818"/>
        <v>0</v>
      </c>
      <c r="V1073" s="269">
        <f t="shared" si="818"/>
        <v>0</v>
      </c>
      <c r="W1073" s="269">
        <f t="shared" si="818"/>
        <v>0</v>
      </c>
      <c r="X1073" s="269">
        <f t="shared" si="818"/>
        <v>0</v>
      </c>
      <c r="Y1073" s="269">
        <f t="shared" si="818"/>
        <v>0</v>
      </c>
      <c r="Z1073" s="269">
        <f t="shared" si="818"/>
        <v>0</v>
      </c>
      <c r="AA1073" s="269">
        <f t="shared" si="818"/>
        <v>0</v>
      </c>
      <c r="AB1073" s="269">
        <f t="shared" si="818"/>
        <v>0</v>
      </c>
      <c r="AC1073" s="269">
        <f t="shared" si="818"/>
        <v>0</v>
      </c>
      <c r="AD1073" s="269">
        <f t="shared" si="818"/>
        <v>0</v>
      </c>
      <c r="AE1073" s="269">
        <f t="shared" si="818"/>
        <v>0</v>
      </c>
      <c r="AF1073" s="269">
        <f t="shared" si="818"/>
        <v>0</v>
      </c>
      <c r="AG1073" s="269">
        <f t="shared" si="818"/>
        <v>0</v>
      </c>
      <c r="AH1073" s="269">
        <f t="shared" si="818"/>
        <v>0</v>
      </c>
      <c r="AI1073" s="269">
        <f t="shared" si="818"/>
        <v>0</v>
      </c>
      <c r="AJ1073" s="269">
        <f t="shared" si="818"/>
        <v>0</v>
      </c>
      <c r="AK1073" s="269">
        <f t="shared" si="818"/>
        <v>0</v>
      </c>
      <c r="AL1073" s="269">
        <f t="shared" si="818"/>
        <v>0</v>
      </c>
      <c r="AM1073" s="269">
        <f t="shared" si="818"/>
        <v>0</v>
      </c>
      <c r="AN1073" s="269">
        <f t="shared" si="818"/>
        <v>0</v>
      </c>
      <c r="AO1073" s="269">
        <f t="shared" si="818"/>
        <v>0</v>
      </c>
      <c r="AP1073" s="269">
        <f t="shared" si="818"/>
        <v>0</v>
      </c>
      <c r="AQ1073" s="269">
        <f t="shared" si="818"/>
        <v>0</v>
      </c>
      <c r="AR1073" s="269">
        <f t="shared" si="818"/>
        <v>0</v>
      </c>
      <c r="AS1073" s="269">
        <f t="shared" si="818"/>
        <v>0</v>
      </c>
      <c r="AT1073" s="269">
        <f t="shared" si="818"/>
        <v>0</v>
      </c>
      <c r="AU1073" s="269">
        <f t="shared" si="818"/>
        <v>0</v>
      </c>
      <c r="AV1073" s="269">
        <f t="shared" si="818"/>
        <v>0</v>
      </c>
      <c r="AW1073" s="269">
        <f t="shared" si="818"/>
        <v>0</v>
      </c>
      <c r="AX1073" s="269">
        <f t="shared" si="818"/>
        <v>0</v>
      </c>
      <c r="AY1073" s="269">
        <f t="shared" si="818"/>
        <v>0</v>
      </c>
      <c r="AZ1073" s="269">
        <f t="shared" si="818"/>
        <v>0</v>
      </c>
      <c r="BA1073" s="269">
        <f t="shared" si="818"/>
        <v>0</v>
      </c>
      <c r="BB1073" s="269">
        <f t="shared" si="818"/>
        <v>0</v>
      </c>
      <c r="BC1073" s="269">
        <f t="shared" si="818"/>
        <v>0</v>
      </c>
      <c r="BD1073" s="269">
        <f t="shared" si="818"/>
        <v>0</v>
      </c>
      <c r="BE1073" s="269">
        <f t="shared" si="818"/>
        <v>0</v>
      </c>
      <c r="BF1073" s="269">
        <f t="shared" si="818"/>
        <v>0</v>
      </c>
      <c r="BG1073" s="269">
        <f t="shared" si="818"/>
        <v>0</v>
      </c>
      <c r="BH1073" s="269">
        <f t="shared" si="818"/>
        <v>0</v>
      </c>
      <c r="BI1073" s="269">
        <f t="shared" si="818"/>
        <v>0</v>
      </c>
      <c r="BJ1073" s="269">
        <f t="shared" si="818"/>
        <v>0</v>
      </c>
      <c r="BK1073" s="269">
        <f t="shared" si="818"/>
        <v>0</v>
      </c>
      <c r="BL1073" s="269">
        <f t="shared" si="818"/>
        <v>0</v>
      </c>
      <c r="BM1073" s="269">
        <f t="shared" si="818"/>
        <v>0</v>
      </c>
    </row>
    <row r="1074" spans="3:65" ht="12.75" outlineLevel="1">
      <c r="C1074" s="220">
        <f t="shared" si="801"/>
        <v>16</v>
      </c>
      <c r="D1074" s="198" t="str">
        <f t="shared" si="802"/>
        <v>…</v>
      </c>
      <c r="E1074" s="245" t="str">
        <f t="shared" si="799"/>
        <v>Operating Expense</v>
      </c>
      <c r="F1074" s="215">
        <f t="shared" si="799"/>
        <v>2</v>
      </c>
      <c r="G1074" s="215"/>
      <c r="H1074" s="257"/>
      <c r="K1074" s="236">
        <f t="shared" si="803"/>
        <v>0</v>
      </c>
      <c r="L1074" s="237">
        <f t="shared" si="804"/>
        <v>0</v>
      </c>
      <c r="O1074" s="269">
        <f t="shared" si="819" ref="O1074:BM1074">O1016-O1045</f>
        <v>0</v>
      </c>
      <c r="P1074" s="269">
        <f t="shared" si="819"/>
        <v>0</v>
      </c>
      <c r="Q1074" s="269">
        <f t="shared" si="819"/>
        <v>0</v>
      </c>
      <c r="R1074" s="269">
        <f t="shared" si="819"/>
        <v>0</v>
      </c>
      <c r="S1074" s="269">
        <f t="shared" si="819"/>
        <v>0</v>
      </c>
      <c r="T1074" s="269">
        <f t="shared" si="819"/>
        <v>0</v>
      </c>
      <c r="U1074" s="269">
        <f t="shared" si="819"/>
        <v>0</v>
      </c>
      <c r="V1074" s="269">
        <f t="shared" si="819"/>
        <v>0</v>
      </c>
      <c r="W1074" s="269">
        <f t="shared" si="819"/>
        <v>0</v>
      </c>
      <c r="X1074" s="269">
        <f t="shared" si="819"/>
        <v>0</v>
      </c>
      <c r="Y1074" s="269">
        <f t="shared" si="819"/>
        <v>0</v>
      </c>
      <c r="Z1074" s="269">
        <f t="shared" si="819"/>
        <v>0</v>
      </c>
      <c r="AA1074" s="269">
        <f t="shared" si="819"/>
        <v>0</v>
      </c>
      <c r="AB1074" s="269">
        <f t="shared" si="819"/>
        <v>0</v>
      </c>
      <c r="AC1074" s="269">
        <f t="shared" si="819"/>
        <v>0</v>
      </c>
      <c r="AD1074" s="269">
        <f t="shared" si="819"/>
        <v>0</v>
      </c>
      <c r="AE1074" s="269">
        <f t="shared" si="819"/>
        <v>0</v>
      </c>
      <c r="AF1074" s="269">
        <f t="shared" si="819"/>
        <v>0</v>
      </c>
      <c r="AG1074" s="269">
        <f t="shared" si="819"/>
        <v>0</v>
      </c>
      <c r="AH1074" s="269">
        <f t="shared" si="819"/>
        <v>0</v>
      </c>
      <c r="AI1074" s="269">
        <f t="shared" si="819"/>
        <v>0</v>
      </c>
      <c r="AJ1074" s="269">
        <f t="shared" si="819"/>
        <v>0</v>
      </c>
      <c r="AK1074" s="269">
        <f t="shared" si="819"/>
        <v>0</v>
      </c>
      <c r="AL1074" s="269">
        <f t="shared" si="819"/>
        <v>0</v>
      </c>
      <c r="AM1074" s="269">
        <f t="shared" si="819"/>
        <v>0</v>
      </c>
      <c r="AN1074" s="269">
        <f t="shared" si="819"/>
        <v>0</v>
      </c>
      <c r="AO1074" s="269">
        <f t="shared" si="819"/>
        <v>0</v>
      </c>
      <c r="AP1074" s="269">
        <f t="shared" si="819"/>
        <v>0</v>
      </c>
      <c r="AQ1074" s="269">
        <f t="shared" si="819"/>
        <v>0</v>
      </c>
      <c r="AR1074" s="269">
        <f t="shared" si="819"/>
        <v>0</v>
      </c>
      <c r="AS1074" s="269">
        <f t="shared" si="819"/>
        <v>0</v>
      </c>
      <c r="AT1074" s="269">
        <f t="shared" si="819"/>
        <v>0</v>
      </c>
      <c r="AU1074" s="269">
        <f t="shared" si="819"/>
        <v>0</v>
      </c>
      <c r="AV1074" s="269">
        <f t="shared" si="819"/>
        <v>0</v>
      </c>
      <c r="AW1074" s="269">
        <f t="shared" si="819"/>
        <v>0</v>
      </c>
      <c r="AX1074" s="269">
        <f t="shared" si="819"/>
        <v>0</v>
      </c>
      <c r="AY1074" s="269">
        <f t="shared" si="819"/>
        <v>0</v>
      </c>
      <c r="AZ1074" s="269">
        <f t="shared" si="819"/>
        <v>0</v>
      </c>
      <c r="BA1074" s="269">
        <f t="shared" si="819"/>
        <v>0</v>
      </c>
      <c r="BB1074" s="269">
        <f t="shared" si="819"/>
        <v>0</v>
      </c>
      <c r="BC1074" s="269">
        <f t="shared" si="819"/>
        <v>0</v>
      </c>
      <c r="BD1074" s="269">
        <f t="shared" si="819"/>
        <v>0</v>
      </c>
      <c r="BE1074" s="269">
        <f t="shared" si="819"/>
        <v>0</v>
      </c>
      <c r="BF1074" s="269">
        <f t="shared" si="819"/>
        <v>0</v>
      </c>
      <c r="BG1074" s="269">
        <f t="shared" si="819"/>
        <v>0</v>
      </c>
      <c r="BH1074" s="269">
        <f t="shared" si="819"/>
        <v>0</v>
      </c>
      <c r="BI1074" s="269">
        <f t="shared" si="819"/>
        <v>0</v>
      </c>
      <c r="BJ1074" s="269">
        <f t="shared" si="819"/>
        <v>0</v>
      </c>
      <c r="BK1074" s="269">
        <f t="shared" si="819"/>
        <v>0</v>
      </c>
      <c r="BL1074" s="269">
        <f t="shared" si="819"/>
        <v>0</v>
      </c>
      <c r="BM1074" s="269">
        <f t="shared" si="819"/>
        <v>0</v>
      </c>
    </row>
    <row r="1075" spans="3:65" ht="12.75" outlineLevel="1">
      <c r="C1075" s="220">
        <f t="shared" si="801"/>
        <v>17</v>
      </c>
      <c r="D1075" s="198" t="str">
        <f t="shared" si="802"/>
        <v>…</v>
      </c>
      <c r="E1075" s="245" t="str">
        <f t="shared" si="799"/>
        <v>Operating Expense</v>
      </c>
      <c r="F1075" s="215">
        <f t="shared" si="799"/>
        <v>2</v>
      </c>
      <c r="G1075" s="215"/>
      <c r="H1075" s="257"/>
      <c r="K1075" s="236">
        <f t="shared" si="803"/>
        <v>0</v>
      </c>
      <c r="L1075" s="237">
        <f t="shared" si="804"/>
        <v>0</v>
      </c>
      <c r="O1075" s="269">
        <f t="shared" si="820" ref="O1075:BM1075">O1017-O1046</f>
        <v>0</v>
      </c>
      <c r="P1075" s="269">
        <f t="shared" si="820"/>
        <v>0</v>
      </c>
      <c r="Q1075" s="269">
        <f t="shared" si="820"/>
        <v>0</v>
      </c>
      <c r="R1075" s="269">
        <f t="shared" si="820"/>
        <v>0</v>
      </c>
      <c r="S1075" s="269">
        <f t="shared" si="820"/>
        <v>0</v>
      </c>
      <c r="T1075" s="269">
        <f t="shared" si="820"/>
        <v>0</v>
      </c>
      <c r="U1075" s="269">
        <f t="shared" si="820"/>
        <v>0</v>
      </c>
      <c r="V1075" s="269">
        <f t="shared" si="820"/>
        <v>0</v>
      </c>
      <c r="W1075" s="269">
        <f t="shared" si="820"/>
        <v>0</v>
      </c>
      <c r="X1075" s="269">
        <f t="shared" si="820"/>
        <v>0</v>
      </c>
      <c r="Y1075" s="269">
        <f t="shared" si="820"/>
        <v>0</v>
      </c>
      <c r="Z1075" s="269">
        <f t="shared" si="820"/>
        <v>0</v>
      </c>
      <c r="AA1075" s="269">
        <f t="shared" si="820"/>
        <v>0</v>
      </c>
      <c r="AB1075" s="269">
        <f t="shared" si="820"/>
        <v>0</v>
      </c>
      <c r="AC1075" s="269">
        <f t="shared" si="820"/>
        <v>0</v>
      </c>
      <c r="AD1075" s="269">
        <f t="shared" si="820"/>
        <v>0</v>
      </c>
      <c r="AE1075" s="269">
        <f t="shared" si="820"/>
        <v>0</v>
      </c>
      <c r="AF1075" s="269">
        <f t="shared" si="820"/>
        <v>0</v>
      </c>
      <c r="AG1075" s="269">
        <f t="shared" si="820"/>
        <v>0</v>
      </c>
      <c r="AH1075" s="269">
        <f t="shared" si="820"/>
        <v>0</v>
      </c>
      <c r="AI1075" s="269">
        <f t="shared" si="820"/>
        <v>0</v>
      </c>
      <c r="AJ1075" s="269">
        <f t="shared" si="820"/>
        <v>0</v>
      </c>
      <c r="AK1075" s="269">
        <f t="shared" si="820"/>
        <v>0</v>
      </c>
      <c r="AL1075" s="269">
        <f t="shared" si="820"/>
        <v>0</v>
      </c>
      <c r="AM1075" s="269">
        <f t="shared" si="820"/>
        <v>0</v>
      </c>
      <c r="AN1075" s="269">
        <f t="shared" si="820"/>
        <v>0</v>
      </c>
      <c r="AO1075" s="269">
        <f t="shared" si="820"/>
        <v>0</v>
      </c>
      <c r="AP1075" s="269">
        <f t="shared" si="820"/>
        <v>0</v>
      </c>
      <c r="AQ1075" s="269">
        <f t="shared" si="820"/>
        <v>0</v>
      </c>
      <c r="AR1075" s="269">
        <f t="shared" si="820"/>
        <v>0</v>
      </c>
      <c r="AS1075" s="269">
        <f t="shared" si="820"/>
        <v>0</v>
      </c>
      <c r="AT1075" s="269">
        <f t="shared" si="820"/>
        <v>0</v>
      </c>
      <c r="AU1075" s="269">
        <f t="shared" si="820"/>
        <v>0</v>
      </c>
      <c r="AV1075" s="269">
        <f t="shared" si="820"/>
        <v>0</v>
      </c>
      <c r="AW1075" s="269">
        <f t="shared" si="820"/>
        <v>0</v>
      </c>
      <c r="AX1075" s="269">
        <f t="shared" si="820"/>
        <v>0</v>
      </c>
      <c r="AY1075" s="269">
        <f t="shared" si="820"/>
        <v>0</v>
      </c>
      <c r="AZ1075" s="269">
        <f t="shared" si="820"/>
        <v>0</v>
      </c>
      <c r="BA1075" s="269">
        <f t="shared" si="820"/>
        <v>0</v>
      </c>
      <c r="BB1075" s="269">
        <f t="shared" si="820"/>
        <v>0</v>
      </c>
      <c r="BC1075" s="269">
        <f t="shared" si="820"/>
        <v>0</v>
      </c>
      <c r="BD1075" s="269">
        <f t="shared" si="820"/>
        <v>0</v>
      </c>
      <c r="BE1075" s="269">
        <f t="shared" si="820"/>
        <v>0</v>
      </c>
      <c r="BF1075" s="269">
        <f t="shared" si="820"/>
        <v>0</v>
      </c>
      <c r="BG1075" s="269">
        <f t="shared" si="820"/>
        <v>0</v>
      </c>
      <c r="BH1075" s="269">
        <f t="shared" si="820"/>
        <v>0</v>
      </c>
      <c r="BI1075" s="269">
        <f t="shared" si="820"/>
        <v>0</v>
      </c>
      <c r="BJ1075" s="269">
        <f t="shared" si="820"/>
        <v>0</v>
      </c>
      <c r="BK1075" s="269">
        <f t="shared" si="820"/>
        <v>0</v>
      </c>
      <c r="BL1075" s="269">
        <f t="shared" si="820"/>
        <v>0</v>
      </c>
      <c r="BM1075" s="269">
        <f t="shared" si="820"/>
        <v>0</v>
      </c>
    </row>
    <row r="1076" spans="3:65" ht="12.75" outlineLevel="1">
      <c r="C1076" s="220">
        <f t="shared" si="801"/>
        <v>18</v>
      </c>
      <c r="D1076" s="198" t="str">
        <f t="shared" si="802"/>
        <v>…</v>
      </c>
      <c r="E1076" s="245" t="str">
        <f t="shared" si="799"/>
        <v>Operating Expense</v>
      </c>
      <c r="F1076" s="215">
        <f t="shared" si="799"/>
        <v>2</v>
      </c>
      <c r="G1076" s="215"/>
      <c r="H1076" s="257"/>
      <c r="K1076" s="236">
        <f t="shared" si="803"/>
        <v>0</v>
      </c>
      <c r="L1076" s="237">
        <f t="shared" si="804"/>
        <v>0</v>
      </c>
      <c r="O1076" s="269">
        <f t="shared" si="821" ref="O1076:BM1076">O1018-O1047</f>
        <v>0</v>
      </c>
      <c r="P1076" s="269">
        <f t="shared" si="821"/>
        <v>0</v>
      </c>
      <c r="Q1076" s="269">
        <f t="shared" si="821"/>
        <v>0</v>
      </c>
      <c r="R1076" s="269">
        <f t="shared" si="821"/>
        <v>0</v>
      </c>
      <c r="S1076" s="269">
        <f t="shared" si="821"/>
        <v>0</v>
      </c>
      <c r="T1076" s="269">
        <f t="shared" si="821"/>
        <v>0</v>
      </c>
      <c r="U1076" s="269">
        <f t="shared" si="821"/>
        <v>0</v>
      </c>
      <c r="V1076" s="269">
        <f t="shared" si="821"/>
        <v>0</v>
      </c>
      <c r="W1076" s="269">
        <f t="shared" si="821"/>
        <v>0</v>
      </c>
      <c r="X1076" s="269">
        <f t="shared" si="821"/>
        <v>0</v>
      </c>
      <c r="Y1076" s="269">
        <f t="shared" si="821"/>
        <v>0</v>
      </c>
      <c r="Z1076" s="269">
        <f t="shared" si="821"/>
        <v>0</v>
      </c>
      <c r="AA1076" s="269">
        <f t="shared" si="821"/>
        <v>0</v>
      </c>
      <c r="AB1076" s="269">
        <f t="shared" si="821"/>
        <v>0</v>
      </c>
      <c r="AC1076" s="269">
        <f t="shared" si="821"/>
        <v>0</v>
      </c>
      <c r="AD1076" s="269">
        <f t="shared" si="821"/>
        <v>0</v>
      </c>
      <c r="AE1076" s="269">
        <f t="shared" si="821"/>
        <v>0</v>
      </c>
      <c r="AF1076" s="269">
        <f t="shared" si="821"/>
        <v>0</v>
      </c>
      <c r="AG1076" s="269">
        <f t="shared" si="821"/>
        <v>0</v>
      </c>
      <c r="AH1076" s="269">
        <f t="shared" si="821"/>
        <v>0</v>
      </c>
      <c r="AI1076" s="269">
        <f t="shared" si="821"/>
        <v>0</v>
      </c>
      <c r="AJ1076" s="269">
        <f t="shared" si="821"/>
        <v>0</v>
      </c>
      <c r="AK1076" s="269">
        <f t="shared" si="821"/>
        <v>0</v>
      </c>
      <c r="AL1076" s="269">
        <f t="shared" si="821"/>
        <v>0</v>
      </c>
      <c r="AM1076" s="269">
        <f t="shared" si="821"/>
        <v>0</v>
      </c>
      <c r="AN1076" s="269">
        <f t="shared" si="821"/>
        <v>0</v>
      </c>
      <c r="AO1076" s="269">
        <f t="shared" si="821"/>
        <v>0</v>
      </c>
      <c r="AP1076" s="269">
        <f t="shared" si="821"/>
        <v>0</v>
      </c>
      <c r="AQ1076" s="269">
        <f t="shared" si="821"/>
        <v>0</v>
      </c>
      <c r="AR1076" s="269">
        <f t="shared" si="821"/>
        <v>0</v>
      </c>
      <c r="AS1076" s="269">
        <f t="shared" si="821"/>
        <v>0</v>
      </c>
      <c r="AT1076" s="269">
        <f t="shared" si="821"/>
        <v>0</v>
      </c>
      <c r="AU1076" s="269">
        <f t="shared" si="821"/>
        <v>0</v>
      </c>
      <c r="AV1076" s="269">
        <f t="shared" si="821"/>
        <v>0</v>
      </c>
      <c r="AW1076" s="269">
        <f t="shared" si="821"/>
        <v>0</v>
      </c>
      <c r="AX1076" s="269">
        <f t="shared" si="821"/>
        <v>0</v>
      </c>
      <c r="AY1076" s="269">
        <f t="shared" si="821"/>
        <v>0</v>
      </c>
      <c r="AZ1076" s="269">
        <f t="shared" si="821"/>
        <v>0</v>
      </c>
      <c r="BA1076" s="269">
        <f t="shared" si="821"/>
        <v>0</v>
      </c>
      <c r="BB1076" s="269">
        <f t="shared" si="821"/>
        <v>0</v>
      </c>
      <c r="BC1076" s="269">
        <f t="shared" si="821"/>
        <v>0</v>
      </c>
      <c r="BD1076" s="269">
        <f t="shared" si="821"/>
        <v>0</v>
      </c>
      <c r="BE1076" s="269">
        <f t="shared" si="821"/>
        <v>0</v>
      </c>
      <c r="BF1076" s="269">
        <f t="shared" si="821"/>
        <v>0</v>
      </c>
      <c r="BG1076" s="269">
        <f t="shared" si="821"/>
        <v>0</v>
      </c>
      <c r="BH1076" s="269">
        <f t="shared" si="821"/>
        <v>0</v>
      </c>
      <c r="BI1076" s="269">
        <f t="shared" si="821"/>
        <v>0</v>
      </c>
      <c r="BJ1076" s="269">
        <f t="shared" si="821"/>
        <v>0</v>
      </c>
      <c r="BK1076" s="269">
        <f t="shared" si="821"/>
        <v>0</v>
      </c>
      <c r="BL1076" s="269">
        <f t="shared" si="821"/>
        <v>0</v>
      </c>
      <c r="BM1076" s="269">
        <f t="shared" si="821"/>
        <v>0</v>
      </c>
    </row>
    <row r="1077" spans="3:65" ht="12.75" outlineLevel="1">
      <c r="C1077" s="220">
        <f t="shared" si="801"/>
        <v>19</v>
      </c>
      <c r="D1077" s="198" t="str">
        <f t="shared" si="802"/>
        <v>…</v>
      </c>
      <c r="E1077" s="245" t="str">
        <f t="shared" si="799"/>
        <v>Operating Expense</v>
      </c>
      <c r="F1077" s="215">
        <f t="shared" si="799"/>
        <v>2</v>
      </c>
      <c r="G1077" s="215"/>
      <c r="H1077" s="257"/>
      <c r="K1077" s="236">
        <f t="shared" si="803"/>
        <v>0</v>
      </c>
      <c r="L1077" s="237">
        <f t="shared" si="804"/>
        <v>0</v>
      </c>
      <c r="O1077" s="269">
        <f t="shared" si="822" ref="O1077:BM1077">O1019-O1048</f>
        <v>0</v>
      </c>
      <c r="P1077" s="269">
        <f t="shared" si="822"/>
        <v>0</v>
      </c>
      <c r="Q1077" s="269">
        <f t="shared" si="822"/>
        <v>0</v>
      </c>
      <c r="R1077" s="269">
        <f t="shared" si="822"/>
        <v>0</v>
      </c>
      <c r="S1077" s="269">
        <f t="shared" si="822"/>
        <v>0</v>
      </c>
      <c r="T1077" s="269">
        <f t="shared" si="822"/>
        <v>0</v>
      </c>
      <c r="U1077" s="269">
        <f t="shared" si="822"/>
        <v>0</v>
      </c>
      <c r="V1077" s="269">
        <f t="shared" si="822"/>
        <v>0</v>
      </c>
      <c r="W1077" s="269">
        <f t="shared" si="822"/>
        <v>0</v>
      </c>
      <c r="X1077" s="269">
        <f t="shared" si="822"/>
        <v>0</v>
      </c>
      <c r="Y1077" s="269">
        <f t="shared" si="822"/>
        <v>0</v>
      </c>
      <c r="Z1077" s="269">
        <f t="shared" si="822"/>
        <v>0</v>
      </c>
      <c r="AA1077" s="269">
        <f t="shared" si="822"/>
        <v>0</v>
      </c>
      <c r="AB1077" s="269">
        <f t="shared" si="822"/>
        <v>0</v>
      </c>
      <c r="AC1077" s="269">
        <f t="shared" si="822"/>
        <v>0</v>
      </c>
      <c r="AD1077" s="269">
        <f t="shared" si="822"/>
        <v>0</v>
      </c>
      <c r="AE1077" s="269">
        <f t="shared" si="822"/>
        <v>0</v>
      </c>
      <c r="AF1077" s="269">
        <f t="shared" si="822"/>
        <v>0</v>
      </c>
      <c r="AG1077" s="269">
        <f t="shared" si="822"/>
        <v>0</v>
      </c>
      <c r="AH1077" s="269">
        <f t="shared" si="822"/>
        <v>0</v>
      </c>
      <c r="AI1077" s="269">
        <f t="shared" si="822"/>
        <v>0</v>
      </c>
      <c r="AJ1077" s="269">
        <f t="shared" si="822"/>
        <v>0</v>
      </c>
      <c r="AK1077" s="269">
        <f t="shared" si="822"/>
        <v>0</v>
      </c>
      <c r="AL1077" s="269">
        <f t="shared" si="822"/>
        <v>0</v>
      </c>
      <c r="AM1077" s="269">
        <f t="shared" si="822"/>
        <v>0</v>
      </c>
      <c r="AN1077" s="269">
        <f t="shared" si="822"/>
        <v>0</v>
      </c>
      <c r="AO1077" s="269">
        <f t="shared" si="822"/>
        <v>0</v>
      </c>
      <c r="AP1077" s="269">
        <f t="shared" si="822"/>
        <v>0</v>
      </c>
      <c r="AQ1077" s="269">
        <f t="shared" si="822"/>
        <v>0</v>
      </c>
      <c r="AR1077" s="269">
        <f t="shared" si="822"/>
        <v>0</v>
      </c>
      <c r="AS1077" s="269">
        <f t="shared" si="822"/>
        <v>0</v>
      </c>
      <c r="AT1077" s="269">
        <f t="shared" si="822"/>
        <v>0</v>
      </c>
      <c r="AU1077" s="269">
        <f t="shared" si="822"/>
        <v>0</v>
      </c>
      <c r="AV1077" s="269">
        <f t="shared" si="822"/>
        <v>0</v>
      </c>
      <c r="AW1077" s="269">
        <f t="shared" si="822"/>
        <v>0</v>
      </c>
      <c r="AX1077" s="269">
        <f t="shared" si="822"/>
        <v>0</v>
      </c>
      <c r="AY1077" s="269">
        <f t="shared" si="822"/>
        <v>0</v>
      </c>
      <c r="AZ1077" s="269">
        <f t="shared" si="822"/>
        <v>0</v>
      </c>
      <c r="BA1077" s="269">
        <f t="shared" si="822"/>
        <v>0</v>
      </c>
      <c r="BB1077" s="269">
        <f t="shared" si="822"/>
        <v>0</v>
      </c>
      <c r="BC1077" s="269">
        <f t="shared" si="822"/>
        <v>0</v>
      </c>
      <c r="BD1077" s="269">
        <f t="shared" si="822"/>
        <v>0</v>
      </c>
      <c r="BE1077" s="269">
        <f t="shared" si="822"/>
        <v>0</v>
      </c>
      <c r="BF1077" s="269">
        <f t="shared" si="822"/>
        <v>0</v>
      </c>
      <c r="BG1077" s="269">
        <f t="shared" si="822"/>
        <v>0</v>
      </c>
      <c r="BH1077" s="269">
        <f t="shared" si="822"/>
        <v>0</v>
      </c>
      <c r="BI1077" s="269">
        <f t="shared" si="822"/>
        <v>0</v>
      </c>
      <c r="BJ1077" s="269">
        <f t="shared" si="822"/>
        <v>0</v>
      </c>
      <c r="BK1077" s="269">
        <f t="shared" si="822"/>
        <v>0</v>
      </c>
      <c r="BL1077" s="269">
        <f t="shared" si="822"/>
        <v>0</v>
      </c>
      <c r="BM1077" s="269">
        <f t="shared" si="822"/>
        <v>0</v>
      </c>
    </row>
    <row r="1078" spans="3:65" ht="12.75" outlineLevel="1">
      <c r="C1078" s="220">
        <f t="shared" si="801"/>
        <v>20</v>
      </c>
      <c r="D1078" s="198" t="str">
        <f t="shared" si="802"/>
        <v>…</v>
      </c>
      <c r="E1078" s="245" t="str">
        <f t="shared" si="799"/>
        <v>Operating Expense</v>
      </c>
      <c r="F1078" s="215">
        <f t="shared" si="799"/>
        <v>2</v>
      </c>
      <c r="G1078" s="215"/>
      <c r="H1078" s="257"/>
      <c r="K1078" s="236">
        <f t="shared" si="803"/>
        <v>0</v>
      </c>
      <c r="L1078" s="237">
        <f t="shared" si="804"/>
        <v>0</v>
      </c>
      <c r="O1078" s="269">
        <f t="shared" si="823" ref="O1078:BM1078">O1020-O1049</f>
        <v>0</v>
      </c>
      <c r="P1078" s="269">
        <f t="shared" si="823"/>
        <v>0</v>
      </c>
      <c r="Q1078" s="269">
        <f t="shared" si="823"/>
        <v>0</v>
      </c>
      <c r="R1078" s="269">
        <f t="shared" si="823"/>
        <v>0</v>
      </c>
      <c r="S1078" s="269">
        <f t="shared" si="823"/>
        <v>0</v>
      </c>
      <c r="T1078" s="269">
        <f t="shared" si="823"/>
        <v>0</v>
      </c>
      <c r="U1078" s="269">
        <f t="shared" si="823"/>
        <v>0</v>
      </c>
      <c r="V1078" s="269">
        <f t="shared" si="823"/>
        <v>0</v>
      </c>
      <c r="W1078" s="269">
        <f t="shared" si="823"/>
        <v>0</v>
      </c>
      <c r="X1078" s="269">
        <f t="shared" si="823"/>
        <v>0</v>
      </c>
      <c r="Y1078" s="269">
        <f t="shared" si="823"/>
        <v>0</v>
      </c>
      <c r="Z1078" s="269">
        <f t="shared" si="823"/>
        <v>0</v>
      </c>
      <c r="AA1078" s="269">
        <f t="shared" si="823"/>
        <v>0</v>
      </c>
      <c r="AB1078" s="269">
        <f t="shared" si="823"/>
        <v>0</v>
      </c>
      <c r="AC1078" s="269">
        <f t="shared" si="823"/>
        <v>0</v>
      </c>
      <c r="AD1078" s="269">
        <f t="shared" si="823"/>
        <v>0</v>
      </c>
      <c r="AE1078" s="269">
        <f t="shared" si="823"/>
        <v>0</v>
      </c>
      <c r="AF1078" s="269">
        <f t="shared" si="823"/>
        <v>0</v>
      </c>
      <c r="AG1078" s="269">
        <f t="shared" si="823"/>
        <v>0</v>
      </c>
      <c r="AH1078" s="269">
        <f t="shared" si="823"/>
        <v>0</v>
      </c>
      <c r="AI1078" s="269">
        <f t="shared" si="823"/>
        <v>0</v>
      </c>
      <c r="AJ1078" s="269">
        <f t="shared" si="823"/>
        <v>0</v>
      </c>
      <c r="AK1078" s="269">
        <f t="shared" si="823"/>
        <v>0</v>
      </c>
      <c r="AL1078" s="269">
        <f t="shared" si="823"/>
        <v>0</v>
      </c>
      <c r="AM1078" s="269">
        <f t="shared" si="823"/>
        <v>0</v>
      </c>
      <c r="AN1078" s="269">
        <f t="shared" si="823"/>
        <v>0</v>
      </c>
      <c r="AO1078" s="269">
        <f t="shared" si="823"/>
        <v>0</v>
      </c>
      <c r="AP1078" s="269">
        <f t="shared" si="823"/>
        <v>0</v>
      </c>
      <c r="AQ1078" s="269">
        <f t="shared" si="823"/>
        <v>0</v>
      </c>
      <c r="AR1078" s="269">
        <f t="shared" si="823"/>
        <v>0</v>
      </c>
      <c r="AS1078" s="269">
        <f t="shared" si="823"/>
        <v>0</v>
      </c>
      <c r="AT1078" s="269">
        <f t="shared" si="823"/>
        <v>0</v>
      </c>
      <c r="AU1078" s="269">
        <f t="shared" si="823"/>
        <v>0</v>
      </c>
      <c r="AV1078" s="269">
        <f t="shared" si="823"/>
        <v>0</v>
      </c>
      <c r="AW1078" s="269">
        <f t="shared" si="823"/>
        <v>0</v>
      </c>
      <c r="AX1078" s="269">
        <f t="shared" si="823"/>
        <v>0</v>
      </c>
      <c r="AY1078" s="269">
        <f t="shared" si="823"/>
        <v>0</v>
      </c>
      <c r="AZ1078" s="269">
        <f t="shared" si="823"/>
        <v>0</v>
      </c>
      <c r="BA1078" s="269">
        <f t="shared" si="823"/>
        <v>0</v>
      </c>
      <c r="BB1078" s="269">
        <f t="shared" si="823"/>
        <v>0</v>
      </c>
      <c r="BC1078" s="269">
        <f t="shared" si="823"/>
        <v>0</v>
      </c>
      <c r="BD1078" s="269">
        <f t="shared" si="823"/>
        <v>0</v>
      </c>
      <c r="BE1078" s="269">
        <f t="shared" si="823"/>
        <v>0</v>
      </c>
      <c r="BF1078" s="269">
        <f t="shared" si="823"/>
        <v>0</v>
      </c>
      <c r="BG1078" s="269">
        <f t="shared" si="823"/>
        <v>0</v>
      </c>
      <c r="BH1078" s="269">
        <f t="shared" si="823"/>
        <v>0</v>
      </c>
      <c r="BI1078" s="269">
        <f t="shared" si="823"/>
        <v>0</v>
      </c>
      <c r="BJ1078" s="269">
        <f t="shared" si="823"/>
        <v>0</v>
      </c>
      <c r="BK1078" s="269">
        <f t="shared" si="823"/>
        <v>0</v>
      </c>
      <c r="BL1078" s="269">
        <f t="shared" si="823"/>
        <v>0</v>
      </c>
      <c r="BM1078" s="269">
        <f t="shared" si="823"/>
        <v>0</v>
      </c>
    </row>
    <row r="1079" spans="3:65" ht="12.75" outlineLevel="1">
      <c r="C1079" s="220">
        <f t="shared" si="801"/>
        <v>21</v>
      </c>
      <c r="D1079" s="198" t="str">
        <f t="shared" si="802"/>
        <v>…</v>
      </c>
      <c r="E1079" s="245" t="str">
        <f t="shared" si="799"/>
        <v>Operating Expense</v>
      </c>
      <c r="F1079" s="215">
        <f t="shared" si="799"/>
        <v>2</v>
      </c>
      <c r="G1079" s="215"/>
      <c r="H1079" s="257"/>
      <c r="K1079" s="236">
        <f t="shared" si="803"/>
        <v>0</v>
      </c>
      <c r="L1079" s="237">
        <f t="shared" si="804"/>
        <v>0</v>
      </c>
      <c r="O1079" s="269">
        <f t="shared" si="824" ref="O1079:BM1079">O1021-O1050</f>
        <v>0</v>
      </c>
      <c r="P1079" s="269">
        <f t="shared" si="824"/>
        <v>0</v>
      </c>
      <c r="Q1079" s="269">
        <f t="shared" si="824"/>
        <v>0</v>
      </c>
      <c r="R1079" s="269">
        <f t="shared" si="824"/>
        <v>0</v>
      </c>
      <c r="S1079" s="269">
        <f t="shared" si="824"/>
        <v>0</v>
      </c>
      <c r="T1079" s="269">
        <f t="shared" si="824"/>
        <v>0</v>
      </c>
      <c r="U1079" s="269">
        <f t="shared" si="824"/>
        <v>0</v>
      </c>
      <c r="V1079" s="269">
        <f t="shared" si="824"/>
        <v>0</v>
      </c>
      <c r="W1079" s="269">
        <f t="shared" si="824"/>
        <v>0</v>
      </c>
      <c r="X1079" s="269">
        <f t="shared" si="824"/>
        <v>0</v>
      </c>
      <c r="Y1079" s="269">
        <f t="shared" si="824"/>
        <v>0</v>
      </c>
      <c r="Z1079" s="269">
        <f t="shared" si="824"/>
        <v>0</v>
      </c>
      <c r="AA1079" s="269">
        <f t="shared" si="824"/>
        <v>0</v>
      </c>
      <c r="AB1079" s="269">
        <f t="shared" si="824"/>
        <v>0</v>
      </c>
      <c r="AC1079" s="269">
        <f t="shared" si="824"/>
        <v>0</v>
      </c>
      <c r="AD1079" s="269">
        <f t="shared" si="824"/>
        <v>0</v>
      </c>
      <c r="AE1079" s="269">
        <f t="shared" si="824"/>
        <v>0</v>
      </c>
      <c r="AF1079" s="269">
        <f t="shared" si="824"/>
        <v>0</v>
      </c>
      <c r="AG1079" s="269">
        <f t="shared" si="824"/>
        <v>0</v>
      </c>
      <c r="AH1079" s="269">
        <f t="shared" si="824"/>
        <v>0</v>
      </c>
      <c r="AI1079" s="269">
        <f t="shared" si="824"/>
        <v>0</v>
      </c>
      <c r="AJ1079" s="269">
        <f t="shared" si="824"/>
        <v>0</v>
      </c>
      <c r="AK1079" s="269">
        <f t="shared" si="824"/>
        <v>0</v>
      </c>
      <c r="AL1079" s="269">
        <f t="shared" si="824"/>
        <v>0</v>
      </c>
      <c r="AM1079" s="269">
        <f t="shared" si="824"/>
        <v>0</v>
      </c>
      <c r="AN1079" s="269">
        <f t="shared" si="824"/>
        <v>0</v>
      </c>
      <c r="AO1079" s="269">
        <f t="shared" si="824"/>
        <v>0</v>
      </c>
      <c r="AP1079" s="269">
        <f t="shared" si="824"/>
        <v>0</v>
      </c>
      <c r="AQ1079" s="269">
        <f t="shared" si="824"/>
        <v>0</v>
      </c>
      <c r="AR1079" s="269">
        <f t="shared" si="824"/>
        <v>0</v>
      </c>
      <c r="AS1079" s="269">
        <f t="shared" si="824"/>
        <v>0</v>
      </c>
      <c r="AT1079" s="269">
        <f t="shared" si="824"/>
        <v>0</v>
      </c>
      <c r="AU1079" s="269">
        <f t="shared" si="824"/>
        <v>0</v>
      </c>
      <c r="AV1079" s="269">
        <f t="shared" si="824"/>
        <v>0</v>
      </c>
      <c r="AW1079" s="269">
        <f t="shared" si="824"/>
        <v>0</v>
      </c>
      <c r="AX1079" s="269">
        <f t="shared" si="824"/>
        <v>0</v>
      </c>
      <c r="AY1079" s="269">
        <f t="shared" si="824"/>
        <v>0</v>
      </c>
      <c r="AZ1079" s="269">
        <f t="shared" si="824"/>
        <v>0</v>
      </c>
      <c r="BA1079" s="269">
        <f t="shared" si="824"/>
        <v>0</v>
      </c>
      <c r="BB1079" s="269">
        <f t="shared" si="824"/>
        <v>0</v>
      </c>
      <c r="BC1079" s="269">
        <f t="shared" si="824"/>
        <v>0</v>
      </c>
      <c r="BD1079" s="269">
        <f t="shared" si="824"/>
        <v>0</v>
      </c>
      <c r="BE1079" s="269">
        <f t="shared" si="824"/>
        <v>0</v>
      </c>
      <c r="BF1079" s="269">
        <f t="shared" si="824"/>
        <v>0</v>
      </c>
      <c r="BG1079" s="269">
        <f t="shared" si="824"/>
        <v>0</v>
      </c>
      <c r="BH1079" s="269">
        <f t="shared" si="824"/>
        <v>0</v>
      </c>
      <c r="BI1079" s="269">
        <f t="shared" si="824"/>
        <v>0</v>
      </c>
      <c r="BJ1079" s="269">
        <f t="shared" si="824"/>
        <v>0</v>
      </c>
      <c r="BK1079" s="269">
        <f t="shared" si="824"/>
        <v>0</v>
      </c>
      <c r="BL1079" s="269">
        <f t="shared" si="824"/>
        <v>0</v>
      </c>
      <c r="BM1079" s="269">
        <f t="shared" si="824"/>
        <v>0</v>
      </c>
    </row>
    <row r="1080" spans="3:65" ht="12.75" outlineLevel="1">
      <c r="C1080" s="220">
        <f t="shared" si="801"/>
        <v>22</v>
      </c>
      <c r="D1080" s="198" t="str">
        <f t="shared" si="802"/>
        <v>…</v>
      </c>
      <c r="E1080" s="245" t="str">
        <f t="shared" si="799"/>
        <v>Operating Expense</v>
      </c>
      <c r="F1080" s="215">
        <f t="shared" si="799"/>
        <v>2</v>
      </c>
      <c r="G1080" s="215"/>
      <c r="H1080" s="257"/>
      <c r="K1080" s="236">
        <f t="shared" si="803"/>
        <v>0</v>
      </c>
      <c r="L1080" s="237">
        <f t="shared" si="804"/>
        <v>0</v>
      </c>
      <c r="O1080" s="269">
        <f t="shared" si="825" ref="O1080:BM1080">O1022-O1051</f>
        <v>0</v>
      </c>
      <c r="P1080" s="269">
        <f t="shared" si="825"/>
        <v>0</v>
      </c>
      <c r="Q1080" s="269">
        <f t="shared" si="825"/>
        <v>0</v>
      </c>
      <c r="R1080" s="269">
        <f t="shared" si="825"/>
        <v>0</v>
      </c>
      <c r="S1080" s="269">
        <f t="shared" si="825"/>
        <v>0</v>
      </c>
      <c r="T1080" s="269">
        <f t="shared" si="825"/>
        <v>0</v>
      </c>
      <c r="U1080" s="269">
        <f t="shared" si="825"/>
        <v>0</v>
      </c>
      <c r="V1080" s="269">
        <f t="shared" si="825"/>
        <v>0</v>
      </c>
      <c r="W1080" s="269">
        <f t="shared" si="825"/>
        <v>0</v>
      </c>
      <c r="X1080" s="269">
        <f t="shared" si="825"/>
        <v>0</v>
      </c>
      <c r="Y1080" s="269">
        <f t="shared" si="825"/>
        <v>0</v>
      </c>
      <c r="Z1080" s="269">
        <f t="shared" si="825"/>
        <v>0</v>
      </c>
      <c r="AA1080" s="269">
        <f t="shared" si="825"/>
        <v>0</v>
      </c>
      <c r="AB1080" s="269">
        <f t="shared" si="825"/>
        <v>0</v>
      </c>
      <c r="AC1080" s="269">
        <f t="shared" si="825"/>
        <v>0</v>
      </c>
      <c r="AD1080" s="269">
        <f t="shared" si="825"/>
        <v>0</v>
      </c>
      <c r="AE1080" s="269">
        <f t="shared" si="825"/>
        <v>0</v>
      </c>
      <c r="AF1080" s="269">
        <f t="shared" si="825"/>
        <v>0</v>
      </c>
      <c r="AG1080" s="269">
        <f t="shared" si="825"/>
        <v>0</v>
      </c>
      <c r="AH1080" s="269">
        <f t="shared" si="825"/>
        <v>0</v>
      </c>
      <c r="AI1080" s="269">
        <f t="shared" si="825"/>
        <v>0</v>
      </c>
      <c r="AJ1080" s="269">
        <f t="shared" si="825"/>
        <v>0</v>
      </c>
      <c r="AK1080" s="269">
        <f t="shared" si="825"/>
        <v>0</v>
      </c>
      <c r="AL1080" s="269">
        <f t="shared" si="825"/>
        <v>0</v>
      </c>
      <c r="AM1080" s="269">
        <f t="shared" si="825"/>
        <v>0</v>
      </c>
      <c r="AN1080" s="269">
        <f t="shared" si="825"/>
        <v>0</v>
      </c>
      <c r="AO1080" s="269">
        <f t="shared" si="825"/>
        <v>0</v>
      </c>
      <c r="AP1080" s="269">
        <f t="shared" si="825"/>
        <v>0</v>
      </c>
      <c r="AQ1080" s="269">
        <f t="shared" si="825"/>
        <v>0</v>
      </c>
      <c r="AR1080" s="269">
        <f t="shared" si="825"/>
        <v>0</v>
      </c>
      <c r="AS1080" s="269">
        <f t="shared" si="825"/>
        <v>0</v>
      </c>
      <c r="AT1080" s="269">
        <f t="shared" si="825"/>
        <v>0</v>
      </c>
      <c r="AU1080" s="269">
        <f t="shared" si="825"/>
        <v>0</v>
      </c>
      <c r="AV1080" s="269">
        <f t="shared" si="825"/>
        <v>0</v>
      </c>
      <c r="AW1080" s="269">
        <f t="shared" si="825"/>
        <v>0</v>
      </c>
      <c r="AX1080" s="269">
        <f t="shared" si="825"/>
        <v>0</v>
      </c>
      <c r="AY1080" s="269">
        <f t="shared" si="825"/>
        <v>0</v>
      </c>
      <c r="AZ1080" s="269">
        <f t="shared" si="825"/>
        <v>0</v>
      </c>
      <c r="BA1080" s="269">
        <f t="shared" si="825"/>
        <v>0</v>
      </c>
      <c r="BB1080" s="269">
        <f t="shared" si="825"/>
        <v>0</v>
      </c>
      <c r="BC1080" s="269">
        <f t="shared" si="825"/>
        <v>0</v>
      </c>
      <c r="BD1080" s="269">
        <f t="shared" si="825"/>
        <v>0</v>
      </c>
      <c r="BE1080" s="269">
        <f t="shared" si="825"/>
        <v>0</v>
      </c>
      <c r="BF1080" s="269">
        <f t="shared" si="825"/>
        <v>0</v>
      </c>
      <c r="BG1080" s="269">
        <f t="shared" si="825"/>
        <v>0</v>
      </c>
      <c r="BH1080" s="269">
        <f t="shared" si="825"/>
        <v>0</v>
      </c>
      <c r="BI1080" s="269">
        <f t="shared" si="825"/>
        <v>0</v>
      </c>
      <c r="BJ1080" s="269">
        <f t="shared" si="825"/>
        <v>0</v>
      </c>
      <c r="BK1080" s="269">
        <f t="shared" si="825"/>
        <v>0</v>
      </c>
      <c r="BL1080" s="269">
        <f t="shared" si="825"/>
        <v>0</v>
      </c>
      <c r="BM1080" s="269">
        <f t="shared" si="825"/>
        <v>0</v>
      </c>
    </row>
    <row r="1081" spans="3:65" ht="12.75" outlineLevel="1">
      <c r="C1081" s="220">
        <f t="shared" si="801"/>
        <v>23</v>
      </c>
      <c r="D1081" s="198" t="str">
        <f t="shared" si="802"/>
        <v>…</v>
      </c>
      <c r="E1081" s="245" t="str">
        <f t="shared" si="799"/>
        <v>Operating Expense</v>
      </c>
      <c r="F1081" s="215">
        <f t="shared" si="799"/>
        <v>2</v>
      </c>
      <c r="G1081" s="215"/>
      <c r="H1081" s="257"/>
      <c r="K1081" s="236">
        <f t="shared" si="803"/>
        <v>0</v>
      </c>
      <c r="L1081" s="237">
        <f t="shared" si="804"/>
        <v>0</v>
      </c>
      <c r="O1081" s="269">
        <f t="shared" si="826" ref="O1081:BM1081">O1023-O1052</f>
        <v>0</v>
      </c>
      <c r="P1081" s="269">
        <f t="shared" si="826"/>
        <v>0</v>
      </c>
      <c r="Q1081" s="269">
        <f t="shared" si="826"/>
        <v>0</v>
      </c>
      <c r="R1081" s="269">
        <f t="shared" si="826"/>
        <v>0</v>
      </c>
      <c r="S1081" s="269">
        <f t="shared" si="826"/>
        <v>0</v>
      </c>
      <c r="T1081" s="269">
        <f t="shared" si="826"/>
        <v>0</v>
      </c>
      <c r="U1081" s="269">
        <f t="shared" si="826"/>
        <v>0</v>
      </c>
      <c r="V1081" s="269">
        <f t="shared" si="826"/>
        <v>0</v>
      </c>
      <c r="W1081" s="269">
        <f t="shared" si="826"/>
        <v>0</v>
      </c>
      <c r="X1081" s="269">
        <f t="shared" si="826"/>
        <v>0</v>
      </c>
      <c r="Y1081" s="269">
        <f t="shared" si="826"/>
        <v>0</v>
      </c>
      <c r="Z1081" s="269">
        <f t="shared" si="826"/>
        <v>0</v>
      </c>
      <c r="AA1081" s="269">
        <f t="shared" si="826"/>
        <v>0</v>
      </c>
      <c r="AB1081" s="269">
        <f t="shared" si="826"/>
        <v>0</v>
      </c>
      <c r="AC1081" s="269">
        <f t="shared" si="826"/>
        <v>0</v>
      </c>
      <c r="AD1081" s="269">
        <f t="shared" si="826"/>
        <v>0</v>
      </c>
      <c r="AE1081" s="269">
        <f t="shared" si="826"/>
        <v>0</v>
      </c>
      <c r="AF1081" s="269">
        <f t="shared" si="826"/>
        <v>0</v>
      </c>
      <c r="AG1081" s="269">
        <f t="shared" si="826"/>
        <v>0</v>
      </c>
      <c r="AH1081" s="269">
        <f t="shared" si="826"/>
        <v>0</v>
      </c>
      <c r="AI1081" s="269">
        <f t="shared" si="826"/>
        <v>0</v>
      </c>
      <c r="AJ1081" s="269">
        <f t="shared" si="826"/>
        <v>0</v>
      </c>
      <c r="AK1081" s="269">
        <f t="shared" si="826"/>
        <v>0</v>
      </c>
      <c r="AL1081" s="269">
        <f t="shared" si="826"/>
        <v>0</v>
      </c>
      <c r="AM1081" s="269">
        <f t="shared" si="826"/>
        <v>0</v>
      </c>
      <c r="AN1081" s="269">
        <f t="shared" si="826"/>
        <v>0</v>
      </c>
      <c r="AO1081" s="269">
        <f t="shared" si="826"/>
        <v>0</v>
      </c>
      <c r="AP1081" s="269">
        <f t="shared" si="826"/>
        <v>0</v>
      </c>
      <c r="AQ1081" s="269">
        <f t="shared" si="826"/>
        <v>0</v>
      </c>
      <c r="AR1081" s="269">
        <f t="shared" si="826"/>
        <v>0</v>
      </c>
      <c r="AS1081" s="269">
        <f t="shared" si="826"/>
        <v>0</v>
      </c>
      <c r="AT1081" s="269">
        <f t="shared" si="826"/>
        <v>0</v>
      </c>
      <c r="AU1081" s="269">
        <f t="shared" si="826"/>
        <v>0</v>
      </c>
      <c r="AV1081" s="269">
        <f t="shared" si="826"/>
        <v>0</v>
      </c>
      <c r="AW1081" s="269">
        <f t="shared" si="826"/>
        <v>0</v>
      </c>
      <c r="AX1081" s="269">
        <f t="shared" si="826"/>
        <v>0</v>
      </c>
      <c r="AY1081" s="269">
        <f t="shared" si="826"/>
        <v>0</v>
      </c>
      <c r="AZ1081" s="269">
        <f t="shared" si="826"/>
        <v>0</v>
      </c>
      <c r="BA1081" s="269">
        <f t="shared" si="826"/>
        <v>0</v>
      </c>
      <c r="BB1081" s="269">
        <f t="shared" si="826"/>
        <v>0</v>
      </c>
      <c r="BC1081" s="269">
        <f t="shared" si="826"/>
        <v>0</v>
      </c>
      <c r="BD1081" s="269">
        <f t="shared" si="826"/>
        <v>0</v>
      </c>
      <c r="BE1081" s="269">
        <f t="shared" si="826"/>
        <v>0</v>
      </c>
      <c r="BF1081" s="269">
        <f t="shared" si="826"/>
        <v>0</v>
      </c>
      <c r="BG1081" s="269">
        <f t="shared" si="826"/>
        <v>0</v>
      </c>
      <c r="BH1081" s="269">
        <f t="shared" si="826"/>
        <v>0</v>
      </c>
      <c r="BI1081" s="269">
        <f t="shared" si="826"/>
        <v>0</v>
      </c>
      <c r="BJ1081" s="269">
        <f t="shared" si="826"/>
        <v>0</v>
      </c>
      <c r="BK1081" s="269">
        <f t="shared" si="826"/>
        <v>0</v>
      </c>
      <c r="BL1081" s="269">
        <f t="shared" si="826"/>
        <v>0</v>
      </c>
      <c r="BM1081" s="269">
        <f t="shared" si="826"/>
        <v>0</v>
      </c>
    </row>
    <row r="1082" spans="3:65" ht="12.75" outlineLevel="1">
      <c r="C1082" s="220">
        <f t="shared" si="801"/>
        <v>24</v>
      </c>
      <c r="D1082" s="198" t="str">
        <f t="shared" si="802"/>
        <v>…</v>
      </c>
      <c r="E1082" s="245" t="str">
        <f t="shared" si="799"/>
        <v>Operating Expense</v>
      </c>
      <c r="F1082" s="215">
        <f t="shared" si="799"/>
        <v>2</v>
      </c>
      <c r="G1082" s="215"/>
      <c r="H1082" s="257"/>
      <c r="K1082" s="236">
        <f t="shared" si="803"/>
        <v>0</v>
      </c>
      <c r="L1082" s="237">
        <f t="shared" si="804"/>
        <v>0</v>
      </c>
      <c r="O1082" s="269">
        <f t="shared" si="827" ref="O1082:BM1082">O1024-O1053</f>
        <v>0</v>
      </c>
      <c r="P1082" s="269">
        <f t="shared" si="827"/>
        <v>0</v>
      </c>
      <c r="Q1082" s="269">
        <f t="shared" si="827"/>
        <v>0</v>
      </c>
      <c r="R1082" s="269">
        <f t="shared" si="827"/>
        <v>0</v>
      </c>
      <c r="S1082" s="269">
        <f t="shared" si="827"/>
        <v>0</v>
      </c>
      <c r="T1082" s="269">
        <f t="shared" si="827"/>
        <v>0</v>
      </c>
      <c r="U1082" s="269">
        <f t="shared" si="827"/>
        <v>0</v>
      </c>
      <c r="V1082" s="269">
        <f t="shared" si="827"/>
        <v>0</v>
      </c>
      <c r="W1082" s="269">
        <f t="shared" si="827"/>
        <v>0</v>
      </c>
      <c r="X1082" s="269">
        <f t="shared" si="827"/>
        <v>0</v>
      </c>
      <c r="Y1082" s="269">
        <f t="shared" si="827"/>
        <v>0</v>
      </c>
      <c r="Z1082" s="269">
        <f t="shared" si="827"/>
        <v>0</v>
      </c>
      <c r="AA1082" s="269">
        <f t="shared" si="827"/>
        <v>0</v>
      </c>
      <c r="AB1082" s="269">
        <f t="shared" si="827"/>
        <v>0</v>
      </c>
      <c r="AC1082" s="269">
        <f t="shared" si="827"/>
        <v>0</v>
      </c>
      <c r="AD1082" s="269">
        <f t="shared" si="827"/>
        <v>0</v>
      </c>
      <c r="AE1082" s="269">
        <f t="shared" si="827"/>
        <v>0</v>
      </c>
      <c r="AF1082" s="269">
        <f t="shared" si="827"/>
        <v>0</v>
      </c>
      <c r="AG1082" s="269">
        <f t="shared" si="827"/>
        <v>0</v>
      </c>
      <c r="AH1082" s="269">
        <f t="shared" si="827"/>
        <v>0</v>
      </c>
      <c r="AI1082" s="269">
        <f t="shared" si="827"/>
        <v>0</v>
      </c>
      <c r="AJ1082" s="269">
        <f t="shared" si="827"/>
        <v>0</v>
      </c>
      <c r="AK1082" s="269">
        <f t="shared" si="827"/>
        <v>0</v>
      </c>
      <c r="AL1082" s="269">
        <f t="shared" si="827"/>
        <v>0</v>
      </c>
      <c r="AM1082" s="269">
        <f t="shared" si="827"/>
        <v>0</v>
      </c>
      <c r="AN1082" s="269">
        <f t="shared" si="827"/>
        <v>0</v>
      </c>
      <c r="AO1082" s="269">
        <f t="shared" si="827"/>
        <v>0</v>
      </c>
      <c r="AP1082" s="269">
        <f t="shared" si="827"/>
        <v>0</v>
      </c>
      <c r="AQ1082" s="269">
        <f t="shared" si="827"/>
        <v>0</v>
      </c>
      <c r="AR1082" s="269">
        <f t="shared" si="827"/>
        <v>0</v>
      </c>
      <c r="AS1082" s="269">
        <f t="shared" si="827"/>
        <v>0</v>
      </c>
      <c r="AT1082" s="269">
        <f t="shared" si="827"/>
        <v>0</v>
      </c>
      <c r="AU1082" s="269">
        <f t="shared" si="827"/>
        <v>0</v>
      </c>
      <c r="AV1082" s="269">
        <f t="shared" si="827"/>
        <v>0</v>
      </c>
      <c r="AW1082" s="269">
        <f t="shared" si="827"/>
        <v>0</v>
      </c>
      <c r="AX1082" s="269">
        <f t="shared" si="827"/>
        <v>0</v>
      </c>
      <c r="AY1082" s="269">
        <f t="shared" si="827"/>
        <v>0</v>
      </c>
      <c r="AZ1082" s="269">
        <f t="shared" si="827"/>
        <v>0</v>
      </c>
      <c r="BA1082" s="269">
        <f t="shared" si="827"/>
        <v>0</v>
      </c>
      <c r="BB1082" s="269">
        <f t="shared" si="827"/>
        <v>0</v>
      </c>
      <c r="BC1082" s="269">
        <f t="shared" si="827"/>
        <v>0</v>
      </c>
      <c r="BD1082" s="269">
        <f t="shared" si="827"/>
        <v>0</v>
      </c>
      <c r="BE1082" s="269">
        <f t="shared" si="827"/>
        <v>0</v>
      </c>
      <c r="BF1082" s="269">
        <f t="shared" si="827"/>
        <v>0</v>
      </c>
      <c r="BG1082" s="269">
        <f t="shared" si="827"/>
        <v>0</v>
      </c>
      <c r="BH1082" s="269">
        <f t="shared" si="827"/>
        <v>0</v>
      </c>
      <c r="BI1082" s="269">
        <f t="shared" si="827"/>
        <v>0</v>
      </c>
      <c r="BJ1082" s="269">
        <f t="shared" si="827"/>
        <v>0</v>
      </c>
      <c r="BK1082" s="269">
        <f t="shared" si="827"/>
        <v>0</v>
      </c>
      <c r="BL1082" s="269">
        <f t="shared" si="827"/>
        <v>0</v>
      </c>
      <c r="BM1082" s="269">
        <f t="shared" si="827"/>
        <v>0</v>
      </c>
    </row>
    <row r="1083" spans="3:65" ht="12.75" outlineLevel="1">
      <c r="C1083" s="220">
        <f t="shared" si="801"/>
        <v>25</v>
      </c>
      <c r="D1083" s="198" t="str">
        <f t="shared" si="802"/>
        <v>…</v>
      </c>
      <c r="E1083" s="245" t="str">
        <f t="shared" si="799"/>
        <v>Operating Expense</v>
      </c>
      <c r="F1083" s="215">
        <f t="shared" si="799"/>
        <v>2</v>
      </c>
      <c r="G1083" s="215"/>
      <c r="H1083" s="257"/>
      <c r="K1083" s="239">
        <f t="shared" si="803"/>
        <v>0</v>
      </c>
      <c r="L1083" s="240">
        <f t="shared" si="804"/>
        <v>0</v>
      </c>
      <c r="O1083" s="269">
        <f t="shared" si="828" ref="O1083:BM1083">O1025-O1054</f>
        <v>0</v>
      </c>
      <c r="P1083" s="269">
        <f t="shared" si="828"/>
        <v>0</v>
      </c>
      <c r="Q1083" s="269">
        <f t="shared" si="828"/>
        <v>0</v>
      </c>
      <c r="R1083" s="269">
        <f t="shared" si="828"/>
        <v>0</v>
      </c>
      <c r="S1083" s="269">
        <f t="shared" si="828"/>
        <v>0</v>
      </c>
      <c r="T1083" s="269">
        <f t="shared" si="828"/>
        <v>0</v>
      </c>
      <c r="U1083" s="269">
        <f t="shared" si="828"/>
        <v>0</v>
      </c>
      <c r="V1083" s="269">
        <f t="shared" si="828"/>
        <v>0</v>
      </c>
      <c r="W1083" s="269">
        <f t="shared" si="828"/>
        <v>0</v>
      </c>
      <c r="X1083" s="269">
        <f t="shared" si="828"/>
        <v>0</v>
      </c>
      <c r="Y1083" s="269">
        <f t="shared" si="828"/>
        <v>0</v>
      </c>
      <c r="Z1083" s="269">
        <f t="shared" si="828"/>
        <v>0</v>
      </c>
      <c r="AA1083" s="269">
        <f t="shared" si="828"/>
        <v>0</v>
      </c>
      <c r="AB1083" s="269">
        <f t="shared" si="828"/>
        <v>0</v>
      </c>
      <c r="AC1083" s="269">
        <f t="shared" si="828"/>
        <v>0</v>
      </c>
      <c r="AD1083" s="269">
        <f t="shared" si="828"/>
        <v>0</v>
      </c>
      <c r="AE1083" s="269">
        <f t="shared" si="828"/>
        <v>0</v>
      </c>
      <c r="AF1083" s="269">
        <f t="shared" si="828"/>
        <v>0</v>
      </c>
      <c r="AG1083" s="269">
        <f t="shared" si="828"/>
        <v>0</v>
      </c>
      <c r="AH1083" s="269">
        <f t="shared" si="828"/>
        <v>0</v>
      </c>
      <c r="AI1083" s="269">
        <f t="shared" si="828"/>
        <v>0</v>
      </c>
      <c r="AJ1083" s="269">
        <f t="shared" si="828"/>
        <v>0</v>
      </c>
      <c r="AK1083" s="269">
        <f t="shared" si="828"/>
        <v>0</v>
      </c>
      <c r="AL1083" s="269">
        <f t="shared" si="828"/>
        <v>0</v>
      </c>
      <c r="AM1083" s="269">
        <f t="shared" si="828"/>
        <v>0</v>
      </c>
      <c r="AN1083" s="269">
        <f t="shared" si="828"/>
        <v>0</v>
      </c>
      <c r="AO1083" s="269">
        <f t="shared" si="828"/>
        <v>0</v>
      </c>
      <c r="AP1083" s="269">
        <f t="shared" si="828"/>
        <v>0</v>
      </c>
      <c r="AQ1083" s="269">
        <f t="shared" si="828"/>
        <v>0</v>
      </c>
      <c r="AR1083" s="269">
        <f t="shared" si="828"/>
        <v>0</v>
      </c>
      <c r="AS1083" s="269">
        <f t="shared" si="828"/>
        <v>0</v>
      </c>
      <c r="AT1083" s="269">
        <f t="shared" si="828"/>
        <v>0</v>
      </c>
      <c r="AU1083" s="269">
        <f t="shared" si="828"/>
        <v>0</v>
      </c>
      <c r="AV1083" s="269">
        <f t="shared" si="828"/>
        <v>0</v>
      </c>
      <c r="AW1083" s="269">
        <f t="shared" si="828"/>
        <v>0</v>
      </c>
      <c r="AX1083" s="269">
        <f t="shared" si="828"/>
        <v>0</v>
      </c>
      <c r="AY1083" s="269">
        <f t="shared" si="828"/>
        <v>0</v>
      </c>
      <c r="AZ1083" s="269">
        <f t="shared" si="828"/>
        <v>0</v>
      </c>
      <c r="BA1083" s="269">
        <f t="shared" si="828"/>
        <v>0</v>
      </c>
      <c r="BB1083" s="269">
        <f t="shared" si="828"/>
        <v>0</v>
      </c>
      <c r="BC1083" s="269">
        <f t="shared" si="828"/>
        <v>0</v>
      </c>
      <c r="BD1083" s="269">
        <f t="shared" si="828"/>
        <v>0</v>
      </c>
      <c r="BE1083" s="269">
        <f t="shared" si="828"/>
        <v>0</v>
      </c>
      <c r="BF1083" s="269">
        <f t="shared" si="828"/>
        <v>0</v>
      </c>
      <c r="BG1083" s="269">
        <f t="shared" si="828"/>
        <v>0</v>
      </c>
      <c r="BH1083" s="269">
        <f t="shared" si="828"/>
        <v>0</v>
      </c>
      <c r="BI1083" s="269">
        <f t="shared" si="828"/>
        <v>0</v>
      </c>
      <c r="BJ1083" s="269">
        <f t="shared" si="828"/>
        <v>0</v>
      </c>
      <c r="BK1083" s="269">
        <f t="shared" si="828"/>
        <v>0</v>
      </c>
      <c r="BL1083" s="269">
        <f t="shared" si="828"/>
        <v>0</v>
      </c>
      <c r="BM1083" s="269">
        <f t="shared" si="828"/>
        <v>0</v>
      </c>
    </row>
    <row r="1084" spans="4:65" ht="12.75" outlineLevel="1">
      <c r="D1084" s="226" t="str">
        <f>"Total "&amp;D1058</f>
        <v>Total Equity AFUDC Accrued</v>
      </c>
      <c r="K1084" s="241">
        <f t="shared" si="803"/>
        <v>0</v>
      </c>
      <c r="L1084" s="242">
        <f t="shared" si="804"/>
        <v>0</v>
      </c>
      <c r="O1084" s="243">
        <f>SUM(O1059:O1083)</f>
        <v>0</v>
      </c>
      <c r="P1084" s="243">
        <f>SUM(P1059:P1083)</f>
        <v>0</v>
      </c>
      <c r="Q1084" s="243">
        <f t="shared" si="829" ref="Q1084:BM1084">SUM(Q1059:Q1083)</f>
        <v>0</v>
      </c>
      <c r="R1084" s="243">
        <f t="shared" si="829"/>
        <v>0</v>
      </c>
      <c r="S1084" s="243">
        <f t="shared" si="829"/>
        <v>0</v>
      </c>
      <c r="T1084" s="243">
        <f t="shared" si="829"/>
        <v>0</v>
      </c>
      <c r="U1084" s="243">
        <f t="shared" si="829"/>
        <v>0</v>
      </c>
      <c r="V1084" s="243">
        <f t="shared" si="829"/>
        <v>0</v>
      </c>
      <c r="W1084" s="243">
        <f t="shared" si="829"/>
        <v>0</v>
      </c>
      <c r="X1084" s="243">
        <f t="shared" si="829"/>
        <v>0</v>
      </c>
      <c r="Y1084" s="243">
        <f t="shared" si="829"/>
        <v>0</v>
      </c>
      <c r="Z1084" s="243">
        <f t="shared" si="829"/>
        <v>0</v>
      </c>
      <c r="AA1084" s="243">
        <f t="shared" si="829"/>
        <v>0</v>
      </c>
      <c r="AB1084" s="243">
        <f t="shared" si="829"/>
        <v>0</v>
      </c>
      <c r="AC1084" s="243">
        <f t="shared" si="829"/>
        <v>0</v>
      </c>
      <c r="AD1084" s="243">
        <f t="shared" si="829"/>
        <v>0</v>
      </c>
      <c r="AE1084" s="243">
        <f t="shared" si="829"/>
        <v>0</v>
      </c>
      <c r="AF1084" s="243">
        <f t="shared" si="829"/>
        <v>0</v>
      </c>
      <c r="AG1084" s="243">
        <f t="shared" si="829"/>
        <v>0</v>
      </c>
      <c r="AH1084" s="243">
        <f t="shared" si="829"/>
        <v>0</v>
      </c>
      <c r="AI1084" s="243">
        <f t="shared" si="829"/>
        <v>0</v>
      </c>
      <c r="AJ1084" s="243">
        <f t="shared" si="829"/>
        <v>0</v>
      </c>
      <c r="AK1084" s="243">
        <f t="shared" si="829"/>
        <v>0</v>
      </c>
      <c r="AL1084" s="243">
        <f t="shared" si="829"/>
        <v>0</v>
      </c>
      <c r="AM1084" s="243">
        <f t="shared" si="829"/>
        <v>0</v>
      </c>
      <c r="AN1084" s="243">
        <f t="shared" si="829"/>
        <v>0</v>
      </c>
      <c r="AO1084" s="243">
        <f t="shared" si="829"/>
        <v>0</v>
      </c>
      <c r="AP1084" s="243">
        <f t="shared" si="829"/>
        <v>0</v>
      </c>
      <c r="AQ1084" s="243">
        <f t="shared" si="829"/>
        <v>0</v>
      </c>
      <c r="AR1084" s="243">
        <f t="shared" si="829"/>
        <v>0</v>
      </c>
      <c r="AS1084" s="243">
        <f t="shared" si="829"/>
        <v>0</v>
      </c>
      <c r="AT1084" s="243">
        <f t="shared" si="829"/>
        <v>0</v>
      </c>
      <c r="AU1084" s="243">
        <f t="shared" si="829"/>
        <v>0</v>
      </c>
      <c r="AV1084" s="243">
        <f t="shared" si="829"/>
        <v>0</v>
      </c>
      <c r="AW1084" s="243">
        <f t="shared" si="829"/>
        <v>0</v>
      </c>
      <c r="AX1084" s="243">
        <f t="shared" si="829"/>
        <v>0</v>
      </c>
      <c r="AY1084" s="243">
        <f t="shared" si="829"/>
        <v>0</v>
      </c>
      <c r="AZ1084" s="243">
        <f t="shared" si="829"/>
        <v>0</v>
      </c>
      <c r="BA1084" s="243">
        <f t="shared" si="829"/>
        <v>0</v>
      </c>
      <c r="BB1084" s="243">
        <f t="shared" si="829"/>
        <v>0</v>
      </c>
      <c r="BC1084" s="243">
        <f t="shared" si="829"/>
        <v>0</v>
      </c>
      <c r="BD1084" s="243">
        <f t="shared" si="829"/>
        <v>0</v>
      </c>
      <c r="BE1084" s="243">
        <f t="shared" si="829"/>
        <v>0</v>
      </c>
      <c r="BF1084" s="243">
        <f t="shared" si="829"/>
        <v>0</v>
      </c>
      <c r="BG1084" s="243">
        <f t="shared" si="829"/>
        <v>0</v>
      </c>
      <c r="BH1084" s="243">
        <f t="shared" si="829"/>
        <v>0</v>
      </c>
      <c r="BI1084" s="243">
        <f t="shared" si="829"/>
        <v>0</v>
      </c>
      <c r="BJ1084" s="243">
        <f t="shared" si="829"/>
        <v>0</v>
      </c>
      <c r="BK1084" s="243">
        <f t="shared" si="829"/>
        <v>0</v>
      </c>
      <c r="BL1084" s="243">
        <f t="shared" si="829"/>
        <v>0</v>
      </c>
      <c r="BM1084" s="243">
        <f t="shared" si="829"/>
        <v>0</v>
      </c>
    </row>
    <row r="1085" spans="4:7" s="221" customFormat="1" ht="12.75" outlineLevel="1">
      <c r="D1085" s="229"/>
      <c r="F1085" s="230"/>
      <c r="G1085" s="230"/>
    </row>
    <row r="1086" spans="4:7" s="221" customFormat="1" ht="12.75" outlineLevel="1">
      <c r="D1086" s="229"/>
      <c r="F1086" s="230"/>
      <c r="G1086" s="230"/>
    </row>
    <row r="1087" spans="4:65" ht="12.75" outlineLevel="1">
      <c r="D1087" s="218" t="s">
        <v>209</v>
      </c>
      <c r="E1087" s="213"/>
      <c r="F1087" s="186"/>
      <c r="G1087" s="186"/>
      <c r="H1087" s="251"/>
      <c r="K1087" s="216"/>
      <c r="L1087" s="216"/>
      <c r="M1087" s="216"/>
      <c r="O1087" s="216"/>
      <c r="P1087" s="216"/>
      <c r="Q1087" s="216"/>
      <c r="R1087" s="216"/>
      <c r="S1087" s="216"/>
      <c r="T1087" s="216"/>
      <c r="U1087" s="216"/>
      <c r="V1087" s="216"/>
      <c r="W1087" s="216"/>
      <c r="X1087" s="216"/>
      <c r="Y1087" s="216"/>
      <c r="Z1087" s="216"/>
      <c r="AA1087" s="216"/>
      <c r="AB1087" s="216"/>
      <c r="AC1087" s="216"/>
      <c r="AD1087" s="216"/>
      <c r="AE1087" s="216"/>
      <c r="AF1087" s="216"/>
      <c r="AG1087" s="216"/>
      <c r="AH1087" s="216"/>
      <c r="AI1087" s="216"/>
      <c r="AJ1087" s="216"/>
      <c r="AK1087" s="216"/>
      <c r="AL1087" s="216"/>
      <c r="AM1087" s="216"/>
      <c r="AN1087" s="216"/>
      <c r="AO1087" s="216"/>
      <c r="AP1087" s="216"/>
      <c r="AQ1087" s="216"/>
      <c r="AR1087" s="216"/>
      <c r="AS1087" s="216"/>
      <c r="AT1087" s="216"/>
      <c r="AU1087" s="216"/>
      <c r="AV1087" s="216"/>
      <c r="AW1087" s="216"/>
      <c r="AX1087" s="216"/>
      <c r="AY1087" s="216"/>
      <c r="AZ1087" s="216"/>
      <c r="BA1087" s="216"/>
      <c r="BB1087" s="216"/>
      <c r="BC1087" s="216"/>
      <c r="BD1087" s="216"/>
      <c r="BE1087" s="216"/>
      <c r="BF1087" s="216"/>
      <c r="BG1087" s="216"/>
      <c r="BH1087" s="216"/>
      <c r="BI1087" s="216"/>
      <c r="BJ1087" s="216"/>
      <c r="BK1087" s="216"/>
      <c r="BL1087" s="216"/>
      <c r="BM1087" s="216"/>
    </row>
    <row r="1088" spans="3:65" ht="12.75" outlineLevel="1">
      <c r="C1088" s="220">
        <f>C1087+1</f>
        <v>1</v>
      </c>
      <c r="D1088" s="198" t="str">
        <f>INDEX(D$64:D$88,$C1088,1)</f>
        <v>Capital Costs</v>
      </c>
      <c r="E1088" s="245" t="str">
        <f t="shared" si="830" ref="E1088:F1112">INDEX(E$64:E$88,$C1088,1)</f>
        <v>Capital</v>
      </c>
      <c r="F1088" s="215">
        <f t="shared" si="830"/>
        <v>4</v>
      </c>
      <c r="G1088" s="215"/>
      <c r="H1088" s="257"/>
      <c r="K1088" s="236">
        <f>SUMPRODUCT(O1088:BM1088,$O$12:$BM$12)</f>
        <v>0</v>
      </c>
      <c r="L1088" s="237">
        <f>SUM(O1088:BM1088)</f>
        <v>0</v>
      </c>
      <c r="O1088" s="269">
        <f>(IFERROR(-FV(O$967,O972,O122/O972)-O122,0)+(SUM($N122:N122)+SUM($N1088:N1088))*O$967*O972)*($F1088=5)</f>
        <v>0</v>
      </c>
      <c r="P1088" s="269">
        <f>(IFERROR(-FV(P$967,P972,P122/P972)-P122,0)+(SUM($N122:O122)+SUM($N1088:O1088))*P$967*P972)*($F1088=5)</f>
        <v>0</v>
      </c>
      <c r="Q1088" s="269">
        <f>(IFERROR(-FV(Q$967,Q972,Q122/Q972)-Q122,0)+(SUM($N122:P122)+SUM($N1088:P1088))*Q$967*Q972)*($F1088=5)</f>
        <v>0</v>
      </c>
      <c r="R1088" s="269">
        <f>(IFERROR(-FV(R$967,R972,R122/R972)-R122,0)+(SUM($N122:Q122)+SUM($N1088:Q1088))*R$967*R972)*($F1088=5)</f>
        <v>0</v>
      </c>
      <c r="S1088" s="269">
        <f>(IFERROR(-FV(S$967,S972,S122/S972)-S122,0)+(SUM($N122:R122)+SUM($N1088:R1088))*S$967*S972)*($F1088=5)</f>
        <v>0</v>
      </c>
      <c r="T1088" s="269">
        <f>(IFERROR(-FV(T$967,T972,T122/T972)-T122,0)+(SUM($N122:S122)+SUM($N1088:S1088))*T$967*T972)*($F1088=5)</f>
        <v>0</v>
      </c>
      <c r="U1088" s="269">
        <f>(IFERROR(-FV(U$967,U972,U122/U972)-U122,0)+(SUM($N122:T122)+SUM($N1088:T1088))*U$967*U972)*($F1088=5)</f>
        <v>0</v>
      </c>
      <c r="V1088" s="269">
        <f>(IFERROR(-FV(V$967,V972,V122/V972)-V122,0)+(SUM($N122:U122)+SUM($N1088:U1088))*V$967*V972)*($F1088=5)</f>
        <v>0</v>
      </c>
      <c r="W1088" s="269">
        <f>(IFERROR(-FV(W$967,W972,W122/W972)-W122,0)+(SUM($N122:V122)+SUM($N1088:V1088))*W$967*W972)*($F1088=5)</f>
        <v>0</v>
      </c>
      <c r="X1088" s="269">
        <f>(IFERROR(-FV(X$967,X972,X122/X972)-X122,0)+(SUM($N122:W122)+SUM($N1088:W1088))*X$967*X972)*($F1088=5)</f>
        <v>0</v>
      </c>
      <c r="Y1088" s="269">
        <f>(IFERROR(-FV(Y$967,Y972,Y122/Y972)-Y122,0)+(SUM($N122:X122)+SUM($N1088:X1088))*Y$967*Y972)*($F1088=5)</f>
        <v>0</v>
      </c>
      <c r="Z1088" s="269">
        <f>(IFERROR(-FV(Z$967,Z972,Z122/Z972)-Z122,0)+(SUM($N122:Y122)+SUM($N1088:Y1088))*Z$967*Z972)*($F1088=5)</f>
        <v>0</v>
      </c>
      <c r="AA1088" s="269">
        <f>(IFERROR(-FV(AA$967,AA972,AA122/AA972)-AA122,0)+(SUM($N122:Z122)+SUM($N1088:Z1088))*AA$967*AA972)*($F1088=5)</f>
        <v>0</v>
      </c>
      <c r="AB1088" s="269">
        <f>(IFERROR(-FV(AB$967,AB972,AB122/AB972)-AB122,0)+(SUM($N122:AA122)+SUM($N1088:AA1088))*AB$967*AB972)*($F1088=5)</f>
        <v>0</v>
      </c>
      <c r="AC1088" s="269">
        <f>(IFERROR(-FV(AC$967,AC972,AC122/AC972)-AC122,0)+(SUM($N122:AB122)+SUM($N1088:AB1088))*AC$967*AC972)*($F1088=5)</f>
        <v>0</v>
      </c>
      <c r="AD1088" s="269">
        <f>(IFERROR(-FV(AD$967,AD972,AD122/AD972)-AD122,0)+(SUM($N122:AC122)+SUM($N1088:AC1088))*AD$967*AD972)*($F1088=5)</f>
        <v>0</v>
      </c>
      <c r="AE1088" s="269">
        <f>(IFERROR(-FV(AE$967,AE972,AE122/AE972)-AE122,0)+(SUM($N122:AD122)+SUM($N1088:AD1088))*AE$967*AE972)*($F1088=5)</f>
        <v>0</v>
      </c>
      <c r="AF1088" s="269">
        <f>(IFERROR(-FV(AF$967,AF972,AF122/AF972)-AF122,0)+(SUM($N122:AE122)+SUM($N1088:AE1088))*AF$967*AF972)*($F1088=5)</f>
        <v>0</v>
      </c>
      <c r="AG1088" s="269">
        <f>(IFERROR(-FV(AG$967,AG972,AG122/AG972)-AG122,0)+(SUM($N122:AF122)+SUM($N1088:AF1088))*AG$967*AG972)*($F1088=5)</f>
        <v>0</v>
      </c>
      <c r="AH1088" s="269">
        <f>(IFERROR(-FV(AH$967,AH972,AH122/AH972)-AH122,0)+(SUM($N122:AG122)+SUM($N1088:AG1088))*AH$967*AH972)*($F1088=5)</f>
        <v>0</v>
      </c>
      <c r="AI1088" s="269">
        <f>(IFERROR(-FV(AI$967,AI972,AI122/AI972)-AI122,0)+(SUM($N122:AH122)+SUM($N1088:AH1088))*AI$967*AI972)*($F1088=5)</f>
        <v>0</v>
      </c>
      <c r="AJ1088" s="269">
        <f>(IFERROR(-FV(AJ$967,AJ972,AJ122/AJ972)-AJ122,0)+(SUM($N122:AI122)+SUM($N1088:AI1088))*AJ$967*AJ972)*($F1088=5)</f>
        <v>0</v>
      </c>
      <c r="AK1088" s="269">
        <f>(IFERROR(-FV(AK$967,AK972,AK122/AK972)-AK122,0)+(SUM($N122:AJ122)+SUM($N1088:AJ1088))*AK$967*AK972)*($F1088=5)</f>
        <v>0</v>
      </c>
      <c r="AL1088" s="269">
        <f>(IFERROR(-FV(AL$967,AL972,AL122/AL972)-AL122,0)+(SUM($N122:AK122)+SUM($N1088:AK1088))*AL$967*AL972)*($F1088=5)</f>
        <v>0</v>
      </c>
      <c r="AM1088" s="269">
        <f>(IFERROR(-FV(AM$967,AM972,AM122/AM972)-AM122,0)+(SUM($N122:AL122)+SUM($N1088:AL1088))*AM$967*AM972)*($F1088=5)</f>
        <v>0</v>
      </c>
      <c r="AN1088" s="269">
        <f>(IFERROR(-FV(AN$967,AN972,AN122/AN972)-AN122,0)+(SUM($N122:AM122)+SUM($N1088:AM1088))*AN$967*AN972)*($F1088=5)</f>
        <v>0</v>
      </c>
      <c r="AO1088" s="269">
        <f>(IFERROR(-FV(AO$967,AO972,AO122/AO972)-AO122,0)+(SUM($N122:AN122)+SUM($N1088:AN1088))*AO$967*AO972)*($F1088=5)</f>
        <v>0</v>
      </c>
      <c r="AP1088" s="269">
        <f>(IFERROR(-FV(AP$967,AP972,AP122/AP972)-AP122,0)+(SUM($N122:AO122)+SUM($N1088:AO1088))*AP$967*AP972)*($F1088=5)</f>
        <v>0</v>
      </c>
      <c r="AQ1088" s="269">
        <f>(IFERROR(-FV(AQ$967,AQ972,AQ122/AQ972)-AQ122,0)+(SUM($N122:AP122)+SUM($N1088:AP1088))*AQ$967*AQ972)*($F1088=5)</f>
        <v>0</v>
      </c>
      <c r="AR1088" s="269">
        <f>(IFERROR(-FV(AR$967,AR972,AR122/AR972)-AR122,0)+(SUM($N122:AQ122)+SUM($N1088:AQ1088))*AR$967*AR972)*($F1088=5)</f>
        <v>0</v>
      </c>
      <c r="AS1088" s="269">
        <f>(IFERROR(-FV(AS$967,AS972,AS122/AS972)-AS122,0)+(SUM($N122:AR122)+SUM($N1088:AR1088))*AS$967*AS972)*($F1088=5)</f>
        <v>0</v>
      </c>
      <c r="AT1088" s="269">
        <f>(IFERROR(-FV(AT$967,AT972,AT122/AT972)-AT122,0)+(SUM($N122:AS122)+SUM($N1088:AS1088))*AT$967*AT972)*($F1088=5)</f>
        <v>0</v>
      </c>
      <c r="AU1088" s="269">
        <f>(IFERROR(-FV(AU$967,AU972,AU122/AU972)-AU122,0)+(SUM($N122:AT122)+SUM($N1088:AT1088))*AU$967*AU972)*($F1088=5)</f>
        <v>0</v>
      </c>
      <c r="AV1088" s="269">
        <f>(IFERROR(-FV(AV$967,AV972,AV122/AV972)-AV122,0)+(SUM($N122:AU122)+SUM($N1088:AU1088))*AV$967*AV972)*($F1088=5)</f>
        <v>0</v>
      </c>
      <c r="AW1088" s="269">
        <f>(IFERROR(-FV(AW$967,AW972,AW122/AW972)-AW122,0)+(SUM($N122:AV122)+SUM($N1088:AV1088))*AW$967*AW972)*($F1088=5)</f>
        <v>0</v>
      </c>
      <c r="AX1088" s="269">
        <f>(IFERROR(-FV(AX$967,AX972,AX122/AX972)-AX122,0)+(SUM($N122:AW122)+SUM($N1088:AW1088))*AX$967*AX972)*($F1088=5)</f>
        <v>0</v>
      </c>
      <c r="AY1088" s="269">
        <f>(IFERROR(-FV(AY$967,AY972,AY122/AY972)-AY122,0)+(SUM($N122:AX122)+SUM($N1088:AX1088))*AY$967*AY972)*($F1088=5)</f>
        <v>0</v>
      </c>
      <c r="AZ1088" s="269">
        <f>(IFERROR(-FV(AZ$967,AZ972,AZ122/AZ972)-AZ122,0)+(SUM($N122:AY122)+SUM($N1088:AY1088))*AZ$967*AZ972)*($F1088=5)</f>
        <v>0</v>
      </c>
      <c r="BA1088" s="269">
        <f>(IFERROR(-FV(BA$967,BA972,BA122/BA972)-BA122,0)+(SUM($N122:AZ122)+SUM($N1088:AZ1088))*BA$967*BA972)*($F1088=5)</f>
        <v>0</v>
      </c>
      <c r="BB1088" s="269">
        <f>(IFERROR(-FV(BB$967,BB972,BB122/BB972)-BB122,0)+(SUM($N122:BA122)+SUM($N1088:BA1088))*BB$967*BB972)*($F1088=5)</f>
        <v>0</v>
      </c>
      <c r="BC1088" s="269">
        <f>(IFERROR(-FV(BC$967,BC972,BC122/BC972)-BC122,0)+(SUM($N122:BB122)+SUM($N1088:BB1088))*BC$967*BC972)*($F1088=5)</f>
        <v>0</v>
      </c>
      <c r="BD1088" s="269">
        <f>(IFERROR(-FV(BD$967,BD972,BD122/BD972)-BD122,0)+(SUM($N122:BC122)+SUM($N1088:BC1088))*BD$967*BD972)*($F1088=5)</f>
        <v>0</v>
      </c>
      <c r="BE1088" s="269">
        <f>(IFERROR(-FV(BE$967,BE972,BE122/BE972)-BE122,0)+(SUM($N122:BD122)+SUM($N1088:BD1088))*BE$967*BE972)*($F1088=5)</f>
        <v>0</v>
      </c>
      <c r="BF1088" s="269">
        <f>(IFERROR(-FV(BF$967,BF972,BF122/BF972)-BF122,0)+(SUM($N122:BE122)+SUM($N1088:BE1088))*BF$967*BF972)*($F1088=5)</f>
        <v>0</v>
      </c>
      <c r="BG1088" s="269">
        <f>(IFERROR(-FV(BG$967,BG972,BG122/BG972)-BG122,0)+(SUM($N122:BF122)+SUM($N1088:BF1088))*BG$967*BG972)*($F1088=5)</f>
        <v>0</v>
      </c>
      <c r="BH1088" s="269">
        <f>(IFERROR(-FV(BH$967,BH972,BH122/BH972)-BH122,0)+(SUM($N122:BG122)+SUM($N1088:BG1088))*BH$967*BH972)*($F1088=5)</f>
        <v>0</v>
      </c>
      <c r="BI1088" s="269">
        <f>(IFERROR(-FV(BI$967,BI972,BI122/BI972)-BI122,0)+(SUM($N122:BH122)+SUM($N1088:BH1088))*BI$967*BI972)*($F1088=5)</f>
        <v>0</v>
      </c>
      <c r="BJ1088" s="269">
        <f>(IFERROR(-FV(BJ$967,BJ972,BJ122/BJ972)-BJ122,0)+(SUM($N122:BI122)+SUM($N1088:BI1088))*BJ$967*BJ972)*($F1088=5)</f>
        <v>0</v>
      </c>
      <c r="BK1088" s="269">
        <f>(IFERROR(-FV(BK$967,BK972,BK122/BK972)-BK122,0)+(SUM($N122:BJ122)+SUM($N1088:BJ1088))*BK$967*BK972)*($F1088=5)</f>
        <v>0</v>
      </c>
      <c r="BL1088" s="269">
        <f>(IFERROR(-FV(BL$967,BL972,BL122/BL972)-BL122,0)+(SUM($N122:BK122)+SUM($N1088:BK1088))*BL$967*BL972)*($F1088=5)</f>
        <v>0</v>
      </c>
      <c r="BM1088" s="269">
        <f>(IFERROR(-FV(BM$967,BM972,BM122/BM972)-BM122,0)+(SUM($N122:BL122)+SUM($N1088:BL1088))*BM$967*BM972)*($F1088=5)</f>
        <v>0</v>
      </c>
    </row>
    <row r="1089" spans="3:65" ht="12.75" outlineLevel="1">
      <c r="C1089" s="220">
        <f t="shared" si="831" ref="C1089:C1112">C1088+1</f>
        <v>2</v>
      </c>
      <c r="D1089" s="198" t="str">
        <f t="shared" si="832" ref="D1089:D1112">INDEX(D$64:D$88,$C1089,1)</f>
        <v>O&amp;M</v>
      </c>
      <c r="E1089" s="245" t="str">
        <f t="shared" si="830"/>
        <v>Operating Expense</v>
      </c>
      <c r="F1089" s="215">
        <f t="shared" si="830"/>
        <v>2</v>
      </c>
      <c r="G1089" s="215"/>
      <c r="H1089" s="257"/>
      <c r="K1089" s="236">
        <f t="shared" si="833" ref="K1089:K1113">SUMPRODUCT(O1089:BM1089,$O$12:$BM$12)</f>
        <v>0</v>
      </c>
      <c r="L1089" s="237">
        <f t="shared" si="834" ref="L1089:L1113">SUM(O1089:BM1089)</f>
        <v>0</v>
      </c>
      <c r="O1089" s="269">
        <f>(IFERROR(-FV(O$967,O973,O123/O973)-O123,0)+(SUM($N123:N123)+SUM($N1089:N1089))*O$967*O973)*($F1089=5)</f>
        <v>0</v>
      </c>
      <c r="P1089" s="269">
        <f>(IFERROR(-FV(P$967,P973,P123/P973)-P123,0)+(SUM($N123:O123)+SUM($N1089:O1089))*P$967*P973)*($F1089=5)</f>
        <v>0</v>
      </c>
      <c r="Q1089" s="269">
        <f>(IFERROR(-FV(Q$967,Q973,Q123/Q973)-Q123,0)+(SUM($N123:P123)+SUM($N1089:P1089))*Q$967*Q973)*($F1089=5)</f>
        <v>0</v>
      </c>
      <c r="R1089" s="269">
        <f>(IFERROR(-FV(R$967,R973,R123/R973)-R123,0)+(SUM($N123:Q123)+SUM($N1089:Q1089))*R$967*R973)*($F1089=5)</f>
        <v>0</v>
      </c>
      <c r="S1089" s="269">
        <f>(IFERROR(-FV(S$967,S973,S123/S973)-S123,0)+(SUM($N123:R123)+SUM($N1089:R1089))*S$967*S973)*($F1089=5)</f>
        <v>0</v>
      </c>
      <c r="T1089" s="269">
        <f>(IFERROR(-FV(T$967,T973,T123/T973)-T123,0)+(SUM($N123:S123)+SUM($N1089:S1089))*T$967*T973)*($F1089=5)</f>
        <v>0</v>
      </c>
      <c r="U1089" s="269">
        <f>(IFERROR(-FV(U$967,U973,U123/U973)-U123,0)+(SUM($N123:T123)+SUM($N1089:T1089))*U$967*U973)*($F1089=5)</f>
        <v>0</v>
      </c>
      <c r="V1089" s="269">
        <f>(IFERROR(-FV(V$967,V973,V123/V973)-V123,0)+(SUM($N123:U123)+SUM($N1089:U1089))*V$967*V973)*($F1089=5)</f>
        <v>0</v>
      </c>
      <c r="W1089" s="269">
        <f>(IFERROR(-FV(W$967,W973,W123/W973)-W123,0)+(SUM($N123:V123)+SUM($N1089:V1089))*W$967*W973)*($F1089=5)</f>
        <v>0</v>
      </c>
      <c r="X1089" s="269">
        <f>(IFERROR(-FV(X$967,X973,X123/X973)-X123,0)+(SUM($N123:W123)+SUM($N1089:W1089))*X$967*X973)*($F1089=5)</f>
        <v>0</v>
      </c>
      <c r="Y1089" s="269">
        <f>(IFERROR(-FV(Y$967,Y973,Y123/Y973)-Y123,0)+(SUM($N123:X123)+SUM($N1089:X1089))*Y$967*Y973)*($F1089=5)</f>
        <v>0</v>
      </c>
      <c r="Z1089" s="269">
        <f>(IFERROR(-FV(Z$967,Z973,Z123/Z973)-Z123,0)+(SUM($N123:Y123)+SUM($N1089:Y1089))*Z$967*Z973)*($F1089=5)</f>
        <v>0</v>
      </c>
      <c r="AA1089" s="269">
        <f>(IFERROR(-FV(AA$967,AA973,AA123/AA973)-AA123,0)+(SUM($N123:Z123)+SUM($N1089:Z1089))*AA$967*AA973)*($F1089=5)</f>
        <v>0</v>
      </c>
      <c r="AB1089" s="269">
        <f>(IFERROR(-FV(AB$967,AB973,AB123/AB973)-AB123,0)+(SUM($N123:AA123)+SUM($N1089:AA1089))*AB$967*AB973)*($F1089=5)</f>
        <v>0</v>
      </c>
      <c r="AC1089" s="269">
        <f>(IFERROR(-FV(AC$967,AC973,AC123/AC973)-AC123,0)+(SUM($N123:AB123)+SUM($N1089:AB1089))*AC$967*AC973)*($F1089=5)</f>
        <v>0</v>
      </c>
      <c r="AD1089" s="269">
        <f>(IFERROR(-FV(AD$967,AD973,AD123/AD973)-AD123,0)+(SUM($N123:AC123)+SUM($N1089:AC1089))*AD$967*AD973)*($F1089=5)</f>
        <v>0</v>
      </c>
      <c r="AE1089" s="269">
        <f>(IFERROR(-FV(AE$967,AE973,AE123/AE973)-AE123,0)+(SUM($N123:AD123)+SUM($N1089:AD1089))*AE$967*AE973)*($F1089=5)</f>
        <v>0</v>
      </c>
      <c r="AF1089" s="269">
        <f>(IFERROR(-FV(AF$967,AF973,AF123/AF973)-AF123,0)+(SUM($N123:AE123)+SUM($N1089:AE1089))*AF$967*AF973)*($F1089=5)</f>
        <v>0</v>
      </c>
      <c r="AG1089" s="269">
        <f>(IFERROR(-FV(AG$967,AG973,AG123/AG973)-AG123,0)+(SUM($N123:AF123)+SUM($N1089:AF1089))*AG$967*AG973)*($F1089=5)</f>
        <v>0</v>
      </c>
      <c r="AH1089" s="269">
        <f>(IFERROR(-FV(AH$967,AH973,AH123/AH973)-AH123,0)+(SUM($N123:AG123)+SUM($N1089:AG1089))*AH$967*AH973)*($F1089=5)</f>
        <v>0</v>
      </c>
      <c r="AI1089" s="269">
        <f>(IFERROR(-FV(AI$967,AI973,AI123/AI973)-AI123,0)+(SUM($N123:AH123)+SUM($N1089:AH1089))*AI$967*AI973)*($F1089=5)</f>
        <v>0</v>
      </c>
      <c r="AJ1089" s="269">
        <f>(IFERROR(-FV(AJ$967,AJ973,AJ123/AJ973)-AJ123,0)+(SUM($N123:AI123)+SUM($N1089:AI1089))*AJ$967*AJ973)*($F1089=5)</f>
        <v>0</v>
      </c>
      <c r="AK1089" s="269">
        <f>(IFERROR(-FV(AK$967,AK973,AK123/AK973)-AK123,0)+(SUM($N123:AJ123)+SUM($N1089:AJ1089))*AK$967*AK973)*($F1089=5)</f>
        <v>0</v>
      </c>
      <c r="AL1089" s="269">
        <f>(IFERROR(-FV(AL$967,AL973,AL123/AL973)-AL123,0)+(SUM($N123:AK123)+SUM($N1089:AK1089))*AL$967*AL973)*($F1089=5)</f>
        <v>0</v>
      </c>
      <c r="AM1089" s="269">
        <f>(IFERROR(-FV(AM$967,AM973,AM123/AM973)-AM123,0)+(SUM($N123:AL123)+SUM($N1089:AL1089))*AM$967*AM973)*($F1089=5)</f>
        <v>0</v>
      </c>
      <c r="AN1089" s="269">
        <f>(IFERROR(-FV(AN$967,AN973,AN123/AN973)-AN123,0)+(SUM($N123:AM123)+SUM($N1089:AM1089))*AN$967*AN973)*($F1089=5)</f>
        <v>0</v>
      </c>
      <c r="AO1089" s="269">
        <f>(IFERROR(-FV(AO$967,AO973,AO123/AO973)-AO123,0)+(SUM($N123:AN123)+SUM($N1089:AN1089))*AO$967*AO973)*($F1089=5)</f>
        <v>0</v>
      </c>
      <c r="AP1089" s="269">
        <f>(IFERROR(-FV(AP$967,AP973,AP123/AP973)-AP123,0)+(SUM($N123:AO123)+SUM($N1089:AO1089))*AP$967*AP973)*($F1089=5)</f>
        <v>0</v>
      </c>
      <c r="AQ1089" s="269">
        <f>(IFERROR(-FV(AQ$967,AQ973,AQ123/AQ973)-AQ123,0)+(SUM($N123:AP123)+SUM($N1089:AP1089))*AQ$967*AQ973)*($F1089=5)</f>
        <v>0</v>
      </c>
      <c r="AR1089" s="269">
        <f>(IFERROR(-FV(AR$967,AR973,AR123/AR973)-AR123,0)+(SUM($N123:AQ123)+SUM($N1089:AQ1089))*AR$967*AR973)*($F1089=5)</f>
        <v>0</v>
      </c>
      <c r="AS1089" s="269">
        <f>(IFERROR(-FV(AS$967,AS973,AS123/AS973)-AS123,0)+(SUM($N123:AR123)+SUM($N1089:AR1089))*AS$967*AS973)*($F1089=5)</f>
        <v>0</v>
      </c>
      <c r="AT1089" s="269">
        <f>(IFERROR(-FV(AT$967,AT973,AT123/AT973)-AT123,0)+(SUM($N123:AS123)+SUM($N1089:AS1089))*AT$967*AT973)*($F1089=5)</f>
        <v>0</v>
      </c>
      <c r="AU1089" s="269">
        <f>(IFERROR(-FV(AU$967,AU973,AU123/AU973)-AU123,0)+(SUM($N123:AT123)+SUM($N1089:AT1089))*AU$967*AU973)*($F1089=5)</f>
        <v>0</v>
      </c>
      <c r="AV1089" s="269">
        <f>(IFERROR(-FV(AV$967,AV973,AV123/AV973)-AV123,0)+(SUM($N123:AU123)+SUM($N1089:AU1089))*AV$967*AV973)*($F1089=5)</f>
        <v>0</v>
      </c>
      <c r="AW1089" s="269">
        <f>(IFERROR(-FV(AW$967,AW973,AW123/AW973)-AW123,0)+(SUM($N123:AV123)+SUM($N1089:AV1089))*AW$967*AW973)*($F1089=5)</f>
        <v>0</v>
      </c>
      <c r="AX1089" s="269">
        <f>(IFERROR(-FV(AX$967,AX973,AX123/AX973)-AX123,0)+(SUM($N123:AW123)+SUM($N1089:AW1089))*AX$967*AX973)*($F1089=5)</f>
        <v>0</v>
      </c>
      <c r="AY1089" s="269">
        <f>(IFERROR(-FV(AY$967,AY973,AY123/AY973)-AY123,0)+(SUM($N123:AX123)+SUM($N1089:AX1089))*AY$967*AY973)*($F1089=5)</f>
        <v>0</v>
      </c>
      <c r="AZ1089" s="269">
        <f>(IFERROR(-FV(AZ$967,AZ973,AZ123/AZ973)-AZ123,0)+(SUM($N123:AY123)+SUM($N1089:AY1089))*AZ$967*AZ973)*($F1089=5)</f>
        <v>0</v>
      </c>
      <c r="BA1089" s="269">
        <f>(IFERROR(-FV(BA$967,BA973,BA123/BA973)-BA123,0)+(SUM($N123:AZ123)+SUM($N1089:AZ1089))*BA$967*BA973)*($F1089=5)</f>
        <v>0</v>
      </c>
      <c r="BB1089" s="269">
        <f>(IFERROR(-FV(BB$967,BB973,BB123/BB973)-BB123,0)+(SUM($N123:BA123)+SUM($N1089:BA1089))*BB$967*BB973)*($F1089=5)</f>
        <v>0</v>
      </c>
      <c r="BC1089" s="269">
        <f>(IFERROR(-FV(BC$967,BC973,BC123/BC973)-BC123,0)+(SUM($N123:BB123)+SUM($N1089:BB1089))*BC$967*BC973)*($F1089=5)</f>
        <v>0</v>
      </c>
      <c r="BD1089" s="269">
        <f>(IFERROR(-FV(BD$967,BD973,BD123/BD973)-BD123,0)+(SUM($N123:BC123)+SUM($N1089:BC1089))*BD$967*BD973)*($F1089=5)</f>
        <v>0</v>
      </c>
      <c r="BE1089" s="269">
        <f>(IFERROR(-FV(BE$967,BE973,BE123/BE973)-BE123,0)+(SUM($N123:BD123)+SUM($N1089:BD1089))*BE$967*BE973)*($F1089=5)</f>
        <v>0</v>
      </c>
      <c r="BF1089" s="269">
        <f>(IFERROR(-FV(BF$967,BF973,BF123/BF973)-BF123,0)+(SUM($N123:BE123)+SUM($N1089:BE1089))*BF$967*BF973)*($F1089=5)</f>
        <v>0</v>
      </c>
      <c r="BG1089" s="269">
        <f>(IFERROR(-FV(BG$967,BG973,BG123/BG973)-BG123,0)+(SUM($N123:BF123)+SUM($N1089:BF1089))*BG$967*BG973)*($F1089=5)</f>
        <v>0</v>
      </c>
      <c r="BH1089" s="269">
        <f>(IFERROR(-FV(BH$967,BH973,BH123/BH973)-BH123,0)+(SUM($N123:BG123)+SUM($N1089:BG1089))*BH$967*BH973)*($F1089=5)</f>
        <v>0</v>
      </c>
      <c r="BI1089" s="269">
        <f>(IFERROR(-FV(BI$967,BI973,BI123/BI973)-BI123,0)+(SUM($N123:BH123)+SUM($N1089:BH1089))*BI$967*BI973)*($F1089=5)</f>
        <v>0</v>
      </c>
      <c r="BJ1089" s="269">
        <f>(IFERROR(-FV(BJ$967,BJ973,BJ123/BJ973)-BJ123,0)+(SUM($N123:BI123)+SUM($N1089:BI1089))*BJ$967*BJ973)*($F1089=5)</f>
        <v>0</v>
      </c>
      <c r="BK1089" s="269">
        <f>(IFERROR(-FV(BK$967,BK973,BK123/BK973)-BK123,0)+(SUM($N123:BJ123)+SUM($N1089:BJ1089))*BK$967*BK973)*($F1089=5)</f>
        <v>0</v>
      </c>
      <c r="BL1089" s="269">
        <f>(IFERROR(-FV(BL$967,BL973,BL123/BL973)-BL123,0)+(SUM($N123:BK123)+SUM($N1089:BK1089))*BL$967*BL973)*($F1089=5)</f>
        <v>0</v>
      </c>
      <c r="BM1089" s="269">
        <f>(IFERROR(-FV(BM$967,BM973,BM123/BM973)-BM123,0)+(SUM($N123:BL123)+SUM($N1089:BL1089))*BM$967*BM973)*($F1089=5)</f>
        <v>0</v>
      </c>
    </row>
    <row r="1090" spans="3:65" ht="12.75" outlineLevel="1">
      <c r="C1090" s="220">
        <f t="shared" si="831"/>
        <v>3</v>
      </c>
      <c r="D1090" s="198" t="str">
        <f t="shared" si="832"/>
        <v>…</v>
      </c>
      <c r="E1090" s="245" t="str">
        <f t="shared" si="830"/>
        <v>Operating Expense</v>
      </c>
      <c r="F1090" s="215">
        <f t="shared" si="830"/>
        <v>2</v>
      </c>
      <c r="G1090" s="215"/>
      <c r="H1090" s="257"/>
      <c r="K1090" s="236">
        <f t="shared" si="833"/>
        <v>0</v>
      </c>
      <c r="L1090" s="237">
        <f t="shared" si="834"/>
        <v>0</v>
      </c>
      <c r="O1090" s="269">
        <f>(IFERROR(-FV(O$967,O974,O124/O974)-O124,0)+(SUM($N124:N124)+SUM($N1090:N1090))*O$967*O974)*($F1090=5)</f>
        <v>0</v>
      </c>
      <c r="P1090" s="269">
        <f>(IFERROR(-FV(P$967,P974,P124/P974)-P124,0)+(SUM($N124:O124)+SUM($N1090:O1090))*P$967*P974)*($F1090=5)</f>
        <v>0</v>
      </c>
      <c r="Q1090" s="269">
        <f>(IFERROR(-FV(Q$967,Q974,Q124/Q974)-Q124,0)+(SUM($N124:P124)+SUM($N1090:P1090))*Q$967*Q974)*($F1090=5)</f>
        <v>0</v>
      </c>
      <c r="R1090" s="269">
        <f>(IFERROR(-FV(R$967,R974,R124/R974)-R124,0)+(SUM($N124:Q124)+SUM($N1090:Q1090))*R$967*R974)*($F1090=5)</f>
        <v>0</v>
      </c>
      <c r="S1090" s="269">
        <f>(IFERROR(-FV(S$967,S974,S124/S974)-S124,0)+(SUM($N124:R124)+SUM($N1090:R1090))*S$967*S974)*($F1090=5)</f>
        <v>0</v>
      </c>
      <c r="T1090" s="269">
        <f>(IFERROR(-FV(T$967,T974,T124/T974)-T124,0)+(SUM($N124:S124)+SUM($N1090:S1090))*T$967*T974)*($F1090=5)</f>
        <v>0</v>
      </c>
      <c r="U1090" s="269">
        <f>(IFERROR(-FV(U$967,U974,U124/U974)-U124,0)+(SUM($N124:T124)+SUM($N1090:T1090))*U$967*U974)*($F1090=5)</f>
        <v>0</v>
      </c>
      <c r="V1090" s="269">
        <f>(IFERROR(-FV(V$967,V974,V124/V974)-V124,0)+(SUM($N124:U124)+SUM($N1090:U1090))*V$967*V974)*($F1090=5)</f>
        <v>0</v>
      </c>
      <c r="W1090" s="269">
        <f>(IFERROR(-FV(W$967,W974,W124/W974)-W124,0)+(SUM($N124:V124)+SUM($N1090:V1090))*W$967*W974)*($F1090=5)</f>
        <v>0</v>
      </c>
      <c r="X1090" s="269">
        <f>(IFERROR(-FV(X$967,X974,X124/X974)-X124,0)+(SUM($N124:W124)+SUM($N1090:W1090))*X$967*X974)*($F1090=5)</f>
        <v>0</v>
      </c>
      <c r="Y1090" s="269">
        <f>(IFERROR(-FV(Y$967,Y974,Y124/Y974)-Y124,0)+(SUM($N124:X124)+SUM($N1090:X1090))*Y$967*Y974)*($F1090=5)</f>
        <v>0</v>
      </c>
      <c r="Z1090" s="269">
        <f>(IFERROR(-FV(Z$967,Z974,Z124/Z974)-Z124,0)+(SUM($N124:Y124)+SUM($N1090:Y1090))*Z$967*Z974)*($F1090=5)</f>
        <v>0</v>
      </c>
      <c r="AA1090" s="269">
        <f>(IFERROR(-FV(AA$967,AA974,AA124/AA974)-AA124,0)+(SUM($N124:Z124)+SUM($N1090:Z1090))*AA$967*AA974)*($F1090=5)</f>
        <v>0</v>
      </c>
      <c r="AB1090" s="269">
        <f>(IFERROR(-FV(AB$967,AB974,AB124/AB974)-AB124,0)+(SUM($N124:AA124)+SUM($N1090:AA1090))*AB$967*AB974)*($F1090=5)</f>
        <v>0</v>
      </c>
      <c r="AC1090" s="269">
        <f>(IFERROR(-FV(AC$967,AC974,AC124/AC974)-AC124,0)+(SUM($N124:AB124)+SUM($N1090:AB1090))*AC$967*AC974)*($F1090=5)</f>
        <v>0</v>
      </c>
      <c r="AD1090" s="269">
        <f>(IFERROR(-FV(AD$967,AD974,AD124/AD974)-AD124,0)+(SUM($N124:AC124)+SUM($N1090:AC1090))*AD$967*AD974)*($F1090=5)</f>
        <v>0</v>
      </c>
      <c r="AE1090" s="269">
        <f>(IFERROR(-FV(AE$967,AE974,AE124/AE974)-AE124,0)+(SUM($N124:AD124)+SUM($N1090:AD1090))*AE$967*AE974)*($F1090=5)</f>
        <v>0</v>
      </c>
      <c r="AF1090" s="269">
        <f>(IFERROR(-FV(AF$967,AF974,AF124/AF974)-AF124,0)+(SUM($N124:AE124)+SUM($N1090:AE1090))*AF$967*AF974)*($F1090=5)</f>
        <v>0</v>
      </c>
      <c r="AG1090" s="269">
        <f>(IFERROR(-FV(AG$967,AG974,AG124/AG974)-AG124,0)+(SUM($N124:AF124)+SUM($N1090:AF1090))*AG$967*AG974)*($F1090=5)</f>
        <v>0</v>
      </c>
      <c r="AH1090" s="269">
        <f>(IFERROR(-FV(AH$967,AH974,AH124/AH974)-AH124,0)+(SUM($N124:AG124)+SUM($N1090:AG1090))*AH$967*AH974)*($F1090=5)</f>
        <v>0</v>
      </c>
      <c r="AI1090" s="269">
        <f>(IFERROR(-FV(AI$967,AI974,AI124/AI974)-AI124,0)+(SUM($N124:AH124)+SUM($N1090:AH1090))*AI$967*AI974)*($F1090=5)</f>
        <v>0</v>
      </c>
      <c r="AJ1090" s="269">
        <f>(IFERROR(-FV(AJ$967,AJ974,AJ124/AJ974)-AJ124,0)+(SUM($N124:AI124)+SUM($N1090:AI1090))*AJ$967*AJ974)*($F1090=5)</f>
        <v>0</v>
      </c>
      <c r="AK1090" s="269">
        <f>(IFERROR(-FV(AK$967,AK974,AK124/AK974)-AK124,0)+(SUM($N124:AJ124)+SUM($N1090:AJ1090))*AK$967*AK974)*($F1090=5)</f>
        <v>0</v>
      </c>
      <c r="AL1090" s="269">
        <f>(IFERROR(-FV(AL$967,AL974,AL124/AL974)-AL124,0)+(SUM($N124:AK124)+SUM($N1090:AK1090))*AL$967*AL974)*($F1090=5)</f>
        <v>0</v>
      </c>
      <c r="AM1090" s="269">
        <f>(IFERROR(-FV(AM$967,AM974,AM124/AM974)-AM124,0)+(SUM($N124:AL124)+SUM($N1090:AL1090))*AM$967*AM974)*($F1090=5)</f>
        <v>0</v>
      </c>
      <c r="AN1090" s="269">
        <f>(IFERROR(-FV(AN$967,AN974,AN124/AN974)-AN124,0)+(SUM($N124:AM124)+SUM($N1090:AM1090))*AN$967*AN974)*($F1090=5)</f>
        <v>0</v>
      </c>
      <c r="AO1090" s="269">
        <f>(IFERROR(-FV(AO$967,AO974,AO124/AO974)-AO124,0)+(SUM($N124:AN124)+SUM($N1090:AN1090))*AO$967*AO974)*($F1090=5)</f>
        <v>0</v>
      </c>
      <c r="AP1090" s="269">
        <f>(IFERROR(-FV(AP$967,AP974,AP124/AP974)-AP124,0)+(SUM($N124:AO124)+SUM($N1090:AO1090))*AP$967*AP974)*($F1090=5)</f>
        <v>0</v>
      </c>
      <c r="AQ1090" s="269">
        <f>(IFERROR(-FV(AQ$967,AQ974,AQ124/AQ974)-AQ124,0)+(SUM($N124:AP124)+SUM($N1090:AP1090))*AQ$967*AQ974)*($F1090=5)</f>
        <v>0</v>
      </c>
      <c r="AR1090" s="269">
        <f>(IFERROR(-FV(AR$967,AR974,AR124/AR974)-AR124,0)+(SUM($N124:AQ124)+SUM($N1090:AQ1090))*AR$967*AR974)*($F1090=5)</f>
        <v>0</v>
      </c>
      <c r="AS1090" s="269">
        <f>(IFERROR(-FV(AS$967,AS974,AS124/AS974)-AS124,0)+(SUM($N124:AR124)+SUM($N1090:AR1090))*AS$967*AS974)*($F1090=5)</f>
        <v>0</v>
      </c>
      <c r="AT1090" s="269">
        <f>(IFERROR(-FV(AT$967,AT974,AT124/AT974)-AT124,0)+(SUM($N124:AS124)+SUM($N1090:AS1090))*AT$967*AT974)*($F1090=5)</f>
        <v>0</v>
      </c>
      <c r="AU1090" s="269">
        <f>(IFERROR(-FV(AU$967,AU974,AU124/AU974)-AU124,0)+(SUM($N124:AT124)+SUM($N1090:AT1090))*AU$967*AU974)*($F1090=5)</f>
        <v>0</v>
      </c>
      <c r="AV1090" s="269">
        <f>(IFERROR(-FV(AV$967,AV974,AV124/AV974)-AV124,0)+(SUM($N124:AU124)+SUM($N1090:AU1090))*AV$967*AV974)*($F1090=5)</f>
        <v>0</v>
      </c>
      <c r="AW1090" s="269">
        <f>(IFERROR(-FV(AW$967,AW974,AW124/AW974)-AW124,0)+(SUM($N124:AV124)+SUM($N1090:AV1090))*AW$967*AW974)*($F1090=5)</f>
        <v>0</v>
      </c>
      <c r="AX1090" s="269">
        <f>(IFERROR(-FV(AX$967,AX974,AX124/AX974)-AX124,0)+(SUM($N124:AW124)+SUM($N1090:AW1090))*AX$967*AX974)*($F1090=5)</f>
        <v>0</v>
      </c>
      <c r="AY1090" s="269">
        <f>(IFERROR(-FV(AY$967,AY974,AY124/AY974)-AY124,0)+(SUM($N124:AX124)+SUM($N1090:AX1090))*AY$967*AY974)*($F1090=5)</f>
        <v>0</v>
      </c>
      <c r="AZ1090" s="269">
        <f>(IFERROR(-FV(AZ$967,AZ974,AZ124/AZ974)-AZ124,0)+(SUM($N124:AY124)+SUM($N1090:AY1090))*AZ$967*AZ974)*($F1090=5)</f>
        <v>0</v>
      </c>
      <c r="BA1090" s="269">
        <f>(IFERROR(-FV(BA$967,BA974,BA124/BA974)-BA124,0)+(SUM($N124:AZ124)+SUM($N1090:AZ1090))*BA$967*BA974)*($F1090=5)</f>
        <v>0</v>
      </c>
      <c r="BB1090" s="269">
        <f>(IFERROR(-FV(BB$967,BB974,BB124/BB974)-BB124,0)+(SUM($N124:BA124)+SUM($N1090:BA1090))*BB$967*BB974)*($F1090=5)</f>
        <v>0</v>
      </c>
      <c r="BC1090" s="269">
        <f>(IFERROR(-FV(BC$967,BC974,BC124/BC974)-BC124,0)+(SUM($N124:BB124)+SUM($N1090:BB1090))*BC$967*BC974)*($F1090=5)</f>
        <v>0</v>
      </c>
      <c r="BD1090" s="269">
        <f>(IFERROR(-FV(BD$967,BD974,BD124/BD974)-BD124,0)+(SUM($N124:BC124)+SUM($N1090:BC1090))*BD$967*BD974)*($F1090=5)</f>
        <v>0</v>
      </c>
      <c r="BE1090" s="269">
        <f>(IFERROR(-FV(BE$967,BE974,BE124/BE974)-BE124,0)+(SUM($N124:BD124)+SUM($N1090:BD1090))*BE$967*BE974)*($F1090=5)</f>
        <v>0</v>
      </c>
      <c r="BF1090" s="269">
        <f>(IFERROR(-FV(BF$967,BF974,BF124/BF974)-BF124,0)+(SUM($N124:BE124)+SUM($N1090:BE1090))*BF$967*BF974)*($F1090=5)</f>
        <v>0</v>
      </c>
      <c r="BG1090" s="269">
        <f>(IFERROR(-FV(BG$967,BG974,BG124/BG974)-BG124,0)+(SUM($N124:BF124)+SUM($N1090:BF1090))*BG$967*BG974)*($F1090=5)</f>
        <v>0</v>
      </c>
      <c r="BH1090" s="269">
        <f>(IFERROR(-FV(BH$967,BH974,BH124/BH974)-BH124,0)+(SUM($N124:BG124)+SUM($N1090:BG1090))*BH$967*BH974)*($F1090=5)</f>
        <v>0</v>
      </c>
      <c r="BI1090" s="269">
        <f>(IFERROR(-FV(BI$967,BI974,BI124/BI974)-BI124,0)+(SUM($N124:BH124)+SUM($N1090:BH1090))*BI$967*BI974)*($F1090=5)</f>
        <v>0</v>
      </c>
      <c r="BJ1090" s="269">
        <f>(IFERROR(-FV(BJ$967,BJ974,BJ124/BJ974)-BJ124,0)+(SUM($N124:BI124)+SUM($N1090:BI1090))*BJ$967*BJ974)*($F1090=5)</f>
        <v>0</v>
      </c>
      <c r="BK1090" s="269">
        <f>(IFERROR(-FV(BK$967,BK974,BK124/BK974)-BK124,0)+(SUM($N124:BJ124)+SUM($N1090:BJ1090))*BK$967*BK974)*($F1090=5)</f>
        <v>0</v>
      </c>
      <c r="BL1090" s="269">
        <f>(IFERROR(-FV(BL$967,BL974,BL124/BL974)-BL124,0)+(SUM($N124:BK124)+SUM($N1090:BK1090))*BL$967*BL974)*($F1090=5)</f>
        <v>0</v>
      </c>
      <c r="BM1090" s="269">
        <f>(IFERROR(-FV(BM$967,BM974,BM124/BM974)-BM124,0)+(SUM($N124:BL124)+SUM($N1090:BL1090))*BM$967*BM974)*($F1090=5)</f>
        <v>0</v>
      </c>
    </row>
    <row r="1091" spans="3:65" ht="12.75" outlineLevel="1">
      <c r="C1091" s="220">
        <f t="shared" si="831"/>
        <v>4</v>
      </c>
      <c r="D1091" s="198" t="str">
        <f t="shared" si="832"/>
        <v>…</v>
      </c>
      <c r="E1091" s="245" t="str">
        <f t="shared" si="830"/>
        <v>Operating Savings</v>
      </c>
      <c r="F1091" s="215">
        <f t="shared" si="830"/>
        <v>1</v>
      </c>
      <c r="G1091" s="215"/>
      <c r="H1091" s="257"/>
      <c r="K1091" s="236">
        <f t="shared" si="833"/>
        <v>0</v>
      </c>
      <c r="L1091" s="237">
        <f t="shared" si="834"/>
        <v>0</v>
      </c>
      <c r="O1091" s="269">
        <f>(IFERROR(-FV(O$967,O975,O125/O975)-O125,0)+(SUM($N125:N125)+SUM($N1091:N1091))*O$967*O975)*($F1091=5)</f>
        <v>0</v>
      </c>
      <c r="P1091" s="269">
        <f>(IFERROR(-FV(P$967,P975,P125/P975)-P125,0)+(SUM($N125:O125)+SUM($N1091:O1091))*P$967*P975)*($F1091=5)</f>
        <v>0</v>
      </c>
      <c r="Q1091" s="269">
        <f>(IFERROR(-FV(Q$967,Q975,Q125/Q975)-Q125,0)+(SUM($N125:P125)+SUM($N1091:P1091))*Q$967*Q975)*($F1091=5)</f>
        <v>0</v>
      </c>
      <c r="R1091" s="269">
        <f>(IFERROR(-FV(R$967,R975,R125/R975)-R125,0)+(SUM($N125:Q125)+SUM($N1091:Q1091))*R$967*R975)*($F1091=5)</f>
        <v>0</v>
      </c>
      <c r="S1091" s="269">
        <f>(IFERROR(-FV(S$967,S975,S125/S975)-S125,0)+(SUM($N125:R125)+SUM($N1091:R1091))*S$967*S975)*($F1091=5)</f>
        <v>0</v>
      </c>
      <c r="T1091" s="269">
        <f>(IFERROR(-FV(T$967,T975,T125/T975)-T125,0)+(SUM($N125:S125)+SUM($N1091:S1091))*T$967*T975)*($F1091=5)</f>
        <v>0</v>
      </c>
      <c r="U1091" s="269">
        <f>(IFERROR(-FV(U$967,U975,U125/U975)-U125,0)+(SUM($N125:T125)+SUM($N1091:T1091))*U$967*U975)*($F1091=5)</f>
        <v>0</v>
      </c>
      <c r="V1091" s="269">
        <f>(IFERROR(-FV(V$967,V975,V125/V975)-V125,0)+(SUM($N125:U125)+SUM($N1091:U1091))*V$967*V975)*($F1091=5)</f>
        <v>0</v>
      </c>
      <c r="W1091" s="269">
        <f>(IFERROR(-FV(W$967,W975,W125/W975)-W125,0)+(SUM($N125:V125)+SUM($N1091:V1091))*W$967*W975)*($F1091=5)</f>
        <v>0</v>
      </c>
      <c r="X1091" s="269">
        <f>(IFERROR(-FV(X$967,X975,X125/X975)-X125,0)+(SUM($N125:W125)+SUM($N1091:W1091))*X$967*X975)*($F1091=5)</f>
        <v>0</v>
      </c>
      <c r="Y1091" s="269">
        <f>(IFERROR(-FV(Y$967,Y975,Y125/Y975)-Y125,0)+(SUM($N125:X125)+SUM($N1091:X1091))*Y$967*Y975)*($F1091=5)</f>
        <v>0</v>
      </c>
      <c r="Z1091" s="269">
        <f>(IFERROR(-FV(Z$967,Z975,Z125/Z975)-Z125,0)+(SUM($N125:Y125)+SUM($N1091:Y1091))*Z$967*Z975)*($F1091=5)</f>
        <v>0</v>
      </c>
      <c r="AA1091" s="269">
        <f>(IFERROR(-FV(AA$967,AA975,AA125/AA975)-AA125,0)+(SUM($N125:Z125)+SUM($N1091:Z1091))*AA$967*AA975)*($F1091=5)</f>
        <v>0</v>
      </c>
      <c r="AB1091" s="269">
        <f>(IFERROR(-FV(AB$967,AB975,AB125/AB975)-AB125,0)+(SUM($N125:AA125)+SUM($N1091:AA1091))*AB$967*AB975)*($F1091=5)</f>
        <v>0</v>
      </c>
      <c r="AC1091" s="269">
        <f>(IFERROR(-FV(AC$967,AC975,AC125/AC975)-AC125,0)+(SUM($N125:AB125)+SUM($N1091:AB1091))*AC$967*AC975)*($F1091=5)</f>
        <v>0</v>
      </c>
      <c r="AD1091" s="269">
        <f>(IFERROR(-FV(AD$967,AD975,AD125/AD975)-AD125,0)+(SUM($N125:AC125)+SUM($N1091:AC1091))*AD$967*AD975)*($F1091=5)</f>
        <v>0</v>
      </c>
      <c r="AE1091" s="269">
        <f>(IFERROR(-FV(AE$967,AE975,AE125/AE975)-AE125,0)+(SUM($N125:AD125)+SUM($N1091:AD1091))*AE$967*AE975)*($F1091=5)</f>
        <v>0</v>
      </c>
      <c r="AF1091" s="269">
        <f>(IFERROR(-FV(AF$967,AF975,AF125/AF975)-AF125,0)+(SUM($N125:AE125)+SUM($N1091:AE1091))*AF$967*AF975)*($F1091=5)</f>
        <v>0</v>
      </c>
      <c r="AG1091" s="269">
        <f>(IFERROR(-FV(AG$967,AG975,AG125/AG975)-AG125,0)+(SUM($N125:AF125)+SUM($N1091:AF1091))*AG$967*AG975)*($F1091=5)</f>
        <v>0</v>
      </c>
      <c r="AH1091" s="269">
        <f>(IFERROR(-FV(AH$967,AH975,AH125/AH975)-AH125,0)+(SUM($N125:AG125)+SUM($N1091:AG1091))*AH$967*AH975)*($F1091=5)</f>
        <v>0</v>
      </c>
      <c r="AI1091" s="269">
        <f>(IFERROR(-FV(AI$967,AI975,AI125/AI975)-AI125,0)+(SUM($N125:AH125)+SUM($N1091:AH1091))*AI$967*AI975)*($F1091=5)</f>
        <v>0</v>
      </c>
      <c r="AJ1091" s="269">
        <f>(IFERROR(-FV(AJ$967,AJ975,AJ125/AJ975)-AJ125,0)+(SUM($N125:AI125)+SUM($N1091:AI1091))*AJ$967*AJ975)*($F1091=5)</f>
        <v>0</v>
      </c>
      <c r="AK1091" s="269">
        <f>(IFERROR(-FV(AK$967,AK975,AK125/AK975)-AK125,0)+(SUM($N125:AJ125)+SUM($N1091:AJ1091))*AK$967*AK975)*($F1091=5)</f>
        <v>0</v>
      </c>
      <c r="AL1091" s="269">
        <f>(IFERROR(-FV(AL$967,AL975,AL125/AL975)-AL125,0)+(SUM($N125:AK125)+SUM($N1091:AK1091))*AL$967*AL975)*($F1091=5)</f>
        <v>0</v>
      </c>
      <c r="AM1091" s="269">
        <f>(IFERROR(-FV(AM$967,AM975,AM125/AM975)-AM125,0)+(SUM($N125:AL125)+SUM($N1091:AL1091))*AM$967*AM975)*($F1091=5)</f>
        <v>0</v>
      </c>
      <c r="AN1091" s="269">
        <f>(IFERROR(-FV(AN$967,AN975,AN125/AN975)-AN125,0)+(SUM($N125:AM125)+SUM($N1091:AM1091))*AN$967*AN975)*($F1091=5)</f>
        <v>0</v>
      </c>
      <c r="AO1091" s="269">
        <f>(IFERROR(-FV(AO$967,AO975,AO125/AO975)-AO125,0)+(SUM($N125:AN125)+SUM($N1091:AN1091))*AO$967*AO975)*($F1091=5)</f>
        <v>0</v>
      </c>
      <c r="AP1091" s="269">
        <f>(IFERROR(-FV(AP$967,AP975,AP125/AP975)-AP125,0)+(SUM($N125:AO125)+SUM($N1091:AO1091))*AP$967*AP975)*($F1091=5)</f>
        <v>0</v>
      </c>
      <c r="AQ1091" s="269">
        <f>(IFERROR(-FV(AQ$967,AQ975,AQ125/AQ975)-AQ125,0)+(SUM($N125:AP125)+SUM($N1091:AP1091))*AQ$967*AQ975)*($F1091=5)</f>
        <v>0</v>
      </c>
      <c r="AR1091" s="269">
        <f>(IFERROR(-FV(AR$967,AR975,AR125/AR975)-AR125,0)+(SUM($N125:AQ125)+SUM($N1091:AQ1091))*AR$967*AR975)*($F1091=5)</f>
        <v>0</v>
      </c>
      <c r="AS1091" s="269">
        <f>(IFERROR(-FV(AS$967,AS975,AS125/AS975)-AS125,0)+(SUM($N125:AR125)+SUM($N1091:AR1091))*AS$967*AS975)*($F1091=5)</f>
        <v>0</v>
      </c>
      <c r="AT1091" s="269">
        <f>(IFERROR(-FV(AT$967,AT975,AT125/AT975)-AT125,0)+(SUM($N125:AS125)+SUM($N1091:AS1091))*AT$967*AT975)*($F1091=5)</f>
        <v>0</v>
      </c>
      <c r="AU1091" s="269">
        <f>(IFERROR(-FV(AU$967,AU975,AU125/AU975)-AU125,0)+(SUM($N125:AT125)+SUM($N1091:AT1091))*AU$967*AU975)*($F1091=5)</f>
        <v>0</v>
      </c>
      <c r="AV1091" s="269">
        <f>(IFERROR(-FV(AV$967,AV975,AV125/AV975)-AV125,0)+(SUM($N125:AU125)+SUM($N1091:AU1091))*AV$967*AV975)*($F1091=5)</f>
        <v>0</v>
      </c>
      <c r="AW1091" s="269">
        <f>(IFERROR(-FV(AW$967,AW975,AW125/AW975)-AW125,0)+(SUM($N125:AV125)+SUM($N1091:AV1091))*AW$967*AW975)*($F1091=5)</f>
        <v>0</v>
      </c>
      <c r="AX1091" s="269">
        <f>(IFERROR(-FV(AX$967,AX975,AX125/AX975)-AX125,0)+(SUM($N125:AW125)+SUM($N1091:AW1091))*AX$967*AX975)*($F1091=5)</f>
        <v>0</v>
      </c>
      <c r="AY1091" s="269">
        <f>(IFERROR(-FV(AY$967,AY975,AY125/AY975)-AY125,0)+(SUM($N125:AX125)+SUM($N1091:AX1091))*AY$967*AY975)*($F1091=5)</f>
        <v>0</v>
      </c>
      <c r="AZ1091" s="269">
        <f>(IFERROR(-FV(AZ$967,AZ975,AZ125/AZ975)-AZ125,0)+(SUM($N125:AY125)+SUM($N1091:AY1091))*AZ$967*AZ975)*($F1091=5)</f>
        <v>0</v>
      </c>
      <c r="BA1091" s="269">
        <f>(IFERROR(-FV(BA$967,BA975,BA125/BA975)-BA125,0)+(SUM($N125:AZ125)+SUM($N1091:AZ1091))*BA$967*BA975)*($F1091=5)</f>
        <v>0</v>
      </c>
      <c r="BB1091" s="269">
        <f>(IFERROR(-FV(BB$967,BB975,BB125/BB975)-BB125,0)+(SUM($N125:BA125)+SUM($N1091:BA1091))*BB$967*BB975)*($F1091=5)</f>
        <v>0</v>
      </c>
      <c r="BC1091" s="269">
        <f>(IFERROR(-FV(BC$967,BC975,BC125/BC975)-BC125,0)+(SUM($N125:BB125)+SUM($N1091:BB1091))*BC$967*BC975)*($F1091=5)</f>
        <v>0</v>
      </c>
      <c r="BD1091" s="269">
        <f>(IFERROR(-FV(BD$967,BD975,BD125/BD975)-BD125,0)+(SUM($N125:BC125)+SUM($N1091:BC1091))*BD$967*BD975)*($F1091=5)</f>
        <v>0</v>
      </c>
      <c r="BE1091" s="269">
        <f>(IFERROR(-FV(BE$967,BE975,BE125/BE975)-BE125,0)+(SUM($N125:BD125)+SUM($N1091:BD1091))*BE$967*BE975)*($F1091=5)</f>
        <v>0</v>
      </c>
      <c r="BF1091" s="269">
        <f>(IFERROR(-FV(BF$967,BF975,BF125/BF975)-BF125,0)+(SUM($N125:BE125)+SUM($N1091:BE1091))*BF$967*BF975)*($F1091=5)</f>
        <v>0</v>
      </c>
      <c r="BG1091" s="269">
        <f>(IFERROR(-FV(BG$967,BG975,BG125/BG975)-BG125,0)+(SUM($N125:BF125)+SUM($N1091:BF1091))*BG$967*BG975)*($F1091=5)</f>
        <v>0</v>
      </c>
      <c r="BH1091" s="269">
        <f>(IFERROR(-FV(BH$967,BH975,BH125/BH975)-BH125,0)+(SUM($N125:BG125)+SUM($N1091:BG1091))*BH$967*BH975)*($F1091=5)</f>
        <v>0</v>
      </c>
      <c r="BI1091" s="269">
        <f>(IFERROR(-FV(BI$967,BI975,BI125/BI975)-BI125,0)+(SUM($N125:BH125)+SUM($N1091:BH1091))*BI$967*BI975)*($F1091=5)</f>
        <v>0</v>
      </c>
      <c r="BJ1091" s="269">
        <f>(IFERROR(-FV(BJ$967,BJ975,BJ125/BJ975)-BJ125,0)+(SUM($N125:BI125)+SUM($N1091:BI1091))*BJ$967*BJ975)*($F1091=5)</f>
        <v>0</v>
      </c>
      <c r="BK1091" s="269">
        <f>(IFERROR(-FV(BK$967,BK975,BK125/BK975)-BK125,0)+(SUM($N125:BJ125)+SUM($N1091:BJ1091))*BK$967*BK975)*($F1091=5)</f>
        <v>0</v>
      </c>
      <c r="BL1091" s="269">
        <f>(IFERROR(-FV(BL$967,BL975,BL125/BL975)-BL125,0)+(SUM($N125:BK125)+SUM($N1091:BK1091))*BL$967*BL975)*($F1091=5)</f>
        <v>0</v>
      </c>
      <c r="BM1091" s="269">
        <f>(IFERROR(-FV(BM$967,BM975,BM125/BM975)-BM125,0)+(SUM($N125:BL125)+SUM($N1091:BL1091))*BM$967*BM975)*($F1091=5)</f>
        <v>0</v>
      </c>
    </row>
    <row r="1092" spans="3:65" ht="12.75" outlineLevel="1">
      <c r="C1092" s="220">
        <f t="shared" si="831"/>
        <v>5</v>
      </c>
      <c r="D1092" s="198" t="str">
        <f t="shared" si="832"/>
        <v>…</v>
      </c>
      <c r="E1092" s="245" t="str">
        <f t="shared" si="830"/>
        <v>Operating Expense</v>
      </c>
      <c r="F1092" s="215">
        <f t="shared" si="830"/>
        <v>2</v>
      </c>
      <c r="G1092" s="215"/>
      <c r="H1092" s="257"/>
      <c r="K1092" s="236">
        <f t="shared" si="833"/>
        <v>0</v>
      </c>
      <c r="L1092" s="237">
        <f t="shared" si="834"/>
        <v>0</v>
      </c>
      <c r="O1092" s="269">
        <f>(IFERROR(-FV(O$967,O976,O126/O976)-O126,0)+(SUM($N126:N126)+SUM($N1092:N1092))*O$967*O976)*($F1092=5)</f>
        <v>0</v>
      </c>
      <c r="P1092" s="269">
        <f>(IFERROR(-FV(P$967,P976,P126/P976)-P126,0)+(SUM($N126:O126)+SUM($N1092:O1092))*P$967*P976)*($F1092=5)</f>
        <v>0</v>
      </c>
      <c r="Q1092" s="269">
        <f>(IFERROR(-FV(Q$967,Q976,Q126/Q976)-Q126,0)+(SUM($N126:P126)+SUM($N1092:P1092))*Q$967*Q976)*($F1092=5)</f>
        <v>0</v>
      </c>
      <c r="R1092" s="269">
        <f>(IFERROR(-FV(R$967,R976,R126/R976)-R126,0)+(SUM($N126:Q126)+SUM($N1092:Q1092))*R$967*R976)*($F1092=5)</f>
        <v>0</v>
      </c>
      <c r="S1092" s="269">
        <f>(IFERROR(-FV(S$967,S976,S126/S976)-S126,0)+(SUM($N126:R126)+SUM($N1092:R1092))*S$967*S976)*($F1092=5)</f>
        <v>0</v>
      </c>
      <c r="T1092" s="269">
        <f>(IFERROR(-FV(T$967,T976,T126/T976)-T126,0)+(SUM($N126:S126)+SUM($N1092:S1092))*T$967*T976)*($F1092=5)</f>
        <v>0</v>
      </c>
      <c r="U1092" s="269">
        <f>(IFERROR(-FV(U$967,U976,U126/U976)-U126,0)+(SUM($N126:T126)+SUM($N1092:T1092))*U$967*U976)*($F1092=5)</f>
        <v>0</v>
      </c>
      <c r="V1092" s="269">
        <f>(IFERROR(-FV(V$967,V976,V126/V976)-V126,0)+(SUM($N126:U126)+SUM($N1092:U1092))*V$967*V976)*($F1092=5)</f>
        <v>0</v>
      </c>
      <c r="W1092" s="269">
        <f>(IFERROR(-FV(W$967,W976,W126/W976)-W126,0)+(SUM($N126:V126)+SUM($N1092:V1092))*W$967*W976)*($F1092=5)</f>
        <v>0</v>
      </c>
      <c r="X1092" s="269">
        <f>(IFERROR(-FV(X$967,X976,X126/X976)-X126,0)+(SUM($N126:W126)+SUM($N1092:W1092))*X$967*X976)*($F1092=5)</f>
        <v>0</v>
      </c>
      <c r="Y1092" s="269">
        <f>(IFERROR(-FV(Y$967,Y976,Y126/Y976)-Y126,0)+(SUM($N126:X126)+SUM($N1092:X1092))*Y$967*Y976)*($F1092=5)</f>
        <v>0</v>
      </c>
      <c r="Z1092" s="269">
        <f>(IFERROR(-FV(Z$967,Z976,Z126/Z976)-Z126,0)+(SUM($N126:Y126)+SUM($N1092:Y1092))*Z$967*Z976)*($F1092=5)</f>
        <v>0</v>
      </c>
      <c r="AA1092" s="269">
        <f>(IFERROR(-FV(AA$967,AA976,AA126/AA976)-AA126,0)+(SUM($N126:Z126)+SUM($N1092:Z1092))*AA$967*AA976)*($F1092=5)</f>
        <v>0</v>
      </c>
      <c r="AB1092" s="269">
        <f>(IFERROR(-FV(AB$967,AB976,AB126/AB976)-AB126,0)+(SUM($N126:AA126)+SUM($N1092:AA1092))*AB$967*AB976)*($F1092=5)</f>
        <v>0</v>
      </c>
      <c r="AC1092" s="269">
        <f>(IFERROR(-FV(AC$967,AC976,AC126/AC976)-AC126,0)+(SUM($N126:AB126)+SUM($N1092:AB1092))*AC$967*AC976)*($F1092=5)</f>
        <v>0</v>
      </c>
      <c r="AD1092" s="269">
        <f>(IFERROR(-FV(AD$967,AD976,AD126/AD976)-AD126,0)+(SUM($N126:AC126)+SUM($N1092:AC1092))*AD$967*AD976)*($F1092=5)</f>
        <v>0</v>
      </c>
      <c r="AE1092" s="269">
        <f>(IFERROR(-FV(AE$967,AE976,AE126/AE976)-AE126,0)+(SUM($N126:AD126)+SUM($N1092:AD1092))*AE$967*AE976)*($F1092=5)</f>
        <v>0</v>
      </c>
      <c r="AF1092" s="269">
        <f>(IFERROR(-FV(AF$967,AF976,AF126/AF976)-AF126,0)+(SUM($N126:AE126)+SUM($N1092:AE1092))*AF$967*AF976)*($F1092=5)</f>
        <v>0</v>
      </c>
      <c r="AG1092" s="269">
        <f>(IFERROR(-FV(AG$967,AG976,AG126/AG976)-AG126,0)+(SUM($N126:AF126)+SUM($N1092:AF1092))*AG$967*AG976)*($F1092=5)</f>
        <v>0</v>
      </c>
      <c r="AH1092" s="269">
        <f>(IFERROR(-FV(AH$967,AH976,AH126/AH976)-AH126,0)+(SUM($N126:AG126)+SUM($N1092:AG1092))*AH$967*AH976)*($F1092=5)</f>
        <v>0</v>
      </c>
      <c r="AI1092" s="269">
        <f>(IFERROR(-FV(AI$967,AI976,AI126/AI976)-AI126,0)+(SUM($N126:AH126)+SUM($N1092:AH1092))*AI$967*AI976)*($F1092=5)</f>
        <v>0</v>
      </c>
      <c r="AJ1092" s="269">
        <f>(IFERROR(-FV(AJ$967,AJ976,AJ126/AJ976)-AJ126,0)+(SUM($N126:AI126)+SUM($N1092:AI1092))*AJ$967*AJ976)*($F1092=5)</f>
        <v>0</v>
      </c>
      <c r="AK1092" s="269">
        <f>(IFERROR(-FV(AK$967,AK976,AK126/AK976)-AK126,0)+(SUM($N126:AJ126)+SUM($N1092:AJ1092))*AK$967*AK976)*($F1092=5)</f>
        <v>0</v>
      </c>
      <c r="AL1092" s="269">
        <f>(IFERROR(-FV(AL$967,AL976,AL126/AL976)-AL126,0)+(SUM($N126:AK126)+SUM($N1092:AK1092))*AL$967*AL976)*($F1092=5)</f>
        <v>0</v>
      </c>
      <c r="AM1092" s="269">
        <f>(IFERROR(-FV(AM$967,AM976,AM126/AM976)-AM126,0)+(SUM($N126:AL126)+SUM($N1092:AL1092))*AM$967*AM976)*($F1092=5)</f>
        <v>0</v>
      </c>
      <c r="AN1092" s="269">
        <f>(IFERROR(-FV(AN$967,AN976,AN126/AN976)-AN126,0)+(SUM($N126:AM126)+SUM($N1092:AM1092))*AN$967*AN976)*($F1092=5)</f>
        <v>0</v>
      </c>
      <c r="AO1092" s="269">
        <f>(IFERROR(-FV(AO$967,AO976,AO126/AO976)-AO126,0)+(SUM($N126:AN126)+SUM($N1092:AN1092))*AO$967*AO976)*($F1092=5)</f>
        <v>0</v>
      </c>
      <c r="AP1092" s="269">
        <f>(IFERROR(-FV(AP$967,AP976,AP126/AP976)-AP126,0)+(SUM($N126:AO126)+SUM($N1092:AO1092))*AP$967*AP976)*($F1092=5)</f>
        <v>0</v>
      </c>
      <c r="AQ1092" s="269">
        <f>(IFERROR(-FV(AQ$967,AQ976,AQ126/AQ976)-AQ126,0)+(SUM($N126:AP126)+SUM($N1092:AP1092))*AQ$967*AQ976)*($F1092=5)</f>
        <v>0</v>
      </c>
      <c r="AR1092" s="269">
        <f>(IFERROR(-FV(AR$967,AR976,AR126/AR976)-AR126,0)+(SUM($N126:AQ126)+SUM($N1092:AQ1092))*AR$967*AR976)*($F1092=5)</f>
        <v>0</v>
      </c>
      <c r="AS1092" s="269">
        <f>(IFERROR(-FV(AS$967,AS976,AS126/AS976)-AS126,0)+(SUM($N126:AR126)+SUM($N1092:AR1092))*AS$967*AS976)*($F1092=5)</f>
        <v>0</v>
      </c>
      <c r="AT1092" s="269">
        <f>(IFERROR(-FV(AT$967,AT976,AT126/AT976)-AT126,0)+(SUM($N126:AS126)+SUM($N1092:AS1092))*AT$967*AT976)*($F1092=5)</f>
        <v>0</v>
      </c>
      <c r="AU1092" s="269">
        <f>(IFERROR(-FV(AU$967,AU976,AU126/AU976)-AU126,0)+(SUM($N126:AT126)+SUM($N1092:AT1092))*AU$967*AU976)*($F1092=5)</f>
        <v>0</v>
      </c>
      <c r="AV1092" s="269">
        <f>(IFERROR(-FV(AV$967,AV976,AV126/AV976)-AV126,0)+(SUM($N126:AU126)+SUM($N1092:AU1092))*AV$967*AV976)*($F1092=5)</f>
        <v>0</v>
      </c>
      <c r="AW1092" s="269">
        <f>(IFERROR(-FV(AW$967,AW976,AW126/AW976)-AW126,0)+(SUM($N126:AV126)+SUM($N1092:AV1092))*AW$967*AW976)*($F1092=5)</f>
        <v>0</v>
      </c>
      <c r="AX1092" s="269">
        <f>(IFERROR(-FV(AX$967,AX976,AX126/AX976)-AX126,0)+(SUM($N126:AW126)+SUM($N1092:AW1092))*AX$967*AX976)*($F1092=5)</f>
        <v>0</v>
      </c>
      <c r="AY1092" s="269">
        <f>(IFERROR(-FV(AY$967,AY976,AY126/AY976)-AY126,0)+(SUM($N126:AX126)+SUM($N1092:AX1092))*AY$967*AY976)*($F1092=5)</f>
        <v>0</v>
      </c>
      <c r="AZ1092" s="269">
        <f>(IFERROR(-FV(AZ$967,AZ976,AZ126/AZ976)-AZ126,0)+(SUM($N126:AY126)+SUM($N1092:AY1092))*AZ$967*AZ976)*($F1092=5)</f>
        <v>0</v>
      </c>
      <c r="BA1092" s="269">
        <f>(IFERROR(-FV(BA$967,BA976,BA126/BA976)-BA126,0)+(SUM($N126:AZ126)+SUM($N1092:AZ1092))*BA$967*BA976)*($F1092=5)</f>
        <v>0</v>
      </c>
      <c r="BB1092" s="269">
        <f>(IFERROR(-FV(BB$967,BB976,BB126/BB976)-BB126,0)+(SUM($N126:BA126)+SUM($N1092:BA1092))*BB$967*BB976)*($F1092=5)</f>
        <v>0</v>
      </c>
      <c r="BC1092" s="269">
        <f>(IFERROR(-FV(BC$967,BC976,BC126/BC976)-BC126,0)+(SUM($N126:BB126)+SUM($N1092:BB1092))*BC$967*BC976)*($F1092=5)</f>
        <v>0</v>
      </c>
      <c r="BD1092" s="269">
        <f>(IFERROR(-FV(BD$967,BD976,BD126/BD976)-BD126,0)+(SUM($N126:BC126)+SUM($N1092:BC1092))*BD$967*BD976)*($F1092=5)</f>
        <v>0</v>
      </c>
      <c r="BE1092" s="269">
        <f>(IFERROR(-FV(BE$967,BE976,BE126/BE976)-BE126,0)+(SUM($N126:BD126)+SUM($N1092:BD1092))*BE$967*BE976)*($F1092=5)</f>
        <v>0</v>
      </c>
      <c r="BF1092" s="269">
        <f>(IFERROR(-FV(BF$967,BF976,BF126/BF976)-BF126,0)+(SUM($N126:BE126)+SUM($N1092:BE1092))*BF$967*BF976)*($F1092=5)</f>
        <v>0</v>
      </c>
      <c r="BG1092" s="269">
        <f>(IFERROR(-FV(BG$967,BG976,BG126/BG976)-BG126,0)+(SUM($N126:BF126)+SUM($N1092:BF1092))*BG$967*BG976)*($F1092=5)</f>
        <v>0</v>
      </c>
      <c r="BH1092" s="269">
        <f>(IFERROR(-FV(BH$967,BH976,BH126/BH976)-BH126,0)+(SUM($N126:BG126)+SUM($N1092:BG1092))*BH$967*BH976)*($F1092=5)</f>
        <v>0</v>
      </c>
      <c r="BI1092" s="269">
        <f>(IFERROR(-FV(BI$967,BI976,BI126/BI976)-BI126,0)+(SUM($N126:BH126)+SUM($N1092:BH1092))*BI$967*BI976)*($F1092=5)</f>
        <v>0</v>
      </c>
      <c r="BJ1092" s="269">
        <f>(IFERROR(-FV(BJ$967,BJ976,BJ126/BJ976)-BJ126,0)+(SUM($N126:BI126)+SUM($N1092:BI1092))*BJ$967*BJ976)*($F1092=5)</f>
        <v>0</v>
      </c>
      <c r="BK1092" s="269">
        <f>(IFERROR(-FV(BK$967,BK976,BK126/BK976)-BK126,0)+(SUM($N126:BJ126)+SUM($N1092:BJ1092))*BK$967*BK976)*($F1092=5)</f>
        <v>0</v>
      </c>
      <c r="BL1092" s="269">
        <f>(IFERROR(-FV(BL$967,BL976,BL126/BL976)-BL126,0)+(SUM($N126:BK126)+SUM($N1092:BK1092))*BL$967*BL976)*($F1092=5)</f>
        <v>0</v>
      </c>
      <c r="BM1092" s="269">
        <f>(IFERROR(-FV(BM$967,BM976,BM126/BM976)-BM126,0)+(SUM($N126:BL126)+SUM($N1092:BL1092))*BM$967*BM976)*($F1092=5)</f>
        <v>0</v>
      </c>
    </row>
    <row r="1093" spans="3:65" ht="12.75" outlineLevel="1">
      <c r="C1093" s="220">
        <f t="shared" si="831"/>
        <v>6</v>
      </c>
      <c r="D1093" s="198" t="str">
        <f t="shared" si="832"/>
        <v>…</v>
      </c>
      <c r="E1093" s="245" t="str">
        <f t="shared" si="830"/>
        <v>Operating Expense</v>
      </c>
      <c r="F1093" s="215">
        <f t="shared" si="830"/>
        <v>2</v>
      </c>
      <c r="G1093" s="215"/>
      <c r="H1093" s="257"/>
      <c r="K1093" s="236">
        <f t="shared" si="833"/>
        <v>0</v>
      </c>
      <c r="L1093" s="237">
        <f t="shared" si="834"/>
        <v>0</v>
      </c>
      <c r="O1093" s="269">
        <f>(IFERROR(-FV(O$967,O977,O127/O977)-O127,0)+(SUM($N127:N127)+SUM($N1093:N1093))*O$967*O977)*($F1093=5)</f>
        <v>0</v>
      </c>
      <c r="P1093" s="269">
        <f>(IFERROR(-FV(P$967,P977,P127/P977)-P127,0)+(SUM($N127:O127)+SUM($N1093:O1093))*P$967*P977)*($F1093=5)</f>
        <v>0</v>
      </c>
      <c r="Q1093" s="269">
        <f>(IFERROR(-FV(Q$967,Q977,Q127/Q977)-Q127,0)+(SUM($N127:P127)+SUM($N1093:P1093))*Q$967*Q977)*($F1093=5)</f>
        <v>0</v>
      </c>
      <c r="R1093" s="269">
        <f>(IFERROR(-FV(R$967,R977,R127/R977)-R127,0)+(SUM($N127:Q127)+SUM($N1093:Q1093))*R$967*R977)*($F1093=5)</f>
        <v>0</v>
      </c>
      <c r="S1093" s="269">
        <f>(IFERROR(-FV(S$967,S977,S127/S977)-S127,0)+(SUM($N127:R127)+SUM($N1093:R1093))*S$967*S977)*($F1093=5)</f>
        <v>0</v>
      </c>
      <c r="T1093" s="269">
        <f>(IFERROR(-FV(T$967,T977,T127/T977)-T127,0)+(SUM($N127:S127)+SUM($N1093:S1093))*T$967*T977)*($F1093=5)</f>
        <v>0</v>
      </c>
      <c r="U1093" s="269">
        <f>(IFERROR(-FV(U$967,U977,U127/U977)-U127,0)+(SUM($N127:T127)+SUM($N1093:T1093))*U$967*U977)*($F1093=5)</f>
        <v>0</v>
      </c>
      <c r="V1093" s="269">
        <f>(IFERROR(-FV(V$967,V977,V127/V977)-V127,0)+(SUM($N127:U127)+SUM($N1093:U1093))*V$967*V977)*($F1093=5)</f>
        <v>0</v>
      </c>
      <c r="W1093" s="269">
        <f>(IFERROR(-FV(W$967,W977,W127/W977)-W127,0)+(SUM($N127:V127)+SUM($N1093:V1093))*W$967*W977)*($F1093=5)</f>
        <v>0</v>
      </c>
      <c r="X1093" s="269">
        <f>(IFERROR(-FV(X$967,X977,X127/X977)-X127,0)+(SUM($N127:W127)+SUM($N1093:W1093))*X$967*X977)*($F1093=5)</f>
        <v>0</v>
      </c>
      <c r="Y1093" s="269">
        <f>(IFERROR(-FV(Y$967,Y977,Y127/Y977)-Y127,0)+(SUM($N127:X127)+SUM($N1093:X1093))*Y$967*Y977)*($F1093=5)</f>
        <v>0</v>
      </c>
      <c r="Z1093" s="269">
        <f>(IFERROR(-FV(Z$967,Z977,Z127/Z977)-Z127,0)+(SUM($N127:Y127)+SUM($N1093:Y1093))*Z$967*Z977)*($F1093=5)</f>
        <v>0</v>
      </c>
      <c r="AA1093" s="269">
        <f>(IFERROR(-FV(AA$967,AA977,AA127/AA977)-AA127,0)+(SUM($N127:Z127)+SUM($N1093:Z1093))*AA$967*AA977)*($F1093=5)</f>
        <v>0</v>
      </c>
      <c r="AB1093" s="269">
        <f>(IFERROR(-FV(AB$967,AB977,AB127/AB977)-AB127,0)+(SUM($N127:AA127)+SUM($N1093:AA1093))*AB$967*AB977)*($F1093=5)</f>
        <v>0</v>
      </c>
      <c r="AC1093" s="269">
        <f>(IFERROR(-FV(AC$967,AC977,AC127/AC977)-AC127,0)+(SUM($N127:AB127)+SUM($N1093:AB1093))*AC$967*AC977)*($F1093=5)</f>
        <v>0</v>
      </c>
      <c r="AD1093" s="269">
        <f>(IFERROR(-FV(AD$967,AD977,AD127/AD977)-AD127,0)+(SUM($N127:AC127)+SUM($N1093:AC1093))*AD$967*AD977)*($F1093=5)</f>
        <v>0</v>
      </c>
      <c r="AE1093" s="269">
        <f>(IFERROR(-FV(AE$967,AE977,AE127/AE977)-AE127,0)+(SUM($N127:AD127)+SUM($N1093:AD1093))*AE$967*AE977)*($F1093=5)</f>
        <v>0</v>
      </c>
      <c r="AF1093" s="269">
        <f>(IFERROR(-FV(AF$967,AF977,AF127/AF977)-AF127,0)+(SUM($N127:AE127)+SUM($N1093:AE1093))*AF$967*AF977)*($F1093=5)</f>
        <v>0</v>
      </c>
      <c r="AG1093" s="269">
        <f>(IFERROR(-FV(AG$967,AG977,AG127/AG977)-AG127,0)+(SUM($N127:AF127)+SUM($N1093:AF1093))*AG$967*AG977)*($F1093=5)</f>
        <v>0</v>
      </c>
      <c r="AH1093" s="269">
        <f>(IFERROR(-FV(AH$967,AH977,AH127/AH977)-AH127,0)+(SUM($N127:AG127)+SUM($N1093:AG1093))*AH$967*AH977)*($F1093=5)</f>
        <v>0</v>
      </c>
      <c r="AI1093" s="269">
        <f>(IFERROR(-FV(AI$967,AI977,AI127/AI977)-AI127,0)+(SUM($N127:AH127)+SUM($N1093:AH1093))*AI$967*AI977)*($F1093=5)</f>
        <v>0</v>
      </c>
      <c r="AJ1093" s="269">
        <f>(IFERROR(-FV(AJ$967,AJ977,AJ127/AJ977)-AJ127,0)+(SUM($N127:AI127)+SUM($N1093:AI1093))*AJ$967*AJ977)*($F1093=5)</f>
        <v>0</v>
      </c>
      <c r="AK1093" s="269">
        <f>(IFERROR(-FV(AK$967,AK977,AK127/AK977)-AK127,0)+(SUM($N127:AJ127)+SUM($N1093:AJ1093))*AK$967*AK977)*($F1093=5)</f>
        <v>0</v>
      </c>
      <c r="AL1093" s="269">
        <f>(IFERROR(-FV(AL$967,AL977,AL127/AL977)-AL127,0)+(SUM($N127:AK127)+SUM($N1093:AK1093))*AL$967*AL977)*($F1093=5)</f>
        <v>0</v>
      </c>
      <c r="AM1093" s="269">
        <f>(IFERROR(-FV(AM$967,AM977,AM127/AM977)-AM127,0)+(SUM($N127:AL127)+SUM($N1093:AL1093))*AM$967*AM977)*($F1093=5)</f>
        <v>0</v>
      </c>
      <c r="AN1093" s="269">
        <f>(IFERROR(-FV(AN$967,AN977,AN127/AN977)-AN127,0)+(SUM($N127:AM127)+SUM($N1093:AM1093))*AN$967*AN977)*($F1093=5)</f>
        <v>0</v>
      </c>
      <c r="AO1093" s="269">
        <f>(IFERROR(-FV(AO$967,AO977,AO127/AO977)-AO127,0)+(SUM($N127:AN127)+SUM($N1093:AN1093))*AO$967*AO977)*($F1093=5)</f>
        <v>0</v>
      </c>
      <c r="AP1093" s="269">
        <f>(IFERROR(-FV(AP$967,AP977,AP127/AP977)-AP127,0)+(SUM($N127:AO127)+SUM($N1093:AO1093))*AP$967*AP977)*($F1093=5)</f>
        <v>0</v>
      </c>
      <c r="AQ1093" s="269">
        <f>(IFERROR(-FV(AQ$967,AQ977,AQ127/AQ977)-AQ127,0)+(SUM($N127:AP127)+SUM($N1093:AP1093))*AQ$967*AQ977)*($F1093=5)</f>
        <v>0</v>
      </c>
      <c r="AR1093" s="269">
        <f>(IFERROR(-FV(AR$967,AR977,AR127/AR977)-AR127,0)+(SUM($N127:AQ127)+SUM($N1093:AQ1093))*AR$967*AR977)*($F1093=5)</f>
        <v>0</v>
      </c>
      <c r="AS1093" s="269">
        <f>(IFERROR(-FV(AS$967,AS977,AS127/AS977)-AS127,0)+(SUM($N127:AR127)+SUM($N1093:AR1093))*AS$967*AS977)*($F1093=5)</f>
        <v>0</v>
      </c>
      <c r="AT1093" s="269">
        <f>(IFERROR(-FV(AT$967,AT977,AT127/AT977)-AT127,0)+(SUM($N127:AS127)+SUM($N1093:AS1093))*AT$967*AT977)*($F1093=5)</f>
        <v>0</v>
      </c>
      <c r="AU1093" s="269">
        <f>(IFERROR(-FV(AU$967,AU977,AU127/AU977)-AU127,0)+(SUM($N127:AT127)+SUM($N1093:AT1093))*AU$967*AU977)*($F1093=5)</f>
        <v>0</v>
      </c>
      <c r="AV1093" s="269">
        <f>(IFERROR(-FV(AV$967,AV977,AV127/AV977)-AV127,0)+(SUM($N127:AU127)+SUM($N1093:AU1093))*AV$967*AV977)*($F1093=5)</f>
        <v>0</v>
      </c>
      <c r="AW1093" s="269">
        <f>(IFERROR(-FV(AW$967,AW977,AW127/AW977)-AW127,0)+(SUM($N127:AV127)+SUM($N1093:AV1093))*AW$967*AW977)*($F1093=5)</f>
        <v>0</v>
      </c>
      <c r="AX1093" s="269">
        <f>(IFERROR(-FV(AX$967,AX977,AX127/AX977)-AX127,0)+(SUM($N127:AW127)+SUM($N1093:AW1093))*AX$967*AX977)*($F1093=5)</f>
        <v>0</v>
      </c>
      <c r="AY1093" s="269">
        <f>(IFERROR(-FV(AY$967,AY977,AY127/AY977)-AY127,0)+(SUM($N127:AX127)+SUM($N1093:AX1093))*AY$967*AY977)*($F1093=5)</f>
        <v>0</v>
      </c>
      <c r="AZ1093" s="269">
        <f>(IFERROR(-FV(AZ$967,AZ977,AZ127/AZ977)-AZ127,0)+(SUM($N127:AY127)+SUM($N1093:AY1093))*AZ$967*AZ977)*($F1093=5)</f>
        <v>0</v>
      </c>
      <c r="BA1093" s="269">
        <f>(IFERROR(-FV(BA$967,BA977,BA127/BA977)-BA127,0)+(SUM($N127:AZ127)+SUM($N1093:AZ1093))*BA$967*BA977)*($F1093=5)</f>
        <v>0</v>
      </c>
      <c r="BB1093" s="269">
        <f>(IFERROR(-FV(BB$967,BB977,BB127/BB977)-BB127,0)+(SUM($N127:BA127)+SUM($N1093:BA1093))*BB$967*BB977)*($F1093=5)</f>
        <v>0</v>
      </c>
      <c r="BC1093" s="269">
        <f>(IFERROR(-FV(BC$967,BC977,BC127/BC977)-BC127,0)+(SUM($N127:BB127)+SUM($N1093:BB1093))*BC$967*BC977)*($F1093=5)</f>
        <v>0</v>
      </c>
      <c r="BD1093" s="269">
        <f>(IFERROR(-FV(BD$967,BD977,BD127/BD977)-BD127,0)+(SUM($N127:BC127)+SUM($N1093:BC1093))*BD$967*BD977)*($F1093=5)</f>
        <v>0</v>
      </c>
      <c r="BE1093" s="269">
        <f>(IFERROR(-FV(BE$967,BE977,BE127/BE977)-BE127,0)+(SUM($N127:BD127)+SUM($N1093:BD1093))*BE$967*BE977)*($F1093=5)</f>
        <v>0</v>
      </c>
      <c r="BF1093" s="269">
        <f>(IFERROR(-FV(BF$967,BF977,BF127/BF977)-BF127,0)+(SUM($N127:BE127)+SUM($N1093:BE1093))*BF$967*BF977)*($F1093=5)</f>
        <v>0</v>
      </c>
      <c r="BG1093" s="269">
        <f>(IFERROR(-FV(BG$967,BG977,BG127/BG977)-BG127,0)+(SUM($N127:BF127)+SUM($N1093:BF1093))*BG$967*BG977)*($F1093=5)</f>
        <v>0</v>
      </c>
      <c r="BH1093" s="269">
        <f>(IFERROR(-FV(BH$967,BH977,BH127/BH977)-BH127,0)+(SUM($N127:BG127)+SUM($N1093:BG1093))*BH$967*BH977)*($F1093=5)</f>
        <v>0</v>
      </c>
      <c r="BI1093" s="269">
        <f>(IFERROR(-FV(BI$967,BI977,BI127/BI977)-BI127,0)+(SUM($N127:BH127)+SUM($N1093:BH1093))*BI$967*BI977)*($F1093=5)</f>
        <v>0</v>
      </c>
      <c r="BJ1093" s="269">
        <f>(IFERROR(-FV(BJ$967,BJ977,BJ127/BJ977)-BJ127,0)+(SUM($N127:BI127)+SUM($N1093:BI1093))*BJ$967*BJ977)*($F1093=5)</f>
        <v>0</v>
      </c>
      <c r="BK1093" s="269">
        <f>(IFERROR(-FV(BK$967,BK977,BK127/BK977)-BK127,0)+(SUM($N127:BJ127)+SUM($N1093:BJ1093))*BK$967*BK977)*($F1093=5)</f>
        <v>0</v>
      </c>
      <c r="BL1093" s="269">
        <f>(IFERROR(-FV(BL$967,BL977,BL127/BL977)-BL127,0)+(SUM($N127:BK127)+SUM($N1093:BK1093))*BL$967*BL977)*($F1093=5)</f>
        <v>0</v>
      </c>
      <c r="BM1093" s="269">
        <f>(IFERROR(-FV(BM$967,BM977,BM127/BM977)-BM127,0)+(SUM($N127:BL127)+SUM($N1093:BL1093))*BM$967*BM977)*($F1093=5)</f>
        <v>0</v>
      </c>
    </row>
    <row r="1094" spans="3:65" ht="12.75" outlineLevel="1">
      <c r="C1094" s="220">
        <f t="shared" si="831"/>
        <v>7</v>
      </c>
      <c r="D1094" s="198" t="str">
        <f t="shared" si="832"/>
        <v>…</v>
      </c>
      <c r="E1094" s="245" t="str">
        <f t="shared" si="830"/>
        <v>Operating Expense</v>
      </c>
      <c r="F1094" s="215">
        <f t="shared" si="830"/>
        <v>2</v>
      </c>
      <c r="G1094" s="215"/>
      <c r="H1094" s="257"/>
      <c r="K1094" s="236">
        <f t="shared" si="833"/>
        <v>0</v>
      </c>
      <c r="L1094" s="237">
        <f t="shared" si="834"/>
        <v>0</v>
      </c>
      <c r="O1094" s="269">
        <f>(IFERROR(-FV(O$967,O978,O128/O978)-O128,0)+(SUM($N128:N128)+SUM($N1094:N1094))*O$967*O978)*($F1094=5)</f>
        <v>0</v>
      </c>
      <c r="P1094" s="269">
        <f>(IFERROR(-FV(P$967,P978,P128/P978)-P128,0)+(SUM($N128:O128)+SUM($N1094:O1094))*P$967*P978)*($F1094=5)</f>
        <v>0</v>
      </c>
      <c r="Q1094" s="269">
        <f>(IFERROR(-FV(Q$967,Q978,Q128/Q978)-Q128,0)+(SUM($N128:P128)+SUM($N1094:P1094))*Q$967*Q978)*($F1094=5)</f>
        <v>0</v>
      </c>
      <c r="R1094" s="269">
        <f>(IFERROR(-FV(R$967,R978,R128/R978)-R128,0)+(SUM($N128:Q128)+SUM($N1094:Q1094))*R$967*R978)*($F1094=5)</f>
        <v>0</v>
      </c>
      <c r="S1094" s="269">
        <f>(IFERROR(-FV(S$967,S978,S128/S978)-S128,0)+(SUM($N128:R128)+SUM($N1094:R1094))*S$967*S978)*($F1094=5)</f>
        <v>0</v>
      </c>
      <c r="T1094" s="269">
        <f>(IFERROR(-FV(T$967,T978,T128/T978)-T128,0)+(SUM($N128:S128)+SUM($N1094:S1094))*T$967*T978)*($F1094=5)</f>
        <v>0</v>
      </c>
      <c r="U1094" s="269">
        <f>(IFERROR(-FV(U$967,U978,U128/U978)-U128,0)+(SUM($N128:T128)+SUM($N1094:T1094))*U$967*U978)*($F1094=5)</f>
        <v>0</v>
      </c>
      <c r="V1094" s="269">
        <f>(IFERROR(-FV(V$967,V978,V128/V978)-V128,0)+(SUM($N128:U128)+SUM($N1094:U1094))*V$967*V978)*($F1094=5)</f>
        <v>0</v>
      </c>
      <c r="W1094" s="269">
        <f>(IFERROR(-FV(W$967,W978,W128/W978)-W128,0)+(SUM($N128:V128)+SUM($N1094:V1094))*W$967*W978)*($F1094=5)</f>
        <v>0</v>
      </c>
      <c r="X1094" s="269">
        <f>(IFERROR(-FV(X$967,X978,X128/X978)-X128,0)+(SUM($N128:W128)+SUM($N1094:W1094))*X$967*X978)*($F1094=5)</f>
        <v>0</v>
      </c>
      <c r="Y1094" s="269">
        <f>(IFERROR(-FV(Y$967,Y978,Y128/Y978)-Y128,0)+(SUM($N128:X128)+SUM($N1094:X1094))*Y$967*Y978)*($F1094=5)</f>
        <v>0</v>
      </c>
      <c r="Z1094" s="269">
        <f>(IFERROR(-FV(Z$967,Z978,Z128/Z978)-Z128,0)+(SUM($N128:Y128)+SUM($N1094:Y1094))*Z$967*Z978)*($F1094=5)</f>
        <v>0</v>
      </c>
      <c r="AA1094" s="269">
        <f>(IFERROR(-FV(AA$967,AA978,AA128/AA978)-AA128,0)+(SUM($N128:Z128)+SUM($N1094:Z1094))*AA$967*AA978)*($F1094=5)</f>
        <v>0</v>
      </c>
      <c r="AB1094" s="269">
        <f>(IFERROR(-FV(AB$967,AB978,AB128/AB978)-AB128,0)+(SUM($N128:AA128)+SUM($N1094:AA1094))*AB$967*AB978)*($F1094=5)</f>
        <v>0</v>
      </c>
      <c r="AC1094" s="269">
        <f>(IFERROR(-FV(AC$967,AC978,AC128/AC978)-AC128,0)+(SUM($N128:AB128)+SUM($N1094:AB1094))*AC$967*AC978)*($F1094=5)</f>
        <v>0</v>
      </c>
      <c r="AD1094" s="269">
        <f>(IFERROR(-FV(AD$967,AD978,AD128/AD978)-AD128,0)+(SUM($N128:AC128)+SUM($N1094:AC1094))*AD$967*AD978)*($F1094=5)</f>
        <v>0</v>
      </c>
      <c r="AE1094" s="269">
        <f>(IFERROR(-FV(AE$967,AE978,AE128/AE978)-AE128,0)+(SUM($N128:AD128)+SUM($N1094:AD1094))*AE$967*AE978)*($F1094=5)</f>
        <v>0</v>
      </c>
      <c r="AF1094" s="269">
        <f>(IFERROR(-FV(AF$967,AF978,AF128/AF978)-AF128,0)+(SUM($N128:AE128)+SUM($N1094:AE1094))*AF$967*AF978)*($F1094=5)</f>
        <v>0</v>
      </c>
      <c r="AG1094" s="269">
        <f>(IFERROR(-FV(AG$967,AG978,AG128/AG978)-AG128,0)+(SUM($N128:AF128)+SUM($N1094:AF1094))*AG$967*AG978)*($F1094=5)</f>
        <v>0</v>
      </c>
      <c r="AH1094" s="269">
        <f>(IFERROR(-FV(AH$967,AH978,AH128/AH978)-AH128,0)+(SUM($N128:AG128)+SUM($N1094:AG1094))*AH$967*AH978)*($F1094=5)</f>
        <v>0</v>
      </c>
      <c r="AI1094" s="269">
        <f>(IFERROR(-FV(AI$967,AI978,AI128/AI978)-AI128,0)+(SUM($N128:AH128)+SUM($N1094:AH1094))*AI$967*AI978)*($F1094=5)</f>
        <v>0</v>
      </c>
      <c r="AJ1094" s="269">
        <f>(IFERROR(-FV(AJ$967,AJ978,AJ128/AJ978)-AJ128,0)+(SUM($N128:AI128)+SUM($N1094:AI1094))*AJ$967*AJ978)*($F1094=5)</f>
        <v>0</v>
      </c>
      <c r="AK1094" s="269">
        <f>(IFERROR(-FV(AK$967,AK978,AK128/AK978)-AK128,0)+(SUM($N128:AJ128)+SUM($N1094:AJ1094))*AK$967*AK978)*($F1094=5)</f>
        <v>0</v>
      </c>
      <c r="AL1094" s="269">
        <f>(IFERROR(-FV(AL$967,AL978,AL128/AL978)-AL128,0)+(SUM($N128:AK128)+SUM($N1094:AK1094))*AL$967*AL978)*($F1094=5)</f>
        <v>0</v>
      </c>
      <c r="AM1094" s="269">
        <f>(IFERROR(-FV(AM$967,AM978,AM128/AM978)-AM128,0)+(SUM($N128:AL128)+SUM($N1094:AL1094))*AM$967*AM978)*($F1094=5)</f>
        <v>0</v>
      </c>
      <c r="AN1094" s="269">
        <f>(IFERROR(-FV(AN$967,AN978,AN128/AN978)-AN128,0)+(SUM($N128:AM128)+SUM($N1094:AM1094))*AN$967*AN978)*($F1094=5)</f>
        <v>0</v>
      </c>
      <c r="AO1094" s="269">
        <f>(IFERROR(-FV(AO$967,AO978,AO128/AO978)-AO128,0)+(SUM($N128:AN128)+SUM($N1094:AN1094))*AO$967*AO978)*($F1094=5)</f>
        <v>0</v>
      </c>
      <c r="AP1094" s="269">
        <f>(IFERROR(-FV(AP$967,AP978,AP128/AP978)-AP128,0)+(SUM($N128:AO128)+SUM($N1094:AO1094))*AP$967*AP978)*($F1094=5)</f>
        <v>0</v>
      </c>
      <c r="AQ1094" s="269">
        <f>(IFERROR(-FV(AQ$967,AQ978,AQ128/AQ978)-AQ128,0)+(SUM($N128:AP128)+SUM($N1094:AP1094))*AQ$967*AQ978)*($F1094=5)</f>
        <v>0</v>
      </c>
      <c r="AR1094" s="269">
        <f>(IFERROR(-FV(AR$967,AR978,AR128/AR978)-AR128,0)+(SUM($N128:AQ128)+SUM($N1094:AQ1094))*AR$967*AR978)*($F1094=5)</f>
        <v>0</v>
      </c>
      <c r="AS1094" s="269">
        <f>(IFERROR(-FV(AS$967,AS978,AS128/AS978)-AS128,0)+(SUM($N128:AR128)+SUM($N1094:AR1094))*AS$967*AS978)*($F1094=5)</f>
        <v>0</v>
      </c>
      <c r="AT1094" s="269">
        <f>(IFERROR(-FV(AT$967,AT978,AT128/AT978)-AT128,0)+(SUM($N128:AS128)+SUM($N1094:AS1094))*AT$967*AT978)*($F1094=5)</f>
        <v>0</v>
      </c>
      <c r="AU1094" s="269">
        <f>(IFERROR(-FV(AU$967,AU978,AU128/AU978)-AU128,0)+(SUM($N128:AT128)+SUM($N1094:AT1094))*AU$967*AU978)*($F1094=5)</f>
        <v>0</v>
      </c>
      <c r="AV1094" s="269">
        <f>(IFERROR(-FV(AV$967,AV978,AV128/AV978)-AV128,0)+(SUM($N128:AU128)+SUM($N1094:AU1094))*AV$967*AV978)*($F1094=5)</f>
        <v>0</v>
      </c>
      <c r="AW1094" s="269">
        <f>(IFERROR(-FV(AW$967,AW978,AW128/AW978)-AW128,0)+(SUM($N128:AV128)+SUM($N1094:AV1094))*AW$967*AW978)*($F1094=5)</f>
        <v>0</v>
      </c>
      <c r="AX1094" s="269">
        <f>(IFERROR(-FV(AX$967,AX978,AX128/AX978)-AX128,0)+(SUM($N128:AW128)+SUM($N1094:AW1094))*AX$967*AX978)*($F1094=5)</f>
        <v>0</v>
      </c>
      <c r="AY1094" s="269">
        <f>(IFERROR(-FV(AY$967,AY978,AY128/AY978)-AY128,0)+(SUM($N128:AX128)+SUM($N1094:AX1094))*AY$967*AY978)*($F1094=5)</f>
        <v>0</v>
      </c>
      <c r="AZ1094" s="269">
        <f>(IFERROR(-FV(AZ$967,AZ978,AZ128/AZ978)-AZ128,0)+(SUM($N128:AY128)+SUM($N1094:AY1094))*AZ$967*AZ978)*($F1094=5)</f>
        <v>0</v>
      </c>
      <c r="BA1094" s="269">
        <f>(IFERROR(-FV(BA$967,BA978,BA128/BA978)-BA128,0)+(SUM($N128:AZ128)+SUM($N1094:AZ1094))*BA$967*BA978)*($F1094=5)</f>
        <v>0</v>
      </c>
      <c r="BB1094" s="269">
        <f>(IFERROR(-FV(BB$967,BB978,BB128/BB978)-BB128,0)+(SUM($N128:BA128)+SUM($N1094:BA1094))*BB$967*BB978)*($F1094=5)</f>
        <v>0</v>
      </c>
      <c r="BC1094" s="269">
        <f>(IFERROR(-FV(BC$967,BC978,BC128/BC978)-BC128,0)+(SUM($N128:BB128)+SUM($N1094:BB1094))*BC$967*BC978)*($F1094=5)</f>
        <v>0</v>
      </c>
      <c r="BD1094" s="269">
        <f>(IFERROR(-FV(BD$967,BD978,BD128/BD978)-BD128,0)+(SUM($N128:BC128)+SUM($N1094:BC1094))*BD$967*BD978)*($F1094=5)</f>
        <v>0</v>
      </c>
      <c r="BE1094" s="269">
        <f>(IFERROR(-FV(BE$967,BE978,BE128/BE978)-BE128,0)+(SUM($N128:BD128)+SUM($N1094:BD1094))*BE$967*BE978)*($F1094=5)</f>
        <v>0</v>
      </c>
      <c r="BF1094" s="269">
        <f>(IFERROR(-FV(BF$967,BF978,BF128/BF978)-BF128,0)+(SUM($N128:BE128)+SUM($N1094:BE1094))*BF$967*BF978)*($F1094=5)</f>
        <v>0</v>
      </c>
      <c r="BG1094" s="269">
        <f>(IFERROR(-FV(BG$967,BG978,BG128/BG978)-BG128,0)+(SUM($N128:BF128)+SUM($N1094:BF1094))*BG$967*BG978)*($F1094=5)</f>
        <v>0</v>
      </c>
      <c r="BH1094" s="269">
        <f>(IFERROR(-FV(BH$967,BH978,BH128/BH978)-BH128,0)+(SUM($N128:BG128)+SUM($N1094:BG1094))*BH$967*BH978)*($F1094=5)</f>
        <v>0</v>
      </c>
      <c r="BI1094" s="269">
        <f>(IFERROR(-FV(BI$967,BI978,BI128/BI978)-BI128,0)+(SUM($N128:BH128)+SUM($N1094:BH1094))*BI$967*BI978)*($F1094=5)</f>
        <v>0</v>
      </c>
      <c r="BJ1094" s="269">
        <f>(IFERROR(-FV(BJ$967,BJ978,BJ128/BJ978)-BJ128,0)+(SUM($N128:BI128)+SUM($N1094:BI1094))*BJ$967*BJ978)*($F1094=5)</f>
        <v>0</v>
      </c>
      <c r="BK1094" s="269">
        <f>(IFERROR(-FV(BK$967,BK978,BK128/BK978)-BK128,0)+(SUM($N128:BJ128)+SUM($N1094:BJ1094))*BK$967*BK978)*($F1094=5)</f>
        <v>0</v>
      </c>
      <c r="BL1094" s="269">
        <f>(IFERROR(-FV(BL$967,BL978,BL128/BL978)-BL128,0)+(SUM($N128:BK128)+SUM($N1094:BK1094))*BL$967*BL978)*($F1094=5)</f>
        <v>0</v>
      </c>
      <c r="BM1094" s="269">
        <f>(IFERROR(-FV(BM$967,BM978,BM128/BM978)-BM128,0)+(SUM($N128:BL128)+SUM($N1094:BL1094))*BM$967*BM978)*($F1094=5)</f>
        <v>0</v>
      </c>
    </row>
    <row r="1095" spans="3:65" ht="12.75" outlineLevel="1">
      <c r="C1095" s="220">
        <f t="shared" si="831"/>
        <v>8</v>
      </c>
      <c r="D1095" s="198" t="str">
        <f t="shared" si="832"/>
        <v>…</v>
      </c>
      <c r="E1095" s="245" t="str">
        <f t="shared" si="830"/>
        <v>Operating Expense</v>
      </c>
      <c r="F1095" s="215">
        <f t="shared" si="830"/>
        <v>2</v>
      </c>
      <c r="G1095" s="215"/>
      <c r="H1095" s="257"/>
      <c r="K1095" s="236">
        <f t="shared" si="833"/>
        <v>0</v>
      </c>
      <c r="L1095" s="237">
        <f t="shared" si="834"/>
        <v>0</v>
      </c>
      <c r="O1095" s="269">
        <f>(IFERROR(-FV(O$967,O979,O129/O979)-O129,0)+(SUM($N129:N129)+SUM($N1095:N1095))*O$967*O979)*($F1095=5)</f>
        <v>0</v>
      </c>
      <c r="P1095" s="269">
        <f>(IFERROR(-FV(P$967,P979,P129/P979)-P129,0)+(SUM($N129:O129)+SUM($N1095:O1095))*P$967*P979)*($F1095=5)</f>
        <v>0</v>
      </c>
      <c r="Q1095" s="269">
        <f>(IFERROR(-FV(Q$967,Q979,Q129/Q979)-Q129,0)+(SUM($N129:P129)+SUM($N1095:P1095))*Q$967*Q979)*($F1095=5)</f>
        <v>0</v>
      </c>
      <c r="R1095" s="269">
        <f>(IFERROR(-FV(R$967,R979,R129/R979)-R129,0)+(SUM($N129:Q129)+SUM($N1095:Q1095))*R$967*R979)*($F1095=5)</f>
        <v>0</v>
      </c>
      <c r="S1095" s="269">
        <f>(IFERROR(-FV(S$967,S979,S129/S979)-S129,0)+(SUM($N129:R129)+SUM($N1095:R1095))*S$967*S979)*($F1095=5)</f>
        <v>0</v>
      </c>
      <c r="T1095" s="269">
        <f>(IFERROR(-FV(T$967,T979,T129/T979)-T129,0)+(SUM($N129:S129)+SUM($N1095:S1095))*T$967*T979)*($F1095=5)</f>
        <v>0</v>
      </c>
      <c r="U1095" s="269">
        <f>(IFERROR(-FV(U$967,U979,U129/U979)-U129,0)+(SUM($N129:T129)+SUM($N1095:T1095))*U$967*U979)*($F1095=5)</f>
        <v>0</v>
      </c>
      <c r="V1095" s="269">
        <f>(IFERROR(-FV(V$967,V979,V129/V979)-V129,0)+(SUM($N129:U129)+SUM($N1095:U1095))*V$967*V979)*($F1095=5)</f>
        <v>0</v>
      </c>
      <c r="W1095" s="269">
        <f>(IFERROR(-FV(W$967,W979,W129/W979)-W129,0)+(SUM($N129:V129)+SUM($N1095:V1095))*W$967*W979)*($F1095=5)</f>
        <v>0</v>
      </c>
      <c r="X1095" s="269">
        <f>(IFERROR(-FV(X$967,X979,X129/X979)-X129,0)+(SUM($N129:W129)+SUM($N1095:W1095))*X$967*X979)*($F1095=5)</f>
        <v>0</v>
      </c>
      <c r="Y1095" s="269">
        <f>(IFERROR(-FV(Y$967,Y979,Y129/Y979)-Y129,0)+(SUM($N129:X129)+SUM($N1095:X1095))*Y$967*Y979)*($F1095=5)</f>
        <v>0</v>
      </c>
      <c r="Z1095" s="269">
        <f>(IFERROR(-FV(Z$967,Z979,Z129/Z979)-Z129,0)+(SUM($N129:Y129)+SUM($N1095:Y1095))*Z$967*Z979)*($F1095=5)</f>
        <v>0</v>
      </c>
      <c r="AA1095" s="269">
        <f>(IFERROR(-FV(AA$967,AA979,AA129/AA979)-AA129,0)+(SUM($N129:Z129)+SUM($N1095:Z1095))*AA$967*AA979)*($F1095=5)</f>
        <v>0</v>
      </c>
      <c r="AB1095" s="269">
        <f>(IFERROR(-FV(AB$967,AB979,AB129/AB979)-AB129,0)+(SUM($N129:AA129)+SUM($N1095:AA1095))*AB$967*AB979)*($F1095=5)</f>
        <v>0</v>
      </c>
      <c r="AC1095" s="269">
        <f>(IFERROR(-FV(AC$967,AC979,AC129/AC979)-AC129,0)+(SUM($N129:AB129)+SUM($N1095:AB1095))*AC$967*AC979)*($F1095=5)</f>
        <v>0</v>
      </c>
      <c r="AD1095" s="269">
        <f>(IFERROR(-FV(AD$967,AD979,AD129/AD979)-AD129,0)+(SUM($N129:AC129)+SUM($N1095:AC1095))*AD$967*AD979)*($F1095=5)</f>
        <v>0</v>
      </c>
      <c r="AE1095" s="269">
        <f>(IFERROR(-FV(AE$967,AE979,AE129/AE979)-AE129,0)+(SUM($N129:AD129)+SUM($N1095:AD1095))*AE$967*AE979)*($F1095=5)</f>
        <v>0</v>
      </c>
      <c r="AF1095" s="269">
        <f>(IFERROR(-FV(AF$967,AF979,AF129/AF979)-AF129,0)+(SUM($N129:AE129)+SUM($N1095:AE1095))*AF$967*AF979)*($F1095=5)</f>
        <v>0</v>
      </c>
      <c r="AG1095" s="269">
        <f>(IFERROR(-FV(AG$967,AG979,AG129/AG979)-AG129,0)+(SUM($N129:AF129)+SUM($N1095:AF1095))*AG$967*AG979)*($F1095=5)</f>
        <v>0</v>
      </c>
      <c r="AH1095" s="269">
        <f>(IFERROR(-FV(AH$967,AH979,AH129/AH979)-AH129,0)+(SUM($N129:AG129)+SUM($N1095:AG1095))*AH$967*AH979)*($F1095=5)</f>
        <v>0</v>
      </c>
      <c r="AI1095" s="269">
        <f>(IFERROR(-FV(AI$967,AI979,AI129/AI979)-AI129,0)+(SUM($N129:AH129)+SUM($N1095:AH1095))*AI$967*AI979)*($F1095=5)</f>
        <v>0</v>
      </c>
      <c r="AJ1095" s="269">
        <f>(IFERROR(-FV(AJ$967,AJ979,AJ129/AJ979)-AJ129,0)+(SUM($N129:AI129)+SUM($N1095:AI1095))*AJ$967*AJ979)*($F1095=5)</f>
        <v>0</v>
      </c>
      <c r="AK1095" s="269">
        <f>(IFERROR(-FV(AK$967,AK979,AK129/AK979)-AK129,0)+(SUM($N129:AJ129)+SUM($N1095:AJ1095))*AK$967*AK979)*($F1095=5)</f>
        <v>0</v>
      </c>
      <c r="AL1095" s="269">
        <f>(IFERROR(-FV(AL$967,AL979,AL129/AL979)-AL129,0)+(SUM($N129:AK129)+SUM($N1095:AK1095))*AL$967*AL979)*($F1095=5)</f>
        <v>0</v>
      </c>
      <c r="AM1095" s="269">
        <f>(IFERROR(-FV(AM$967,AM979,AM129/AM979)-AM129,0)+(SUM($N129:AL129)+SUM($N1095:AL1095))*AM$967*AM979)*($F1095=5)</f>
        <v>0</v>
      </c>
      <c r="AN1095" s="269">
        <f>(IFERROR(-FV(AN$967,AN979,AN129/AN979)-AN129,0)+(SUM($N129:AM129)+SUM($N1095:AM1095))*AN$967*AN979)*($F1095=5)</f>
        <v>0</v>
      </c>
      <c r="AO1095" s="269">
        <f>(IFERROR(-FV(AO$967,AO979,AO129/AO979)-AO129,0)+(SUM($N129:AN129)+SUM($N1095:AN1095))*AO$967*AO979)*($F1095=5)</f>
        <v>0</v>
      </c>
      <c r="AP1095" s="269">
        <f>(IFERROR(-FV(AP$967,AP979,AP129/AP979)-AP129,0)+(SUM($N129:AO129)+SUM($N1095:AO1095))*AP$967*AP979)*($F1095=5)</f>
        <v>0</v>
      </c>
      <c r="AQ1095" s="269">
        <f>(IFERROR(-FV(AQ$967,AQ979,AQ129/AQ979)-AQ129,0)+(SUM($N129:AP129)+SUM($N1095:AP1095))*AQ$967*AQ979)*($F1095=5)</f>
        <v>0</v>
      </c>
      <c r="AR1095" s="269">
        <f>(IFERROR(-FV(AR$967,AR979,AR129/AR979)-AR129,0)+(SUM($N129:AQ129)+SUM($N1095:AQ1095))*AR$967*AR979)*($F1095=5)</f>
        <v>0</v>
      </c>
      <c r="AS1095" s="269">
        <f>(IFERROR(-FV(AS$967,AS979,AS129/AS979)-AS129,0)+(SUM($N129:AR129)+SUM($N1095:AR1095))*AS$967*AS979)*($F1095=5)</f>
        <v>0</v>
      </c>
      <c r="AT1095" s="269">
        <f>(IFERROR(-FV(AT$967,AT979,AT129/AT979)-AT129,0)+(SUM($N129:AS129)+SUM($N1095:AS1095))*AT$967*AT979)*($F1095=5)</f>
        <v>0</v>
      </c>
      <c r="AU1095" s="269">
        <f>(IFERROR(-FV(AU$967,AU979,AU129/AU979)-AU129,0)+(SUM($N129:AT129)+SUM($N1095:AT1095))*AU$967*AU979)*($F1095=5)</f>
        <v>0</v>
      </c>
      <c r="AV1095" s="269">
        <f>(IFERROR(-FV(AV$967,AV979,AV129/AV979)-AV129,0)+(SUM($N129:AU129)+SUM($N1095:AU1095))*AV$967*AV979)*($F1095=5)</f>
        <v>0</v>
      </c>
      <c r="AW1095" s="269">
        <f>(IFERROR(-FV(AW$967,AW979,AW129/AW979)-AW129,0)+(SUM($N129:AV129)+SUM($N1095:AV1095))*AW$967*AW979)*($F1095=5)</f>
        <v>0</v>
      </c>
      <c r="AX1095" s="269">
        <f>(IFERROR(-FV(AX$967,AX979,AX129/AX979)-AX129,0)+(SUM($N129:AW129)+SUM($N1095:AW1095))*AX$967*AX979)*($F1095=5)</f>
        <v>0</v>
      </c>
      <c r="AY1095" s="269">
        <f>(IFERROR(-FV(AY$967,AY979,AY129/AY979)-AY129,0)+(SUM($N129:AX129)+SUM($N1095:AX1095))*AY$967*AY979)*($F1095=5)</f>
        <v>0</v>
      </c>
      <c r="AZ1095" s="269">
        <f>(IFERROR(-FV(AZ$967,AZ979,AZ129/AZ979)-AZ129,0)+(SUM($N129:AY129)+SUM($N1095:AY1095))*AZ$967*AZ979)*($F1095=5)</f>
        <v>0</v>
      </c>
      <c r="BA1095" s="269">
        <f>(IFERROR(-FV(BA$967,BA979,BA129/BA979)-BA129,0)+(SUM($N129:AZ129)+SUM($N1095:AZ1095))*BA$967*BA979)*($F1095=5)</f>
        <v>0</v>
      </c>
      <c r="BB1095" s="269">
        <f>(IFERROR(-FV(BB$967,BB979,BB129/BB979)-BB129,0)+(SUM($N129:BA129)+SUM($N1095:BA1095))*BB$967*BB979)*($F1095=5)</f>
        <v>0</v>
      </c>
      <c r="BC1095" s="269">
        <f>(IFERROR(-FV(BC$967,BC979,BC129/BC979)-BC129,0)+(SUM($N129:BB129)+SUM($N1095:BB1095))*BC$967*BC979)*($F1095=5)</f>
        <v>0</v>
      </c>
      <c r="BD1095" s="269">
        <f>(IFERROR(-FV(BD$967,BD979,BD129/BD979)-BD129,0)+(SUM($N129:BC129)+SUM($N1095:BC1095))*BD$967*BD979)*($F1095=5)</f>
        <v>0</v>
      </c>
      <c r="BE1095" s="269">
        <f>(IFERROR(-FV(BE$967,BE979,BE129/BE979)-BE129,0)+(SUM($N129:BD129)+SUM($N1095:BD1095))*BE$967*BE979)*($F1095=5)</f>
        <v>0</v>
      </c>
      <c r="BF1095" s="269">
        <f>(IFERROR(-FV(BF$967,BF979,BF129/BF979)-BF129,0)+(SUM($N129:BE129)+SUM($N1095:BE1095))*BF$967*BF979)*($F1095=5)</f>
        <v>0</v>
      </c>
      <c r="BG1095" s="269">
        <f>(IFERROR(-FV(BG$967,BG979,BG129/BG979)-BG129,0)+(SUM($N129:BF129)+SUM($N1095:BF1095))*BG$967*BG979)*($F1095=5)</f>
        <v>0</v>
      </c>
      <c r="BH1095" s="269">
        <f>(IFERROR(-FV(BH$967,BH979,BH129/BH979)-BH129,0)+(SUM($N129:BG129)+SUM($N1095:BG1095))*BH$967*BH979)*($F1095=5)</f>
        <v>0</v>
      </c>
      <c r="BI1095" s="269">
        <f>(IFERROR(-FV(BI$967,BI979,BI129/BI979)-BI129,0)+(SUM($N129:BH129)+SUM($N1095:BH1095))*BI$967*BI979)*($F1095=5)</f>
        <v>0</v>
      </c>
      <c r="BJ1095" s="269">
        <f>(IFERROR(-FV(BJ$967,BJ979,BJ129/BJ979)-BJ129,0)+(SUM($N129:BI129)+SUM($N1095:BI1095))*BJ$967*BJ979)*($F1095=5)</f>
        <v>0</v>
      </c>
      <c r="BK1095" s="269">
        <f>(IFERROR(-FV(BK$967,BK979,BK129/BK979)-BK129,0)+(SUM($N129:BJ129)+SUM($N1095:BJ1095))*BK$967*BK979)*($F1095=5)</f>
        <v>0</v>
      </c>
      <c r="BL1095" s="269">
        <f>(IFERROR(-FV(BL$967,BL979,BL129/BL979)-BL129,0)+(SUM($N129:BK129)+SUM($N1095:BK1095))*BL$967*BL979)*($F1095=5)</f>
        <v>0</v>
      </c>
      <c r="BM1095" s="269">
        <f>(IFERROR(-FV(BM$967,BM979,BM129/BM979)-BM129,0)+(SUM($N129:BL129)+SUM($N1095:BL1095))*BM$967*BM979)*($F1095=5)</f>
        <v>0</v>
      </c>
    </row>
    <row r="1096" spans="3:65" ht="12.75" outlineLevel="1">
      <c r="C1096" s="220">
        <f t="shared" si="831"/>
        <v>9</v>
      </c>
      <c r="D1096" s="198" t="str">
        <f t="shared" si="832"/>
        <v>…</v>
      </c>
      <c r="E1096" s="245" t="str">
        <f t="shared" si="830"/>
        <v>Operating Expense</v>
      </c>
      <c r="F1096" s="215">
        <f t="shared" si="830"/>
        <v>2</v>
      </c>
      <c r="G1096" s="215"/>
      <c r="H1096" s="257"/>
      <c r="K1096" s="236">
        <f t="shared" si="833"/>
        <v>0</v>
      </c>
      <c r="L1096" s="237">
        <f t="shared" si="834"/>
        <v>0</v>
      </c>
      <c r="O1096" s="269">
        <f>(IFERROR(-FV(O$967,O980,O130/O980)-O130,0)+(SUM($N130:N130)+SUM($N1096:N1096))*O$967*O980)*($F1096=5)</f>
        <v>0</v>
      </c>
      <c r="P1096" s="269">
        <f>(IFERROR(-FV(P$967,P980,P130/P980)-P130,0)+(SUM($N130:O130)+SUM($N1096:O1096))*P$967*P980)*($F1096=5)</f>
        <v>0</v>
      </c>
      <c r="Q1096" s="269">
        <f>(IFERROR(-FV(Q$967,Q980,Q130/Q980)-Q130,0)+(SUM($N130:P130)+SUM($N1096:P1096))*Q$967*Q980)*($F1096=5)</f>
        <v>0</v>
      </c>
      <c r="R1096" s="269">
        <f>(IFERROR(-FV(R$967,R980,R130/R980)-R130,0)+(SUM($N130:Q130)+SUM($N1096:Q1096))*R$967*R980)*($F1096=5)</f>
        <v>0</v>
      </c>
      <c r="S1096" s="269">
        <f>(IFERROR(-FV(S$967,S980,S130/S980)-S130,0)+(SUM($N130:R130)+SUM($N1096:R1096))*S$967*S980)*($F1096=5)</f>
        <v>0</v>
      </c>
      <c r="T1096" s="269">
        <f>(IFERROR(-FV(T$967,T980,T130/T980)-T130,0)+(SUM($N130:S130)+SUM($N1096:S1096))*T$967*T980)*($F1096=5)</f>
        <v>0</v>
      </c>
      <c r="U1096" s="269">
        <f>(IFERROR(-FV(U$967,U980,U130/U980)-U130,0)+(SUM($N130:T130)+SUM($N1096:T1096))*U$967*U980)*($F1096=5)</f>
        <v>0</v>
      </c>
      <c r="V1096" s="269">
        <f>(IFERROR(-FV(V$967,V980,V130/V980)-V130,0)+(SUM($N130:U130)+SUM($N1096:U1096))*V$967*V980)*($F1096=5)</f>
        <v>0</v>
      </c>
      <c r="W1096" s="269">
        <f>(IFERROR(-FV(W$967,W980,W130/W980)-W130,0)+(SUM($N130:V130)+SUM($N1096:V1096))*W$967*W980)*($F1096=5)</f>
        <v>0</v>
      </c>
      <c r="X1096" s="269">
        <f>(IFERROR(-FV(X$967,X980,X130/X980)-X130,0)+(SUM($N130:W130)+SUM($N1096:W1096))*X$967*X980)*($F1096=5)</f>
        <v>0</v>
      </c>
      <c r="Y1096" s="269">
        <f>(IFERROR(-FV(Y$967,Y980,Y130/Y980)-Y130,0)+(SUM($N130:X130)+SUM($N1096:X1096))*Y$967*Y980)*($F1096=5)</f>
        <v>0</v>
      </c>
      <c r="Z1096" s="269">
        <f>(IFERROR(-FV(Z$967,Z980,Z130/Z980)-Z130,0)+(SUM($N130:Y130)+SUM($N1096:Y1096))*Z$967*Z980)*($F1096=5)</f>
        <v>0</v>
      </c>
      <c r="AA1096" s="269">
        <f>(IFERROR(-FV(AA$967,AA980,AA130/AA980)-AA130,0)+(SUM($N130:Z130)+SUM($N1096:Z1096))*AA$967*AA980)*($F1096=5)</f>
        <v>0</v>
      </c>
      <c r="AB1096" s="269">
        <f>(IFERROR(-FV(AB$967,AB980,AB130/AB980)-AB130,0)+(SUM($N130:AA130)+SUM($N1096:AA1096))*AB$967*AB980)*($F1096=5)</f>
        <v>0</v>
      </c>
      <c r="AC1096" s="269">
        <f>(IFERROR(-FV(AC$967,AC980,AC130/AC980)-AC130,0)+(SUM($N130:AB130)+SUM($N1096:AB1096))*AC$967*AC980)*($F1096=5)</f>
        <v>0</v>
      </c>
      <c r="AD1096" s="269">
        <f>(IFERROR(-FV(AD$967,AD980,AD130/AD980)-AD130,0)+(SUM($N130:AC130)+SUM($N1096:AC1096))*AD$967*AD980)*($F1096=5)</f>
        <v>0</v>
      </c>
      <c r="AE1096" s="269">
        <f>(IFERROR(-FV(AE$967,AE980,AE130/AE980)-AE130,0)+(SUM($N130:AD130)+SUM($N1096:AD1096))*AE$967*AE980)*($F1096=5)</f>
        <v>0</v>
      </c>
      <c r="AF1096" s="269">
        <f>(IFERROR(-FV(AF$967,AF980,AF130/AF980)-AF130,0)+(SUM($N130:AE130)+SUM($N1096:AE1096))*AF$967*AF980)*($F1096=5)</f>
        <v>0</v>
      </c>
      <c r="AG1096" s="269">
        <f>(IFERROR(-FV(AG$967,AG980,AG130/AG980)-AG130,0)+(SUM($N130:AF130)+SUM($N1096:AF1096))*AG$967*AG980)*($F1096=5)</f>
        <v>0</v>
      </c>
      <c r="AH1096" s="269">
        <f>(IFERROR(-FV(AH$967,AH980,AH130/AH980)-AH130,0)+(SUM($N130:AG130)+SUM($N1096:AG1096))*AH$967*AH980)*($F1096=5)</f>
        <v>0</v>
      </c>
      <c r="AI1096" s="269">
        <f>(IFERROR(-FV(AI$967,AI980,AI130/AI980)-AI130,0)+(SUM($N130:AH130)+SUM($N1096:AH1096))*AI$967*AI980)*($F1096=5)</f>
        <v>0</v>
      </c>
      <c r="AJ1096" s="269">
        <f>(IFERROR(-FV(AJ$967,AJ980,AJ130/AJ980)-AJ130,0)+(SUM($N130:AI130)+SUM($N1096:AI1096))*AJ$967*AJ980)*($F1096=5)</f>
        <v>0</v>
      </c>
      <c r="AK1096" s="269">
        <f>(IFERROR(-FV(AK$967,AK980,AK130/AK980)-AK130,0)+(SUM($N130:AJ130)+SUM($N1096:AJ1096))*AK$967*AK980)*($F1096=5)</f>
        <v>0</v>
      </c>
      <c r="AL1096" s="269">
        <f>(IFERROR(-FV(AL$967,AL980,AL130/AL980)-AL130,0)+(SUM($N130:AK130)+SUM($N1096:AK1096))*AL$967*AL980)*($F1096=5)</f>
        <v>0</v>
      </c>
      <c r="AM1096" s="269">
        <f>(IFERROR(-FV(AM$967,AM980,AM130/AM980)-AM130,0)+(SUM($N130:AL130)+SUM($N1096:AL1096))*AM$967*AM980)*($F1096=5)</f>
        <v>0</v>
      </c>
      <c r="AN1096" s="269">
        <f>(IFERROR(-FV(AN$967,AN980,AN130/AN980)-AN130,0)+(SUM($N130:AM130)+SUM($N1096:AM1096))*AN$967*AN980)*($F1096=5)</f>
        <v>0</v>
      </c>
      <c r="AO1096" s="269">
        <f>(IFERROR(-FV(AO$967,AO980,AO130/AO980)-AO130,0)+(SUM($N130:AN130)+SUM($N1096:AN1096))*AO$967*AO980)*($F1096=5)</f>
        <v>0</v>
      </c>
      <c r="AP1096" s="269">
        <f>(IFERROR(-FV(AP$967,AP980,AP130/AP980)-AP130,0)+(SUM($N130:AO130)+SUM($N1096:AO1096))*AP$967*AP980)*($F1096=5)</f>
        <v>0</v>
      </c>
      <c r="AQ1096" s="269">
        <f>(IFERROR(-FV(AQ$967,AQ980,AQ130/AQ980)-AQ130,0)+(SUM($N130:AP130)+SUM($N1096:AP1096))*AQ$967*AQ980)*($F1096=5)</f>
        <v>0</v>
      </c>
      <c r="AR1096" s="269">
        <f>(IFERROR(-FV(AR$967,AR980,AR130/AR980)-AR130,0)+(SUM($N130:AQ130)+SUM($N1096:AQ1096))*AR$967*AR980)*($F1096=5)</f>
        <v>0</v>
      </c>
      <c r="AS1096" s="269">
        <f>(IFERROR(-FV(AS$967,AS980,AS130/AS980)-AS130,0)+(SUM($N130:AR130)+SUM($N1096:AR1096))*AS$967*AS980)*($F1096=5)</f>
        <v>0</v>
      </c>
      <c r="AT1096" s="269">
        <f>(IFERROR(-FV(AT$967,AT980,AT130/AT980)-AT130,0)+(SUM($N130:AS130)+SUM($N1096:AS1096))*AT$967*AT980)*($F1096=5)</f>
        <v>0</v>
      </c>
      <c r="AU1096" s="269">
        <f>(IFERROR(-FV(AU$967,AU980,AU130/AU980)-AU130,0)+(SUM($N130:AT130)+SUM($N1096:AT1096))*AU$967*AU980)*($F1096=5)</f>
        <v>0</v>
      </c>
      <c r="AV1096" s="269">
        <f>(IFERROR(-FV(AV$967,AV980,AV130/AV980)-AV130,0)+(SUM($N130:AU130)+SUM($N1096:AU1096))*AV$967*AV980)*($F1096=5)</f>
        <v>0</v>
      </c>
      <c r="AW1096" s="269">
        <f>(IFERROR(-FV(AW$967,AW980,AW130/AW980)-AW130,0)+(SUM($N130:AV130)+SUM($N1096:AV1096))*AW$967*AW980)*($F1096=5)</f>
        <v>0</v>
      </c>
      <c r="AX1096" s="269">
        <f>(IFERROR(-FV(AX$967,AX980,AX130/AX980)-AX130,0)+(SUM($N130:AW130)+SUM($N1096:AW1096))*AX$967*AX980)*($F1096=5)</f>
        <v>0</v>
      </c>
      <c r="AY1096" s="269">
        <f>(IFERROR(-FV(AY$967,AY980,AY130/AY980)-AY130,0)+(SUM($N130:AX130)+SUM($N1096:AX1096))*AY$967*AY980)*($F1096=5)</f>
        <v>0</v>
      </c>
      <c r="AZ1096" s="269">
        <f>(IFERROR(-FV(AZ$967,AZ980,AZ130/AZ980)-AZ130,0)+(SUM($N130:AY130)+SUM($N1096:AY1096))*AZ$967*AZ980)*($F1096=5)</f>
        <v>0</v>
      </c>
      <c r="BA1096" s="269">
        <f>(IFERROR(-FV(BA$967,BA980,BA130/BA980)-BA130,0)+(SUM($N130:AZ130)+SUM($N1096:AZ1096))*BA$967*BA980)*($F1096=5)</f>
        <v>0</v>
      </c>
      <c r="BB1096" s="269">
        <f>(IFERROR(-FV(BB$967,BB980,BB130/BB980)-BB130,0)+(SUM($N130:BA130)+SUM($N1096:BA1096))*BB$967*BB980)*($F1096=5)</f>
        <v>0</v>
      </c>
      <c r="BC1096" s="269">
        <f>(IFERROR(-FV(BC$967,BC980,BC130/BC980)-BC130,0)+(SUM($N130:BB130)+SUM($N1096:BB1096))*BC$967*BC980)*($F1096=5)</f>
        <v>0</v>
      </c>
      <c r="BD1096" s="269">
        <f>(IFERROR(-FV(BD$967,BD980,BD130/BD980)-BD130,0)+(SUM($N130:BC130)+SUM($N1096:BC1096))*BD$967*BD980)*($F1096=5)</f>
        <v>0</v>
      </c>
      <c r="BE1096" s="269">
        <f>(IFERROR(-FV(BE$967,BE980,BE130/BE980)-BE130,0)+(SUM($N130:BD130)+SUM($N1096:BD1096))*BE$967*BE980)*($F1096=5)</f>
        <v>0</v>
      </c>
      <c r="BF1096" s="269">
        <f>(IFERROR(-FV(BF$967,BF980,BF130/BF980)-BF130,0)+(SUM($N130:BE130)+SUM($N1096:BE1096))*BF$967*BF980)*($F1096=5)</f>
        <v>0</v>
      </c>
      <c r="BG1096" s="269">
        <f>(IFERROR(-FV(BG$967,BG980,BG130/BG980)-BG130,0)+(SUM($N130:BF130)+SUM($N1096:BF1096))*BG$967*BG980)*($F1096=5)</f>
        <v>0</v>
      </c>
      <c r="BH1096" s="269">
        <f>(IFERROR(-FV(BH$967,BH980,BH130/BH980)-BH130,0)+(SUM($N130:BG130)+SUM($N1096:BG1096))*BH$967*BH980)*($F1096=5)</f>
        <v>0</v>
      </c>
      <c r="BI1096" s="269">
        <f>(IFERROR(-FV(BI$967,BI980,BI130/BI980)-BI130,0)+(SUM($N130:BH130)+SUM($N1096:BH1096))*BI$967*BI980)*($F1096=5)</f>
        <v>0</v>
      </c>
      <c r="BJ1096" s="269">
        <f>(IFERROR(-FV(BJ$967,BJ980,BJ130/BJ980)-BJ130,0)+(SUM($N130:BI130)+SUM($N1096:BI1096))*BJ$967*BJ980)*($F1096=5)</f>
        <v>0</v>
      </c>
      <c r="BK1096" s="269">
        <f>(IFERROR(-FV(BK$967,BK980,BK130/BK980)-BK130,0)+(SUM($N130:BJ130)+SUM($N1096:BJ1096))*BK$967*BK980)*($F1096=5)</f>
        <v>0</v>
      </c>
      <c r="BL1096" s="269">
        <f>(IFERROR(-FV(BL$967,BL980,BL130/BL980)-BL130,0)+(SUM($N130:BK130)+SUM($N1096:BK1096))*BL$967*BL980)*($F1096=5)</f>
        <v>0</v>
      </c>
      <c r="BM1096" s="269">
        <f>(IFERROR(-FV(BM$967,BM980,BM130/BM980)-BM130,0)+(SUM($N130:BL130)+SUM($N1096:BL1096))*BM$967*BM980)*($F1096=5)</f>
        <v>0</v>
      </c>
    </row>
    <row r="1097" spans="3:65" ht="12.75" outlineLevel="1">
      <c r="C1097" s="220">
        <f t="shared" si="831"/>
        <v>10</v>
      </c>
      <c r="D1097" s="198" t="str">
        <f t="shared" si="832"/>
        <v>…</v>
      </c>
      <c r="E1097" s="245" t="str">
        <f t="shared" si="830"/>
        <v>Operating Expense</v>
      </c>
      <c r="F1097" s="215">
        <f t="shared" si="830"/>
        <v>2</v>
      </c>
      <c r="G1097" s="215"/>
      <c r="H1097" s="257"/>
      <c r="K1097" s="236">
        <f t="shared" si="833"/>
        <v>0</v>
      </c>
      <c r="L1097" s="237">
        <f t="shared" si="834"/>
        <v>0</v>
      </c>
      <c r="O1097" s="269">
        <f>(IFERROR(-FV(O$967,O981,O131/O981)-O131,0)+(SUM($N131:N131)+SUM($N1097:N1097))*O$967*O981)*($F1097=5)</f>
        <v>0</v>
      </c>
      <c r="P1097" s="269">
        <f>(IFERROR(-FV(P$967,P981,P131/P981)-P131,0)+(SUM($N131:O131)+SUM($N1097:O1097))*P$967*P981)*($F1097=5)</f>
        <v>0</v>
      </c>
      <c r="Q1097" s="269">
        <f>(IFERROR(-FV(Q$967,Q981,Q131/Q981)-Q131,0)+(SUM($N131:P131)+SUM($N1097:P1097))*Q$967*Q981)*($F1097=5)</f>
        <v>0</v>
      </c>
      <c r="R1097" s="269">
        <f>(IFERROR(-FV(R$967,R981,R131/R981)-R131,0)+(SUM($N131:Q131)+SUM($N1097:Q1097))*R$967*R981)*($F1097=5)</f>
        <v>0</v>
      </c>
      <c r="S1097" s="269">
        <f>(IFERROR(-FV(S$967,S981,S131/S981)-S131,0)+(SUM($N131:R131)+SUM($N1097:R1097))*S$967*S981)*($F1097=5)</f>
        <v>0</v>
      </c>
      <c r="T1097" s="269">
        <f>(IFERROR(-FV(T$967,T981,T131/T981)-T131,0)+(SUM($N131:S131)+SUM($N1097:S1097))*T$967*T981)*($F1097=5)</f>
        <v>0</v>
      </c>
      <c r="U1097" s="269">
        <f>(IFERROR(-FV(U$967,U981,U131/U981)-U131,0)+(SUM($N131:T131)+SUM($N1097:T1097))*U$967*U981)*($F1097=5)</f>
        <v>0</v>
      </c>
      <c r="V1097" s="269">
        <f>(IFERROR(-FV(V$967,V981,V131/V981)-V131,0)+(SUM($N131:U131)+SUM($N1097:U1097))*V$967*V981)*($F1097=5)</f>
        <v>0</v>
      </c>
      <c r="W1097" s="269">
        <f>(IFERROR(-FV(W$967,W981,W131/W981)-W131,0)+(SUM($N131:V131)+SUM($N1097:V1097))*W$967*W981)*($F1097=5)</f>
        <v>0</v>
      </c>
      <c r="X1097" s="269">
        <f>(IFERROR(-FV(X$967,X981,X131/X981)-X131,0)+(SUM($N131:W131)+SUM($N1097:W1097))*X$967*X981)*($F1097=5)</f>
        <v>0</v>
      </c>
      <c r="Y1097" s="269">
        <f>(IFERROR(-FV(Y$967,Y981,Y131/Y981)-Y131,0)+(SUM($N131:X131)+SUM($N1097:X1097))*Y$967*Y981)*($F1097=5)</f>
        <v>0</v>
      </c>
      <c r="Z1097" s="269">
        <f>(IFERROR(-FV(Z$967,Z981,Z131/Z981)-Z131,0)+(SUM($N131:Y131)+SUM($N1097:Y1097))*Z$967*Z981)*($F1097=5)</f>
        <v>0</v>
      </c>
      <c r="AA1097" s="269">
        <f>(IFERROR(-FV(AA$967,AA981,AA131/AA981)-AA131,0)+(SUM($N131:Z131)+SUM($N1097:Z1097))*AA$967*AA981)*($F1097=5)</f>
        <v>0</v>
      </c>
      <c r="AB1097" s="269">
        <f>(IFERROR(-FV(AB$967,AB981,AB131/AB981)-AB131,0)+(SUM($N131:AA131)+SUM($N1097:AA1097))*AB$967*AB981)*($F1097=5)</f>
        <v>0</v>
      </c>
      <c r="AC1097" s="269">
        <f>(IFERROR(-FV(AC$967,AC981,AC131/AC981)-AC131,0)+(SUM($N131:AB131)+SUM($N1097:AB1097))*AC$967*AC981)*($F1097=5)</f>
        <v>0</v>
      </c>
      <c r="AD1097" s="269">
        <f>(IFERROR(-FV(AD$967,AD981,AD131/AD981)-AD131,0)+(SUM($N131:AC131)+SUM($N1097:AC1097))*AD$967*AD981)*($F1097=5)</f>
        <v>0</v>
      </c>
      <c r="AE1097" s="269">
        <f>(IFERROR(-FV(AE$967,AE981,AE131/AE981)-AE131,0)+(SUM($N131:AD131)+SUM($N1097:AD1097))*AE$967*AE981)*($F1097=5)</f>
        <v>0</v>
      </c>
      <c r="AF1097" s="269">
        <f>(IFERROR(-FV(AF$967,AF981,AF131/AF981)-AF131,0)+(SUM($N131:AE131)+SUM($N1097:AE1097))*AF$967*AF981)*($F1097=5)</f>
        <v>0</v>
      </c>
      <c r="AG1097" s="269">
        <f>(IFERROR(-FV(AG$967,AG981,AG131/AG981)-AG131,0)+(SUM($N131:AF131)+SUM($N1097:AF1097))*AG$967*AG981)*($F1097=5)</f>
        <v>0</v>
      </c>
      <c r="AH1097" s="269">
        <f>(IFERROR(-FV(AH$967,AH981,AH131/AH981)-AH131,0)+(SUM($N131:AG131)+SUM($N1097:AG1097))*AH$967*AH981)*($F1097=5)</f>
        <v>0</v>
      </c>
      <c r="AI1097" s="269">
        <f>(IFERROR(-FV(AI$967,AI981,AI131/AI981)-AI131,0)+(SUM($N131:AH131)+SUM($N1097:AH1097))*AI$967*AI981)*($F1097=5)</f>
        <v>0</v>
      </c>
      <c r="AJ1097" s="269">
        <f>(IFERROR(-FV(AJ$967,AJ981,AJ131/AJ981)-AJ131,0)+(SUM($N131:AI131)+SUM($N1097:AI1097))*AJ$967*AJ981)*($F1097=5)</f>
        <v>0</v>
      </c>
      <c r="AK1097" s="269">
        <f>(IFERROR(-FV(AK$967,AK981,AK131/AK981)-AK131,0)+(SUM($N131:AJ131)+SUM($N1097:AJ1097))*AK$967*AK981)*($F1097=5)</f>
        <v>0</v>
      </c>
      <c r="AL1097" s="269">
        <f>(IFERROR(-FV(AL$967,AL981,AL131/AL981)-AL131,0)+(SUM($N131:AK131)+SUM($N1097:AK1097))*AL$967*AL981)*($F1097=5)</f>
        <v>0</v>
      </c>
      <c r="AM1097" s="269">
        <f>(IFERROR(-FV(AM$967,AM981,AM131/AM981)-AM131,0)+(SUM($N131:AL131)+SUM($N1097:AL1097))*AM$967*AM981)*($F1097=5)</f>
        <v>0</v>
      </c>
      <c r="AN1097" s="269">
        <f>(IFERROR(-FV(AN$967,AN981,AN131/AN981)-AN131,0)+(SUM($N131:AM131)+SUM($N1097:AM1097))*AN$967*AN981)*($F1097=5)</f>
        <v>0</v>
      </c>
      <c r="AO1097" s="269">
        <f>(IFERROR(-FV(AO$967,AO981,AO131/AO981)-AO131,0)+(SUM($N131:AN131)+SUM($N1097:AN1097))*AO$967*AO981)*($F1097=5)</f>
        <v>0</v>
      </c>
      <c r="AP1097" s="269">
        <f>(IFERROR(-FV(AP$967,AP981,AP131/AP981)-AP131,0)+(SUM($N131:AO131)+SUM($N1097:AO1097))*AP$967*AP981)*($F1097=5)</f>
        <v>0</v>
      </c>
      <c r="AQ1097" s="269">
        <f>(IFERROR(-FV(AQ$967,AQ981,AQ131/AQ981)-AQ131,0)+(SUM($N131:AP131)+SUM($N1097:AP1097))*AQ$967*AQ981)*($F1097=5)</f>
        <v>0</v>
      </c>
      <c r="AR1097" s="269">
        <f>(IFERROR(-FV(AR$967,AR981,AR131/AR981)-AR131,0)+(SUM($N131:AQ131)+SUM($N1097:AQ1097))*AR$967*AR981)*($F1097=5)</f>
        <v>0</v>
      </c>
      <c r="AS1097" s="269">
        <f>(IFERROR(-FV(AS$967,AS981,AS131/AS981)-AS131,0)+(SUM($N131:AR131)+SUM($N1097:AR1097))*AS$967*AS981)*($F1097=5)</f>
        <v>0</v>
      </c>
      <c r="AT1097" s="269">
        <f>(IFERROR(-FV(AT$967,AT981,AT131/AT981)-AT131,0)+(SUM($N131:AS131)+SUM($N1097:AS1097))*AT$967*AT981)*($F1097=5)</f>
        <v>0</v>
      </c>
      <c r="AU1097" s="269">
        <f>(IFERROR(-FV(AU$967,AU981,AU131/AU981)-AU131,0)+(SUM($N131:AT131)+SUM($N1097:AT1097))*AU$967*AU981)*($F1097=5)</f>
        <v>0</v>
      </c>
      <c r="AV1097" s="269">
        <f>(IFERROR(-FV(AV$967,AV981,AV131/AV981)-AV131,0)+(SUM($N131:AU131)+SUM($N1097:AU1097))*AV$967*AV981)*($F1097=5)</f>
        <v>0</v>
      </c>
      <c r="AW1097" s="269">
        <f>(IFERROR(-FV(AW$967,AW981,AW131/AW981)-AW131,0)+(SUM($N131:AV131)+SUM($N1097:AV1097))*AW$967*AW981)*($F1097=5)</f>
        <v>0</v>
      </c>
      <c r="AX1097" s="269">
        <f>(IFERROR(-FV(AX$967,AX981,AX131/AX981)-AX131,0)+(SUM($N131:AW131)+SUM($N1097:AW1097))*AX$967*AX981)*($F1097=5)</f>
        <v>0</v>
      </c>
      <c r="AY1097" s="269">
        <f>(IFERROR(-FV(AY$967,AY981,AY131/AY981)-AY131,0)+(SUM($N131:AX131)+SUM($N1097:AX1097))*AY$967*AY981)*($F1097=5)</f>
        <v>0</v>
      </c>
      <c r="AZ1097" s="269">
        <f>(IFERROR(-FV(AZ$967,AZ981,AZ131/AZ981)-AZ131,0)+(SUM($N131:AY131)+SUM($N1097:AY1097))*AZ$967*AZ981)*($F1097=5)</f>
        <v>0</v>
      </c>
      <c r="BA1097" s="269">
        <f>(IFERROR(-FV(BA$967,BA981,BA131/BA981)-BA131,0)+(SUM($N131:AZ131)+SUM($N1097:AZ1097))*BA$967*BA981)*($F1097=5)</f>
        <v>0</v>
      </c>
      <c r="BB1097" s="269">
        <f>(IFERROR(-FV(BB$967,BB981,BB131/BB981)-BB131,0)+(SUM($N131:BA131)+SUM($N1097:BA1097))*BB$967*BB981)*($F1097=5)</f>
        <v>0</v>
      </c>
      <c r="BC1097" s="269">
        <f>(IFERROR(-FV(BC$967,BC981,BC131/BC981)-BC131,0)+(SUM($N131:BB131)+SUM($N1097:BB1097))*BC$967*BC981)*($F1097=5)</f>
        <v>0</v>
      </c>
      <c r="BD1097" s="269">
        <f>(IFERROR(-FV(BD$967,BD981,BD131/BD981)-BD131,0)+(SUM($N131:BC131)+SUM($N1097:BC1097))*BD$967*BD981)*($F1097=5)</f>
        <v>0</v>
      </c>
      <c r="BE1097" s="269">
        <f>(IFERROR(-FV(BE$967,BE981,BE131/BE981)-BE131,0)+(SUM($N131:BD131)+SUM($N1097:BD1097))*BE$967*BE981)*($F1097=5)</f>
        <v>0</v>
      </c>
      <c r="BF1097" s="269">
        <f>(IFERROR(-FV(BF$967,BF981,BF131/BF981)-BF131,0)+(SUM($N131:BE131)+SUM($N1097:BE1097))*BF$967*BF981)*($F1097=5)</f>
        <v>0</v>
      </c>
      <c r="BG1097" s="269">
        <f>(IFERROR(-FV(BG$967,BG981,BG131/BG981)-BG131,0)+(SUM($N131:BF131)+SUM($N1097:BF1097))*BG$967*BG981)*($F1097=5)</f>
        <v>0</v>
      </c>
      <c r="BH1097" s="269">
        <f>(IFERROR(-FV(BH$967,BH981,BH131/BH981)-BH131,0)+(SUM($N131:BG131)+SUM($N1097:BG1097))*BH$967*BH981)*($F1097=5)</f>
        <v>0</v>
      </c>
      <c r="BI1097" s="269">
        <f>(IFERROR(-FV(BI$967,BI981,BI131/BI981)-BI131,0)+(SUM($N131:BH131)+SUM($N1097:BH1097))*BI$967*BI981)*($F1097=5)</f>
        <v>0</v>
      </c>
      <c r="BJ1097" s="269">
        <f>(IFERROR(-FV(BJ$967,BJ981,BJ131/BJ981)-BJ131,0)+(SUM($N131:BI131)+SUM($N1097:BI1097))*BJ$967*BJ981)*($F1097=5)</f>
        <v>0</v>
      </c>
      <c r="BK1097" s="269">
        <f>(IFERROR(-FV(BK$967,BK981,BK131/BK981)-BK131,0)+(SUM($N131:BJ131)+SUM($N1097:BJ1097))*BK$967*BK981)*($F1097=5)</f>
        <v>0</v>
      </c>
      <c r="BL1097" s="269">
        <f>(IFERROR(-FV(BL$967,BL981,BL131/BL981)-BL131,0)+(SUM($N131:BK131)+SUM($N1097:BK1097))*BL$967*BL981)*($F1097=5)</f>
        <v>0</v>
      </c>
      <c r="BM1097" s="269">
        <f>(IFERROR(-FV(BM$967,BM981,BM131/BM981)-BM131,0)+(SUM($N131:BL131)+SUM($N1097:BL1097))*BM$967*BM981)*($F1097=5)</f>
        <v>0</v>
      </c>
    </row>
    <row r="1098" spans="3:65" ht="12.75" outlineLevel="1">
      <c r="C1098" s="220">
        <f t="shared" si="831"/>
        <v>11</v>
      </c>
      <c r="D1098" s="198" t="str">
        <f t="shared" si="832"/>
        <v>…</v>
      </c>
      <c r="E1098" s="245" t="str">
        <f t="shared" si="830"/>
        <v>Operating Expense</v>
      </c>
      <c r="F1098" s="215">
        <f t="shared" si="830"/>
        <v>2</v>
      </c>
      <c r="G1098" s="215"/>
      <c r="H1098" s="257"/>
      <c r="K1098" s="236">
        <f t="shared" si="833"/>
        <v>0</v>
      </c>
      <c r="L1098" s="237">
        <f t="shared" si="834"/>
        <v>0</v>
      </c>
      <c r="O1098" s="269">
        <f>(IFERROR(-FV(O$967,O982,O132/O982)-O132,0)+(SUM($N132:N132)+SUM($N1098:N1098))*O$967*O982)*($F1098=5)</f>
        <v>0</v>
      </c>
      <c r="P1098" s="269">
        <f>(IFERROR(-FV(P$967,P982,P132/P982)-P132,0)+(SUM($N132:O132)+SUM($N1098:O1098))*P$967*P982)*($F1098=5)</f>
        <v>0</v>
      </c>
      <c r="Q1098" s="269">
        <f>(IFERROR(-FV(Q$967,Q982,Q132/Q982)-Q132,0)+(SUM($N132:P132)+SUM($N1098:P1098))*Q$967*Q982)*($F1098=5)</f>
        <v>0</v>
      </c>
      <c r="R1098" s="269">
        <f>(IFERROR(-FV(R$967,R982,R132/R982)-R132,0)+(SUM($N132:Q132)+SUM($N1098:Q1098))*R$967*R982)*($F1098=5)</f>
        <v>0</v>
      </c>
      <c r="S1098" s="269">
        <f>(IFERROR(-FV(S$967,S982,S132/S982)-S132,0)+(SUM($N132:R132)+SUM($N1098:R1098))*S$967*S982)*($F1098=5)</f>
        <v>0</v>
      </c>
      <c r="T1098" s="269">
        <f>(IFERROR(-FV(T$967,T982,T132/T982)-T132,0)+(SUM($N132:S132)+SUM($N1098:S1098))*T$967*T982)*($F1098=5)</f>
        <v>0</v>
      </c>
      <c r="U1098" s="269">
        <f>(IFERROR(-FV(U$967,U982,U132/U982)-U132,0)+(SUM($N132:T132)+SUM($N1098:T1098))*U$967*U982)*($F1098=5)</f>
        <v>0</v>
      </c>
      <c r="V1098" s="269">
        <f>(IFERROR(-FV(V$967,V982,V132/V982)-V132,0)+(SUM($N132:U132)+SUM($N1098:U1098))*V$967*V982)*($F1098=5)</f>
        <v>0</v>
      </c>
      <c r="W1098" s="269">
        <f>(IFERROR(-FV(W$967,W982,W132/W982)-W132,0)+(SUM($N132:V132)+SUM($N1098:V1098))*W$967*W982)*($F1098=5)</f>
        <v>0</v>
      </c>
      <c r="X1098" s="269">
        <f>(IFERROR(-FV(X$967,X982,X132/X982)-X132,0)+(SUM($N132:W132)+SUM($N1098:W1098))*X$967*X982)*($F1098=5)</f>
        <v>0</v>
      </c>
      <c r="Y1098" s="269">
        <f>(IFERROR(-FV(Y$967,Y982,Y132/Y982)-Y132,0)+(SUM($N132:X132)+SUM($N1098:X1098))*Y$967*Y982)*($F1098=5)</f>
        <v>0</v>
      </c>
      <c r="Z1098" s="269">
        <f>(IFERROR(-FV(Z$967,Z982,Z132/Z982)-Z132,0)+(SUM($N132:Y132)+SUM($N1098:Y1098))*Z$967*Z982)*($F1098=5)</f>
        <v>0</v>
      </c>
      <c r="AA1098" s="269">
        <f>(IFERROR(-FV(AA$967,AA982,AA132/AA982)-AA132,0)+(SUM($N132:Z132)+SUM($N1098:Z1098))*AA$967*AA982)*($F1098=5)</f>
        <v>0</v>
      </c>
      <c r="AB1098" s="269">
        <f>(IFERROR(-FV(AB$967,AB982,AB132/AB982)-AB132,0)+(SUM($N132:AA132)+SUM($N1098:AA1098))*AB$967*AB982)*($F1098=5)</f>
        <v>0</v>
      </c>
      <c r="AC1098" s="269">
        <f>(IFERROR(-FV(AC$967,AC982,AC132/AC982)-AC132,0)+(SUM($N132:AB132)+SUM($N1098:AB1098))*AC$967*AC982)*($F1098=5)</f>
        <v>0</v>
      </c>
      <c r="AD1098" s="269">
        <f>(IFERROR(-FV(AD$967,AD982,AD132/AD982)-AD132,0)+(SUM($N132:AC132)+SUM($N1098:AC1098))*AD$967*AD982)*($F1098=5)</f>
        <v>0</v>
      </c>
      <c r="AE1098" s="269">
        <f>(IFERROR(-FV(AE$967,AE982,AE132/AE982)-AE132,0)+(SUM($N132:AD132)+SUM($N1098:AD1098))*AE$967*AE982)*($F1098=5)</f>
        <v>0</v>
      </c>
      <c r="AF1098" s="269">
        <f>(IFERROR(-FV(AF$967,AF982,AF132/AF982)-AF132,0)+(SUM($N132:AE132)+SUM($N1098:AE1098))*AF$967*AF982)*($F1098=5)</f>
        <v>0</v>
      </c>
      <c r="AG1098" s="269">
        <f>(IFERROR(-FV(AG$967,AG982,AG132/AG982)-AG132,0)+(SUM($N132:AF132)+SUM($N1098:AF1098))*AG$967*AG982)*($F1098=5)</f>
        <v>0</v>
      </c>
      <c r="AH1098" s="269">
        <f>(IFERROR(-FV(AH$967,AH982,AH132/AH982)-AH132,0)+(SUM($N132:AG132)+SUM($N1098:AG1098))*AH$967*AH982)*($F1098=5)</f>
        <v>0</v>
      </c>
      <c r="AI1098" s="269">
        <f>(IFERROR(-FV(AI$967,AI982,AI132/AI982)-AI132,0)+(SUM($N132:AH132)+SUM($N1098:AH1098))*AI$967*AI982)*($F1098=5)</f>
        <v>0</v>
      </c>
      <c r="AJ1098" s="269">
        <f>(IFERROR(-FV(AJ$967,AJ982,AJ132/AJ982)-AJ132,0)+(SUM($N132:AI132)+SUM($N1098:AI1098))*AJ$967*AJ982)*($F1098=5)</f>
        <v>0</v>
      </c>
      <c r="AK1098" s="269">
        <f>(IFERROR(-FV(AK$967,AK982,AK132/AK982)-AK132,0)+(SUM($N132:AJ132)+SUM($N1098:AJ1098))*AK$967*AK982)*($F1098=5)</f>
        <v>0</v>
      </c>
      <c r="AL1098" s="269">
        <f>(IFERROR(-FV(AL$967,AL982,AL132/AL982)-AL132,0)+(SUM($N132:AK132)+SUM($N1098:AK1098))*AL$967*AL982)*($F1098=5)</f>
        <v>0</v>
      </c>
      <c r="AM1098" s="269">
        <f>(IFERROR(-FV(AM$967,AM982,AM132/AM982)-AM132,0)+(SUM($N132:AL132)+SUM($N1098:AL1098))*AM$967*AM982)*($F1098=5)</f>
        <v>0</v>
      </c>
      <c r="AN1098" s="269">
        <f>(IFERROR(-FV(AN$967,AN982,AN132/AN982)-AN132,0)+(SUM($N132:AM132)+SUM($N1098:AM1098))*AN$967*AN982)*($F1098=5)</f>
        <v>0</v>
      </c>
      <c r="AO1098" s="269">
        <f>(IFERROR(-FV(AO$967,AO982,AO132/AO982)-AO132,0)+(SUM($N132:AN132)+SUM($N1098:AN1098))*AO$967*AO982)*($F1098=5)</f>
        <v>0</v>
      </c>
      <c r="AP1098" s="269">
        <f>(IFERROR(-FV(AP$967,AP982,AP132/AP982)-AP132,0)+(SUM($N132:AO132)+SUM($N1098:AO1098))*AP$967*AP982)*($F1098=5)</f>
        <v>0</v>
      </c>
      <c r="AQ1098" s="269">
        <f>(IFERROR(-FV(AQ$967,AQ982,AQ132/AQ982)-AQ132,0)+(SUM($N132:AP132)+SUM($N1098:AP1098))*AQ$967*AQ982)*($F1098=5)</f>
        <v>0</v>
      </c>
      <c r="AR1098" s="269">
        <f>(IFERROR(-FV(AR$967,AR982,AR132/AR982)-AR132,0)+(SUM($N132:AQ132)+SUM($N1098:AQ1098))*AR$967*AR982)*($F1098=5)</f>
        <v>0</v>
      </c>
      <c r="AS1098" s="269">
        <f>(IFERROR(-FV(AS$967,AS982,AS132/AS982)-AS132,0)+(SUM($N132:AR132)+SUM($N1098:AR1098))*AS$967*AS982)*($F1098=5)</f>
        <v>0</v>
      </c>
      <c r="AT1098" s="269">
        <f>(IFERROR(-FV(AT$967,AT982,AT132/AT982)-AT132,0)+(SUM($N132:AS132)+SUM($N1098:AS1098))*AT$967*AT982)*($F1098=5)</f>
        <v>0</v>
      </c>
      <c r="AU1098" s="269">
        <f>(IFERROR(-FV(AU$967,AU982,AU132/AU982)-AU132,0)+(SUM($N132:AT132)+SUM($N1098:AT1098))*AU$967*AU982)*($F1098=5)</f>
        <v>0</v>
      </c>
      <c r="AV1098" s="269">
        <f>(IFERROR(-FV(AV$967,AV982,AV132/AV982)-AV132,0)+(SUM($N132:AU132)+SUM($N1098:AU1098))*AV$967*AV982)*($F1098=5)</f>
        <v>0</v>
      </c>
      <c r="AW1098" s="269">
        <f>(IFERROR(-FV(AW$967,AW982,AW132/AW982)-AW132,0)+(SUM($N132:AV132)+SUM($N1098:AV1098))*AW$967*AW982)*($F1098=5)</f>
        <v>0</v>
      </c>
      <c r="AX1098" s="269">
        <f>(IFERROR(-FV(AX$967,AX982,AX132/AX982)-AX132,0)+(SUM($N132:AW132)+SUM($N1098:AW1098))*AX$967*AX982)*($F1098=5)</f>
        <v>0</v>
      </c>
      <c r="AY1098" s="269">
        <f>(IFERROR(-FV(AY$967,AY982,AY132/AY982)-AY132,0)+(SUM($N132:AX132)+SUM($N1098:AX1098))*AY$967*AY982)*($F1098=5)</f>
        <v>0</v>
      </c>
      <c r="AZ1098" s="269">
        <f>(IFERROR(-FV(AZ$967,AZ982,AZ132/AZ982)-AZ132,0)+(SUM($N132:AY132)+SUM($N1098:AY1098))*AZ$967*AZ982)*($F1098=5)</f>
        <v>0</v>
      </c>
      <c r="BA1098" s="269">
        <f>(IFERROR(-FV(BA$967,BA982,BA132/BA982)-BA132,0)+(SUM($N132:AZ132)+SUM($N1098:AZ1098))*BA$967*BA982)*($F1098=5)</f>
        <v>0</v>
      </c>
      <c r="BB1098" s="269">
        <f>(IFERROR(-FV(BB$967,BB982,BB132/BB982)-BB132,0)+(SUM($N132:BA132)+SUM($N1098:BA1098))*BB$967*BB982)*($F1098=5)</f>
        <v>0</v>
      </c>
      <c r="BC1098" s="269">
        <f>(IFERROR(-FV(BC$967,BC982,BC132/BC982)-BC132,0)+(SUM($N132:BB132)+SUM($N1098:BB1098))*BC$967*BC982)*($F1098=5)</f>
        <v>0</v>
      </c>
      <c r="BD1098" s="269">
        <f>(IFERROR(-FV(BD$967,BD982,BD132/BD982)-BD132,0)+(SUM($N132:BC132)+SUM($N1098:BC1098))*BD$967*BD982)*($F1098=5)</f>
        <v>0</v>
      </c>
      <c r="BE1098" s="269">
        <f>(IFERROR(-FV(BE$967,BE982,BE132/BE982)-BE132,0)+(SUM($N132:BD132)+SUM($N1098:BD1098))*BE$967*BE982)*($F1098=5)</f>
        <v>0</v>
      </c>
      <c r="BF1098" s="269">
        <f>(IFERROR(-FV(BF$967,BF982,BF132/BF982)-BF132,0)+(SUM($N132:BE132)+SUM($N1098:BE1098))*BF$967*BF982)*($F1098=5)</f>
        <v>0</v>
      </c>
      <c r="BG1098" s="269">
        <f>(IFERROR(-FV(BG$967,BG982,BG132/BG982)-BG132,0)+(SUM($N132:BF132)+SUM($N1098:BF1098))*BG$967*BG982)*($F1098=5)</f>
        <v>0</v>
      </c>
      <c r="BH1098" s="269">
        <f>(IFERROR(-FV(BH$967,BH982,BH132/BH982)-BH132,0)+(SUM($N132:BG132)+SUM($N1098:BG1098))*BH$967*BH982)*($F1098=5)</f>
        <v>0</v>
      </c>
      <c r="BI1098" s="269">
        <f>(IFERROR(-FV(BI$967,BI982,BI132/BI982)-BI132,0)+(SUM($N132:BH132)+SUM($N1098:BH1098))*BI$967*BI982)*($F1098=5)</f>
        <v>0</v>
      </c>
      <c r="BJ1098" s="269">
        <f>(IFERROR(-FV(BJ$967,BJ982,BJ132/BJ982)-BJ132,0)+(SUM($N132:BI132)+SUM($N1098:BI1098))*BJ$967*BJ982)*($F1098=5)</f>
        <v>0</v>
      </c>
      <c r="BK1098" s="269">
        <f>(IFERROR(-FV(BK$967,BK982,BK132/BK982)-BK132,0)+(SUM($N132:BJ132)+SUM($N1098:BJ1098))*BK$967*BK982)*($F1098=5)</f>
        <v>0</v>
      </c>
      <c r="BL1098" s="269">
        <f>(IFERROR(-FV(BL$967,BL982,BL132/BL982)-BL132,0)+(SUM($N132:BK132)+SUM($N1098:BK1098))*BL$967*BL982)*($F1098=5)</f>
        <v>0</v>
      </c>
      <c r="BM1098" s="269">
        <f>(IFERROR(-FV(BM$967,BM982,BM132/BM982)-BM132,0)+(SUM($N132:BL132)+SUM($N1098:BL1098))*BM$967*BM982)*($F1098=5)</f>
        <v>0</v>
      </c>
    </row>
    <row r="1099" spans="3:65" ht="12.75" outlineLevel="1">
      <c r="C1099" s="220">
        <f t="shared" si="831"/>
        <v>12</v>
      </c>
      <c r="D1099" s="198" t="str">
        <f t="shared" si="832"/>
        <v>…</v>
      </c>
      <c r="E1099" s="245" t="str">
        <f t="shared" si="830"/>
        <v>Operating Expense</v>
      </c>
      <c r="F1099" s="215">
        <f t="shared" si="830"/>
        <v>2</v>
      </c>
      <c r="G1099" s="215"/>
      <c r="H1099" s="257"/>
      <c r="K1099" s="236">
        <f t="shared" si="833"/>
        <v>0</v>
      </c>
      <c r="L1099" s="237">
        <f t="shared" si="834"/>
        <v>0</v>
      </c>
      <c r="O1099" s="269">
        <f>(IFERROR(-FV(O$967,O983,O133/O983)-O133,0)+(SUM($N133:N133)+SUM($N1099:N1099))*O$967*O983)*($F1099=5)</f>
        <v>0</v>
      </c>
      <c r="P1099" s="269">
        <f>(IFERROR(-FV(P$967,P983,P133/P983)-P133,0)+(SUM($N133:O133)+SUM($N1099:O1099))*P$967*P983)*($F1099=5)</f>
        <v>0</v>
      </c>
      <c r="Q1099" s="269">
        <f>(IFERROR(-FV(Q$967,Q983,Q133/Q983)-Q133,0)+(SUM($N133:P133)+SUM($N1099:P1099))*Q$967*Q983)*($F1099=5)</f>
        <v>0</v>
      </c>
      <c r="R1099" s="269">
        <f>(IFERROR(-FV(R$967,R983,R133/R983)-R133,0)+(SUM($N133:Q133)+SUM($N1099:Q1099))*R$967*R983)*($F1099=5)</f>
        <v>0</v>
      </c>
      <c r="S1099" s="269">
        <f>(IFERROR(-FV(S$967,S983,S133/S983)-S133,0)+(SUM($N133:R133)+SUM($N1099:R1099))*S$967*S983)*($F1099=5)</f>
        <v>0</v>
      </c>
      <c r="T1099" s="269">
        <f>(IFERROR(-FV(T$967,T983,T133/T983)-T133,0)+(SUM($N133:S133)+SUM($N1099:S1099))*T$967*T983)*($F1099=5)</f>
        <v>0</v>
      </c>
      <c r="U1099" s="269">
        <f>(IFERROR(-FV(U$967,U983,U133/U983)-U133,0)+(SUM($N133:T133)+SUM($N1099:T1099))*U$967*U983)*($F1099=5)</f>
        <v>0</v>
      </c>
      <c r="V1099" s="269">
        <f>(IFERROR(-FV(V$967,V983,V133/V983)-V133,0)+(SUM($N133:U133)+SUM($N1099:U1099))*V$967*V983)*($F1099=5)</f>
        <v>0</v>
      </c>
      <c r="W1099" s="269">
        <f>(IFERROR(-FV(W$967,W983,W133/W983)-W133,0)+(SUM($N133:V133)+SUM($N1099:V1099))*W$967*W983)*($F1099=5)</f>
        <v>0</v>
      </c>
      <c r="X1099" s="269">
        <f>(IFERROR(-FV(X$967,X983,X133/X983)-X133,0)+(SUM($N133:W133)+SUM($N1099:W1099))*X$967*X983)*($F1099=5)</f>
        <v>0</v>
      </c>
      <c r="Y1099" s="269">
        <f>(IFERROR(-FV(Y$967,Y983,Y133/Y983)-Y133,0)+(SUM($N133:X133)+SUM($N1099:X1099))*Y$967*Y983)*($F1099=5)</f>
        <v>0</v>
      </c>
      <c r="Z1099" s="269">
        <f>(IFERROR(-FV(Z$967,Z983,Z133/Z983)-Z133,0)+(SUM($N133:Y133)+SUM($N1099:Y1099))*Z$967*Z983)*($F1099=5)</f>
        <v>0</v>
      </c>
      <c r="AA1099" s="269">
        <f>(IFERROR(-FV(AA$967,AA983,AA133/AA983)-AA133,0)+(SUM($N133:Z133)+SUM($N1099:Z1099))*AA$967*AA983)*($F1099=5)</f>
        <v>0</v>
      </c>
      <c r="AB1099" s="269">
        <f>(IFERROR(-FV(AB$967,AB983,AB133/AB983)-AB133,0)+(SUM($N133:AA133)+SUM($N1099:AA1099))*AB$967*AB983)*($F1099=5)</f>
        <v>0</v>
      </c>
      <c r="AC1099" s="269">
        <f>(IFERROR(-FV(AC$967,AC983,AC133/AC983)-AC133,0)+(SUM($N133:AB133)+SUM($N1099:AB1099))*AC$967*AC983)*($F1099=5)</f>
        <v>0</v>
      </c>
      <c r="AD1099" s="269">
        <f>(IFERROR(-FV(AD$967,AD983,AD133/AD983)-AD133,0)+(SUM($N133:AC133)+SUM($N1099:AC1099))*AD$967*AD983)*($F1099=5)</f>
        <v>0</v>
      </c>
      <c r="AE1099" s="269">
        <f>(IFERROR(-FV(AE$967,AE983,AE133/AE983)-AE133,0)+(SUM($N133:AD133)+SUM($N1099:AD1099))*AE$967*AE983)*($F1099=5)</f>
        <v>0</v>
      </c>
      <c r="AF1099" s="269">
        <f>(IFERROR(-FV(AF$967,AF983,AF133/AF983)-AF133,0)+(SUM($N133:AE133)+SUM($N1099:AE1099))*AF$967*AF983)*($F1099=5)</f>
        <v>0</v>
      </c>
      <c r="AG1099" s="269">
        <f>(IFERROR(-FV(AG$967,AG983,AG133/AG983)-AG133,0)+(SUM($N133:AF133)+SUM($N1099:AF1099))*AG$967*AG983)*($F1099=5)</f>
        <v>0</v>
      </c>
      <c r="AH1099" s="269">
        <f>(IFERROR(-FV(AH$967,AH983,AH133/AH983)-AH133,0)+(SUM($N133:AG133)+SUM($N1099:AG1099))*AH$967*AH983)*($F1099=5)</f>
        <v>0</v>
      </c>
      <c r="AI1099" s="269">
        <f>(IFERROR(-FV(AI$967,AI983,AI133/AI983)-AI133,0)+(SUM($N133:AH133)+SUM($N1099:AH1099))*AI$967*AI983)*($F1099=5)</f>
        <v>0</v>
      </c>
      <c r="AJ1099" s="269">
        <f>(IFERROR(-FV(AJ$967,AJ983,AJ133/AJ983)-AJ133,0)+(SUM($N133:AI133)+SUM($N1099:AI1099))*AJ$967*AJ983)*($F1099=5)</f>
        <v>0</v>
      </c>
      <c r="AK1099" s="269">
        <f>(IFERROR(-FV(AK$967,AK983,AK133/AK983)-AK133,0)+(SUM($N133:AJ133)+SUM($N1099:AJ1099))*AK$967*AK983)*($F1099=5)</f>
        <v>0</v>
      </c>
      <c r="AL1099" s="269">
        <f>(IFERROR(-FV(AL$967,AL983,AL133/AL983)-AL133,0)+(SUM($N133:AK133)+SUM($N1099:AK1099))*AL$967*AL983)*($F1099=5)</f>
        <v>0</v>
      </c>
      <c r="AM1099" s="269">
        <f>(IFERROR(-FV(AM$967,AM983,AM133/AM983)-AM133,0)+(SUM($N133:AL133)+SUM($N1099:AL1099))*AM$967*AM983)*($F1099=5)</f>
        <v>0</v>
      </c>
      <c r="AN1099" s="269">
        <f>(IFERROR(-FV(AN$967,AN983,AN133/AN983)-AN133,0)+(SUM($N133:AM133)+SUM($N1099:AM1099))*AN$967*AN983)*($F1099=5)</f>
        <v>0</v>
      </c>
      <c r="AO1099" s="269">
        <f>(IFERROR(-FV(AO$967,AO983,AO133/AO983)-AO133,0)+(SUM($N133:AN133)+SUM($N1099:AN1099))*AO$967*AO983)*($F1099=5)</f>
        <v>0</v>
      </c>
      <c r="AP1099" s="269">
        <f>(IFERROR(-FV(AP$967,AP983,AP133/AP983)-AP133,0)+(SUM($N133:AO133)+SUM($N1099:AO1099))*AP$967*AP983)*($F1099=5)</f>
        <v>0</v>
      </c>
      <c r="AQ1099" s="269">
        <f>(IFERROR(-FV(AQ$967,AQ983,AQ133/AQ983)-AQ133,0)+(SUM($N133:AP133)+SUM($N1099:AP1099))*AQ$967*AQ983)*($F1099=5)</f>
        <v>0</v>
      </c>
      <c r="AR1099" s="269">
        <f>(IFERROR(-FV(AR$967,AR983,AR133/AR983)-AR133,0)+(SUM($N133:AQ133)+SUM($N1099:AQ1099))*AR$967*AR983)*($F1099=5)</f>
        <v>0</v>
      </c>
      <c r="AS1099" s="269">
        <f>(IFERROR(-FV(AS$967,AS983,AS133/AS983)-AS133,0)+(SUM($N133:AR133)+SUM($N1099:AR1099))*AS$967*AS983)*($F1099=5)</f>
        <v>0</v>
      </c>
      <c r="AT1099" s="269">
        <f>(IFERROR(-FV(AT$967,AT983,AT133/AT983)-AT133,0)+(SUM($N133:AS133)+SUM($N1099:AS1099))*AT$967*AT983)*($F1099=5)</f>
        <v>0</v>
      </c>
      <c r="AU1099" s="269">
        <f>(IFERROR(-FV(AU$967,AU983,AU133/AU983)-AU133,0)+(SUM($N133:AT133)+SUM($N1099:AT1099))*AU$967*AU983)*($F1099=5)</f>
        <v>0</v>
      </c>
      <c r="AV1099" s="269">
        <f>(IFERROR(-FV(AV$967,AV983,AV133/AV983)-AV133,0)+(SUM($N133:AU133)+SUM($N1099:AU1099))*AV$967*AV983)*($F1099=5)</f>
        <v>0</v>
      </c>
      <c r="AW1099" s="269">
        <f>(IFERROR(-FV(AW$967,AW983,AW133/AW983)-AW133,0)+(SUM($N133:AV133)+SUM($N1099:AV1099))*AW$967*AW983)*($F1099=5)</f>
        <v>0</v>
      </c>
      <c r="AX1099" s="269">
        <f>(IFERROR(-FV(AX$967,AX983,AX133/AX983)-AX133,0)+(SUM($N133:AW133)+SUM($N1099:AW1099))*AX$967*AX983)*($F1099=5)</f>
        <v>0</v>
      </c>
      <c r="AY1099" s="269">
        <f>(IFERROR(-FV(AY$967,AY983,AY133/AY983)-AY133,0)+(SUM($N133:AX133)+SUM($N1099:AX1099))*AY$967*AY983)*($F1099=5)</f>
        <v>0</v>
      </c>
      <c r="AZ1099" s="269">
        <f>(IFERROR(-FV(AZ$967,AZ983,AZ133/AZ983)-AZ133,0)+(SUM($N133:AY133)+SUM($N1099:AY1099))*AZ$967*AZ983)*($F1099=5)</f>
        <v>0</v>
      </c>
      <c r="BA1099" s="269">
        <f>(IFERROR(-FV(BA$967,BA983,BA133/BA983)-BA133,0)+(SUM($N133:AZ133)+SUM($N1099:AZ1099))*BA$967*BA983)*($F1099=5)</f>
        <v>0</v>
      </c>
      <c r="BB1099" s="269">
        <f>(IFERROR(-FV(BB$967,BB983,BB133/BB983)-BB133,0)+(SUM($N133:BA133)+SUM($N1099:BA1099))*BB$967*BB983)*($F1099=5)</f>
        <v>0</v>
      </c>
      <c r="BC1099" s="269">
        <f>(IFERROR(-FV(BC$967,BC983,BC133/BC983)-BC133,0)+(SUM($N133:BB133)+SUM($N1099:BB1099))*BC$967*BC983)*($F1099=5)</f>
        <v>0</v>
      </c>
      <c r="BD1099" s="269">
        <f>(IFERROR(-FV(BD$967,BD983,BD133/BD983)-BD133,0)+(SUM($N133:BC133)+SUM($N1099:BC1099))*BD$967*BD983)*($F1099=5)</f>
        <v>0</v>
      </c>
      <c r="BE1099" s="269">
        <f>(IFERROR(-FV(BE$967,BE983,BE133/BE983)-BE133,0)+(SUM($N133:BD133)+SUM($N1099:BD1099))*BE$967*BE983)*($F1099=5)</f>
        <v>0</v>
      </c>
      <c r="BF1099" s="269">
        <f>(IFERROR(-FV(BF$967,BF983,BF133/BF983)-BF133,0)+(SUM($N133:BE133)+SUM($N1099:BE1099))*BF$967*BF983)*($F1099=5)</f>
        <v>0</v>
      </c>
      <c r="BG1099" s="269">
        <f>(IFERROR(-FV(BG$967,BG983,BG133/BG983)-BG133,0)+(SUM($N133:BF133)+SUM($N1099:BF1099))*BG$967*BG983)*($F1099=5)</f>
        <v>0</v>
      </c>
      <c r="BH1099" s="269">
        <f>(IFERROR(-FV(BH$967,BH983,BH133/BH983)-BH133,0)+(SUM($N133:BG133)+SUM($N1099:BG1099))*BH$967*BH983)*($F1099=5)</f>
        <v>0</v>
      </c>
      <c r="BI1099" s="269">
        <f>(IFERROR(-FV(BI$967,BI983,BI133/BI983)-BI133,0)+(SUM($N133:BH133)+SUM($N1099:BH1099))*BI$967*BI983)*($F1099=5)</f>
        <v>0</v>
      </c>
      <c r="BJ1099" s="269">
        <f>(IFERROR(-FV(BJ$967,BJ983,BJ133/BJ983)-BJ133,0)+(SUM($N133:BI133)+SUM($N1099:BI1099))*BJ$967*BJ983)*($F1099=5)</f>
        <v>0</v>
      </c>
      <c r="BK1099" s="269">
        <f>(IFERROR(-FV(BK$967,BK983,BK133/BK983)-BK133,0)+(SUM($N133:BJ133)+SUM($N1099:BJ1099))*BK$967*BK983)*($F1099=5)</f>
        <v>0</v>
      </c>
      <c r="BL1099" s="269">
        <f>(IFERROR(-FV(BL$967,BL983,BL133/BL983)-BL133,0)+(SUM($N133:BK133)+SUM($N1099:BK1099))*BL$967*BL983)*($F1099=5)</f>
        <v>0</v>
      </c>
      <c r="BM1099" s="269">
        <f>(IFERROR(-FV(BM$967,BM983,BM133/BM983)-BM133,0)+(SUM($N133:BL133)+SUM($N1099:BL1099))*BM$967*BM983)*($F1099=5)</f>
        <v>0</v>
      </c>
    </row>
    <row r="1100" spans="3:65" ht="12.75" outlineLevel="1">
      <c r="C1100" s="220">
        <f t="shared" si="831"/>
        <v>13</v>
      </c>
      <c r="D1100" s="198" t="str">
        <f t="shared" si="832"/>
        <v>…</v>
      </c>
      <c r="E1100" s="245" t="str">
        <f t="shared" si="830"/>
        <v>Operating Expense</v>
      </c>
      <c r="F1100" s="215">
        <f t="shared" si="830"/>
        <v>2</v>
      </c>
      <c r="G1100" s="215"/>
      <c r="H1100" s="257"/>
      <c r="K1100" s="236">
        <f t="shared" si="833"/>
        <v>0</v>
      </c>
      <c r="L1100" s="237">
        <f t="shared" si="834"/>
        <v>0</v>
      </c>
      <c r="O1100" s="269">
        <f>(IFERROR(-FV(O$967,O984,O134/O984)-O134,0)+(SUM($N134:N134)+SUM($N1100:N1100))*O$967*O984)*($F1100=5)</f>
        <v>0</v>
      </c>
      <c r="P1100" s="269">
        <f>(IFERROR(-FV(P$967,P984,P134/P984)-P134,0)+(SUM($N134:O134)+SUM($N1100:O1100))*P$967*P984)*($F1100=5)</f>
        <v>0</v>
      </c>
      <c r="Q1100" s="269">
        <f>(IFERROR(-FV(Q$967,Q984,Q134/Q984)-Q134,0)+(SUM($N134:P134)+SUM($N1100:P1100))*Q$967*Q984)*($F1100=5)</f>
        <v>0</v>
      </c>
      <c r="R1100" s="269">
        <f>(IFERROR(-FV(R$967,R984,R134/R984)-R134,0)+(SUM($N134:Q134)+SUM($N1100:Q1100))*R$967*R984)*($F1100=5)</f>
        <v>0</v>
      </c>
      <c r="S1100" s="269">
        <f>(IFERROR(-FV(S$967,S984,S134/S984)-S134,0)+(SUM($N134:R134)+SUM($N1100:R1100))*S$967*S984)*($F1100=5)</f>
        <v>0</v>
      </c>
      <c r="T1100" s="269">
        <f>(IFERROR(-FV(T$967,T984,T134/T984)-T134,0)+(SUM($N134:S134)+SUM($N1100:S1100))*T$967*T984)*($F1100=5)</f>
        <v>0</v>
      </c>
      <c r="U1100" s="269">
        <f>(IFERROR(-FV(U$967,U984,U134/U984)-U134,0)+(SUM($N134:T134)+SUM($N1100:T1100))*U$967*U984)*($F1100=5)</f>
        <v>0</v>
      </c>
      <c r="V1100" s="269">
        <f>(IFERROR(-FV(V$967,V984,V134/V984)-V134,0)+(SUM($N134:U134)+SUM($N1100:U1100))*V$967*V984)*($F1100=5)</f>
        <v>0</v>
      </c>
      <c r="W1100" s="269">
        <f>(IFERROR(-FV(W$967,W984,W134/W984)-W134,0)+(SUM($N134:V134)+SUM($N1100:V1100))*W$967*W984)*($F1100=5)</f>
        <v>0</v>
      </c>
      <c r="X1100" s="269">
        <f>(IFERROR(-FV(X$967,X984,X134/X984)-X134,0)+(SUM($N134:W134)+SUM($N1100:W1100))*X$967*X984)*($F1100=5)</f>
        <v>0</v>
      </c>
      <c r="Y1100" s="269">
        <f>(IFERROR(-FV(Y$967,Y984,Y134/Y984)-Y134,0)+(SUM($N134:X134)+SUM($N1100:X1100))*Y$967*Y984)*($F1100=5)</f>
        <v>0</v>
      </c>
      <c r="Z1100" s="269">
        <f>(IFERROR(-FV(Z$967,Z984,Z134/Z984)-Z134,0)+(SUM($N134:Y134)+SUM($N1100:Y1100))*Z$967*Z984)*($F1100=5)</f>
        <v>0</v>
      </c>
      <c r="AA1100" s="269">
        <f>(IFERROR(-FV(AA$967,AA984,AA134/AA984)-AA134,0)+(SUM($N134:Z134)+SUM($N1100:Z1100))*AA$967*AA984)*($F1100=5)</f>
        <v>0</v>
      </c>
      <c r="AB1100" s="269">
        <f>(IFERROR(-FV(AB$967,AB984,AB134/AB984)-AB134,0)+(SUM($N134:AA134)+SUM($N1100:AA1100))*AB$967*AB984)*($F1100=5)</f>
        <v>0</v>
      </c>
      <c r="AC1100" s="269">
        <f>(IFERROR(-FV(AC$967,AC984,AC134/AC984)-AC134,0)+(SUM($N134:AB134)+SUM($N1100:AB1100))*AC$967*AC984)*($F1100=5)</f>
        <v>0</v>
      </c>
      <c r="AD1100" s="269">
        <f>(IFERROR(-FV(AD$967,AD984,AD134/AD984)-AD134,0)+(SUM($N134:AC134)+SUM($N1100:AC1100))*AD$967*AD984)*($F1100=5)</f>
        <v>0</v>
      </c>
      <c r="AE1100" s="269">
        <f>(IFERROR(-FV(AE$967,AE984,AE134/AE984)-AE134,0)+(SUM($N134:AD134)+SUM($N1100:AD1100))*AE$967*AE984)*($F1100=5)</f>
        <v>0</v>
      </c>
      <c r="AF1100" s="269">
        <f>(IFERROR(-FV(AF$967,AF984,AF134/AF984)-AF134,0)+(SUM($N134:AE134)+SUM($N1100:AE1100))*AF$967*AF984)*($F1100=5)</f>
        <v>0</v>
      </c>
      <c r="AG1100" s="269">
        <f>(IFERROR(-FV(AG$967,AG984,AG134/AG984)-AG134,0)+(SUM($N134:AF134)+SUM($N1100:AF1100))*AG$967*AG984)*($F1100=5)</f>
        <v>0</v>
      </c>
      <c r="AH1100" s="269">
        <f>(IFERROR(-FV(AH$967,AH984,AH134/AH984)-AH134,0)+(SUM($N134:AG134)+SUM($N1100:AG1100))*AH$967*AH984)*($F1100=5)</f>
        <v>0</v>
      </c>
      <c r="AI1100" s="269">
        <f>(IFERROR(-FV(AI$967,AI984,AI134/AI984)-AI134,0)+(SUM($N134:AH134)+SUM($N1100:AH1100))*AI$967*AI984)*($F1100=5)</f>
        <v>0</v>
      </c>
      <c r="AJ1100" s="269">
        <f>(IFERROR(-FV(AJ$967,AJ984,AJ134/AJ984)-AJ134,0)+(SUM($N134:AI134)+SUM($N1100:AI1100))*AJ$967*AJ984)*($F1100=5)</f>
        <v>0</v>
      </c>
      <c r="AK1100" s="269">
        <f>(IFERROR(-FV(AK$967,AK984,AK134/AK984)-AK134,0)+(SUM($N134:AJ134)+SUM($N1100:AJ1100))*AK$967*AK984)*($F1100=5)</f>
        <v>0</v>
      </c>
      <c r="AL1100" s="269">
        <f>(IFERROR(-FV(AL$967,AL984,AL134/AL984)-AL134,0)+(SUM($N134:AK134)+SUM($N1100:AK1100))*AL$967*AL984)*($F1100=5)</f>
        <v>0</v>
      </c>
      <c r="AM1100" s="269">
        <f>(IFERROR(-FV(AM$967,AM984,AM134/AM984)-AM134,0)+(SUM($N134:AL134)+SUM($N1100:AL1100))*AM$967*AM984)*($F1100=5)</f>
        <v>0</v>
      </c>
      <c r="AN1100" s="269">
        <f>(IFERROR(-FV(AN$967,AN984,AN134/AN984)-AN134,0)+(SUM($N134:AM134)+SUM($N1100:AM1100))*AN$967*AN984)*($F1100=5)</f>
        <v>0</v>
      </c>
      <c r="AO1100" s="269">
        <f>(IFERROR(-FV(AO$967,AO984,AO134/AO984)-AO134,0)+(SUM($N134:AN134)+SUM($N1100:AN1100))*AO$967*AO984)*($F1100=5)</f>
        <v>0</v>
      </c>
      <c r="AP1100" s="269">
        <f>(IFERROR(-FV(AP$967,AP984,AP134/AP984)-AP134,0)+(SUM($N134:AO134)+SUM($N1100:AO1100))*AP$967*AP984)*($F1100=5)</f>
        <v>0</v>
      </c>
      <c r="AQ1100" s="269">
        <f>(IFERROR(-FV(AQ$967,AQ984,AQ134/AQ984)-AQ134,0)+(SUM($N134:AP134)+SUM($N1100:AP1100))*AQ$967*AQ984)*($F1100=5)</f>
        <v>0</v>
      </c>
      <c r="AR1100" s="269">
        <f>(IFERROR(-FV(AR$967,AR984,AR134/AR984)-AR134,0)+(SUM($N134:AQ134)+SUM($N1100:AQ1100))*AR$967*AR984)*($F1100=5)</f>
        <v>0</v>
      </c>
      <c r="AS1100" s="269">
        <f>(IFERROR(-FV(AS$967,AS984,AS134/AS984)-AS134,0)+(SUM($N134:AR134)+SUM($N1100:AR1100))*AS$967*AS984)*($F1100=5)</f>
        <v>0</v>
      </c>
      <c r="AT1100" s="269">
        <f>(IFERROR(-FV(AT$967,AT984,AT134/AT984)-AT134,0)+(SUM($N134:AS134)+SUM($N1100:AS1100))*AT$967*AT984)*($F1100=5)</f>
        <v>0</v>
      </c>
      <c r="AU1100" s="269">
        <f>(IFERROR(-FV(AU$967,AU984,AU134/AU984)-AU134,0)+(SUM($N134:AT134)+SUM($N1100:AT1100))*AU$967*AU984)*($F1100=5)</f>
        <v>0</v>
      </c>
      <c r="AV1100" s="269">
        <f>(IFERROR(-FV(AV$967,AV984,AV134/AV984)-AV134,0)+(SUM($N134:AU134)+SUM($N1100:AU1100))*AV$967*AV984)*($F1100=5)</f>
        <v>0</v>
      </c>
      <c r="AW1100" s="269">
        <f>(IFERROR(-FV(AW$967,AW984,AW134/AW984)-AW134,0)+(SUM($N134:AV134)+SUM($N1100:AV1100))*AW$967*AW984)*($F1100=5)</f>
        <v>0</v>
      </c>
      <c r="AX1100" s="269">
        <f>(IFERROR(-FV(AX$967,AX984,AX134/AX984)-AX134,0)+(SUM($N134:AW134)+SUM($N1100:AW1100))*AX$967*AX984)*($F1100=5)</f>
        <v>0</v>
      </c>
      <c r="AY1100" s="269">
        <f>(IFERROR(-FV(AY$967,AY984,AY134/AY984)-AY134,0)+(SUM($N134:AX134)+SUM($N1100:AX1100))*AY$967*AY984)*($F1100=5)</f>
        <v>0</v>
      </c>
      <c r="AZ1100" s="269">
        <f>(IFERROR(-FV(AZ$967,AZ984,AZ134/AZ984)-AZ134,0)+(SUM($N134:AY134)+SUM($N1100:AY1100))*AZ$967*AZ984)*($F1100=5)</f>
        <v>0</v>
      </c>
      <c r="BA1100" s="269">
        <f>(IFERROR(-FV(BA$967,BA984,BA134/BA984)-BA134,0)+(SUM($N134:AZ134)+SUM($N1100:AZ1100))*BA$967*BA984)*($F1100=5)</f>
        <v>0</v>
      </c>
      <c r="BB1100" s="269">
        <f>(IFERROR(-FV(BB$967,BB984,BB134/BB984)-BB134,0)+(SUM($N134:BA134)+SUM($N1100:BA1100))*BB$967*BB984)*($F1100=5)</f>
        <v>0</v>
      </c>
      <c r="BC1100" s="269">
        <f>(IFERROR(-FV(BC$967,BC984,BC134/BC984)-BC134,0)+(SUM($N134:BB134)+SUM($N1100:BB1100))*BC$967*BC984)*($F1100=5)</f>
        <v>0</v>
      </c>
      <c r="BD1100" s="269">
        <f>(IFERROR(-FV(BD$967,BD984,BD134/BD984)-BD134,0)+(SUM($N134:BC134)+SUM($N1100:BC1100))*BD$967*BD984)*($F1100=5)</f>
        <v>0</v>
      </c>
      <c r="BE1100" s="269">
        <f>(IFERROR(-FV(BE$967,BE984,BE134/BE984)-BE134,0)+(SUM($N134:BD134)+SUM($N1100:BD1100))*BE$967*BE984)*($F1100=5)</f>
        <v>0</v>
      </c>
      <c r="BF1100" s="269">
        <f>(IFERROR(-FV(BF$967,BF984,BF134/BF984)-BF134,0)+(SUM($N134:BE134)+SUM($N1100:BE1100))*BF$967*BF984)*($F1100=5)</f>
        <v>0</v>
      </c>
      <c r="BG1100" s="269">
        <f>(IFERROR(-FV(BG$967,BG984,BG134/BG984)-BG134,0)+(SUM($N134:BF134)+SUM($N1100:BF1100))*BG$967*BG984)*($F1100=5)</f>
        <v>0</v>
      </c>
      <c r="BH1100" s="269">
        <f>(IFERROR(-FV(BH$967,BH984,BH134/BH984)-BH134,0)+(SUM($N134:BG134)+SUM($N1100:BG1100))*BH$967*BH984)*($F1100=5)</f>
        <v>0</v>
      </c>
      <c r="BI1100" s="269">
        <f>(IFERROR(-FV(BI$967,BI984,BI134/BI984)-BI134,0)+(SUM($N134:BH134)+SUM($N1100:BH1100))*BI$967*BI984)*($F1100=5)</f>
        <v>0</v>
      </c>
      <c r="BJ1100" s="269">
        <f>(IFERROR(-FV(BJ$967,BJ984,BJ134/BJ984)-BJ134,0)+(SUM($N134:BI134)+SUM($N1100:BI1100))*BJ$967*BJ984)*($F1100=5)</f>
        <v>0</v>
      </c>
      <c r="BK1100" s="269">
        <f>(IFERROR(-FV(BK$967,BK984,BK134/BK984)-BK134,0)+(SUM($N134:BJ134)+SUM($N1100:BJ1100))*BK$967*BK984)*($F1100=5)</f>
        <v>0</v>
      </c>
      <c r="BL1100" s="269">
        <f>(IFERROR(-FV(BL$967,BL984,BL134/BL984)-BL134,0)+(SUM($N134:BK134)+SUM($N1100:BK1100))*BL$967*BL984)*($F1100=5)</f>
        <v>0</v>
      </c>
      <c r="BM1100" s="269">
        <f>(IFERROR(-FV(BM$967,BM984,BM134/BM984)-BM134,0)+(SUM($N134:BL134)+SUM($N1100:BL1100))*BM$967*BM984)*($F1100=5)</f>
        <v>0</v>
      </c>
    </row>
    <row r="1101" spans="3:65" ht="12.75" outlineLevel="1">
      <c r="C1101" s="220">
        <f t="shared" si="831"/>
        <v>14</v>
      </c>
      <c r="D1101" s="198" t="str">
        <f t="shared" si="832"/>
        <v>…</v>
      </c>
      <c r="E1101" s="245" t="str">
        <f t="shared" si="830"/>
        <v>Operating Expense</v>
      </c>
      <c r="F1101" s="215">
        <f t="shared" si="830"/>
        <v>2</v>
      </c>
      <c r="G1101" s="215"/>
      <c r="H1101" s="257"/>
      <c r="K1101" s="236">
        <f t="shared" si="833"/>
        <v>0</v>
      </c>
      <c r="L1101" s="237">
        <f t="shared" si="834"/>
        <v>0</v>
      </c>
      <c r="O1101" s="269">
        <f>(IFERROR(-FV(O$967,O985,O135/O985)-O135,0)+(SUM($N135:N135)+SUM($N1101:N1101))*O$967*O985)*($F1101=5)</f>
        <v>0</v>
      </c>
      <c r="P1101" s="269">
        <f>(IFERROR(-FV(P$967,P985,P135/P985)-P135,0)+(SUM($N135:O135)+SUM($N1101:O1101))*P$967*P985)*($F1101=5)</f>
        <v>0</v>
      </c>
      <c r="Q1101" s="269">
        <f>(IFERROR(-FV(Q$967,Q985,Q135/Q985)-Q135,0)+(SUM($N135:P135)+SUM($N1101:P1101))*Q$967*Q985)*($F1101=5)</f>
        <v>0</v>
      </c>
      <c r="R1101" s="269">
        <f>(IFERROR(-FV(R$967,R985,R135/R985)-R135,0)+(SUM($N135:Q135)+SUM($N1101:Q1101))*R$967*R985)*($F1101=5)</f>
        <v>0</v>
      </c>
      <c r="S1101" s="269">
        <f>(IFERROR(-FV(S$967,S985,S135/S985)-S135,0)+(SUM($N135:R135)+SUM($N1101:R1101))*S$967*S985)*($F1101=5)</f>
        <v>0</v>
      </c>
      <c r="T1101" s="269">
        <f>(IFERROR(-FV(T$967,T985,T135/T985)-T135,0)+(SUM($N135:S135)+SUM($N1101:S1101))*T$967*T985)*($F1101=5)</f>
        <v>0</v>
      </c>
      <c r="U1101" s="269">
        <f>(IFERROR(-FV(U$967,U985,U135/U985)-U135,0)+(SUM($N135:T135)+SUM($N1101:T1101))*U$967*U985)*($F1101=5)</f>
        <v>0</v>
      </c>
      <c r="V1101" s="269">
        <f>(IFERROR(-FV(V$967,V985,V135/V985)-V135,0)+(SUM($N135:U135)+SUM($N1101:U1101))*V$967*V985)*($F1101=5)</f>
        <v>0</v>
      </c>
      <c r="W1101" s="269">
        <f>(IFERROR(-FV(W$967,W985,W135/W985)-W135,0)+(SUM($N135:V135)+SUM($N1101:V1101))*W$967*W985)*($F1101=5)</f>
        <v>0</v>
      </c>
      <c r="X1101" s="269">
        <f>(IFERROR(-FV(X$967,X985,X135/X985)-X135,0)+(SUM($N135:W135)+SUM($N1101:W1101))*X$967*X985)*($F1101=5)</f>
        <v>0</v>
      </c>
      <c r="Y1101" s="269">
        <f>(IFERROR(-FV(Y$967,Y985,Y135/Y985)-Y135,0)+(SUM($N135:X135)+SUM($N1101:X1101))*Y$967*Y985)*($F1101=5)</f>
        <v>0</v>
      </c>
      <c r="Z1101" s="269">
        <f>(IFERROR(-FV(Z$967,Z985,Z135/Z985)-Z135,0)+(SUM($N135:Y135)+SUM($N1101:Y1101))*Z$967*Z985)*($F1101=5)</f>
        <v>0</v>
      </c>
      <c r="AA1101" s="269">
        <f>(IFERROR(-FV(AA$967,AA985,AA135/AA985)-AA135,0)+(SUM($N135:Z135)+SUM($N1101:Z1101))*AA$967*AA985)*($F1101=5)</f>
        <v>0</v>
      </c>
      <c r="AB1101" s="269">
        <f>(IFERROR(-FV(AB$967,AB985,AB135/AB985)-AB135,0)+(SUM($N135:AA135)+SUM($N1101:AA1101))*AB$967*AB985)*($F1101=5)</f>
        <v>0</v>
      </c>
      <c r="AC1101" s="269">
        <f>(IFERROR(-FV(AC$967,AC985,AC135/AC985)-AC135,0)+(SUM($N135:AB135)+SUM($N1101:AB1101))*AC$967*AC985)*($F1101=5)</f>
        <v>0</v>
      </c>
      <c r="AD1101" s="269">
        <f>(IFERROR(-FV(AD$967,AD985,AD135/AD985)-AD135,0)+(SUM($N135:AC135)+SUM($N1101:AC1101))*AD$967*AD985)*($F1101=5)</f>
        <v>0</v>
      </c>
      <c r="AE1101" s="269">
        <f>(IFERROR(-FV(AE$967,AE985,AE135/AE985)-AE135,0)+(SUM($N135:AD135)+SUM($N1101:AD1101))*AE$967*AE985)*($F1101=5)</f>
        <v>0</v>
      </c>
      <c r="AF1101" s="269">
        <f>(IFERROR(-FV(AF$967,AF985,AF135/AF985)-AF135,0)+(SUM($N135:AE135)+SUM($N1101:AE1101))*AF$967*AF985)*($F1101=5)</f>
        <v>0</v>
      </c>
      <c r="AG1101" s="269">
        <f>(IFERROR(-FV(AG$967,AG985,AG135/AG985)-AG135,0)+(SUM($N135:AF135)+SUM($N1101:AF1101))*AG$967*AG985)*($F1101=5)</f>
        <v>0</v>
      </c>
      <c r="AH1101" s="269">
        <f>(IFERROR(-FV(AH$967,AH985,AH135/AH985)-AH135,0)+(SUM($N135:AG135)+SUM($N1101:AG1101))*AH$967*AH985)*($F1101=5)</f>
        <v>0</v>
      </c>
      <c r="AI1101" s="269">
        <f>(IFERROR(-FV(AI$967,AI985,AI135/AI985)-AI135,0)+(SUM($N135:AH135)+SUM($N1101:AH1101))*AI$967*AI985)*($F1101=5)</f>
        <v>0</v>
      </c>
      <c r="AJ1101" s="269">
        <f>(IFERROR(-FV(AJ$967,AJ985,AJ135/AJ985)-AJ135,0)+(SUM($N135:AI135)+SUM($N1101:AI1101))*AJ$967*AJ985)*($F1101=5)</f>
        <v>0</v>
      </c>
      <c r="AK1101" s="269">
        <f>(IFERROR(-FV(AK$967,AK985,AK135/AK985)-AK135,0)+(SUM($N135:AJ135)+SUM($N1101:AJ1101))*AK$967*AK985)*($F1101=5)</f>
        <v>0</v>
      </c>
      <c r="AL1101" s="269">
        <f>(IFERROR(-FV(AL$967,AL985,AL135/AL985)-AL135,0)+(SUM($N135:AK135)+SUM($N1101:AK1101))*AL$967*AL985)*($F1101=5)</f>
        <v>0</v>
      </c>
      <c r="AM1101" s="269">
        <f>(IFERROR(-FV(AM$967,AM985,AM135/AM985)-AM135,0)+(SUM($N135:AL135)+SUM($N1101:AL1101))*AM$967*AM985)*($F1101=5)</f>
        <v>0</v>
      </c>
      <c r="AN1101" s="269">
        <f>(IFERROR(-FV(AN$967,AN985,AN135/AN985)-AN135,0)+(SUM($N135:AM135)+SUM($N1101:AM1101))*AN$967*AN985)*($F1101=5)</f>
        <v>0</v>
      </c>
      <c r="AO1101" s="269">
        <f>(IFERROR(-FV(AO$967,AO985,AO135/AO985)-AO135,0)+(SUM($N135:AN135)+SUM($N1101:AN1101))*AO$967*AO985)*($F1101=5)</f>
        <v>0</v>
      </c>
      <c r="AP1101" s="269">
        <f>(IFERROR(-FV(AP$967,AP985,AP135/AP985)-AP135,0)+(SUM($N135:AO135)+SUM($N1101:AO1101))*AP$967*AP985)*($F1101=5)</f>
        <v>0</v>
      </c>
      <c r="AQ1101" s="269">
        <f>(IFERROR(-FV(AQ$967,AQ985,AQ135/AQ985)-AQ135,0)+(SUM($N135:AP135)+SUM($N1101:AP1101))*AQ$967*AQ985)*($F1101=5)</f>
        <v>0</v>
      </c>
      <c r="AR1101" s="269">
        <f>(IFERROR(-FV(AR$967,AR985,AR135/AR985)-AR135,0)+(SUM($N135:AQ135)+SUM($N1101:AQ1101))*AR$967*AR985)*($F1101=5)</f>
        <v>0</v>
      </c>
      <c r="AS1101" s="269">
        <f>(IFERROR(-FV(AS$967,AS985,AS135/AS985)-AS135,0)+(SUM($N135:AR135)+SUM($N1101:AR1101))*AS$967*AS985)*($F1101=5)</f>
        <v>0</v>
      </c>
      <c r="AT1101" s="269">
        <f>(IFERROR(-FV(AT$967,AT985,AT135/AT985)-AT135,0)+(SUM($N135:AS135)+SUM($N1101:AS1101))*AT$967*AT985)*($F1101=5)</f>
        <v>0</v>
      </c>
      <c r="AU1101" s="269">
        <f>(IFERROR(-FV(AU$967,AU985,AU135/AU985)-AU135,0)+(SUM($N135:AT135)+SUM($N1101:AT1101))*AU$967*AU985)*($F1101=5)</f>
        <v>0</v>
      </c>
      <c r="AV1101" s="269">
        <f>(IFERROR(-FV(AV$967,AV985,AV135/AV985)-AV135,0)+(SUM($N135:AU135)+SUM($N1101:AU1101))*AV$967*AV985)*($F1101=5)</f>
        <v>0</v>
      </c>
      <c r="AW1101" s="269">
        <f>(IFERROR(-FV(AW$967,AW985,AW135/AW985)-AW135,0)+(SUM($N135:AV135)+SUM($N1101:AV1101))*AW$967*AW985)*($F1101=5)</f>
        <v>0</v>
      </c>
      <c r="AX1101" s="269">
        <f>(IFERROR(-FV(AX$967,AX985,AX135/AX985)-AX135,0)+(SUM($N135:AW135)+SUM($N1101:AW1101))*AX$967*AX985)*($F1101=5)</f>
        <v>0</v>
      </c>
      <c r="AY1101" s="269">
        <f>(IFERROR(-FV(AY$967,AY985,AY135/AY985)-AY135,0)+(SUM($N135:AX135)+SUM($N1101:AX1101))*AY$967*AY985)*($F1101=5)</f>
        <v>0</v>
      </c>
      <c r="AZ1101" s="269">
        <f>(IFERROR(-FV(AZ$967,AZ985,AZ135/AZ985)-AZ135,0)+(SUM($N135:AY135)+SUM($N1101:AY1101))*AZ$967*AZ985)*($F1101=5)</f>
        <v>0</v>
      </c>
      <c r="BA1101" s="269">
        <f>(IFERROR(-FV(BA$967,BA985,BA135/BA985)-BA135,0)+(SUM($N135:AZ135)+SUM($N1101:AZ1101))*BA$967*BA985)*($F1101=5)</f>
        <v>0</v>
      </c>
      <c r="BB1101" s="269">
        <f>(IFERROR(-FV(BB$967,BB985,BB135/BB985)-BB135,0)+(SUM($N135:BA135)+SUM($N1101:BA1101))*BB$967*BB985)*($F1101=5)</f>
        <v>0</v>
      </c>
      <c r="BC1101" s="269">
        <f>(IFERROR(-FV(BC$967,BC985,BC135/BC985)-BC135,0)+(SUM($N135:BB135)+SUM($N1101:BB1101))*BC$967*BC985)*($F1101=5)</f>
        <v>0</v>
      </c>
      <c r="BD1101" s="269">
        <f>(IFERROR(-FV(BD$967,BD985,BD135/BD985)-BD135,0)+(SUM($N135:BC135)+SUM($N1101:BC1101))*BD$967*BD985)*($F1101=5)</f>
        <v>0</v>
      </c>
      <c r="BE1101" s="269">
        <f>(IFERROR(-FV(BE$967,BE985,BE135/BE985)-BE135,0)+(SUM($N135:BD135)+SUM($N1101:BD1101))*BE$967*BE985)*($F1101=5)</f>
        <v>0</v>
      </c>
      <c r="BF1101" s="269">
        <f>(IFERROR(-FV(BF$967,BF985,BF135/BF985)-BF135,0)+(SUM($N135:BE135)+SUM($N1101:BE1101))*BF$967*BF985)*($F1101=5)</f>
        <v>0</v>
      </c>
      <c r="BG1101" s="269">
        <f>(IFERROR(-FV(BG$967,BG985,BG135/BG985)-BG135,0)+(SUM($N135:BF135)+SUM($N1101:BF1101))*BG$967*BG985)*($F1101=5)</f>
        <v>0</v>
      </c>
      <c r="BH1101" s="269">
        <f>(IFERROR(-FV(BH$967,BH985,BH135/BH985)-BH135,0)+(SUM($N135:BG135)+SUM($N1101:BG1101))*BH$967*BH985)*($F1101=5)</f>
        <v>0</v>
      </c>
      <c r="BI1101" s="269">
        <f>(IFERROR(-FV(BI$967,BI985,BI135/BI985)-BI135,0)+(SUM($N135:BH135)+SUM($N1101:BH1101))*BI$967*BI985)*($F1101=5)</f>
        <v>0</v>
      </c>
      <c r="BJ1101" s="269">
        <f>(IFERROR(-FV(BJ$967,BJ985,BJ135/BJ985)-BJ135,0)+(SUM($N135:BI135)+SUM($N1101:BI1101))*BJ$967*BJ985)*($F1101=5)</f>
        <v>0</v>
      </c>
      <c r="BK1101" s="269">
        <f>(IFERROR(-FV(BK$967,BK985,BK135/BK985)-BK135,0)+(SUM($N135:BJ135)+SUM($N1101:BJ1101))*BK$967*BK985)*($F1101=5)</f>
        <v>0</v>
      </c>
      <c r="BL1101" s="269">
        <f>(IFERROR(-FV(BL$967,BL985,BL135/BL985)-BL135,0)+(SUM($N135:BK135)+SUM($N1101:BK1101))*BL$967*BL985)*($F1101=5)</f>
        <v>0</v>
      </c>
      <c r="BM1101" s="269">
        <f>(IFERROR(-FV(BM$967,BM985,BM135/BM985)-BM135,0)+(SUM($N135:BL135)+SUM($N1101:BL1101))*BM$967*BM985)*($F1101=5)</f>
        <v>0</v>
      </c>
    </row>
    <row r="1102" spans="3:65" ht="12.75" outlineLevel="1">
      <c r="C1102" s="220">
        <f t="shared" si="831"/>
        <v>15</v>
      </c>
      <c r="D1102" s="198" t="str">
        <f t="shared" si="832"/>
        <v>…</v>
      </c>
      <c r="E1102" s="245" t="str">
        <f t="shared" si="830"/>
        <v>Operating Expense</v>
      </c>
      <c r="F1102" s="215">
        <f t="shared" si="830"/>
        <v>2</v>
      </c>
      <c r="G1102" s="215"/>
      <c r="H1102" s="257"/>
      <c r="K1102" s="236">
        <f t="shared" si="833"/>
        <v>0</v>
      </c>
      <c r="L1102" s="237">
        <f t="shared" si="834"/>
        <v>0</v>
      </c>
      <c r="O1102" s="269">
        <f>(IFERROR(-FV(O$967,O986,O136/O986)-O136,0)+(SUM($N136:N136)+SUM($N1102:N1102))*O$967*O986)*($F1102=5)</f>
        <v>0</v>
      </c>
      <c r="P1102" s="269">
        <f>(IFERROR(-FV(P$967,P986,P136/P986)-P136,0)+(SUM($N136:O136)+SUM($N1102:O1102))*P$967*P986)*($F1102=5)</f>
        <v>0</v>
      </c>
      <c r="Q1102" s="269">
        <f>(IFERROR(-FV(Q$967,Q986,Q136/Q986)-Q136,0)+(SUM($N136:P136)+SUM($N1102:P1102))*Q$967*Q986)*($F1102=5)</f>
        <v>0</v>
      </c>
      <c r="R1102" s="269">
        <f>(IFERROR(-FV(R$967,R986,R136/R986)-R136,0)+(SUM($N136:Q136)+SUM($N1102:Q1102))*R$967*R986)*($F1102=5)</f>
        <v>0</v>
      </c>
      <c r="S1102" s="269">
        <f>(IFERROR(-FV(S$967,S986,S136/S986)-S136,0)+(SUM($N136:R136)+SUM($N1102:R1102))*S$967*S986)*($F1102=5)</f>
        <v>0</v>
      </c>
      <c r="T1102" s="269">
        <f>(IFERROR(-FV(T$967,T986,T136/T986)-T136,0)+(SUM($N136:S136)+SUM($N1102:S1102))*T$967*T986)*($F1102=5)</f>
        <v>0</v>
      </c>
      <c r="U1102" s="269">
        <f>(IFERROR(-FV(U$967,U986,U136/U986)-U136,0)+(SUM($N136:T136)+SUM($N1102:T1102))*U$967*U986)*($F1102=5)</f>
        <v>0</v>
      </c>
      <c r="V1102" s="269">
        <f>(IFERROR(-FV(V$967,V986,V136/V986)-V136,0)+(SUM($N136:U136)+SUM($N1102:U1102))*V$967*V986)*($F1102=5)</f>
        <v>0</v>
      </c>
      <c r="W1102" s="269">
        <f>(IFERROR(-FV(W$967,W986,W136/W986)-W136,0)+(SUM($N136:V136)+SUM($N1102:V1102))*W$967*W986)*($F1102=5)</f>
        <v>0</v>
      </c>
      <c r="X1102" s="269">
        <f>(IFERROR(-FV(X$967,X986,X136/X986)-X136,0)+(SUM($N136:W136)+SUM($N1102:W1102))*X$967*X986)*($F1102=5)</f>
        <v>0</v>
      </c>
      <c r="Y1102" s="269">
        <f>(IFERROR(-FV(Y$967,Y986,Y136/Y986)-Y136,0)+(SUM($N136:X136)+SUM($N1102:X1102))*Y$967*Y986)*($F1102=5)</f>
        <v>0</v>
      </c>
      <c r="Z1102" s="269">
        <f>(IFERROR(-FV(Z$967,Z986,Z136/Z986)-Z136,0)+(SUM($N136:Y136)+SUM($N1102:Y1102))*Z$967*Z986)*($F1102=5)</f>
        <v>0</v>
      </c>
      <c r="AA1102" s="269">
        <f>(IFERROR(-FV(AA$967,AA986,AA136/AA986)-AA136,0)+(SUM($N136:Z136)+SUM($N1102:Z1102))*AA$967*AA986)*($F1102=5)</f>
        <v>0</v>
      </c>
      <c r="AB1102" s="269">
        <f>(IFERROR(-FV(AB$967,AB986,AB136/AB986)-AB136,0)+(SUM($N136:AA136)+SUM($N1102:AA1102))*AB$967*AB986)*($F1102=5)</f>
        <v>0</v>
      </c>
      <c r="AC1102" s="269">
        <f>(IFERROR(-FV(AC$967,AC986,AC136/AC986)-AC136,0)+(SUM($N136:AB136)+SUM($N1102:AB1102))*AC$967*AC986)*($F1102=5)</f>
        <v>0</v>
      </c>
      <c r="AD1102" s="269">
        <f>(IFERROR(-FV(AD$967,AD986,AD136/AD986)-AD136,0)+(SUM($N136:AC136)+SUM($N1102:AC1102))*AD$967*AD986)*($F1102=5)</f>
        <v>0</v>
      </c>
      <c r="AE1102" s="269">
        <f>(IFERROR(-FV(AE$967,AE986,AE136/AE986)-AE136,0)+(SUM($N136:AD136)+SUM($N1102:AD1102))*AE$967*AE986)*($F1102=5)</f>
        <v>0</v>
      </c>
      <c r="AF1102" s="269">
        <f>(IFERROR(-FV(AF$967,AF986,AF136/AF986)-AF136,0)+(SUM($N136:AE136)+SUM($N1102:AE1102))*AF$967*AF986)*($F1102=5)</f>
        <v>0</v>
      </c>
      <c r="AG1102" s="269">
        <f>(IFERROR(-FV(AG$967,AG986,AG136/AG986)-AG136,0)+(SUM($N136:AF136)+SUM($N1102:AF1102))*AG$967*AG986)*($F1102=5)</f>
        <v>0</v>
      </c>
      <c r="AH1102" s="269">
        <f>(IFERROR(-FV(AH$967,AH986,AH136/AH986)-AH136,0)+(SUM($N136:AG136)+SUM($N1102:AG1102))*AH$967*AH986)*($F1102=5)</f>
        <v>0</v>
      </c>
      <c r="AI1102" s="269">
        <f>(IFERROR(-FV(AI$967,AI986,AI136/AI986)-AI136,0)+(SUM($N136:AH136)+SUM($N1102:AH1102))*AI$967*AI986)*($F1102=5)</f>
        <v>0</v>
      </c>
      <c r="AJ1102" s="269">
        <f>(IFERROR(-FV(AJ$967,AJ986,AJ136/AJ986)-AJ136,0)+(SUM($N136:AI136)+SUM($N1102:AI1102))*AJ$967*AJ986)*($F1102=5)</f>
        <v>0</v>
      </c>
      <c r="AK1102" s="269">
        <f>(IFERROR(-FV(AK$967,AK986,AK136/AK986)-AK136,0)+(SUM($N136:AJ136)+SUM($N1102:AJ1102))*AK$967*AK986)*($F1102=5)</f>
        <v>0</v>
      </c>
      <c r="AL1102" s="269">
        <f>(IFERROR(-FV(AL$967,AL986,AL136/AL986)-AL136,0)+(SUM($N136:AK136)+SUM($N1102:AK1102))*AL$967*AL986)*($F1102=5)</f>
        <v>0</v>
      </c>
      <c r="AM1102" s="269">
        <f>(IFERROR(-FV(AM$967,AM986,AM136/AM986)-AM136,0)+(SUM($N136:AL136)+SUM($N1102:AL1102))*AM$967*AM986)*($F1102=5)</f>
        <v>0</v>
      </c>
      <c r="AN1102" s="269">
        <f>(IFERROR(-FV(AN$967,AN986,AN136/AN986)-AN136,0)+(SUM($N136:AM136)+SUM($N1102:AM1102))*AN$967*AN986)*($F1102=5)</f>
        <v>0</v>
      </c>
      <c r="AO1102" s="269">
        <f>(IFERROR(-FV(AO$967,AO986,AO136/AO986)-AO136,0)+(SUM($N136:AN136)+SUM($N1102:AN1102))*AO$967*AO986)*($F1102=5)</f>
        <v>0</v>
      </c>
      <c r="AP1102" s="269">
        <f>(IFERROR(-FV(AP$967,AP986,AP136/AP986)-AP136,0)+(SUM($N136:AO136)+SUM($N1102:AO1102))*AP$967*AP986)*($F1102=5)</f>
        <v>0</v>
      </c>
      <c r="AQ1102" s="269">
        <f>(IFERROR(-FV(AQ$967,AQ986,AQ136/AQ986)-AQ136,0)+(SUM($N136:AP136)+SUM($N1102:AP1102))*AQ$967*AQ986)*($F1102=5)</f>
        <v>0</v>
      </c>
      <c r="AR1102" s="269">
        <f>(IFERROR(-FV(AR$967,AR986,AR136/AR986)-AR136,0)+(SUM($N136:AQ136)+SUM($N1102:AQ1102))*AR$967*AR986)*($F1102=5)</f>
        <v>0</v>
      </c>
      <c r="AS1102" s="269">
        <f>(IFERROR(-FV(AS$967,AS986,AS136/AS986)-AS136,0)+(SUM($N136:AR136)+SUM($N1102:AR1102))*AS$967*AS986)*($F1102=5)</f>
        <v>0</v>
      </c>
      <c r="AT1102" s="269">
        <f>(IFERROR(-FV(AT$967,AT986,AT136/AT986)-AT136,0)+(SUM($N136:AS136)+SUM($N1102:AS1102))*AT$967*AT986)*($F1102=5)</f>
        <v>0</v>
      </c>
      <c r="AU1102" s="269">
        <f>(IFERROR(-FV(AU$967,AU986,AU136/AU986)-AU136,0)+(SUM($N136:AT136)+SUM($N1102:AT1102))*AU$967*AU986)*($F1102=5)</f>
        <v>0</v>
      </c>
      <c r="AV1102" s="269">
        <f>(IFERROR(-FV(AV$967,AV986,AV136/AV986)-AV136,0)+(SUM($N136:AU136)+SUM($N1102:AU1102))*AV$967*AV986)*($F1102=5)</f>
        <v>0</v>
      </c>
      <c r="AW1102" s="269">
        <f>(IFERROR(-FV(AW$967,AW986,AW136/AW986)-AW136,0)+(SUM($N136:AV136)+SUM($N1102:AV1102))*AW$967*AW986)*($F1102=5)</f>
        <v>0</v>
      </c>
      <c r="AX1102" s="269">
        <f>(IFERROR(-FV(AX$967,AX986,AX136/AX986)-AX136,0)+(SUM($N136:AW136)+SUM($N1102:AW1102))*AX$967*AX986)*($F1102=5)</f>
        <v>0</v>
      </c>
      <c r="AY1102" s="269">
        <f>(IFERROR(-FV(AY$967,AY986,AY136/AY986)-AY136,0)+(SUM($N136:AX136)+SUM($N1102:AX1102))*AY$967*AY986)*($F1102=5)</f>
        <v>0</v>
      </c>
      <c r="AZ1102" s="269">
        <f>(IFERROR(-FV(AZ$967,AZ986,AZ136/AZ986)-AZ136,0)+(SUM($N136:AY136)+SUM($N1102:AY1102))*AZ$967*AZ986)*($F1102=5)</f>
        <v>0</v>
      </c>
      <c r="BA1102" s="269">
        <f>(IFERROR(-FV(BA$967,BA986,BA136/BA986)-BA136,0)+(SUM($N136:AZ136)+SUM($N1102:AZ1102))*BA$967*BA986)*($F1102=5)</f>
        <v>0</v>
      </c>
      <c r="BB1102" s="269">
        <f>(IFERROR(-FV(BB$967,BB986,BB136/BB986)-BB136,0)+(SUM($N136:BA136)+SUM($N1102:BA1102))*BB$967*BB986)*($F1102=5)</f>
        <v>0</v>
      </c>
      <c r="BC1102" s="269">
        <f>(IFERROR(-FV(BC$967,BC986,BC136/BC986)-BC136,0)+(SUM($N136:BB136)+SUM($N1102:BB1102))*BC$967*BC986)*($F1102=5)</f>
        <v>0</v>
      </c>
      <c r="BD1102" s="269">
        <f>(IFERROR(-FV(BD$967,BD986,BD136/BD986)-BD136,0)+(SUM($N136:BC136)+SUM($N1102:BC1102))*BD$967*BD986)*($F1102=5)</f>
        <v>0</v>
      </c>
      <c r="BE1102" s="269">
        <f>(IFERROR(-FV(BE$967,BE986,BE136/BE986)-BE136,0)+(SUM($N136:BD136)+SUM($N1102:BD1102))*BE$967*BE986)*($F1102=5)</f>
        <v>0</v>
      </c>
      <c r="BF1102" s="269">
        <f>(IFERROR(-FV(BF$967,BF986,BF136/BF986)-BF136,0)+(SUM($N136:BE136)+SUM($N1102:BE1102))*BF$967*BF986)*($F1102=5)</f>
        <v>0</v>
      </c>
      <c r="BG1102" s="269">
        <f>(IFERROR(-FV(BG$967,BG986,BG136/BG986)-BG136,0)+(SUM($N136:BF136)+SUM($N1102:BF1102))*BG$967*BG986)*($F1102=5)</f>
        <v>0</v>
      </c>
      <c r="BH1102" s="269">
        <f>(IFERROR(-FV(BH$967,BH986,BH136/BH986)-BH136,0)+(SUM($N136:BG136)+SUM($N1102:BG1102))*BH$967*BH986)*($F1102=5)</f>
        <v>0</v>
      </c>
      <c r="BI1102" s="269">
        <f>(IFERROR(-FV(BI$967,BI986,BI136/BI986)-BI136,0)+(SUM($N136:BH136)+SUM($N1102:BH1102))*BI$967*BI986)*($F1102=5)</f>
        <v>0</v>
      </c>
      <c r="BJ1102" s="269">
        <f>(IFERROR(-FV(BJ$967,BJ986,BJ136/BJ986)-BJ136,0)+(SUM($N136:BI136)+SUM($N1102:BI1102))*BJ$967*BJ986)*($F1102=5)</f>
        <v>0</v>
      </c>
      <c r="BK1102" s="269">
        <f>(IFERROR(-FV(BK$967,BK986,BK136/BK986)-BK136,0)+(SUM($N136:BJ136)+SUM($N1102:BJ1102))*BK$967*BK986)*($F1102=5)</f>
        <v>0</v>
      </c>
      <c r="BL1102" s="269">
        <f>(IFERROR(-FV(BL$967,BL986,BL136/BL986)-BL136,0)+(SUM($N136:BK136)+SUM($N1102:BK1102))*BL$967*BL986)*($F1102=5)</f>
        <v>0</v>
      </c>
      <c r="BM1102" s="269">
        <f>(IFERROR(-FV(BM$967,BM986,BM136/BM986)-BM136,0)+(SUM($N136:BL136)+SUM($N1102:BL1102))*BM$967*BM986)*($F1102=5)</f>
        <v>0</v>
      </c>
    </row>
    <row r="1103" spans="3:65" ht="12.75" outlineLevel="1">
      <c r="C1103" s="220">
        <f t="shared" si="831"/>
        <v>16</v>
      </c>
      <c r="D1103" s="198" t="str">
        <f t="shared" si="832"/>
        <v>…</v>
      </c>
      <c r="E1103" s="245" t="str">
        <f t="shared" si="830"/>
        <v>Operating Expense</v>
      </c>
      <c r="F1103" s="215">
        <f t="shared" si="830"/>
        <v>2</v>
      </c>
      <c r="G1103" s="215"/>
      <c r="H1103" s="257"/>
      <c r="K1103" s="236">
        <f t="shared" si="833"/>
        <v>0</v>
      </c>
      <c r="L1103" s="237">
        <f t="shared" si="834"/>
        <v>0</v>
      </c>
      <c r="O1103" s="269">
        <f>(IFERROR(-FV(O$967,O987,O137/O987)-O137,0)+(SUM($N137:N137)+SUM($N1103:N1103))*O$967*O987)*($F1103=5)</f>
        <v>0</v>
      </c>
      <c r="P1103" s="269">
        <f>(IFERROR(-FV(P$967,P987,P137/P987)-P137,0)+(SUM($N137:O137)+SUM($N1103:O1103))*P$967*P987)*($F1103=5)</f>
        <v>0</v>
      </c>
      <c r="Q1103" s="269">
        <f>(IFERROR(-FV(Q$967,Q987,Q137/Q987)-Q137,0)+(SUM($N137:P137)+SUM($N1103:P1103))*Q$967*Q987)*($F1103=5)</f>
        <v>0</v>
      </c>
      <c r="R1103" s="269">
        <f>(IFERROR(-FV(R$967,R987,R137/R987)-R137,0)+(SUM($N137:Q137)+SUM($N1103:Q1103))*R$967*R987)*($F1103=5)</f>
        <v>0</v>
      </c>
      <c r="S1103" s="269">
        <f>(IFERROR(-FV(S$967,S987,S137/S987)-S137,0)+(SUM($N137:R137)+SUM($N1103:R1103))*S$967*S987)*($F1103=5)</f>
        <v>0</v>
      </c>
      <c r="T1103" s="269">
        <f>(IFERROR(-FV(T$967,T987,T137/T987)-T137,0)+(SUM($N137:S137)+SUM($N1103:S1103))*T$967*T987)*($F1103=5)</f>
        <v>0</v>
      </c>
      <c r="U1103" s="269">
        <f>(IFERROR(-FV(U$967,U987,U137/U987)-U137,0)+(SUM($N137:T137)+SUM($N1103:T1103))*U$967*U987)*($F1103=5)</f>
        <v>0</v>
      </c>
      <c r="V1103" s="269">
        <f>(IFERROR(-FV(V$967,V987,V137/V987)-V137,0)+(SUM($N137:U137)+SUM($N1103:U1103))*V$967*V987)*($F1103=5)</f>
        <v>0</v>
      </c>
      <c r="W1103" s="269">
        <f>(IFERROR(-FV(W$967,W987,W137/W987)-W137,0)+(SUM($N137:V137)+SUM($N1103:V1103))*W$967*W987)*($F1103=5)</f>
        <v>0</v>
      </c>
      <c r="X1103" s="269">
        <f>(IFERROR(-FV(X$967,X987,X137/X987)-X137,0)+(SUM($N137:W137)+SUM($N1103:W1103))*X$967*X987)*($F1103=5)</f>
        <v>0</v>
      </c>
      <c r="Y1103" s="269">
        <f>(IFERROR(-FV(Y$967,Y987,Y137/Y987)-Y137,0)+(SUM($N137:X137)+SUM($N1103:X1103))*Y$967*Y987)*($F1103=5)</f>
        <v>0</v>
      </c>
      <c r="Z1103" s="269">
        <f>(IFERROR(-FV(Z$967,Z987,Z137/Z987)-Z137,0)+(SUM($N137:Y137)+SUM($N1103:Y1103))*Z$967*Z987)*($F1103=5)</f>
        <v>0</v>
      </c>
      <c r="AA1103" s="269">
        <f>(IFERROR(-FV(AA$967,AA987,AA137/AA987)-AA137,0)+(SUM($N137:Z137)+SUM($N1103:Z1103))*AA$967*AA987)*($F1103=5)</f>
        <v>0</v>
      </c>
      <c r="AB1103" s="269">
        <f>(IFERROR(-FV(AB$967,AB987,AB137/AB987)-AB137,0)+(SUM($N137:AA137)+SUM($N1103:AA1103))*AB$967*AB987)*($F1103=5)</f>
        <v>0</v>
      </c>
      <c r="AC1103" s="269">
        <f>(IFERROR(-FV(AC$967,AC987,AC137/AC987)-AC137,0)+(SUM($N137:AB137)+SUM($N1103:AB1103))*AC$967*AC987)*($F1103=5)</f>
        <v>0</v>
      </c>
      <c r="AD1103" s="269">
        <f>(IFERROR(-FV(AD$967,AD987,AD137/AD987)-AD137,0)+(SUM($N137:AC137)+SUM($N1103:AC1103))*AD$967*AD987)*($F1103=5)</f>
        <v>0</v>
      </c>
      <c r="AE1103" s="269">
        <f>(IFERROR(-FV(AE$967,AE987,AE137/AE987)-AE137,0)+(SUM($N137:AD137)+SUM($N1103:AD1103))*AE$967*AE987)*($F1103=5)</f>
        <v>0</v>
      </c>
      <c r="AF1103" s="269">
        <f>(IFERROR(-FV(AF$967,AF987,AF137/AF987)-AF137,0)+(SUM($N137:AE137)+SUM($N1103:AE1103))*AF$967*AF987)*($F1103=5)</f>
        <v>0</v>
      </c>
      <c r="AG1103" s="269">
        <f>(IFERROR(-FV(AG$967,AG987,AG137/AG987)-AG137,0)+(SUM($N137:AF137)+SUM($N1103:AF1103))*AG$967*AG987)*($F1103=5)</f>
        <v>0</v>
      </c>
      <c r="AH1103" s="269">
        <f>(IFERROR(-FV(AH$967,AH987,AH137/AH987)-AH137,0)+(SUM($N137:AG137)+SUM($N1103:AG1103))*AH$967*AH987)*($F1103=5)</f>
        <v>0</v>
      </c>
      <c r="AI1103" s="269">
        <f>(IFERROR(-FV(AI$967,AI987,AI137/AI987)-AI137,0)+(SUM($N137:AH137)+SUM($N1103:AH1103))*AI$967*AI987)*($F1103=5)</f>
        <v>0</v>
      </c>
      <c r="AJ1103" s="269">
        <f>(IFERROR(-FV(AJ$967,AJ987,AJ137/AJ987)-AJ137,0)+(SUM($N137:AI137)+SUM($N1103:AI1103))*AJ$967*AJ987)*($F1103=5)</f>
        <v>0</v>
      </c>
      <c r="AK1103" s="269">
        <f>(IFERROR(-FV(AK$967,AK987,AK137/AK987)-AK137,0)+(SUM($N137:AJ137)+SUM($N1103:AJ1103))*AK$967*AK987)*($F1103=5)</f>
        <v>0</v>
      </c>
      <c r="AL1103" s="269">
        <f>(IFERROR(-FV(AL$967,AL987,AL137/AL987)-AL137,0)+(SUM($N137:AK137)+SUM($N1103:AK1103))*AL$967*AL987)*($F1103=5)</f>
        <v>0</v>
      </c>
      <c r="AM1103" s="269">
        <f>(IFERROR(-FV(AM$967,AM987,AM137/AM987)-AM137,0)+(SUM($N137:AL137)+SUM($N1103:AL1103))*AM$967*AM987)*($F1103=5)</f>
        <v>0</v>
      </c>
      <c r="AN1103" s="269">
        <f>(IFERROR(-FV(AN$967,AN987,AN137/AN987)-AN137,0)+(SUM($N137:AM137)+SUM($N1103:AM1103))*AN$967*AN987)*($F1103=5)</f>
        <v>0</v>
      </c>
      <c r="AO1103" s="269">
        <f>(IFERROR(-FV(AO$967,AO987,AO137/AO987)-AO137,0)+(SUM($N137:AN137)+SUM($N1103:AN1103))*AO$967*AO987)*($F1103=5)</f>
        <v>0</v>
      </c>
      <c r="AP1103" s="269">
        <f>(IFERROR(-FV(AP$967,AP987,AP137/AP987)-AP137,0)+(SUM($N137:AO137)+SUM($N1103:AO1103))*AP$967*AP987)*($F1103=5)</f>
        <v>0</v>
      </c>
      <c r="AQ1103" s="269">
        <f>(IFERROR(-FV(AQ$967,AQ987,AQ137/AQ987)-AQ137,0)+(SUM($N137:AP137)+SUM($N1103:AP1103))*AQ$967*AQ987)*($F1103=5)</f>
        <v>0</v>
      </c>
      <c r="AR1103" s="269">
        <f>(IFERROR(-FV(AR$967,AR987,AR137/AR987)-AR137,0)+(SUM($N137:AQ137)+SUM($N1103:AQ1103))*AR$967*AR987)*($F1103=5)</f>
        <v>0</v>
      </c>
      <c r="AS1103" s="269">
        <f>(IFERROR(-FV(AS$967,AS987,AS137/AS987)-AS137,0)+(SUM($N137:AR137)+SUM($N1103:AR1103))*AS$967*AS987)*($F1103=5)</f>
        <v>0</v>
      </c>
      <c r="AT1103" s="269">
        <f>(IFERROR(-FV(AT$967,AT987,AT137/AT987)-AT137,0)+(SUM($N137:AS137)+SUM($N1103:AS1103))*AT$967*AT987)*($F1103=5)</f>
        <v>0</v>
      </c>
      <c r="AU1103" s="269">
        <f>(IFERROR(-FV(AU$967,AU987,AU137/AU987)-AU137,0)+(SUM($N137:AT137)+SUM($N1103:AT1103))*AU$967*AU987)*($F1103=5)</f>
        <v>0</v>
      </c>
      <c r="AV1103" s="269">
        <f>(IFERROR(-FV(AV$967,AV987,AV137/AV987)-AV137,0)+(SUM($N137:AU137)+SUM($N1103:AU1103))*AV$967*AV987)*($F1103=5)</f>
        <v>0</v>
      </c>
      <c r="AW1103" s="269">
        <f>(IFERROR(-FV(AW$967,AW987,AW137/AW987)-AW137,0)+(SUM($N137:AV137)+SUM($N1103:AV1103))*AW$967*AW987)*($F1103=5)</f>
        <v>0</v>
      </c>
      <c r="AX1103" s="269">
        <f>(IFERROR(-FV(AX$967,AX987,AX137/AX987)-AX137,0)+(SUM($N137:AW137)+SUM($N1103:AW1103))*AX$967*AX987)*($F1103=5)</f>
        <v>0</v>
      </c>
      <c r="AY1103" s="269">
        <f>(IFERROR(-FV(AY$967,AY987,AY137/AY987)-AY137,0)+(SUM($N137:AX137)+SUM($N1103:AX1103))*AY$967*AY987)*($F1103=5)</f>
        <v>0</v>
      </c>
      <c r="AZ1103" s="269">
        <f>(IFERROR(-FV(AZ$967,AZ987,AZ137/AZ987)-AZ137,0)+(SUM($N137:AY137)+SUM($N1103:AY1103))*AZ$967*AZ987)*($F1103=5)</f>
        <v>0</v>
      </c>
      <c r="BA1103" s="269">
        <f>(IFERROR(-FV(BA$967,BA987,BA137/BA987)-BA137,0)+(SUM($N137:AZ137)+SUM($N1103:AZ1103))*BA$967*BA987)*($F1103=5)</f>
        <v>0</v>
      </c>
      <c r="BB1103" s="269">
        <f>(IFERROR(-FV(BB$967,BB987,BB137/BB987)-BB137,0)+(SUM($N137:BA137)+SUM($N1103:BA1103))*BB$967*BB987)*($F1103=5)</f>
        <v>0</v>
      </c>
      <c r="BC1103" s="269">
        <f>(IFERROR(-FV(BC$967,BC987,BC137/BC987)-BC137,0)+(SUM($N137:BB137)+SUM($N1103:BB1103))*BC$967*BC987)*($F1103=5)</f>
        <v>0</v>
      </c>
      <c r="BD1103" s="269">
        <f>(IFERROR(-FV(BD$967,BD987,BD137/BD987)-BD137,0)+(SUM($N137:BC137)+SUM($N1103:BC1103))*BD$967*BD987)*($F1103=5)</f>
        <v>0</v>
      </c>
      <c r="BE1103" s="269">
        <f>(IFERROR(-FV(BE$967,BE987,BE137/BE987)-BE137,0)+(SUM($N137:BD137)+SUM($N1103:BD1103))*BE$967*BE987)*($F1103=5)</f>
        <v>0</v>
      </c>
      <c r="BF1103" s="269">
        <f>(IFERROR(-FV(BF$967,BF987,BF137/BF987)-BF137,0)+(SUM($N137:BE137)+SUM($N1103:BE1103))*BF$967*BF987)*($F1103=5)</f>
        <v>0</v>
      </c>
      <c r="BG1103" s="269">
        <f>(IFERROR(-FV(BG$967,BG987,BG137/BG987)-BG137,0)+(SUM($N137:BF137)+SUM($N1103:BF1103))*BG$967*BG987)*($F1103=5)</f>
        <v>0</v>
      </c>
      <c r="BH1103" s="269">
        <f>(IFERROR(-FV(BH$967,BH987,BH137/BH987)-BH137,0)+(SUM($N137:BG137)+SUM($N1103:BG1103))*BH$967*BH987)*($F1103=5)</f>
        <v>0</v>
      </c>
      <c r="BI1103" s="269">
        <f>(IFERROR(-FV(BI$967,BI987,BI137/BI987)-BI137,0)+(SUM($N137:BH137)+SUM($N1103:BH1103))*BI$967*BI987)*($F1103=5)</f>
        <v>0</v>
      </c>
      <c r="BJ1103" s="269">
        <f>(IFERROR(-FV(BJ$967,BJ987,BJ137/BJ987)-BJ137,0)+(SUM($N137:BI137)+SUM($N1103:BI1103))*BJ$967*BJ987)*($F1103=5)</f>
        <v>0</v>
      </c>
      <c r="BK1103" s="269">
        <f>(IFERROR(-FV(BK$967,BK987,BK137/BK987)-BK137,0)+(SUM($N137:BJ137)+SUM($N1103:BJ1103))*BK$967*BK987)*($F1103=5)</f>
        <v>0</v>
      </c>
      <c r="BL1103" s="269">
        <f>(IFERROR(-FV(BL$967,BL987,BL137/BL987)-BL137,0)+(SUM($N137:BK137)+SUM($N1103:BK1103))*BL$967*BL987)*($F1103=5)</f>
        <v>0</v>
      </c>
      <c r="BM1103" s="269">
        <f>(IFERROR(-FV(BM$967,BM987,BM137/BM987)-BM137,0)+(SUM($N137:BL137)+SUM($N1103:BL1103))*BM$967*BM987)*($F1103=5)</f>
        <v>0</v>
      </c>
    </row>
    <row r="1104" spans="3:65" ht="12.75" outlineLevel="1">
      <c r="C1104" s="220">
        <f t="shared" si="831"/>
        <v>17</v>
      </c>
      <c r="D1104" s="198" t="str">
        <f t="shared" si="832"/>
        <v>…</v>
      </c>
      <c r="E1104" s="245" t="str">
        <f t="shared" si="830"/>
        <v>Operating Expense</v>
      </c>
      <c r="F1104" s="215">
        <f t="shared" si="830"/>
        <v>2</v>
      </c>
      <c r="G1104" s="215"/>
      <c r="H1104" s="257"/>
      <c r="K1104" s="236">
        <f t="shared" si="833"/>
        <v>0</v>
      </c>
      <c r="L1104" s="237">
        <f t="shared" si="834"/>
        <v>0</v>
      </c>
      <c r="O1104" s="269">
        <f>(IFERROR(-FV(O$967,O988,O138/O988)-O138,0)+(SUM($N138:N138)+SUM($N1104:N1104))*O$967*O988)*($F1104=5)</f>
        <v>0</v>
      </c>
      <c r="P1104" s="269">
        <f>(IFERROR(-FV(P$967,P988,P138/P988)-P138,0)+(SUM($N138:O138)+SUM($N1104:O1104))*P$967*P988)*($F1104=5)</f>
        <v>0</v>
      </c>
      <c r="Q1104" s="269">
        <f>(IFERROR(-FV(Q$967,Q988,Q138/Q988)-Q138,0)+(SUM($N138:P138)+SUM($N1104:P1104))*Q$967*Q988)*($F1104=5)</f>
        <v>0</v>
      </c>
      <c r="R1104" s="269">
        <f>(IFERROR(-FV(R$967,R988,R138/R988)-R138,0)+(SUM($N138:Q138)+SUM($N1104:Q1104))*R$967*R988)*($F1104=5)</f>
        <v>0</v>
      </c>
      <c r="S1104" s="269">
        <f>(IFERROR(-FV(S$967,S988,S138/S988)-S138,0)+(SUM($N138:R138)+SUM($N1104:R1104))*S$967*S988)*($F1104=5)</f>
        <v>0</v>
      </c>
      <c r="T1104" s="269">
        <f>(IFERROR(-FV(T$967,T988,T138/T988)-T138,0)+(SUM($N138:S138)+SUM($N1104:S1104))*T$967*T988)*($F1104=5)</f>
        <v>0</v>
      </c>
      <c r="U1104" s="269">
        <f>(IFERROR(-FV(U$967,U988,U138/U988)-U138,0)+(SUM($N138:T138)+SUM($N1104:T1104))*U$967*U988)*($F1104=5)</f>
        <v>0</v>
      </c>
      <c r="V1104" s="269">
        <f>(IFERROR(-FV(V$967,V988,V138/V988)-V138,0)+(SUM($N138:U138)+SUM($N1104:U1104))*V$967*V988)*($F1104=5)</f>
        <v>0</v>
      </c>
      <c r="W1104" s="269">
        <f>(IFERROR(-FV(W$967,W988,W138/W988)-W138,0)+(SUM($N138:V138)+SUM($N1104:V1104))*W$967*W988)*($F1104=5)</f>
        <v>0</v>
      </c>
      <c r="X1104" s="269">
        <f>(IFERROR(-FV(X$967,X988,X138/X988)-X138,0)+(SUM($N138:W138)+SUM($N1104:W1104))*X$967*X988)*($F1104=5)</f>
        <v>0</v>
      </c>
      <c r="Y1104" s="269">
        <f>(IFERROR(-FV(Y$967,Y988,Y138/Y988)-Y138,0)+(SUM($N138:X138)+SUM($N1104:X1104))*Y$967*Y988)*($F1104=5)</f>
        <v>0</v>
      </c>
      <c r="Z1104" s="269">
        <f>(IFERROR(-FV(Z$967,Z988,Z138/Z988)-Z138,0)+(SUM($N138:Y138)+SUM($N1104:Y1104))*Z$967*Z988)*($F1104=5)</f>
        <v>0</v>
      </c>
      <c r="AA1104" s="269">
        <f>(IFERROR(-FV(AA$967,AA988,AA138/AA988)-AA138,0)+(SUM($N138:Z138)+SUM($N1104:Z1104))*AA$967*AA988)*($F1104=5)</f>
        <v>0</v>
      </c>
      <c r="AB1104" s="269">
        <f>(IFERROR(-FV(AB$967,AB988,AB138/AB988)-AB138,0)+(SUM($N138:AA138)+SUM($N1104:AA1104))*AB$967*AB988)*($F1104=5)</f>
        <v>0</v>
      </c>
      <c r="AC1104" s="269">
        <f>(IFERROR(-FV(AC$967,AC988,AC138/AC988)-AC138,0)+(SUM($N138:AB138)+SUM($N1104:AB1104))*AC$967*AC988)*($F1104=5)</f>
        <v>0</v>
      </c>
      <c r="AD1104" s="269">
        <f>(IFERROR(-FV(AD$967,AD988,AD138/AD988)-AD138,0)+(SUM($N138:AC138)+SUM($N1104:AC1104))*AD$967*AD988)*($F1104=5)</f>
        <v>0</v>
      </c>
      <c r="AE1104" s="269">
        <f>(IFERROR(-FV(AE$967,AE988,AE138/AE988)-AE138,0)+(SUM($N138:AD138)+SUM($N1104:AD1104))*AE$967*AE988)*($F1104=5)</f>
        <v>0</v>
      </c>
      <c r="AF1104" s="269">
        <f>(IFERROR(-FV(AF$967,AF988,AF138/AF988)-AF138,0)+(SUM($N138:AE138)+SUM($N1104:AE1104))*AF$967*AF988)*($F1104=5)</f>
        <v>0</v>
      </c>
      <c r="AG1104" s="269">
        <f>(IFERROR(-FV(AG$967,AG988,AG138/AG988)-AG138,0)+(SUM($N138:AF138)+SUM($N1104:AF1104))*AG$967*AG988)*($F1104=5)</f>
        <v>0</v>
      </c>
      <c r="AH1104" s="269">
        <f>(IFERROR(-FV(AH$967,AH988,AH138/AH988)-AH138,0)+(SUM($N138:AG138)+SUM($N1104:AG1104))*AH$967*AH988)*($F1104=5)</f>
        <v>0</v>
      </c>
      <c r="AI1104" s="269">
        <f>(IFERROR(-FV(AI$967,AI988,AI138/AI988)-AI138,0)+(SUM($N138:AH138)+SUM($N1104:AH1104))*AI$967*AI988)*($F1104=5)</f>
        <v>0</v>
      </c>
      <c r="AJ1104" s="269">
        <f>(IFERROR(-FV(AJ$967,AJ988,AJ138/AJ988)-AJ138,0)+(SUM($N138:AI138)+SUM($N1104:AI1104))*AJ$967*AJ988)*($F1104=5)</f>
        <v>0</v>
      </c>
      <c r="AK1104" s="269">
        <f>(IFERROR(-FV(AK$967,AK988,AK138/AK988)-AK138,0)+(SUM($N138:AJ138)+SUM($N1104:AJ1104))*AK$967*AK988)*($F1104=5)</f>
        <v>0</v>
      </c>
      <c r="AL1104" s="269">
        <f>(IFERROR(-FV(AL$967,AL988,AL138/AL988)-AL138,0)+(SUM($N138:AK138)+SUM($N1104:AK1104))*AL$967*AL988)*($F1104=5)</f>
        <v>0</v>
      </c>
      <c r="AM1104" s="269">
        <f>(IFERROR(-FV(AM$967,AM988,AM138/AM988)-AM138,0)+(SUM($N138:AL138)+SUM($N1104:AL1104))*AM$967*AM988)*($F1104=5)</f>
        <v>0</v>
      </c>
      <c r="AN1104" s="269">
        <f>(IFERROR(-FV(AN$967,AN988,AN138/AN988)-AN138,0)+(SUM($N138:AM138)+SUM($N1104:AM1104))*AN$967*AN988)*($F1104=5)</f>
        <v>0</v>
      </c>
      <c r="AO1104" s="269">
        <f>(IFERROR(-FV(AO$967,AO988,AO138/AO988)-AO138,0)+(SUM($N138:AN138)+SUM($N1104:AN1104))*AO$967*AO988)*($F1104=5)</f>
        <v>0</v>
      </c>
      <c r="AP1104" s="269">
        <f>(IFERROR(-FV(AP$967,AP988,AP138/AP988)-AP138,0)+(SUM($N138:AO138)+SUM($N1104:AO1104))*AP$967*AP988)*($F1104=5)</f>
        <v>0</v>
      </c>
      <c r="AQ1104" s="269">
        <f>(IFERROR(-FV(AQ$967,AQ988,AQ138/AQ988)-AQ138,0)+(SUM($N138:AP138)+SUM($N1104:AP1104))*AQ$967*AQ988)*($F1104=5)</f>
        <v>0</v>
      </c>
      <c r="AR1104" s="269">
        <f>(IFERROR(-FV(AR$967,AR988,AR138/AR988)-AR138,0)+(SUM($N138:AQ138)+SUM($N1104:AQ1104))*AR$967*AR988)*($F1104=5)</f>
        <v>0</v>
      </c>
      <c r="AS1104" s="269">
        <f>(IFERROR(-FV(AS$967,AS988,AS138/AS988)-AS138,0)+(SUM($N138:AR138)+SUM($N1104:AR1104))*AS$967*AS988)*($F1104=5)</f>
        <v>0</v>
      </c>
      <c r="AT1104" s="269">
        <f>(IFERROR(-FV(AT$967,AT988,AT138/AT988)-AT138,0)+(SUM($N138:AS138)+SUM($N1104:AS1104))*AT$967*AT988)*($F1104=5)</f>
        <v>0</v>
      </c>
      <c r="AU1104" s="269">
        <f>(IFERROR(-FV(AU$967,AU988,AU138/AU988)-AU138,0)+(SUM($N138:AT138)+SUM($N1104:AT1104))*AU$967*AU988)*($F1104=5)</f>
        <v>0</v>
      </c>
      <c r="AV1104" s="269">
        <f>(IFERROR(-FV(AV$967,AV988,AV138/AV988)-AV138,0)+(SUM($N138:AU138)+SUM($N1104:AU1104))*AV$967*AV988)*($F1104=5)</f>
        <v>0</v>
      </c>
      <c r="AW1104" s="269">
        <f>(IFERROR(-FV(AW$967,AW988,AW138/AW988)-AW138,0)+(SUM($N138:AV138)+SUM($N1104:AV1104))*AW$967*AW988)*($F1104=5)</f>
        <v>0</v>
      </c>
      <c r="AX1104" s="269">
        <f>(IFERROR(-FV(AX$967,AX988,AX138/AX988)-AX138,0)+(SUM($N138:AW138)+SUM($N1104:AW1104))*AX$967*AX988)*($F1104=5)</f>
        <v>0</v>
      </c>
      <c r="AY1104" s="269">
        <f>(IFERROR(-FV(AY$967,AY988,AY138/AY988)-AY138,0)+(SUM($N138:AX138)+SUM($N1104:AX1104))*AY$967*AY988)*($F1104=5)</f>
        <v>0</v>
      </c>
      <c r="AZ1104" s="269">
        <f>(IFERROR(-FV(AZ$967,AZ988,AZ138/AZ988)-AZ138,0)+(SUM($N138:AY138)+SUM($N1104:AY1104))*AZ$967*AZ988)*($F1104=5)</f>
        <v>0</v>
      </c>
      <c r="BA1104" s="269">
        <f>(IFERROR(-FV(BA$967,BA988,BA138/BA988)-BA138,0)+(SUM($N138:AZ138)+SUM($N1104:AZ1104))*BA$967*BA988)*($F1104=5)</f>
        <v>0</v>
      </c>
      <c r="BB1104" s="269">
        <f>(IFERROR(-FV(BB$967,BB988,BB138/BB988)-BB138,0)+(SUM($N138:BA138)+SUM($N1104:BA1104))*BB$967*BB988)*($F1104=5)</f>
        <v>0</v>
      </c>
      <c r="BC1104" s="269">
        <f>(IFERROR(-FV(BC$967,BC988,BC138/BC988)-BC138,0)+(SUM($N138:BB138)+SUM($N1104:BB1104))*BC$967*BC988)*($F1104=5)</f>
        <v>0</v>
      </c>
      <c r="BD1104" s="269">
        <f>(IFERROR(-FV(BD$967,BD988,BD138/BD988)-BD138,0)+(SUM($N138:BC138)+SUM($N1104:BC1104))*BD$967*BD988)*($F1104=5)</f>
        <v>0</v>
      </c>
      <c r="BE1104" s="269">
        <f>(IFERROR(-FV(BE$967,BE988,BE138/BE988)-BE138,0)+(SUM($N138:BD138)+SUM($N1104:BD1104))*BE$967*BE988)*($F1104=5)</f>
        <v>0</v>
      </c>
      <c r="BF1104" s="269">
        <f>(IFERROR(-FV(BF$967,BF988,BF138/BF988)-BF138,0)+(SUM($N138:BE138)+SUM($N1104:BE1104))*BF$967*BF988)*($F1104=5)</f>
        <v>0</v>
      </c>
      <c r="BG1104" s="269">
        <f>(IFERROR(-FV(BG$967,BG988,BG138/BG988)-BG138,0)+(SUM($N138:BF138)+SUM($N1104:BF1104))*BG$967*BG988)*($F1104=5)</f>
        <v>0</v>
      </c>
      <c r="BH1104" s="269">
        <f>(IFERROR(-FV(BH$967,BH988,BH138/BH988)-BH138,0)+(SUM($N138:BG138)+SUM($N1104:BG1104))*BH$967*BH988)*($F1104=5)</f>
        <v>0</v>
      </c>
      <c r="BI1104" s="269">
        <f>(IFERROR(-FV(BI$967,BI988,BI138/BI988)-BI138,0)+(SUM($N138:BH138)+SUM($N1104:BH1104))*BI$967*BI988)*($F1104=5)</f>
        <v>0</v>
      </c>
      <c r="BJ1104" s="269">
        <f>(IFERROR(-FV(BJ$967,BJ988,BJ138/BJ988)-BJ138,0)+(SUM($N138:BI138)+SUM($N1104:BI1104))*BJ$967*BJ988)*($F1104=5)</f>
        <v>0</v>
      </c>
      <c r="BK1104" s="269">
        <f>(IFERROR(-FV(BK$967,BK988,BK138/BK988)-BK138,0)+(SUM($N138:BJ138)+SUM($N1104:BJ1104))*BK$967*BK988)*($F1104=5)</f>
        <v>0</v>
      </c>
      <c r="BL1104" s="269">
        <f>(IFERROR(-FV(BL$967,BL988,BL138/BL988)-BL138,0)+(SUM($N138:BK138)+SUM($N1104:BK1104))*BL$967*BL988)*($F1104=5)</f>
        <v>0</v>
      </c>
      <c r="BM1104" s="269">
        <f>(IFERROR(-FV(BM$967,BM988,BM138/BM988)-BM138,0)+(SUM($N138:BL138)+SUM($N1104:BL1104))*BM$967*BM988)*($F1104=5)</f>
        <v>0</v>
      </c>
    </row>
    <row r="1105" spans="3:65" ht="12.75" outlineLevel="1">
      <c r="C1105" s="220">
        <f t="shared" si="831"/>
        <v>18</v>
      </c>
      <c r="D1105" s="198" t="str">
        <f t="shared" si="832"/>
        <v>…</v>
      </c>
      <c r="E1105" s="245" t="str">
        <f t="shared" si="830"/>
        <v>Operating Expense</v>
      </c>
      <c r="F1105" s="215">
        <f t="shared" si="830"/>
        <v>2</v>
      </c>
      <c r="G1105" s="215"/>
      <c r="H1105" s="257"/>
      <c r="K1105" s="236">
        <f t="shared" si="833"/>
        <v>0</v>
      </c>
      <c r="L1105" s="237">
        <f t="shared" si="834"/>
        <v>0</v>
      </c>
      <c r="O1105" s="269">
        <f>(IFERROR(-FV(O$967,O989,O139/O989)-O139,0)+(SUM($N139:N139)+SUM($N1105:N1105))*O$967*O989)*($F1105=5)</f>
        <v>0</v>
      </c>
      <c r="P1105" s="269">
        <f>(IFERROR(-FV(P$967,P989,P139/P989)-P139,0)+(SUM($N139:O139)+SUM($N1105:O1105))*P$967*P989)*($F1105=5)</f>
        <v>0</v>
      </c>
      <c r="Q1105" s="269">
        <f>(IFERROR(-FV(Q$967,Q989,Q139/Q989)-Q139,0)+(SUM($N139:P139)+SUM($N1105:P1105))*Q$967*Q989)*($F1105=5)</f>
        <v>0</v>
      </c>
      <c r="R1105" s="269">
        <f>(IFERROR(-FV(R$967,R989,R139/R989)-R139,0)+(SUM($N139:Q139)+SUM($N1105:Q1105))*R$967*R989)*($F1105=5)</f>
        <v>0</v>
      </c>
      <c r="S1105" s="269">
        <f>(IFERROR(-FV(S$967,S989,S139/S989)-S139,0)+(SUM($N139:R139)+SUM($N1105:R1105))*S$967*S989)*($F1105=5)</f>
        <v>0</v>
      </c>
      <c r="T1105" s="269">
        <f>(IFERROR(-FV(T$967,T989,T139/T989)-T139,0)+(SUM($N139:S139)+SUM($N1105:S1105))*T$967*T989)*($F1105=5)</f>
        <v>0</v>
      </c>
      <c r="U1105" s="269">
        <f>(IFERROR(-FV(U$967,U989,U139/U989)-U139,0)+(SUM($N139:T139)+SUM($N1105:T1105))*U$967*U989)*($F1105=5)</f>
        <v>0</v>
      </c>
      <c r="V1105" s="269">
        <f>(IFERROR(-FV(V$967,V989,V139/V989)-V139,0)+(SUM($N139:U139)+SUM($N1105:U1105))*V$967*V989)*($F1105=5)</f>
        <v>0</v>
      </c>
      <c r="W1105" s="269">
        <f>(IFERROR(-FV(W$967,W989,W139/W989)-W139,0)+(SUM($N139:V139)+SUM($N1105:V1105))*W$967*W989)*($F1105=5)</f>
        <v>0</v>
      </c>
      <c r="X1105" s="269">
        <f>(IFERROR(-FV(X$967,X989,X139/X989)-X139,0)+(SUM($N139:W139)+SUM($N1105:W1105))*X$967*X989)*($F1105=5)</f>
        <v>0</v>
      </c>
      <c r="Y1105" s="269">
        <f>(IFERROR(-FV(Y$967,Y989,Y139/Y989)-Y139,0)+(SUM($N139:X139)+SUM($N1105:X1105))*Y$967*Y989)*($F1105=5)</f>
        <v>0</v>
      </c>
      <c r="Z1105" s="269">
        <f>(IFERROR(-FV(Z$967,Z989,Z139/Z989)-Z139,0)+(SUM($N139:Y139)+SUM($N1105:Y1105))*Z$967*Z989)*($F1105=5)</f>
        <v>0</v>
      </c>
      <c r="AA1105" s="269">
        <f>(IFERROR(-FV(AA$967,AA989,AA139/AA989)-AA139,0)+(SUM($N139:Z139)+SUM($N1105:Z1105))*AA$967*AA989)*($F1105=5)</f>
        <v>0</v>
      </c>
      <c r="AB1105" s="269">
        <f>(IFERROR(-FV(AB$967,AB989,AB139/AB989)-AB139,0)+(SUM($N139:AA139)+SUM($N1105:AA1105))*AB$967*AB989)*($F1105=5)</f>
        <v>0</v>
      </c>
      <c r="AC1105" s="269">
        <f>(IFERROR(-FV(AC$967,AC989,AC139/AC989)-AC139,0)+(SUM($N139:AB139)+SUM($N1105:AB1105))*AC$967*AC989)*($F1105=5)</f>
        <v>0</v>
      </c>
      <c r="AD1105" s="269">
        <f>(IFERROR(-FV(AD$967,AD989,AD139/AD989)-AD139,0)+(SUM($N139:AC139)+SUM($N1105:AC1105))*AD$967*AD989)*($F1105=5)</f>
        <v>0</v>
      </c>
      <c r="AE1105" s="269">
        <f>(IFERROR(-FV(AE$967,AE989,AE139/AE989)-AE139,0)+(SUM($N139:AD139)+SUM($N1105:AD1105))*AE$967*AE989)*($F1105=5)</f>
        <v>0</v>
      </c>
      <c r="AF1105" s="269">
        <f>(IFERROR(-FV(AF$967,AF989,AF139/AF989)-AF139,0)+(SUM($N139:AE139)+SUM($N1105:AE1105))*AF$967*AF989)*($F1105=5)</f>
        <v>0</v>
      </c>
      <c r="AG1105" s="269">
        <f>(IFERROR(-FV(AG$967,AG989,AG139/AG989)-AG139,0)+(SUM($N139:AF139)+SUM($N1105:AF1105))*AG$967*AG989)*($F1105=5)</f>
        <v>0</v>
      </c>
      <c r="AH1105" s="269">
        <f>(IFERROR(-FV(AH$967,AH989,AH139/AH989)-AH139,0)+(SUM($N139:AG139)+SUM($N1105:AG1105))*AH$967*AH989)*($F1105=5)</f>
        <v>0</v>
      </c>
      <c r="AI1105" s="269">
        <f>(IFERROR(-FV(AI$967,AI989,AI139/AI989)-AI139,0)+(SUM($N139:AH139)+SUM($N1105:AH1105))*AI$967*AI989)*($F1105=5)</f>
        <v>0</v>
      </c>
      <c r="AJ1105" s="269">
        <f>(IFERROR(-FV(AJ$967,AJ989,AJ139/AJ989)-AJ139,0)+(SUM($N139:AI139)+SUM($N1105:AI1105))*AJ$967*AJ989)*($F1105=5)</f>
        <v>0</v>
      </c>
      <c r="AK1105" s="269">
        <f>(IFERROR(-FV(AK$967,AK989,AK139/AK989)-AK139,0)+(SUM($N139:AJ139)+SUM($N1105:AJ1105))*AK$967*AK989)*($F1105=5)</f>
        <v>0</v>
      </c>
      <c r="AL1105" s="269">
        <f>(IFERROR(-FV(AL$967,AL989,AL139/AL989)-AL139,0)+(SUM($N139:AK139)+SUM($N1105:AK1105))*AL$967*AL989)*($F1105=5)</f>
        <v>0</v>
      </c>
      <c r="AM1105" s="269">
        <f>(IFERROR(-FV(AM$967,AM989,AM139/AM989)-AM139,0)+(SUM($N139:AL139)+SUM($N1105:AL1105))*AM$967*AM989)*($F1105=5)</f>
        <v>0</v>
      </c>
      <c r="AN1105" s="269">
        <f>(IFERROR(-FV(AN$967,AN989,AN139/AN989)-AN139,0)+(SUM($N139:AM139)+SUM($N1105:AM1105))*AN$967*AN989)*($F1105=5)</f>
        <v>0</v>
      </c>
      <c r="AO1105" s="269">
        <f>(IFERROR(-FV(AO$967,AO989,AO139/AO989)-AO139,0)+(SUM($N139:AN139)+SUM($N1105:AN1105))*AO$967*AO989)*($F1105=5)</f>
        <v>0</v>
      </c>
      <c r="AP1105" s="269">
        <f>(IFERROR(-FV(AP$967,AP989,AP139/AP989)-AP139,0)+(SUM($N139:AO139)+SUM($N1105:AO1105))*AP$967*AP989)*($F1105=5)</f>
        <v>0</v>
      </c>
      <c r="AQ1105" s="269">
        <f>(IFERROR(-FV(AQ$967,AQ989,AQ139/AQ989)-AQ139,0)+(SUM($N139:AP139)+SUM($N1105:AP1105))*AQ$967*AQ989)*($F1105=5)</f>
        <v>0</v>
      </c>
      <c r="AR1105" s="269">
        <f>(IFERROR(-FV(AR$967,AR989,AR139/AR989)-AR139,0)+(SUM($N139:AQ139)+SUM($N1105:AQ1105))*AR$967*AR989)*($F1105=5)</f>
        <v>0</v>
      </c>
      <c r="AS1105" s="269">
        <f>(IFERROR(-FV(AS$967,AS989,AS139/AS989)-AS139,0)+(SUM($N139:AR139)+SUM($N1105:AR1105))*AS$967*AS989)*($F1105=5)</f>
        <v>0</v>
      </c>
      <c r="AT1105" s="269">
        <f>(IFERROR(-FV(AT$967,AT989,AT139/AT989)-AT139,0)+(SUM($N139:AS139)+SUM($N1105:AS1105))*AT$967*AT989)*($F1105=5)</f>
        <v>0</v>
      </c>
      <c r="AU1105" s="269">
        <f>(IFERROR(-FV(AU$967,AU989,AU139/AU989)-AU139,0)+(SUM($N139:AT139)+SUM($N1105:AT1105))*AU$967*AU989)*($F1105=5)</f>
        <v>0</v>
      </c>
      <c r="AV1105" s="269">
        <f>(IFERROR(-FV(AV$967,AV989,AV139/AV989)-AV139,0)+(SUM($N139:AU139)+SUM($N1105:AU1105))*AV$967*AV989)*($F1105=5)</f>
        <v>0</v>
      </c>
      <c r="AW1105" s="269">
        <f>(IFERROR(-FV(AW$967,AW989,AW139/AW989)-AW139,0)+(SUM($N139:AV139)+SUM($N1105:AV1105))*AW$967*AW989)*($F1105=5)</f>
        <v>0</v>
      </c>
      <c r="AX1105" s="269">
        <f>(IFERROR(-FV(AX$967,AX989,AX139/AX989)-AX139,0)+(SUM($N139:AW139)+SUM($N1105:AW1105))*AX$967*AX989)*($F1105=5)</f>
        <v>0</v>
      </c>
      <c r="AY1105" s="269">
        <f>(IFERROR(-FV(AY$967,AY989,AY139/AY989)-AY139,0)+(SUM($N139:AX139)+SUM($N1105:AX1105))*AY$967*AY989)*($F1105=5)</f>
        <v>0</v>
      </c>
      <c r="AZ1105" s="269">
        <f>(IFERROR(-FV(AZ$967,AZ989,AZ139/AZ989)-AZ139,0)+(SUM($N139:AY139)+SUM($N1105:AY1105))*AZ$967*AZ989)*($F1105=5)</f>
        <v>0</v>
      </c>
      <c r="BA1105" s="269">
        <f>(IFERROR(-FV(BA$967,BA989,BA139/BA989)-BA139,0)+(SUM($N139:AZ139)+SUM($N1105:AZ1105))*BA$967*BA989)*($F1105=5)</f>
        <v>0</v>
      </c>
      <c r="BB1105" s="269">
        <f>(IFERROR(-FV(BB$967,BB989,BB139/BB989)-BB139,0)+(SUM($N139:BA139)+SUM($N1105:BA1105))*BB$967*BB989)*($F1105=5)</f>
        <v>0</v>
      </c>
      <c r="BC1105" s="269">
        <f>(IFERROR(-FV(BC$967,BC989,BC139/BC989)-BC139,0)+(SUM($N139:BB139)+SUM($N1105:BB1105))*BC$967*BC989)*($F1105=5)</f>
        <v>0</v>
      </c>
      <c r="BD1105" s="269">
        <f>(IFERROR(-FV(BD$967,BD989,BD139/BD989)-BD139,0)+(SUM($N139:BC139)+SUM($N1105:BC1105))*BD$967*BD989)*($F1105=5)</f>
        <v>0</v>
      </c>
      <c r="BE1105" s="269">
        <f>(IFERROR(-FV(BE$967,BE989,BE139/BE989)-BE139,0)+(SUM($N139:BD139)+SUM($N1105:BD1105))*BE$967*BE989)*($F1105=5)</f>
        <v>0</v>
      </c>
      <c r="BF1105" s="269">
        <f>(IFERROR(-FV(BF$967,BF989,BF139/BF989)-BF139,0)+(SUM($N139:BE139)+SUM($N1105:BE1105))*BF$967*BF989)*($F1105=5)</f>
        <v>0</v>
      </c>
      <c r="BG1105" s="269">
        <f>(IFERROR(-FV(BG$967,BG989,BG139/BG989)-BG139,0)+(SUM($N139:BF139)+SUM($N1105:BF1105))*BG$967*BG989)*($F1105=5)</f>
        <v>0</v>
      </c>
      <c r="BH1105" s="269">
        <f>(IFERROR(-FV(BH$967,BH989,BH139/BH989)-BH139,0)+(SUM($N139:BG139)+SUM($N1105:BG1105))*BH$967*BH989)*($F1105=5)</f>
        <v>0</v>
      </c>
      <c r="BI1105" s="269">
        <f>(IFERROR(-FV(BI$967,BI989,BI139/BI989)-BI139,0)+(SUM($N139:BH139)+SUM($N1105:BH1105))*BI$967*BI989)*($F1105=5)</f>
        <v>0</v>
      </c>
      <c r="BJ1105" s="269">
        <f>(IFERROR(-FV(BJ$967,BJ989,BJ139/BJ989)-BJ139,0)+(SUM($N139:BI139)+SUM($N1105:BI1105))*BJ$967*BJ989)*($F1105=5)</f>
        <v>0</v>
      </c>
      <c r="BK1105" s="269">
        <f>(IFERROR(-FV(BK$967,BK989,BK139/BK989)-BK139,0)+(SUM($N139:BJ139)+SUM($N1105:BJ1105))*BK$967*BK989)*($F1105=5)</f>
        <v>0</v>
      </c>
      <c r="BL1105" s="269">
        <f>(IFERROR(-FV(BL$967,BL989,BL139/BL989)-BL139,0)+(SUM($N139:BK139)+SUM($N1105:BK1105))*BL$967*BL989)*($F1105=5)</f>
        <v>0</v>
      </c>
      <c r="BM1105" s="269">
        <f>(IFERROR(-FV(BM$967,BM989,BM139/BM989)-BM139,0)+(SUM($N139:BL139)+SUM($N1105:BL1105))*BM$967*BM989)*($F1105=5)</f>
        <v>0</v>
      </c>
    </row>
    <row r="1106" spans="3:65" ht="12.75" outlineLevel="1">
      <c r="C1106" s="220">
        <f t="shared" si="831"/>
        <v>19</v>
      </c>
      <c r="D1106" s="198" t="str">
        <f t="shared" si="832"/>
        <v>…</v>
      </c>
      <c r="E1106" s="245" t="str">
        <f t="shared" si="830"/>
        <v>Operating Expense</v>
      </c>
      <c r="F1106" s="215">
        <f t="shared" si="830"/>
        <v>2</v>
      </c>
      <c r="G1106" s="215"/>
      <c r="H1106" s="257"/>
      <c r="K1106" s="236">
        <f t="shared" si="833"/>
        <v>0</v>
      </c>
      <c r="L1106" s="237">
        <f t="shared" si="834"/>
        <v>0</v>
      </c>
      <c r="O1106" s="269">
        <f>(IFERROR(-FV(O$967,O990,O140/O990)-O140,0)+(SUM($N140:N140)+SUM($N1106:N1106))*O$967*O990)*($F1106=5)</f>
        <v>0</v>
      </c>
      <c r="P1106" s="269">
        <f>(IFERROR(-FV(P$967,P990,P140/P990)-P140,0)+(SUM($N140:O140)+SUM($N1106:O1106))*P$967*P990)*($F1106=5)</f>
        <v>0</v>
      </c>
      <c r="Q1106" s="269">
        <f>(IFERROR(-FV(Q$967,Q990,Q140/Q990)-Q140,0)+(SUM($N140:P140)+SUM($N1106:P1106))*Q$967*Q990)*($F1106=5)</f>
        <v>0</v>
      </c>
      <c r="R1106" s="269">
        <f>(IFERROR(-FV(R$967,R990,R140/R990)-R140,0)+(SUM($N140:Q140)+SUM($N1106:Q1106))*R$967*R990)*($F1106=5)</f>
        <v>0</v>
      </c>
      <c r="S1106" s="269">
        <f>(IFERROR(-FV(S$967,S990,S140/S990)-S140,0)+(SUM($N140:R140)+SUM($N1106:R1106))*S$967*S990)*($F1106=5)</f>
        <v>0</v>
      </c>
      <c r="T1106" s="269">
        <f>(IFERROR(-FV(T$967,T990,T140/T990)-T140,0)+(SUM($N140:S140)+SUM($N1106:S1106))*T$967*T990)*($F1106=5)</f>
        <v>0</v>
      </c>
      <c r="U1106" s="269">
        <f>(IFERROR(-FV(U$967,U990,U140/U990)-U140,0)+(SUM($N140:T140)+SUM($N1106:T1106))*U$967*U990)*($F1106=5)</f>
        <v>0</v>
      </c>
      <c r="V1106" s="269">
        <f>(IFERROR(-FV(V$967,V990,V140/V990)-V140,0)+(SUM($N140:U140)+SUM($N1106:U1106))*V$967*V990)*($F1106=5)</f>
        <v>0</v>
      </c>
      <c r="W1106" s="269">
        <f>(IFERROR(-FV(W$967,W990,W140/W990)-W140,0)+(SUM($N140:V140)+SUM($N1106:V1106))*W$967*W990)*($F1106=5)</f>
        <v>0</v>
      </c>
      <c r="X1106" s="269">
        <f>(IFERROR(-FV(X$967,X990,X140/X990)-X140,0)+(SUM($N140:W140)+SUM($N1106:W1106))*X$967*X990)*($F1106=5)</f>
        <v>0</v>
      </c>
      <c r="Y1106" s="269">
        <f>(IFERROR(-FV(Y$967,Y990,Y140/Y990)-Y140,0)+(SUM($N140:X140)+SUM($N1106:X1106))*Y$967*Y990)*($F1106=5)</f>
        <v>0</v>
      </c>
      <c r="Z1106" s="269">
        <f>(IFERROR(-FV(Z$967,Z990,Z140/Z990)-Z140,0)+(SUM($N140:Y140)+SUM($N1106:Y1106))*Z$967*Z990)*($F1106=5)</f>
        <v>0</v>
      </c>
      <c r="AA1106" s="269">
        <f>(IFERROR(-FV(AA$967,AA990,AA140/AA990)-AA140,0)+(SUM($N140:Z140)+SUM($N1106:Z1106))*AA$967*AA990)*($F1106=5)</f>
        <v>0</v>
      </c>
      <c r="AB1106" s="269">
        <f>(IFERROR(-FV(AB$967,AB990,AB140/AB990)-AB140,0)+(SUM($N140:AA140)+SUM($N1106:AA1106))*AB$967*AB990)*($F1106=5)</f>
        <v>0</v>
      </c>
      <c r="AC1106" s="269">
        <f>(IFERROR(-FV(AC$967,AC990,AC140/AC990)-AC140,0)+(SUM($N140:AB140)+SUM($N1106:AB1106))*AC$967*AC990)*($F1106=5)</f>
        <v>0</v>
      </c>
      <c r="AD1106" s="269">
        <f>(IFERROR(-FV(AD$967,AD990,AD140/AD990)-AD140,0)+(SUM($N140:AC140)+SUM($N1106:AC1106))*AD$967*AD990)*($F1106=5)</f>
        <v>0</v>
      </c>
      <c r="AE1106" s="269">
        <f>(IFERROR(-FV(AE$967,AE990,AE140/AE990)-AE140,0)+(SUM($N140:AD140)+SUM($N1106:AD1106))*AE$967*AE990)*($F1106=5)</f>
        <v>0</v>
      </c>
      <c r="AF1106" s="269">
        <f>(IFERROR(-FV(AF$967,AF990,AF140/AF990)-AF140,0)+(SUM($N140:AE140)+SUM($N1106:AE1106))*AF$967*AF990)*($F1106=5)</f>
        <v>0</v>
      </c>
      <c r="AG1106" s="269">
        <f>(IFERROR(-FV(AG$967,AG990,AG140/AG990)-AG140,0)+(SUM($N140:AF140)+SUM($N1106:AF1106))*AG$967*AG990)*($F1106=5)</f>
        <v>0</v>
      </c>
      <c r="AH1106" s="269">
        <f>(IFERROR(-FV(AH$967,AH990,AH140/AH990)-AH140,0)+(SUM($N140:AG140)+SUM($N1106:AG1106))*AH$967*AH990)*($F1106=5)</f>
        <v>0</v>
      </c>
      <c r="AI1106" s="269">
        <f>(IFERROR(-FV(AI$967,AI990,AI140/AI990)-AI140,0)+(SUM($N140:AH140)+SUM($N1106:AH1106))*AI$967*AI990)*($F1106=5)</f>
        <v>0</v>
      </c>
      <c r="AJ1106" s="269">
        <f>(IFERROR(-FV(AJ$967,AJ990,AJ140/AJ990)-AJ140,0)+(SUM($N140:AI140)+SUM($N1106:AI1106))*AJ$967*AJ990)*($F1106=5)</f>
        <v>0</v>
      </c>
      <c r="AK1106" s="269">
        <f>(IFERROR(-FV(AK$967,AK990,AK140/AK990)-AK140,0)+(SUM($N140:AJ140)+SUM($N1106:AJ1106))*AK$967*AK990)*($F1106=5)</f>
        <v>0</v>
      </c>
      <c r="AL1106" s="269">
        <f>(IFERROR(-FV(AL$967,AL990,AL140/AL990)-AL140,0)+(SUM($N140:AK140)+SUM($N1106:AK1106))*AL$967*AL990)*($F1106=5)</f>
        <v>0</v>
      </c>
      <c r="AM1106" s="269">
        <f>(IFERROR(-FV(AM$967,AM990,AM140/AM990)-AM140,0)+(SUM($N140:AL140)+SUM($N1106:AL1106))*AM$967*AM990)*($F1106=5)</f>
        <v>0</v>
      </c>
      <c r="AN1106" s="269">
        <f>(IFERROR(-FV(AN$967,AN990,AN140/AN990)-AN140,0)+(SUM($N140:AM140)+SUM($N1106:AM1106))*AN$967*AN990)*($F1106=5)</f>
        <v>0</v>
      </c>
      <c r="AO1106" s="269">
        <f>(IFERROR(-FV(AO$967,AO990,AO140/AO990)-AO140,0)+(SUM($N140:AN140)+SUM($N1106:AN1106))*AO$967*AO990)*($F1106=5)</f>
        <v>0</v>
      </c>
      <c r="AP1106" s="269">
        <f>(IFERROR(-FV(AP$967,AP990,AP140/AP990)-AP140,0)+(SUM($N140:AO140)+SUM($N1106:AO1106))*AP$967*AP990)*($F1106=5)</f>
        <v>0</v>
      </c>
      <c r="AQ1106" s="269">
        <f>(IFERROR(-FV(AQ$967,AQ990,AQ140/AQ990)-AQ140,0)+(SUM($N140:AP140)+SUM($N1106:AP1106))*AQ$967*AQ990)*($F1106=5)</f>
        <v>0</v>
      </c>
      <c r="AR1106" s="269">
        <f>(IFERROR(-FV(AR$967,AR990,AR140/AR990)-AR140,0)+(SUM($N140:AQ140)+SUM($N1106:AQ1106))*AR$967*AR990)*($F1106=5)</f>
        <v>0</v>
      </c>
      <c r="AS1106" s="269">
        <f>(IFERROR(-FV(AS$967,AS990,AS140/AS990)-AS140,0)+(SUM($N140:AR140)+SUM($N1106:AR1106))*AS$967*AS990)*($F1106=5)</f>
        <v>0</v>
      </c>
      <c r="AT1106" s="269">
        <f>(IFERROR(-FV(AT$967,AT990,AT140/AT990)-AT140,0)+(SUM($N140:AS140)+SUM($N1106:AS1106))*AT$967*AT990)*($F1106=5)</f>
        <v>0</v>
      </c>
      <c r="AU1106" s="269">
        <f>(IFERROR(-FV(AU$967,AU990,AU140/AU990)-AU140,0)+(SUM($N140:AT140)+SUM($N1106:AT1106))*AU$967*AU990)*($F1106=5)</f>
        <v>0</v>
      </c>
      <c r="AV1106" s="269">
        <f>(IFERROR(-FV(AV$967,AV990,AV140/AV990)-AV140,0)+(SUM($N140:AU140)+SUM($N1106:AU1106))*AV$967*AV990)*($F1106=5)</f>
        <v>0</v>
      </c>
      <c r="AW1106" s="269">
        <f>(IFERROR(-FV(AW$967,AW990,AW140/AW990)-AW140,0)+(SUM($N140:AV140)+SUM($N1106:AV1106))*AW$967*AW990)*($F1106=5)</f>
        <v>0</v>
      </c>
      <c r="AX1106" s="269">
        <f>(IFERROR(-FV(AX$967,AX990,AX140/AX990)-AX140,0)+(SUM($N140:AW140)+SUM($N1106:AW1106))*AX$967*AX990)*($F1106=5)</f>
        <v>0</v>
      </c>
      <c r="AY1106" s="269">
        <f>(IFERROR(-FV(AY$967,AY990,AY140/AY990)-AY140,0)+(SUM($N140:AX140)+SUM($N1106:AX1106))*AY$967*AY990)*($F1106=5)</f>
        <v>0</v>
      </c>
      <c r="AZ1106" s="269">
        <f>(IFERROR(-FV(AZ$967,AZ990,AZ140/AZ990)-AZ140,0)+(SUM($N140:AY140)+SUM($N1106:AY1106))*AZ$967*AZ990)*($F1106=5)</f>
        <v>0</v>
      </c>
      <c r="BA1106" s="269">
        <f>(IFERROR(-FV(BA$967,BA990,BA140/BA990)-BA140,0)+(SUM($N140:AZ140)+SUM($N1106:AZ1106))*BA$967*BA990)*($F1106=5)</f>
        <v>0</v>
      </c>
      <c r="BB1106" s="269">
        <f>(IFERROR(-FV(BB$967,BB990,BB140/BB990)-BB140,0)+(SUM($N140:BA140)+SUM($N1106:BA1106))*BB$967*BB990)*($F1106=5)</f>
        <v>0</v>
      </c>
      <c r="BC1106" s="269">
        <f>(IFERROR(-FV(BC$967,BC990,BC140/BC990)-BC140,0)+(SUM($N140:BB140)+SUM($N1106:BB1106))*BC$967*BC990)*($F1106=5)</f>
        <v>0</v>
      </c>
      <c r="BD1106" s="269">
        <f>(IFERROR(-FV(BD$967,BD990,BD140/BD990)-BD140,0)+(SUM($N140:BC140)+SUM($N1106:BC1106))*BD$967*BD990)*($F1106=5)</f>
        <v>0</v>
      </c>
      <c r="BE1106" s="269">
        <f>(IFERROR(-FV(BE$967,BE990,BE140/BE990)-BE140,0)+(SUM($N140:BD140)+SUM($N1106:BD1106))*BE$967*BE990)*($F1106=5)</f>
        <v>0</v>
      </c>
      <c r="BF1106" s="269">
        <f>(IFERROR(-FV(BF$967,BF990,BF140/BF990)-BF140,0)+(SUM($N140:BE140)+SUM($N1106:BE1106))*BF$967*BF990)*($F1106=5)</f>
        <v>0</v>
      </c>
      <c r="BG1106" s="269">
        <f>(IFERROR(-FV(BG$967,BG990,BG140/BG990)-BG140,0)+(SUM($N140:BF140)+SUM($N1106:BF1106))*BG$967*BG990)*($F1106=5)</f>
        <v>0</v>
      </c>
      <c r="BH1106" s="269">
        <f>(IFERROR(-FV(BH$967,BH990,BH140/BH990)-BH140,0)+(SUM($N140:BG140)+SUM($N1106:BG1106))*BH$967*BH990)*($F1106=5)</f>
        <v>0</v>
      </c>
      <c r="BI1106" s="269">
        <f>(IFERROR(-FV(BI$967,BI990,BI140/BI990)-BI140,0)+(SUM($N140:BH140)+SUM($N1106:BH1106))*BI$967*BI990)*($F1106=5)</f>
        <v>0</v>
      </c>
      <c r="BJ1106" s="269">
        <f>(IFERROR(-FV(BJ$967,BJ990,BJ140/BJ990)-BJ140,0)+(SUM($N140:BI140)+SUM($N1106:BI1106))*BJ$967*BJ990)*($F1106=5)</f>
        <v>0</v>
      </c>
      <c r="BK1106" s="269">
        <f>(IFERROR(-FV(BK$967,BK990,BK140/BK990)-BK140,0)+(SUM($N140:BJ140)+SUM($N1106:BJ1106))*BK$967*BK990)*($F1106=5)</f>
        <v>0</v>
      </c>
      <c r="BL1106" s="269">
        <f>(IFERROR(-FV(BL$967,BL990,BL140/BL990)-BL140,0)+(SUM($N140:BK140)+SUM($N1106:BK1106))*BL$967*BL990)*($F1106=5)</f>
        <v>0</v>
      </c>
      <c r="BM1106" s="269">
        <f>(IFERROR(-FV(BM$967,BM990,BM140/BM990)-BM140,0)+(SUM($N140:BL140)+SUM($N1106:BL1106))*BM$967*BM990)*($F1106=5)</f>
        <v>0</v>
      </c>
    </row>
    <row r="1107" spans="3:65" ht="12.75" outlineLevel="1">
      <c r="C1107" s="220">
        <f t="shared" si="831"/>
        <v>20</v>
      </c>
      <c r="D1107" s="198" t="str">
        <f t="shared" si="832"/>
        <v>…</v>
      </c>
      <c r="E1107" s="245" t="str">
        <f t="shared" si="830"/>
        <v>Operating Expense</v>
      </c>
      <c r="F1107" s="215">
        <f t="shared" si="830"/>
        <v>2</v>
      </c>
      <c r="G1107" s="215"/>
      <c r="H1107" s="257"/>
      <c r="K1107" s="236">
        <f t="shared" si="833"/>
        <v>0</v>
      </c>
      <c r="L1107" s="237">
        <f t="shared" si="834"/>
        <v>0</v>
      </c>
      <c r="O1107" s="269">
        <f>(IFERROR(-FV(O$967,O991,O141/O991)-O141,0)+(SUM($N141:N141)+SUM($N1107:N1107))*O$967*O991)*($F1107=5)</f>
        <v>0</v>
      </c>
      <c r="P1107" s="269">
        <f>(IFERROR(-FV(P$967,P991,P141/P991)-P141,0)+(SUM($N141:O141)+SUM($N1107:O1107))*P$967*P991)*($F1107=5)</f>
        <v>0</v>
      </c>
      <c r="Q1107" s="269">
        <f>(IFERROR(-FV(Q$967,Q991,Q141/Q991)-Q141,0)+(SUM($N141:P141)+SUM($N1107:P1107))*Q$967*Q991)*($F1107=5)</f>
        <v>0</v>
      </c>
      <c r="R1107" s="269">
        <f>(IFERROR(-FV(R$967,R991,R141/R991)-R141,0)+(SUM($N141:Q141)+SUM($N1107:Q1107))*R$967*R991)*($F1107=5)</f>
        <v>0</v>
      </c>
      <c r="S1107" s="269">
        <f>(IFERROR(-FV(S$967,S991,S141/S991)-S141,0)+(SUM($N141:R141)+SUM($N1107:R1107))*S$967*S991)*($F1107=5)</f>
        <v>0</v>
      </c>
      <c r="T1107" s="269">
        <f>(IFERROR(-FV(T$967,T991,T141/T991)-T141,0)+(SUM($N141:S141)+SUM($N1107:S1107))*T$967*T991)*($F1107=5)</f>
        <v>0</v>
      </c>
      <c r="U1107" s="269">
        <f>(IFERROR(-FV(U$967,U991,U141/U991)-U141,0)+(SUM($N141:T141)+SUM($N1107:T1107))*U$967*U991)*($F1107=5)</f>
        <v>0</v>
      </c>
      <c r="V1107" s="269">
        <f>(IFERROR(-FV(V$967,V991,V141/V991)-V141,0)+(SUM($N141:U141)+SUM($N1107:U1107))*V$967*V991)*($F1107=5)</f>
        <v>0</v>
      </c>
      <c r="W1107" s="269">
        <f>(IFERROR(-FV(W$967,W991,W141/W991)-W141,0)+(SUM($N141:V141)+SUM($N1107:V1107))*W$967*W991)*($F1107=5)</f>
        <v>0</v>
      </c>
      <c r="X1107" s="269">
        <f>(IFERROR(-FV(X$967,X991,X141/X991)-X141,0)+(SUM($N141:W141)+SUM($N1107:W1107))*X$967*X991)*($F1107=5)</f>
        <v>0</v>
      </c>
      <c r="Y1107" s="269">
        <f>(IFERROR(-FV(Y$967,Y991,Y141/Y991)-Y141,0)+(SUM($N141:X141)+SUM($N1107:X1107))*Y$967*Y991)*($F1107=5)</f>
        <v>0</v>
      </c>
      <c r="Z1107" s="269">
        <f>(IFERROR(-FV(Z$967,Z991,Z141/Z991)-Z141,0)+(SUM($N141:Y141)+SUM($N1107:Y1107))*Z$967*Z991)*($F1107=5)</f>
        <v>0</v>
      </c>
      <c r="AA1107" s="269">
        <f>(IFERROR(-FV(AA$967,AA991,AA141/AA991)-AA141,0)+(SUM($N141:Z141)+SUM($N1107:Z1107))*AA$967*AA991)*($F1107=5)</f>
        <v>0</v>
      </c>
      <c r="AB1107" s="269">
        <f>(IFERROR(-FV(AB$967,AB991,AB141/AB991)-AB141,0)+(SUM($N141:AA141)+SUM($N1107:AA1107))*AB$967*AB991)*($F1107=5)</f>
        <v>0</v>
      </c>
      <c r="AC1107" s="269">
        <f>(IFERROR(-FV(AC$967,AC991,AC141/AC991)-AC141,0)+(SUM($N141:AB141)+SUM($N1107:AB1107))*AC$967*AC991)*($F1107=5)</f>
        <v>0</v>
      </c>
      <c r="AD1107" s="269">
        <f>(IFERROR(-FV(AD$967,AD991,AD141/AD991)-AD141,0)+(SUM($N141:AC141)+SUM($N1107:AC1107))*AD$967*AD991)*($F1107=5)</f>
        <v>0</v>
      </c>
      <c r="AE1107" s="269">
        <f>(IFERROR(-FV(AE$967,AE991,AE141/AE991)-AE141,0)+(SUM($N141:AD141)+SUM($N1107:AD1107))*AE$967*AE991)*($F1107=5)</f>
        <v>0</v>
      </c>
      <c r="AF1107" s="269">
        <f>(IFERROR(-FV(AF$967,AF991,AF141/AF991)-AF141,0)+(SUM($N141:AE141)+SUM($N1107:AE1107))*AF$967*AF991)*($F1107=5)</f>
        <v>0</v>
      </c>
      <c r="AG1107" s="269">
        <f>(IFERROR(-FV(AG$967,AG991,AG141/AG991)-AG141,0)+(SUM($N141:AF141)+SUM($N1107:AF1107))*AG$967*AG991)*($F1107=5)</f>
        <v>0</v>
      </c>
      <c r="AH1107" s="269">
        <f>(IFERROR(-FV(AH$967,AH991,AH141/AH991)-AH141,0)+(SUM($N141:AG141)+SUM($N1107:AG1107))*AH$967*AH991)*($F1107=5)</f>
        <v>0</v>
      </c>
      <c r="AI1107" s="269">
        <f>(IFERROR(-FV(AI$967,AI991,AI141/AI991)-AI141,0)+(SUM($N141:AH141)+SUM($N1107:AH1107))*AI$967*AI991)*($F1107=5)</f>
        <v>0</v>
      </c>
      <c r="AJ1107" s="269">
        <f>(IFERROR(-FV(AJ$967,AJ991,AJ141/AJ991)-AJ141,0)+(SUM($N141:AI141)+SUM($N1107:AI1107))*AJ$967*AJ991)*($F1107=5)</f>
        <v>0</v>
      </c>
      <c r="AK1107" s="269">
        <f>(IFERROR(-FV(AK$967,AK991,AK141/AK991)-AK141,0)+(SUM($N141:AJ141)+SUM($N1107:AJ1107))*AK$967*AK991)*($F1107=5)</f>
        <v>0</v>
      </c>
      <c r="AL1107" s="269">
        <f>(IFERROR(-FV(AL$967,AL991,AL141/AL991)-AL141,0)+(SUM($N141:AK141)+SUM($N1107:AK1107))*AL$967*AL991)*($F1107=5)</f>
        <v>0</v>
      </c>
      <c r="AM1107" s="269">
        <f>(IFERROR(-FV(AM$967,AM991,AM141/AM991)-AM141,0)+(SUM($N141:AL141)+SUM($N1107:AL1107))*AM$967*AM991)*($F1107=5)</f>
        <v>0</v>
      </c>
      <c r="AN1107" s="269">
        <f>(IFERROR(-FV(AN$967,AN991,AN141/AN991)-AN141,0)+(SUM($N141:AM141)+SUM($N1107:AM1107))*AN$967*AN991)*($F1107=5)</f>
        <v>0</v>
      </c>
      <c r="AO1107" s="269">
        <f>(IFERROR(-FV(AO$967,AO991,AO141/AO991)-AO141,0)+(SUM($N141:AN141)+SUM($N1107:AN1107))*AO$967*AO991)*($F1107=5)</f>
        <v>0</v>
      </c>
      <c r="AP1107" s="269">
        <f>(IFERROR(-FV(AP$967,AP991,AP141/AP991)-AP141,0)+(SUM($N141:AO141)+SUM($N1107:AO1107))*AP$967*AP991)*($F1107=5)</f>
        <v>0</v>
      </c>
      <c r="AQ1107" s="269">
        <f>(IFERROR(-FV(AQ$967,AQ991,AQ141/AQ991)-AQ141,0)+(SUM($N141:AP141)+SUM($N1107:AP1107))*AQ$967*AQ991)*($F1107=5)</f>
        <v>0</v>
      </c>
      <c r="AR1107" s="269">
        <f>(IFERROR(-FV(AR$967,AR991,AR141/AR991)-AR141,0)+(SUM($N141:AQ141)+SUM($N1107:AQ1107))*AR$967*AR991)*($F1107=5)</f>
        <v>0</v>
      </c>
      <c r="AS1107" s="269">
        <f>(IFERROR(-FV(AS$967,AS991,AS141/AS991)-AS141,0)+(SUM($N141:AR141)+SUM($N1107:AR1107))*AS$967*AS991)*($F1107=5)</f>
        <v>0</v>
      </c>
      <c r="AT1107" s="269">
        <f>(IFERROR(-FV(AT$967,AT991,AT141/AT991)-AT141,0)+(SUM($N141:AS141)+SUM($N1107:AS1107))*AT$967*AT991)*($F1107=5)</f>
        <v>0</v>
      </c>
      <c r="AU1107" s="269">
        <f>(IFERROR(-FV(AU$967,AU991,AU141/AU991)-AU141,0)+(SUM($N141:AT141)+SUM($N1107:AT1107))*AU$967*AU991)*($F1107=5)</f>
        <v>0</v>
      </c>
      <c r="AV1107" s="269">
        <f>(IFERROR(-FV(AV$967,AV991,AV141/AV991)-AV141,0)+(SUM($N141:AU141)+SUM($N1107:AU1107))*AV$967*AV991)*($F1107=5)</f>
        <v>0</v>
      </c>
      <c r="AW1107" s="269">
        <f>(IFERROR(-FV(AW$967,AW991,AW141/AW991)-AW141,0)+(SUM($N141:AV141)+SUM($N1107:AV1107))*AW$967*AW991)*($F1107=5)</f>
        <v>0</v>
      </c>
      <c r="AX1107" s="269">
        <f>(IFERROR(-FV(AX$967,AX991,AX141/AX991)-AX141,0)+(SUM($N141:AW141)+SUM($N1107:AW1107))*AX$967*AX991)*($F1107=5)</f>
        <v>0</v>
      </c>
      <c r="AY1107" s="269">
        <f>(IFERROR(-FV(AY$967,AY991,AY141/AY991)-AY141,0)+(SUM($N141:AX141)+SUM($N1107:AX1107))*AY$967*AY991)*($F1107=5)</f>
        <v>0</v>
      </c>
      <c r="AZ1107" s="269">
        <f>(IFERROR(-FV(AZ$967,AZ991,AZ141/AZ991)-AZ141,0)+(SUM($N141:AY141)+SUM($N1107:AY1107))*AZ$967*AZ991)*($F1107=5)</f>
        <v>0</v>
      </c>
      <c r="BA1107" s="269">
        <f>(IFERROR(-FV(BA$967,BA991,BA141/BA991)-BA141,0)+(SUM($N141:AZ141)+SUM($N1107:AZ1107))*BA$967*BA991)*($F1107=5)</f>
        <v>0</v>
      </c>
      <c r="BB1107" s="269">
        <f>(IFERROR(-FV(BB$967,BB991,BB141/BB991)-BB141,0)+(SUM($N141:BA141)+SUM($N1107:BA1107))*BB$967*BB991)*($F1107=5)</f>
        <v>0</v>
      </c>
      <c r="BC1107" s="269">
        <f>(IFERROR(-FV(BC$967,BC991,BC141/BC991)-BC141,0)+(SUM($N141:BB141)+SUM($N1107:BB1107))*BC$967*BC991)*($F1107=5)</f>
        <v>0</v>
      </c>
      <c r="BD1107" s="269">
        <f>(IFERROR(-FV(BD$967,BD991,BD141/BD991)-BD141,0)+(SUM($N141:BC141)+SUM($N1107:BC1107))*BD$967*BD991)*($F1107=5)</f>
        <v>0</v>
      </c>
      <c r="BE1107" s="269">
        <f>(IFERROR(-FV(BE$967,BE991,BE141/BE991)-BE141,0)+(SUM($N141:BD141)+SUM($N1107:BD1107))*BE$967*BE991)*($F1107=5)</f>
        <v>0</v>
      </c>
      <c r="BF1107" s="269">
        <f>(IFERROR(-FV(BF$967,BF991,BF141/BF991)-BF141,0)+(SUM($N141:BE141)+SUM($N1107:BE1107))*BF$967*BF991)*($F1107=5)</f>
        <v>0</v>
      </c>
      <c r="BG1107" s="269">
        <f>(IFERROR(-FV(BG$967,BG991,BG141/BG991)-BG141,0)+(SUM($N141:BF141)+SUM($N1107:BF1107))*BG$967*BG991)*($F1107=5)</f>
        <v>0</v>
      </c>
      <c r="BH1107" s="269">
        <f>(IFERROR(-FV(BH$967,BH991,BH141/BH991)-BH141,0)+(SUM($N141:BG141)+SUM($N1107:BG1107))*BH$967*BH991)*($F1107=5)</f>
        <v>0</v>
      </c>
      <c r="BI1107" s="269">
        <f>(IFERROR(-FV(BI$967,BI991,BI141/BI991)-BI141,0)+(SUM($N141:BH141)+SUM($N1107:BH1107))*BI$967*BI991)*($F1107=5)</f>
        <v>0</v>
      </c>
      <c r="BJ1107" s="269">
        <f>(IFERROR(-FV(BJ$967,BJ991,BJ141/BJ991)-BJ141,0)+(SUM($N141:BI141)+SUM($N1107:BI1107))*BJ$967*BJ991)*($F1107=5)</f>
        <v>0</v>
      </c>
      <c r="BK1107" s="269">
        <f>(IFERROR(-FV(BK$967,BK991,BK141/BK991)-BK141,0)+(SUM($N141:BJ141)+SUM($N1107:BJ1107))*BK$967*BK991)*($F1107=5)</f>
        <v>0</v>
      </c>
      <c r="BL1107" s="269">
        <f>(IFERROR(-FV(BL$967,BL991,BL141/BL991)-BL141,0)+(SUM($N141:BK141)+SUM($N1107:BK1107))*BL$967*BL991)*($F1107=5)</f>
        <v>0</v>
      </c>
      <c r="BM1107" s="269">
        <f>(IFERROR(-FV(BM$967,BM991,BM141/BM991)-BM141,0)+(SUM($N141:BL141)+SUM($N1107:BL1107))*BM$967*BM991)*($F1107=5)</f>
        <v>0</v>
      </c>
    </row>
    <row r="1108" spans="3:65" ht="12.75" outlineLevel="1">
      <c r="C1108" s="220">
        <f t="shared" si="831"/>
        <v>21</v>
      </c>
      <c r="D1108" s="198" t="str">
        <f t="shared" si="832"/>
        <v>…</v>
      </c>
      <c r="E1108" s="245" t="str">
        <f t="shared" si="830"/>
        <v>Operating Expense</v>
      </c>
      <c r="F1108" s="215">
        <f t="shared" si="830"/>
        <v>2</v>
      </c>
      <c r="G1108" s="215"/>
      <c r="H1108" s="257"/>
      <c r="K1108" s="236">
        <f t="shared" si="833"/>
        <v>0</v>
      </c>
      <c r="L1108" s="237">
        <f t="shared" si="834"/>
        <v>0</v>
      </c>
      <c r="O1108" s="269">
        <f>(IFERROR(-FV(O$967,O992,O142/O992)-O142,0)+(SUM($N142:N142)+SUM($N1108:N1108))*O$967*O992)*($F1108=5)</f>
        <v>0</v>
      </c>
      <c r="P1108" s="269">
        <f>(IFERROR(-FV(P$967,P992,P142/P992)-P142,0)+(SUM($N142:O142)+SUM($N1108:O1108))*P$967*P992)*($F1108=5)</f>
        <v>0</v>
      </c>
      <c r="Q1108" s="269">
        <f>(IFERROR(-FV(Q$967,Q992,Q142/Q992)-Q142,0)+(SUM($N142:P142)+SUM($N1108:P1108))*Q$967*Q992)*($F1108=5)</f>
        <v>0</v>
      </c>
      <c r="R1108" s="269">
        <f>(IFERROR(-FV(R$967,R992,R142/R992)-R142,0)+(SUM($N142:Q142)+SUM($N1108:Q1108))*R$967*R992)*($F1108=5)</f>
        <v>0</v>
      </c>
      <c r="S1108" s="269">
        <f>(IFERROR(-FV(S$967,S992,S142/S992)-S142,0)+(SUM($N142:R142)+SUM($N1108:R1108))*S$967*S992)*($F1108=5)</f>
        <v>0</v>
      </c>
      <c r="T1108" s="269">
        <f>(IFERROR(-FV(T$967,T992,T142/T992)-T142,0)+(SUM($N142:S142)+SUM($N1108:S1108))*T$967*T992)*($F1108=5)</f>
        <v>0</v>
      </c>
      <c r="U1108" s="269">
        <f>(IFERROR(-FV(U$967,U992,U142/U992)-U142,0)+(SUM($N142:T142)+SUM($N1108:T1108))*U$967*U992)*($F1108=5)</f>
        <v>0</v>
      </c>
      <c r="V1108" s="269">
        <f>(IFERROR(-FV(V$967,V992,V142/V992)-V142,0)+(SUM($N142:U142)+SUM($N1108:U1108))*V$967*V992)*($F1108=5)</f>
        <v>0</v>
      </c>
      <c r="W1108" s="269">
        <f>(IFERROR(-FV(W$967,W992,W142/W992)-W142,0)+(SUM($N142:V142)+SUM($N1108:V1108))*W$967*W992)*($F1108=5)</f>
        <v>0</v>
      </c>
      <c r="X1108" s="269">
        <f>(IFERROR(-FV(X$967,X992,X142/X992)-X142,0)+(SUM($N142:W142)+SUM($N1108:W1108))*X$967*X992)*($F1108=5)</f>
        <v>0</v>
      </c>
      <c r="Y1108" s="269">
        <f>(IFERROR(-FV(Y$967,Y992,Y142/Y992)-Y142,0)+(SUM($N142:X142)+SUM($N1108:X1108))*Y$967*Y992)*($F1108=5)</f>
        <v>0</v>
      </c>
      <c r="Z1108" s="269">
        <f>(IFERROR(-FV(Z$967,Z992,Z142/Z992)-Z142,0)+(SUM($N142:Y142)+SUM($N1108:Y1108))*Z$967*Z992)*($F1108=5)</f>
        <v>0</v>
      </c>
      <c r="AA1108" s="269">
        <f>(IFERROR(-FV(AA$967,AA992,AA142/AA992)-AA142,0)+(SUM($N142:Z142)+SUM($N1108:Z1108))*AA$967*AA992)*($F1108=5)</f>
        <v>0</v>
      </c>
      <c r="AB1108" s="269">
        <f>(IFERROR(-FV(AB$967,AB992,AB142/AB992)-AB142,0)+(SUM($N142:AA142)+SUM($N1108:AA1108))*AB$967*AB992)*($F1108=5)</f>
        <v>0</v>
      </c>
      <c r="AC1108" s="269">
        <f>(IFERROR(-FV(AC$967,AC992,AC142/AC992)-AC142,0)+(SUM($N142:AB142)+SUM($N1108:AB1108))*AC$967*AC992)*($F1108=5)</f>
        <v>0</v>
      </c>
      <c r="AD1108" s="269">
        <f>(IFERROR(-FV(AD$967,AD992,AD142/AD992)-AD142,0)+(SUM($N142:AC142)+SUM($N1108:AC1108))*AD$967*AD992)*($F1108=5)</f>
        <v>0</v>
      </c>
      <c r="AE1108" s="269">
        <f>(IFERROR(-FV(AE$967,AE992,AE142/AE992)-AE142,0)+(SUM($N142:AD142)+SUM($N1108:AD1108))*AE$967*AE992)*($F1108=5)</f>
        <v>0</v>
      </c>
      <c r="AF1108" s="269">
        <f>(IFERROR(-FV(AF$967,AF992,AF142/AF992)-AF142,0)+(SUM($N142:AE142)+SUM($N1108:AE1108))*AF$967*AF992)*($F1108=5)</f>
        <v>0</v>
      </c>
      <c r="AG1108" s="269">
        <f>(IFERROR(-FV(AG$967,AG992,AG142/AG992)-AG142,0)+(SUM($N142:AF142)+SUM($N1108:AF1108))*AG$967*AG992)*($F1108=5)</f>
        <v>0</v>
      </c>
      <c r="AH1108" s="269">
        <f>(IFERROR(-FV(AH$967,AH992,AH142/AH992)-AH142,0)+(SUM($N142:AG142)+SUM($N1108:AG1108))*AH$967*AH992)*($F1108=5)</f>
        <v>0</v>
      </c>
      <c r="AI1108" s="269">
        <f>(IFERROR(-FV(AI$967,AI992,AI142/AI992)-AI142,0)+(SUM($N142:AH142)+SUM($N1108:AH1108))*AI$967*AI992)*($F1108=5)</f>
        <v>0</v>
      </c>
      <c r="AJ1108" s="269">
        <f>(IFERROR(-FV(AJ$967,AJ992,AJ142/AJ992)-AJ142,0)+(SUM($N142:AI142)+SUM($N1108:AI1108))*AJ$967*AJ992)*($F1108=5)</f>
        <v>0</v>
      </c>
      <c r="AK1108" s="269">
        <f>(IFERROR(-FV(AK$967,AK992,AK142/AK992)-AK142,0)+(SUM($N142:AJ142)+SUM($N1108:AJ1108))*AK$967*AK992)*($F1108=5)</f>
        <v>0</v>
      </c>
      <c r="AL1108" s="269">
        <f>(IFERROR(-FV(AL$967,AL992,AL142/AL992)-AL142,0)+(SUM($N142:AK142)+SUM($N1108:AK1108))*AL$967*AL992)*($F1108=5)</f>
        <v>0</v>
      </c>
      <c r="AM1108" s="269">
        <f>(IFERROR(-FV(AM$967,AM992,AM142/AM992)-AM142,0)+(SUM($N142:AL142)+SUM($N1108:AL1108))*AM$967*AM992)*($F1108=5)</f>
        <v>0</v>
      </c>
      <c r="AN1108" s="269">
        <f>(IFERROR(-FV(AN$967,AN992,AN142/AN992)-AN142,0)+(SUM($N142:AM142)+SUM($N1108:AM1108))*AN$967*AN992)*($F1108=5)</f>
        <v>0</v>
      </c>
      <c r="AO1108" s="269">
        <f>(IFERROR(-FV(AO$967,AO992,AO142/AO992)-AO142,0)+(SUM($N142:AN142)+SUM($N1108:AN1108))*AO$967*AO992)*($F1108=5)</f>
        <v>0</v>
      </c>
      <c r="AP1108" s="269">
        <f>(IFERROR(-FV(AP$967,AP992,AP142/AP992)-AP142,0)+(SUM($N142:AO142)+SUM($N1108:AO1108))*AP$967*AP992)*($F1108=5)</f>
        <v>0</v>
      </c>
      <c r="AQ1108" s="269">
        <f>(IFERROR(-FV(AQ$967,AQ992,AQ142/AQ992)-AQ142,0)+(SUM($N142:AP142)+SUM($N1108:AP1108))*AQ$967*AQ992)*($F1108=5)</f>
        <v>0</v>
      </c>
      <c r="AR1108" s="269">
        <f>(IFERROR(-FV(AR$967,AR992,AR142/AR992)-AR142,0)+(SUM($N142:AQ142)+SUM($N1108:AQ1108))*AR$967*AR992)*($F1108=5)</f>
        <v>0</v>
      </c>
      <c r="AS1108" s="269">
        <f>(IFERROR(-FV(AS$967,AS992,AS142/AS992)-AS142,0)+(SUM($N142:AR142)+SUM($N1108:AR1108))*AS$967*AS992)*($F1108=5)</f>
        <v>0</v>
      </c>
      <c r="AT1108" s="269">
        <f>(IFERROR(-FV(AT$967,AT992,AT142/AT992)-AT142,0)+(SUM($N142:AS142)+SUM($N1108:AS1108))*AT$967*AT992)*($F1108=5)</f>
        <v>0</v>
      </c>
      <c r="AU1108" s="269">
        <f>(IFERROR(-FV(AU$967,AU992,AU142/AU992)-AU142,0)+(SUM($N142:AT142)+SUM($N1108:AT1108))*AU$967*AU992)*($F1108=5)</f>
        <v>0</v>
      </c>
      <c r="AV1108" s="269">
        <f>(IFERROR(-FV(AV$967,AV992,AV142/AV992)-AV142,0)+(SUM($N142:AU142)+SUM($N1108:AU1108))*AV$967*AV992)*($F1108=5)</f>
        <v>0</v>
      </c>
      <c r="AW1108" s="269">
        <f>(IFERROR(-FV(AW$967,AW992,AW142/AW992)-AW142,0)+(SUM($N142:AV142)+SUM($N1108:AV1108))*AW$967*AW992)*($F1108=5)</f>
        <v>0</v>
      </c>
      <c r="AX1108" s="269">
        <f>(IFERROR(-FV(AX$967,AX992,AX142/AX992)-AX142,0)+(SUM($N142:AW142)+SUM($N1108:AW1108))*AX$967*AX992)*($F1108=5)</f>
        <v>0</v>
      </c>
      <c r="AY1108" s="269">
        <f>(IFERROR(-FV(AY$967,AY992,AY142/AY992)-AY142,0)+(SUM($N142:AX142)+SUM($N1108:AX1108))*AY$967*AY992)*($F1108=5)</f>
        <v>0</v>
      </c>
      <c r="AZ1108" s="269">
        <f>(IFERROR(-FV(AZ$967,AZ992,AZ142/AZ992)-AZ142,0)+(SUM($N142:AY142)+SUM($N1108:AY1108))*AZ$967*AZ992)*($F1108=5)</f>
        <v>0</v>
      </c>
      <c r="BA1108" s="269">
        <f>(IFERROR(-FV(BA$967,BA992,BA142/BA992)-BA142,0)+(SUM($N142:AZ142)+SUM($N1108:AZ1108))*BA$967*BA992)*($F1108=5)</f>
        <v>0</v>
      </c>
      <c r="BB1108" s="269">
        <f>(IFERROR(-FV(BB$967,BB992,BB142/BB992)-BB142,0)+(SUM($N142:BA142)+SUM($N1108:BA1108))*BB$967*BB992)*($F1108=5)</f>
        <v>0</v>
      </c>
      <c r="BC1108" s="269">
        <f>(IFERROR(-FV(BC$967,BC992,BC142/BC992)-BC142,0)+(SUM($N142:BB142)+SUM($N1108:BB1108))*BC$967*BC992)*($F1108=5)</f>
        <v>0</v>
      </c>
      <c r="BD1108" s="269">
        <f>(IFERROR(-FV(BD$967,BD992,BD142/BD992)-BD142,0)+(SUM($N142:BC142)+SUM($N1108:BC1108))*BD$967*BD992)*($F1108=5)</f>
        <v>0</v>
      </c>
      <c r="BE1108" s="269">
        <f>(IFERROR(-FV(BE$967,BE992,BE142/BE992)-BE142,0)+(SUM($N142:BD142)+SUM($N1108:BD1108))*BE$967*BE992)*($F1108=5)</f>
        <v>0</v>
      </c>
      <c r="BF1108" s="269">
        <f>(IFERROR(-FV(BF$967,BF992,BF142/BF992)-BF142,0)+(SUM($N142:BE142)+SUM($N1108:BE1108))*BF$967*BF992)*($F1108=5)</f>
        <v>0</v>
      </c>
      <c r="BG1108" s="269">
        <f>(IFERROR(-FV(BG$967,BG992,BG142/BG992)-BG142,0)+(SUM($N142:BF142)+SUM($N1108:BF1108))*BG$967*BG992)*($F1108=5)</f>
        <v>0</v>
      </c>
      <c r="BH1108" s="269">
        <f>(IFERROR(-FV(BH$967,BH992,BH142/BH992)-BH142,0)+(SUM($N142:BG142)+SUM($N1108:BG1108))*BH$967*BH992)*($F1108=5)</f>
        <v>0</v>
      </c>
      <c r="BI1108" s="269">
        <f>(IFERROR(-FV(BI$967,BI992,BI142/BI992)-BI142,0)+(SUM($N142:BH142)+SUM($N1108:BH1108))*BI$967*BI992)*($F1108=5)</f>
        <v>0</v>
      </c>
      <c r="BJ1108" s="269">
        <f>(IFERROR(-FV(BJ$967,BJ992,BJ142/BJ992)-BJ142,0)+(SUM($N142:BI142)+SUM($N1108:BI1108))*BJ$967*BJ992)*($F1108=5)</f>
        <v>0</v>
      </c>
      <c r="BK1108" s="269">
        <f>(IFERROR(-FV(BK$967,BK992,BK142/BK992)-BK142,0)+(SUM($N142:BJ142)+SUM($N1108:BJ1108))*BK$967*BK992)*($F1108=5)</f>
        <v>0</v>
      </c>
      <c r="BL1108" s="269">
        <f>(IFERROR(-FV(BL$967,BL992,BL142/BL992)-BL142,0)+(SUM($N142:BK142)+SUM($N1108:BK1108))*BL$967*BL992)*($F1108=5)</f>
        <v>0</v>
      </c>
      <c r="BM1108" s="269">
        <f>(IFERROR(-FV(BM$967,BM992,BM142/BM992)-BM142,0)+(SUM($N142:BL142)+SUM($N1108:BL1108))*BM$967*BM992)*($F1108=5)</f>
        <v>0</v>
      </c>
    </row>
    <row r="1109" spans="3:65" ht="12.75" outlineLevel="1">
      <c r="C1109" s="220">
        <f t="shared" si="831"/>
        <v>22</v>
      </c>
      <c r="D1109" s="198" t="str">
        <f t="shared" si="832"/>
        <v>…</v>
      </c>
      <c r="E1109" s="245" t="str">
        <f t="shared" si="830"/>
        <v>Operating Expense</v>
      </c>
      <c r="F1109" s="215">
        <f t="shared" si="830"/>
        <v>2</v>
      </c>
      <c r="G1109" s="215"/>
      <c r="H1109" s="257"/>
      <c r="K1109" s="236">
        <f t="shared" si="833"/>
        <v>0</v>
      </c>
      <c r="L1109" s="237">
        <f t="shared" si="834"/>
        <v>0</v>
      </c>
      <c r="O1109" s="269">
        <f>(IFERROR(-FV(O$967,O993,O143/O993)-O143,0)+(SUM($N143:N143)+SUM($N1109:N1109))*O$967*O993)*($F1109=5)</f>
        <v>0</v>
      </c>
      <c r="P1109" s="269">
        <f>(IFERROR(-FV(P$967,P993,P143/P993)-P143,0)+(SUM($N143:O143)+SUM($N1109:O1109))*P$967*P993)*($F1109=5)</f>
        <v>0</v>
      </c>
      <c r="Q1109" s="269">
        <f>(IFERROR(-FV(Q$967,Q993,Q143/Q993)-Q143,0)+(SUM($N143:P143)+SUM($N1109:P1109))*Q$967*Q993)*($F1109=5)</f>
        <v>0</v>
      </c>
      <c r="R1109" s="269">
        <f>(IFERROR(-FV(R$967,R993,R143/R993)-R143,0)+(SUM($N143:Q143)+SUM($N1109:Q1109))*R$967*R993)*($F1109=5)</f>
        <v>0</v>
      </c>
      <c r="S1109" s="269">
        <f>(IFERROR(-FV(S$967,S993,S143/S993)-S143,0)+(SUM($N143:R143)+SUM($N1109:R1109))*S$967*S993)*($F1109=5)</f>
        <v>0</v>
      </c>
      <c r="T1109" s="269">
        <f>(IFERROR(-FV(T$967,T993,T143/T993)-T143,0)+(SUM($N143:S143)+SUM($N1109:S1109))*T$967*T993)*($F1109=5)</f>
        <v>0</v>
      </c>
      <c r="U1109" s="269">
        <f>(IFERROR(-FV(U$967,U993,U143/U993)-U143,0)+(SUM($N143:T143)+SUM($N1109:T1109))*U$967*U993)*($F1109=5)</f>
        <v>0</v>
      </c>
      <c r="V1109" s="269">
        <f>(IFERROR(-FV(V$967,V993,V143/V993)-V143,0)+(SUM($N143:U143)+SUM($N1109:U1109))*V$967*V993)*($F1109=5)</f>
        <v>0</v>
      </c>
      <c r="W1109" s="269">
        <f>(IFERROR(-FV(W$967,W993,W143/W993)-W143,0)+(SUM($N143:V143)+SUM($N1109:V1109))*W$967*W993)*($F1109=5)</f>
        <v>0</v>
      </c>
      <c r="X1109" s="269">
        <f>(IFERROR(-FV(X$967,X993,X143/X993)-X143,0)+(SUM($N143:W143)+SUM($N1109:W1109))*X$967*X993)*($F1109=5)</f>
        <v>0</v>
      </c>
      <c r="Y1109" s="269">
        <f>(IFERROR(-FV(Y$967,Y993,Y143/Y993)-Y143,0)+(SUM($N143:X143)+SUM($N1109:X1109))*Y$967*Y993)*($F1109=5)</f>
        <v>0</v>
      </c>
      <c r="Z1109" s="269">
        <f>(IFERROR(-FV(Z$967,Z993,Z143/Z993)-Z143,0)+(SUM($N143:Y143)+SUM($N1109:Y1109))*Z$967*Z993)*($F1109=5)</f>
        <v>0</v>
      </c>
      <c r="AA1109" s="269">
        <f>(IFERROR(-FV(AA$967,AA993,AA143/AA993)-AA143,0)+(SUM($N143:Z143)+SUM($N1109:Z1109))*AA$967*AA993)*($F1109=5)</f>
        <v>0</v>
      </c>
      <c r="AB1109" s="269">
        <f>(IFERROR(-FV(AB$967,AB993,AB143/AB993)-AB143,0)+(SUM($N143:AA143)+SUM($N1109:AA1109))*AB$967*AB993)*($F1109=5)</f>
        <v>0</v>
      </c>
      <c r="AC1109" s="269">
        <f>(IFERROR(-FV(AC$967,AC993,AC143/AC993)-AC143,0)+(SUM($N143:AB143)+SUM($N1109:AB1109))*AC$967*AC993)*($F1109=5)</f>
        <v>0</v>
      </c>
      <c r="AD1109" s="269">
        <f>(IFERROR(-FV(AD$967,AD993,AD143/AD993)-AD143,0)+(SUM($N143:AC143)+SUM($N1109:AC1109))*AD$967*AD993)*($F1109=5)</f>
        <v>0</v>
      </c>
      <c r="AE1109" s="269">
        <f>(IFERROR(-FV(AE$967,AE993,AE143/AE993)-AE143,0)+(SUM($N143:AD143)+SUM($N1109:AD1109))*AE$967*AE993)*($F1109=5)</f>
        <v>0</v>
      </c>
      <c r="AF1109" s="269">
        <f>(IFERROR(-FV(AF$967,AF993,AF143/AF993)-AF143,0)+(SUM($N143:AE143)+SUM($N1109:AE1109))*AF$967*AF993)*($F1109=5)</f>
        <v>0</v>
      </c>
      <c r="AG1109" s="269">
        <f>(IFERROR(-FV(AG$967,AG993,AG143/AG993)-AG143,0)+(SUM($N143:AF143)+SUM($N1109:AF1109))*AG$967*AG993)*($F1109=5)</f>
        <v>0</v>
      </c>
      <c r="AH1109" s="269">
        <f>(IFERROR(-FV(AH$967,AH993,AH143/AH993)-AH143,0)+(SUM($N143:AG143)+SUM($N1109:AG1109))*AH$967*AH993)*($F1109=5)</f>
        <v>0</v>
      </c>
      <c r="AI1109" s="269">
        <f>(IFERROR(-FV(AI$967,AI993,AI143/AI993)-AI143,0)+(SUM($N143:AH143)+SUM($N1109:AH1109))*AI$967*AI993)*($F1109=5)</f>
        <v>0</v>
      </c>
      <c r="AJ1109" s="269">
        <f>(IFERROR(-FV(AJ$967,AJ993,AJ143/AJ993)-AJ143,0)+(SUM($N143:AI143)+SUM($N1109:AI1109))*AJ$967*AJ993)*($F1109=5)</f>
        <v>0</v>
      </c>
      <c r="AK1109" s="269">
        <f>(IFERROR(-FV(AK$967,AK993,AK143/AK993)-AK143,0)+(SUM($N143:AJ143)+SUM($N1109:AJ1109))*AK$967*AK993)*($F1109=5)</f>
        <v>0</v>
      </c>
      <c r="AL1109" s="269">
        <f>(IFERROR(-FV(AL$967,AL993,AL143/AL993)-AL143,0)+(SUM($N143:AK143)+SUM($N1109:AK1109))*AL$967*AL993)*($F1109=5)</f>
        <v>0</v>
      </c>
      <c r="AM1109" s="269">
        <f>(IFERROR(-FV(AM$967,AM993,AM143/AM993)-AM143,0)+(SUM($N143:AL143)+SUM($N1109:AL1109))*AM$967*AM993)*($F1109=5)</f>
        <v>0</v>
      </c>
      <c r="AN1109" s="269">
        <f>(IFERROR(-FV(AN$967,AN993,AN143/AN993)-AN143,0)+(SUM($N143:AM143)+SUM($N1109:AM1109))*AN$967*AN993)*($F1109=5)</f>
        <v>0</v>
      </c>
      <c r="AO1109" s="269">
        <f>(IFERROR(-FV(AO$967,AO993,AO143/AO993)-AO143,0)+(SUM($N143:AN143)+SUM($N1109:AN1109))*AO$967*AO993)*($F1109=5)</f>
        <v>0</v>
      </c>
      <c r="AP1109" s="269">
        <f>(IFERROR(-FV(AP$967,AP993,AP143/AP993)-AP143,0)+(SUM($N143:AO143)+SUM($N1109:AO1109))*AP$967*AP993)*($F1109=5)</f>
        <v>0</v>
      </c>
      <c r="AQ1109" s="269">
        <f>(IFERROR(-FV(AQ$967,AQ993,AQ143/AQ993)-AQ143,0)+(SUM($N143:AP143)+SUM($N1109:AP1109))*AQ$967*AQ993)*($F1109=5)</f>
        <v>0</v>
      </c>
      <c r="AR1109" s="269">
        <f>(IFERROR(-FV(AR$967,AR993,AR143/AR993)-AR143,0)+(SUM($N143:AQ143)+SUM($N1109:AQ1109))*AR$967*AR993)*($F1109=5)</f>
        <v>0</v>
      </c>
      <c r="AS1109" s="269">
        <f>(IFERROR(-FV(AS$967,AS993,AS143/AS993)-AS143,0)+(SUM($N143:AR143)+SUM($N1109:AR1109))*AS$967*AS993)*($F1109=5)</f>
        <v>0</v>
      </c>
      <c r="AT1109" s="269">
        <f>(IFERROR(-FV(AT$967,AT993,AT143/AT993)-AT143,0)+(SUM($N143:AS143)+SUM($N1109:AS1109))*AT$967*AT993)*($F1109=5)</f>
        <v>0</v>
      </c>
      <c r="AU1109" s="269">
        <f>(IFERROR(-FV(AU$967,AU993,AU143/AU993)-AU143,0)+(SUM($N143:AT143)+SUM($N1109:AT1109))*AU$967*AU993)*($F1109=5)</f>
        <v>0</v>
      </c>
      <c r="AV1109" s="269">
        <f>(IFERROR(-FV(AV$967,AV993,AV143/AV993)-AV143,0)+(SUM($N143:AU143)+SUM($N1109:AU1109))*AV$967*AV993)*($F1109=5)</f>
        <v>0</v>
      </c>
      <c r="AW1109" s="269">
        <f>(IFERROR(-FV(AW$967,AW993,AW143/AW993)-AW143,0)+(SUM($N143:AV143)+SUM($N1109:AV1109))*AW$967*AW993)*($F1109=5)</f>
        <v>0</v>
      </c>
      <c r="AX1109" s="269">
        <f>(IFERROR(-FV(AX$967,AX993,AX143/AX993)-AX143,0)+(SUM($N143:AW143)+SUM($N1109:AW1109))*AX$967*AX993)*($F1109=5)</f>
        <v>0</v>
      </c>
      <c r="AY1109" s="269">
        <f>(IFERROR(-FV(AY$967,AY993,AY143/AY993)-AY143,0)+(SUM($N143:AX143)+SUM($N1109:AX1109))*AY$967*AY993)*($F1109=5)</f>
        <v>0</v>
      </c>
      <c r="AZ1109" s="269">
        <f>(IFERROR(-FV(AZ$967,AZ993,AZ143/AZ993)-AZ143,0)+(SUM($N143:AY143)+SUM($N1109:AY1109))*AZ$967*AZ993)*($F1109=5)</f>
        <v>0</v>
      </c>
      <c r="BA1109" s="269">
        <f>(IFERROR(-FV(BA$967,BA993,BA143/BA993)-BA143,0)+(SUM($N143:AZ143)+SUM($N1109:AZ1109))*BA$967*BA993)*($F1109=5)</f>
        <v>0</v>
      </c>
      <c r="BB1109" s="269">
        <f>(IFERROR(-FV(BB$967,BB993,BB143/BB993)-BB143,0)+(SUM($N143:BA143)+SUM($N1109:BA1109))*BB$967*BB993)*($F1109=5)</f>
        <v>0</v>
      </c>
      <c r="BC1109" s="269">
        <f>(IFERROR(-FV(BC$967,BC993,BC143/BC993)-BC143,0)+(SUM($N143:BB143)+SUM($N1109:BB1109))*BC$967*BC993)*($F1109=5)</f>
        <v>0</v>
      </c>
      <c r="BD1109" s="269">
        <f>(IFERROR(-FV(BD$967,BD993,BD143/BD993)-BD143,0)+(SUM($N143:BC143)+SUM($N1109:BC1109))*BD$967*BD993)*($F1109=5)</f>
        <v>0</v>
      </c>
      <c r="BE1109" s="269">
        <f>(IFERROR(-FV(BE$967,BE993,BE143/BE993)-BE143,0)+(SUM($N143:BD143)+SUM($N1109:BD1109))*BE$967*BE993)*($F1109=5)</f>
        <v>0</v>
      </c>
      <c r="BF1109" s="269">
        <f>(IFERROR(-FV(BF$967,BF993,BF143/BF993)-BF143,0)+(SUM($N143:BE143)+SUM($N1109:BE1109))*BF$967*BF993)*($F1109=5)</f>
        <v>0</v>
      </c>
      <c r="BG1109" s="269">
        <f>(IFERROR(-FV(BG$967,BG993,BG143/BG993)-BG143,0)+(SUM($N143:BF143)+SUM($N1109:BF1109))*BG$967*BG993)*($F1109=5)</f>
        <v>0</v>
      </c>
      <c r="BH1109" s="269">
        <f>(IFERROR(-FV(BH$967,BH993,BH143/BH993)-BH143,0)+(SUM($N143:BG143)+SUM($N1109:BG1109))*BH$967*BH993)*($F1109=5)</f>
        <v>0</v>
      </c>
      <c r="BI1109" s="269">
        <f>(IFERROR(-FV(BI$967,BI993,BI143/BI993)-BI143,0)+(SUM($N143:BH143)+SUM($N1109:BH1109))*BI$967*BI993)*($F1109=5)</f>
        <v>0</v>
      </c>
      <c r="BJ1109" s="269">
        <f>(IFERROR(-FV(BJ$967,BJ993,BJ143/BJ993)-BJ143,0)+(SUM($N143:BI143)+SUM($N1109:BI1109))*BJ$967*BJ993)*($F1109=5)</f>
        <v>0</v>
      </c>
      <c r="BK1109" s="269">
        <f>(IFERROR(-FV(BK$967,BK993,BK143/BK993)-BK143,0)+(SUM($N143:BJ143)+SUM($N1109:BJ1109))*BK$967*BK993)*($F1109=5)</f>
        <v>0</v>
      </c>
      <c r="BL1109" s="269">
        <f>(IFERROR(-FV(BL$967,BL993,BL143/BL993)-BL143,0)+(SUM($N143:BK143)+SUM($N1109:BK1109))*BL$967*BL993)*($F1109=5)</f>
        <v>0</v>
      </c>
      <c r="BM1109" s="269">
        <f>(IFERROR(-FV(BM$967,BM993,BM143/BM993)-BM143,0)+(SUM($N143:BL143)+SUM($N1109:BL1109))*BM$967*BM993)*($F1109=5)</f>
        <v>0</v>
      </c>
    </row>
    <row r="1110" spans="3:65" ht="12.75" outlineLevel="1">
      <c r="C1110" s="220">
        <f t="shared" si="831"/>
        <v>23</v>
      </c>
      <c r="D1110" s="198" t="str">
        <f t="shared" si="832"/>
        <v>…</v>
      </c>
      <c r="E1110" s="245" t="str">
        <f t="shared" si="830"/>
        <v>Operating Expense</v>
      </c>
      <c r="F1110" s="215">
        <f t="shared" si="830"/>
        <v>2</v>
      </c>
      <c r="G1110" s="215"/>
      <c r="H1110" s="257"/>
      <c r="K1110" s="236">
        <f t="shared" si="833"/>
        <v>0</v>
      </c>
      <c r="L1110" s="237">
        <f t="shared" si="834"/>
        <v>0</v>
      </c>
      <c r="O1110" s="269">
        <f>(IFERROR(-FV(O$967,O994,O144/O994)-O144,0)+(SUM($N144:N144)+SUM($N1110:N1110))*O$967*O994)*($F1110=5)</f>
        <v>0</v>
      </c>
      <c r="P1110" s="269">
        <f>(IFERROR(-FV(P$967,P994,P144/P994)-P144,0)+(SUM($N144:O144)+SUM($N1110:O1110))*P$967*P994)*($F1110=5)</f>
        <v>0</v>
      </c>
      <c r="Q1110" s="269">
        <f>(IFERROR(-FV(Q$967,Q994,Q144/Q994)-Q144,0)+(SUM($N144:P144)+SUM($N1110:P1110))*Q$967*Q994)*($F1110=5)</f>
        <v>0</v>
      </c>
      <c r="R1110" s="269">
        <f>(IFERROR(-FV(R$967,R994,R144/R994)-R144,0)+(SUM($N144:Q144)+SUM($N1110:Q1110))*R$967*R994)*($F1110=5)</f>
        <v>0</v>
      </c>
      <c r="S1110" s="269">
        <f>(IFERROR(-FV(S$967,S994,S144/S994)-S144,0)+(SUM($N144:R144)+SUM($N1110:R1110))*S$967*S994)*($F1110=5)</f>
        <v>0</v>
      </c>
      <c r="T1110" s="269">
        <f>(IFERROR(-FV(T$967,T994,T144/T994)-T144,0)+(SUM($N144:S144)+SUM($N1110:S1110))*T$967*T994)*($F1110=5)</f>
        <v>0</v>
      </c>
      <c r="U1110" s="269">
        <f>(IFERROR(-FV(U$967,U994,U144/U994)-U144,0)+(SUM($N144:T144)+SUM($N1110:T1110))*U$967*U994)*($F1110=5)</f>
        <v>0</v>
      </c>
      <c r="V1110" s="269">
        <f>(IFERROR(-FV(V$967,V994,V144/V994)-V144,0)+(SUM($N144:U144)+SUM($N1110:U1110))*V$967*V994)*($F1110=5)</f>
        <v>0</v>
      </c>
      <c r="W1110" s="269">
        <f>(IFERROR(-FV(W$967,W994,W144/W994)-W144,0)+(SUM($N144:V144)+SUM($N1110:V1110))*W$967*W994)*($F1110=5)</f>
        <v>0</v>
      </c>
      <c r="X1110" s="269">
        <f>(IFERROR(-FV(X$967,X994,X144/X994)-X144,0)+(SUM($N144:W144)+SUM($N1110:W1110))*X$967*X994)*($F1110=5)</f>
        <v>0</v>
      </c>
      <c r="Y1110" s="269">
        <f>(IFERROR(-FV(Y$967,Y994,Y144/Y994)-Y144,0)+(SUM($N144:X144)+SUM($N1110:X1110))*Y$967*Y994)*($F1110=5)</f>
        <v>0</v>
      </c>
      <c r="Z1110" s="269">
        <f>(IFERROR(-FV(Z$967,Z994,Z144/Z994)-Z144,0)+(SUM($N144:Y144)+SUM($N1110:Y1110))*Z$967*Z994)*($F1110=5)</f>
        <v>0</v>
      </c>
      <c r="AA1110" s="269">
        <f>(IFERROR(-FV(AA$967,AA994,AA144/AA994)-AA144,0)+(SUM($N144:Z144)+SUM($N1110:Z1110))*AA$967*AA994)*($F1110=5)</f>
        <v>0</v>
      </c>
      <c r="AB1110" s="269">
        <f>(IFERROR(-FV(AB$967,AB994,AB144/AB994)-AB144,0)+(SUM($N144:AA144)+SUM($N1110:AA1110))*AB$967*AB994)*($F1110=5)</f>
        <v>0</v>
      </c>
      <c r="AC1110" s="269">
        <f>(IFERROR(-FV(AC$967,AC994,AC144/AC994)-AC144,0)+(SUM($N144:AB144)+SUM($N1110:AB1110))*AC$967*AC994)*($F1110=5)</f>
        <v>0</v>
      </c>
      <c r="AD1110" s="269">
        <f>(IFERROR(-FV(AD$967,AD994,AD144/AD994)-AD144,0)+(SUM($N144:AC144)+SUM($N1110:AC1110))*AD$967*AD994)*($F1110=5)</f>
        <v>0</v>
      </c>
      <c r="AE1110" s="269">
        <f>(IFERROR(-FV(AE$967,AE994,AE144/AE994)-AE144,0)+(SUM($N144:AD144)+SUM($N1110:AD1110))*AE$967*AE994)*($F1110=5)</f>
        <v>0</v>
      </c>
      <c r="AF1110" s="269">
        <f>(IFERROR(-FV(AF$967,AF994,AF144/AF994)-AF144,0)+(SUM($N144:AE144)+SUM($N1110:AE1110))*AF$967*AF994)*($F1110=5)</f>
        <v>0</v>
      </c>
      <c r="AG1110" s="269">
        <f>(IFERROR(-FV(AG$967,AG994,AG144/AG994)-AG144,0)+(SUM($N144:AF144)+SUM($N1110:AF1110))*AG$967*AG994)*($F1110=5)</f>
        <v>0</v>
      </c>
      <c r="AH1110" s="269">
        <f>(IFERROR(-FV(AH$967,AH994,AH144/AH994)-AH144,0)+(SUM($N144:AG144)+SUM($N1110:AG1110))*AH$967*AH994)*($F1110=5)</f>
        <v>0</v>
      </c>
      <c r="AI1110" s="269">
        <f>(IFERROR(-FV(AI$967,AI994,AI144/AI994)-AI144,0)+(SUM($N144:AH144)+SUM($N1110:AH1110))*AI$967*AI994)*($F1110=5)</f>
        <v>0</v>
      </c>
      <c r="AJ1110" s="269">
        <f>(IFERROR(-FV(AJ$967,AJ994,AJ144/AJ994)-AJ144,0)+(SUM($N144:AI144)+SUM($N1110:AI1110))*AJ$967*AJ994)*($F1110=5)</f>
        <v>0</v>
      </c>
      <c r="AK1110" s="269">
        <f>(IFERROR(-FV(AK$967,AK994,AK144/AK994)-AK144,0)+(SUM($N144:AJ144)+SUM($N1110:AJ1110))*AK$967*AK994)*($F1110=5)</f>
        <v>0</v>
      </c>
      <c r="AL1110" s="269">
        <f>(IFERROR(-FV(AL$967,AL994,AL144/AL994)-AL144,0)+(SUM($N144:AK144)+SUM($N1110:AK1110))*AL$967*AL994)*($F1110=5)</f>
        <v>0</v>
      </c>
      <c r="AM1110" s="269">
        <f>(IFERROR(-FV(AM$967,AM994,AM144/AM994)-AM144,0)+(SUM($N144:AL144)+SUM($N1110:AL1110))*AM$967*AM994)*($F1110=5)</f>
        <v>0</v>
      </c>
      <c r="AN1110" s="269">
        <f>(IFERROR(-FV(AN$967,AN994,AN144/AN994)-AN144,0)+(SUM($N144:AM144)+SUM($N1110:AM1110))*AN$967*AN994)*($F1110=5)</f>
        <v>0</v>
      </c>
      <c r="AO1110" s="269">
        <f>(IFERROR(-FV(AO$967,AO994,AO144/AO994)-AO144,0)+(SUM($N144:AN144)+SUM($N1110:AN1110))*AO$967*AO994)*($F1110=5)</f>
        <v>0</v>
      </c>
      <c r="AP1110" s="269">
        <f>(IFERROR(-FV(AP$967,AP994,AP144/AP994)-AP144,0)+(SUM($N144:AO144)+SUM($N1110:AO1110))*AP$967*AP994)*($F1110=5)</f>
        <v>0</v>
      </c>
      <c r="AQ1110" s="269">
        <f>(IFERROR(-FV(AQ$967,AQ994,AQ144/AQ994)-AQ144,0)+(SUM($N144:AP144)+SUM($N1110:AP1110))*AQ$967*AQ994)*($F1110=5)</f>
        <v>0</v>
      </c>
      <c r="AR1110" s="269">
        <f>(IFERROR(-FV(AR$967,AR994,AR144/AR994)-AR144,0)+(SUM($N144:AQ144)+SUM($N1110:AQ1110))*AR$967*AR994)*($F1110=5)</f>
        <v>0</v>
      </c>
      <c r="AS1110" s="269">
        <f>(IFERROR(-FV(AS$967,AS994,AS144/AS994)-AS144,0)+(SUM($N144:AR144)+SUM($N1110:AR1110))*AS$967*AS994)*($F1110=5)</f>
        <v>0</v>
      </c>
      <c r="AT1110" s="269">
        <f>(IFERROR(-FV(AT$967,AT994,AT144/AT994)-AT144,0)+(SUM($N144:AS144)+SUM($N1110:AS1110))*AT$967*AT994)*($F1110=5)</f>
        <v>0</v>
      </c>
      <c r="AU1110" s="269">
        <f>(IFERROR(-FV(AU$967,AU994,AU144/AU994)-AU144,0)+(SUM($N144:AT144)+SUM($N1110:AT1110))*AU$967*AU994)*($F1110=5)</f>
        <v>0</v>
      </c>
      <c r="AV1110" s="269">
        <f>(IFERROR(-FV(AV$967,AV994,AV144/AV994)-AV144,0)+(SUM($N144:AU144)+SUM($N1110:AU1110))*AV$967*AV994)*($F1110=5)</f>
        <v>0</v>
      </c>
      <c r="AW1110" s="269">
        <f>(IFERROR(-FV(AW$967,AW994,AW144/AW994)-AW144,0)+(SUM($N144:AV144)+SUM($N1110:AV1110))*AW$967*AW994)*($F1110=5)</f>
        <v>0</v>
      </c>
      <c r="AX1110" s="269">
        <f>(IFERROR(-FV(AX$967,AX994,AX144/AX994)-AX144,0)+(SUM($N144:AW144)+SUM($N1110:AW1110))*AX$967*AX994)*($F1110=5)</f>
        <v>0</v>
      </c>
      <c r="AY1110" s="269">
        <f>(IFERROR(-FV(AY$967,AY994,AY144/AY994)-AY144,0)+(SUM($N144:AX144)+SUM($N1110:AX1110))*AY$967*AY994)*($F1110=5)</f>
        <v>0</v>
      </c>
      <c r="AZ1110" s="269">
        <f>(IFERROR(-FV(AZ$967,AZ994,AZ144/AZ994)-AZ144,0)+(SUM($N144:AY144)+SUM($N1110:AY1110))*AZ$967*AZ994)*($F1110=5)</f>
        <v>0</v>
      </c>
      <c r="BA1110" s="269">
        <f>(IFERROR(-FV(BA$967,BA994,BA144/BA994)-BA144,0)+(SUM($N144:AZ144)+SUM($N1110:AZ1110))*BA$967*BA994)*($F1110=5)</f>
        <v>0</v>
      </c>
      <c r="BB1110" s="269">
        <f>(IFERROR(-FV(BB$967,BB994,BB144/BB994)-BB144,0)+(SUM($N144:BA144)+SUM($N1110:BA1110))*BB$967*BB994)*($F1110=5)</f>
        <v>0</v>
      </c>
      <c r="BC1110" s="269">
        <f>(IFERROR(-FV(BC$967,BC994,BC144/BC994)-BC144,0)+(SUM($N144:BB144)+SUM($N1110:BB1110))*BC$967*BC994)*($F1110=5)</f>
        <v>0</v>
      </c>
      <c r="BD1110" s="269">
        <f>(IFERROR(-FV(BD$967,BD994,BD144/BD994)-BD144,0)+(SUM($N144:BC144)+SUM($N1110:BC1110))*BD$967*BD994)*($F1110=5)</f>
        <v>0</v>
      </c>
      <c r="BE1110" s="269">
        <f>(IFERROR(-FV(BE$967,BE994,BE144/BE994)-BE144,0)+(SUM($N144:BD144)+SUM($N1110:BD1110))*BE$967*BE994)*($F1110=5)</f>
        <v>0</v>
      </c>
      <c r="BF1110" s="269">
        <f>(IFERROR(-FV(BF$967,BF994,BF144/BF994)-BF144,0)+(SUM($N144:BE144)+SUM($N1110:BE1110))*BF$967*BF994)*($F1110=5)</f>
        <v>0</v>
      </c>
      <c r="BG1110" s="269">
        <f>(IFERROR(-FV(BG$967,BG994,BG144/BG994)-BG144,0)+(SUM($N144:BF144)+SUM($N1110:BF1110))*BG$967*BG994)*($F1110=5)</f>
        <v>0</v>
      </c>
      <c r="BH1110" s="269">
        <f>(IFERROR(-FV(BH$967,BH994,BH144/BH994)-BH144,0)+(SUM($N144:BG144)+SUM($N1110:BG1110))*BH$967*BH994)*($F1110=5)</f>
        <v>0</v>
      </c>
      <c r="BI1110" s="269">
        <f>(IFERROR(-FV(BI$967,BI994,BI144/BI994)-BI144,0)+(SUM($N144:BH144)+SUM($N1110:BH1110))*BI$967*BI994)*($F1110=5)</f>
        <v>0</v>
      </c>
      <c r="BJ1110" s="269">
        <f>(IFERROR(-FV(BJ$967,BJ994,BJ144/BJ994)-BJ144,0)+(SUM($N144:BI144)+SUM($N1110:BI1110))*BJ$967*BJ994)*($F1110=5)</f>
        <v>0</v>
      </c>
      <c r="BK1110" s="269">
        <f>(IFERROR(-FV(BK$967,BK994,BK144/BK994)-BK144,0)+(SUM($N144:BJ144)+SUM($N1110:BJ1110))*BK$967*BK994)*($F1110=5)</f>
        <v>0</v>
      </c>
      <c r="BL1110" s="269">
        <f>(IFERROR(-FV(BL$967,BL994,BL144/BL994)-BL144,0)+(SUM($N144:BK144)+SUM($N1110:BK1110))*BL$967*BL994)*($F1110=5)</f>
        <v>0</v>
      </c>
      <c r="BM1110" s="269">
        <f>(IFERROR(-FV(BM$967,BM994,BM144/BM994)-BM144,0)+(SUM($N144:BL144)+SUM($N1110:BL1110))*BM$967*BM994)*($F1110=5)</f>
        <v>0</v>
      </c>
    </row>
    <row r="1111" spans="3:65" ht="12.75" outlineLevel="1">
      <c r="C1111" s="220">
        <f t="shared" si="831"/>
        <v>24</v>
      </c>
      <c r="D1111" s="198" t="str">
        <f t="shared" si="832"/>
        <v>…</v>
      </c>
      <c r="E1111" s="245" t="str">
        <f t="shared" si="830"/>
        <v>Operating Expense</v>
      </c>
      <c r="F1111" s="215">
        <f t="shared" si="830"/>
        <v>2</v>
      </c>
      <c r="G1111" s="215"/>
      <c r="H1111" s="257"/>
      <c r="K1111" s="236">
        <f t="shared" si="833"/>
        <v>0</v>
      </c>
      <c r="L1111" s="237">
        <f t="shared" si="834"/>
        <v>0</v>
      </c>
      <c r="O1111" s="269">
        <f>(IFERROR(-FV(O$967,O995,O145/O995)-O145,0)+(SUM($N145:N145)+SUM($N1111:N1111))*O$967*O995)*($F1111=5)</f>
        <v>0</v>
      </c>
      <c r="P1111" s="269">
        <f>(IFERROR(-FV(P$967,P995,P145/P995)-P145,0)+(SUM($N145:O145)+SUM($N1111:O1111))*P$967*P995)*($F1111=5)</f>
        <v>0</v>
      </c>
      <c r="Q1111" s="269">
        <f>(IFERROR(-FV(Q$967,Q995,Q145/Q995)-Q145,0)+(SUM($N145:P145)+SUM($N1111:P1111))*Q$967*Q995)*($F1111=5)</f>
        <v>0</v>
      </c>
      <c r="R1111" s="269">
        <f>(IFERROR(-FV(R$967,R995,R145/R995)-R145,0)+(SUM($N145:Q145)+SUM($N1111:Q1111))*R$967*R995)*($F1111=5)</f>
        <v>0</v>
      </c>
      <c r="S1111" s="269">
        <f>(IFERROR(-FV(S$967,S995,S145/S995)-S145,0)+(SUM($N145:R145)+SUM($N1111:R1111))*S$967*S995)*($F1111=5)</f>
        <v>0</v>
      </c>
      <c r="T1111" s="269">
        <f>(IFERROR(-FV(T$967,T995,T145/T995)-T145,0)+(SUM($N145:S145)+SUM($N1111:S1111))*T$967*T995)*($F1111=5)</f>
        <v>0</v>
      </c>
      <c r="U1111" s="269">
        <f>(IFERROR(-FV(U$967,U995,U145/U995)-U145,0)+(SUM($N145:T145)+SUM($N1111:T1111))*U$967*U995)*($F1111=5)</f>
        <v>0</v>
      </c>
      <c r="V1111" s="269">
        <f>(IFERROR(-FV(V$967,V995,V145/V995)-V145,0)+(SUM($N145:U145)+SUM($N1111:U1111))*V$967*V995)*($F1111=5)</f>
        <v>0</v>
      </c>
      <c r="W1111" s="269">
        <f>(IFERROR(-FV(W$967,W995,W145/W995)-W145,0)+(SUM($N145:V145)+SUM($N1111:V1111))*W$967*W995)*($F1111=5)</f>
        <v>0</v>
      </c>
      <c r="X1111" s="269">
        <f>(IFERROR(-FV(X$967,X995,X145/X995)-X145,0)+(SUM($N145:W145)+SUM($N1111:W1111))*X$967*X995)*($F1111=5)</f>
        <v>0</v>
      </c>
      <c r="Y1111" s="269">
        <f>(IFERROR(-FV(Y$967,Y995,Y145/Y995)-Y145,0)+(SUM($N145:X145)+SUM($N1111:X1111))*Y$967*Y995)*($F1111=5)</f>
        <v>0</v>
      </c>
      <c r="Z1111" s="269">
        <f>(IFERROR(-FV(Z$967,Z995,Z145/Z995)-Z145,0)+(SUM($N145:Y145)+SUM($N1111:Y1111))*Z$967*Z995)*($F1111=5)</f>
        <v>0</v>
      </c>
      <c r="AA1111" s="269">
        <f>(IFERROR(-FV(AA$967,AA995,AA145/AA995)-AA145,0)+(SUM($N145:Z145)+SUM($N1111:Z1111))*AA$967*AA995)*($F1111=5)</f>
        <v>0</v>
      </c>
      <c r="AB1111" s="269">
        <f>(IFERROR(-FV(AB$967,AB995,AB145/AB995)-AB145,0)+(SUM($N145:AA145)+SUM($N1111:AA1111))*AB$967*AB995)*($F1111=5)</f>
        <v>0</v>
      </c>
      <c r="AC1111" s="269">
        <f>(IFERROR(-FV(AC$967,AC995,AC145/AC995)-AC145,0)+(SUM($N145:AB145)+SUM($N1111:AB1111))*AC$967*AC995)*($F1111=5)</f>
        <v>0</v>
      </c>
      <c r="AD1111" s="269">
        <f>(IFERROR(-FV(AD$967,AD995,AD145/AD995)-AD145,0)+(SUM($N145:AC145)+SUM($N1111:AC1111))*AD$967*AD995)*($F1111=5)</f>
        <v>0</v>
      </c>
      <c r="AE1111" s="269">
        <f>(IFERROR(-FV(AE$967,AE995,AE145/AE995)-AE145,0)+(SUM($N145:AD145)+SUM($N1111:AD1111))*AE$967*AE995)*($F1111=5)</f>
        <v>0</v>
      </c>
      <c r="AF1111" s="269">
        <f>(IFERROR(-FV(AF$967,AF995,AF145/AF995)-AF145,0)+(SUM($N145:AE145)+SUM($N1111:AE1111))*AF$967*AF995)*($F1111=5)</f>
        <v>0</v>
      </c>
      <c r="AG1111" s="269">
        <f>(IFERROR(-FV(AG$967,AG995,AG145/AG995)-AG145,0)+(SUM($N145:AF145)+SUM($N1111:AF1111))*AG$967*AG995)*($F1111=5)</f>
        <v>0</v>
      </c>
      <c r="AH1111" s="269">
        <f>(IFERROR(-FV(AH$967,AH995,AH145/AH995)-AH145,0)+(SUM($N145:AG145)+SUM($N1111:AG1111))*AH$967*AH995)*($F1111=5)</f>
        <v>0</v>
      </c>
      <c r="AI1111" s="269">
        <f>(IFERROR(-FV(AI$967,AI995,AI145/AI995)-AI145,0)+(SUM($N145:AH145)+SUM($N1111:AH1111))*AI$967*AI995)*($F1111=5)</f>
        <v>0</v>
      </c>
      <c r="AJ1111" s="269">
        <f>(IFERROR(-FV(AJ$967,AJ995,AJ145/AJ995)-AJ145,0)+(SUM($N145:AI145)+SUM($N1111:AI1111))*AJ$967*AJ995)*($F1111=5)</f>
        <v>0</v>
      </c>
      <c r="AK1111" s="269">
        <f>(IFERROR(-FV(AK$967,AK995,AK145/AK995)-AK145,0)+(SUM($N145:AJ145)+SUM($N1111:AJ1111))*AK$967*AK995)*($F1111=5)</f>
        <v>0</v>
      </c>
      <c r="AL1111" s="269">
        <f>(IFERROR(-FV(AL$967,AL995,AL145/AL995)-AL145,0)+(SUM($N145:AK145)+SUM($N1111:AK1111))*AL$967*AL995)*($F1111=5)</f>
        <v>0</v>
      </c>
      <c r="AM1111" s="269">
        <f>(IFERROR(-FV(AM$967,AM995,AM145/AM995)-AM145,0)+(SUM($N145:AL145)+SUM($N1111:AL1111))*AM$967*AM995)*($F1111=5)</f>
        <v>0</v>
      </c>
      <c r="AN1111" s="269">
        <f>(IFERROR(-FV(AN$967,AN995,AN145/AN995)-AN145,0)+(SUM($N145:AM145)+SUM($N1111:AM1111))*AN$967*AN995)*($F1111=5)</f>
        <v>0</v>
      </c>
      <c r="AO1111" s="269">
        <f>(IFERROR(-FV(AO$967,AO995,AO145/AO995)-AO145,0)+(SUM($N145:AN145)+SUM($N1111:AN1111))*AO$967*AO995)*($F1111=5)</f>
        <v>0</v>
      </c>
      <c r="AP1111" s="269">
        <f>(IFERROR(-FV(AP$967,AP995,AP145/AP995)-AP145,0)+(SUM($N145:AO145)+SUM($N1111:AO1111))*AP$967*AP995)*($F1111=5)</f>
        <v>0</v>
      </c>
      <c r="AQ1111" s="269">
        <f>(IFERROR(-FV(AQ$967,AQ995,AQ145/AQ995)-AQ145,0)+(SUM($N145:AP145)+SUM($N1111:AP1111))*AQ$967*AQ995)*($F1111=5)</f>
        <v>0</v>
      </c>
      <c r="AR1111" s="269">
        <f>(IFERROR(-FV(AR$967,AR995,AR145/AR995)-AR145,0)+(SUM($N145:AQ145)+SUM($N1111:AQ1111))*AR$967*AR995)*($F1111=5)</f>
        <v>0</v>
      </c>
      <c r="AS1111" s="269">
        <f>(IFERROR(-FV(AS$967,AS995,AS145/AS995)-AS145,0)+(SUM($N145:AR145)+SUM($N1111:AR1111))*AS$967*AS995)*($F1111=5)</f>
        <v>0</v>
      </c>
      <c r="AT1111" s="269">
        <f>(IFERROR(-FV(AT$967,AT995,AT145/AT995)-AT145,0)+(SUM($N145:AS145)+SUM($N1111:AS1111))*AT$967*AT995)*($F1111=5)</f>
        <v>0</v>
      </c>
      <c r="AU1111" s="269">
        <f>(IFERROR(-FV(AU$967,AU995,AU145/AU995)-AU145,0)+(SUM($N145:AT145)+SUM($N1111:AT1111))*AU$967*AU995)*($F1111=5)</f>
        <v>0</v>
      </c>
      <c r="AV1111" s="269">
        <f>(IFERROR(-FV(AV$967,AV995,AV145/AV995)-AV145,0)+(SUM($N145:AU145)+SUM($N1111:AU1111))*AV$967*AV995)*($F1111=5)</f>
        <v>0</v>
      </c>
      <c r="AW1111" s="269">
        <f>(IFERROR(-FV(AW$967,AW995,AW145/AW995)-AW145,0)+(SUM($N145:AV145)+SUM($N1111:AV1111))*AW$967*AW995)*($F1111=5)</f>
        <v>0</v>
      </c>
      <c r="AX1111" s="269">
        <f>(IFERROR(-FV(AX$967,AX995,AX145/AX995)-AX145,0)+(SUM($N145:AW145)+SUM($N1111:AW1111))*AX$967*AX995)*($F1111=5)</f>
        <v>0</v>
      </c>
      <c r="AY1111" s="269">
        <f>(IFERROR(-FV(AY$967,AY995,AY145/AY995)-AY145,0)+(SUM($N145:AX145)+SUM($N1111:AX1111))*AY$967*AY995)*($F1111=5)</f>
        <v>0</v>
      </c>
      <c r="AZ1111" s="269">
        <f>(IFERROR(-FV(AZ$967,AZ995,AZ145/AZ995)-AZ145,0)+(SUM($N145:AY145)+SUM($N1111:AY1111))*AZ$967*AZ995)*($F1111=5)</f>
        <v>0</v>
      </c>
      <c r="BA1111" s="269">
        <f>(IFERROR(-FV(BA$967,BA995,BA145/BA995)-BA145,0)+(SUM($N145:AZ145)+SUM($N1111:AZ1111))*BA$967*BA995)*($F1111=5)</f>
        <v>0</v>
      </c>
      <c r="BB1111" s="269">
        <f>(IFERROR(-FV(BB$967,BB995,BB145/BB995)-BB145,0)+(SUM($N145:BA145)+SUM($N1111:BA1111))*BB$967*BB995)*($F1111=5)</f>
        <v>0</v>
      </c>
      <c r="BC1111" s="269">
        <f>(IFERROR(-FV(BC$967,BC995,BC145/BC995)-BC145,0)+(SUM($N145:BB145)+SUM($N1111:BB1111))*BC$967*BC995)*($F1111=5)</f>
        <v>0</v>
      </c>
      <c r="BD1111" s="269">
        <f>(IFERROR(-FV(BD$967,BD995,BD145/BD995)-BD145,0)+(SUM($N145:BC145)+SUM($N1111:BC1111))*BD$967*BD995)*($F1111=5)</f>
        <v>0</v>
      </c>
      <c r="BE1111" s="269">
        <f>(IFERROR(-FV(BE$967,BE995,BE145/BE995)-BE145,0)+(SUM($N145:BD145)+SUM($N1111:BD1111))*BE$967*BE995)*($F1111=5)</f>
        <v>0</v>
      </c>
      <c r="BF1111" s="269">
        <f>(IFERROR(-FV(BF$967,BF995,BF145/BF995)-BF145,0)+(SUM($N145:BE145)+SUM($N1111:BE1111))*BF$967*BF995)*($F1111=5)</f>
        <v>0</v>
      </c>
      <c r="BG1111" s="269">
        <f>(IFERROR(-FV(BG$967,BG995,BG145/BG995)-BG145,0)+(SUM($N145:BF145)+SUM($N1111:BF1111))*BG$967*BG995)*($F1111=5)</f>
        <v>0</v>
      </c>
      <c r="BH1111" s="269">
        <f>(IFERROR(-FV(BH$967,BH995,BH145/BH995)-BH145,0)+(SUM($N145:BG145)+SUM($N1111:BG1111))*BH$967*BH995)*($F1111=5)</f>
        <v>0</v>
      </c>
      <c r="BI1111" s="269">
        <f>(IFERROR(-FV(BI$967,BI995,BI145/BI995)-BI145,0)+(SUM($N145:BH145)+SUM($N1111:BH1111))*BI$967*BI995)*($F1111=5)</f>
        <v>0</v>
      </c>
      <c r="BJ1111" s="269">
        <f>(IFERROR(-FV(BJ$967,BJ995,BJ145/BJ995)-BJ145,0)+(SUM($N145:BI145)+SUM($N1111:BI1111))*BJ$967*BJ995)*($F1111=5)</f>
        <v>0</v>
      </c>
      <c r="BK1111" s="269">
        <f>(IFERROR(-FV(BK$967,BK995,BK145/BK995)-BK145,0)+(SUM($N145:BJ145)+SUM($N1111:BJ1111))*BK$967*BK995)*($F1111=5)</f>
        <v>0</v>
      </c>
      <c r="BL1111" s="269">
        <f>(IFERROR(-FV(BL$967,BL995,BL145/BL995)-BL145,0)+(SUM($N145:BK145)+SUM($N1111:BK1111))*BL$967*BL995)*($F1111=5)</f>
        <v>0</v>
      </c>
      <c r="BM1111" s="269">
        <f>(IFERROR(-FV(BM$967,BM995,BM145/BM995)-BM145,0)+(SUM($N145:BL145)+SUM($N1111:BL1111))*BM$967*BM995)*($F1111=5)</f>
        <v>0</v>
      </c>
    </row>
    <row r="1112" spans="3:65" ht="12.75" outlineLevel="1">
      <c r="C1112" s="220">
        <f t="shared" si="831"/>
        <v>25</v>
      </c>
      <c r="D1112" s="198" t="str">
        <f t="shared" si="832"/>
        <v>…</v>
      </c>
      <c r="E1112" s="245" t="str">
        <f t="shared" si="830"/>
        <v>Operating Expense</v>
      </c>
      <c r="F1112" s="215">
        <f t="shared" si="830"/>
        <v>2</v>
      </c>
      <c r="G1112" s="215"/>
      <c r="H1112" s="257"/>
      <c r="K1112" s="239">
        <f t="shared" si="833"/>
        <v>0</v>
      </c>
      <c r="L1112" s="240">
        <f t="shared" si="834"/>
        <v>0</v>
      </c>
      <c r="O1112" s="269">
        <f>(IFERROR(-FV(O$967,O996,O146/O996)-O146,0)+(SUM($N146:N146)+SUM($N1112:N1112))*O$967*O996)*($F1112=5)</f>
        <v>0</v>
      </c>
      <c r="P1112" s="269">
        <f>(IFERROR(-FV(P$967,P996,P146/P996)-P146,0)+(SUM($N146:O146)+SUM($N1112:O1112))*P$967*P996)*($F1112=5)</f>
        <v>0</v>
      </c>
      <c r="Q1112" s="269">
        <f>(IFERROR(-FV(Q$967,Q996,Q146/Q996)-Q146,0)+(SUM($N146:P146)+SUM($N1112:P1112))*Q$967*Q996)*($F1112=5)</f>
        <v>0</v>
      </c>
      <c r="R1112" s="269">
        <f>(IFERROR(-FV(R$967,R996,R146/R996)-R146,0)+(SUM($N146:Q146)+SUM($N1112:Q1112))*R$967*R996)*($F1112=5)</f>
        <v>0</v>
      </c>
      <c r="S1112" s="269">
        <f>(IFERROR(-FV(S$967,S996,S146/S996)-S146,0)+(SUM($N146:R146)+SUM($N1112:R1112))*S$967*S996)*($F1112=5)</f>
        <v>0</v>
      </c>
      <c r="T1112" s="269">
        <f>(IFERROR(-FV(T$967,T996,T146/T996)-T146,0)+(SUM($N146:S146)+SUM($N1112:S1112))*T$967*T996)*($F1112=5)</f>
        <v>0</v>
      </c>
      <c r="U1112" s="269">
        <f>(IFERROR(-FV(U$967,U996,U146/U996)-U146,0)+(SUM($N146:T146)+SUM($N1112:T1112))*U$967*U996)*($F1112=5)</f>
        <v>0</v>
      </c>
      <c r="V1112" s="269">
        <f>(IFERROR(-FV(V$967,V996,V146/V996)-V146,0)+(SUM($N146:U146)+SUM($N1112:U1112))*V$967*V996)*($F1112=5)</f>
        <v>0</v>
      </c>
      <c r="W1112" s="269">
        <f>(IFERROR(-FV(W$967,W996,W146/W996)-W146,0)+(SUM($N146:V146)+SUM($N1112:V1112))*W$967*W996)*($F1112=5)</f>
        <v>0</v>
      </c>
      <c r="X1112" s="269">
        <f>(IFERROR(-FV(X$967,X996,X146/X996)-X146,0)+(SUM($N146:W146)+SUM($N1112:W1112))*X$967*X996)*($F1112=5)</f>
        <v>0</v>
      </c>
      <c r="Y1112" s="269">
        <f>(IFERROR(-FV(Y$967,Y996,Y146/Y996)-Y146,0)+(SUM($N146:X146)+SUM($N1112:X1112))*Y$967*Y996)*($F1112=5)</f>
        <v>0</v>
      </c>
      <c r="Z1112" s="269">
        <f>(IFERROR(-FV(Z$967,Z996,Z146/Z996)-Z146,0)+(SUM($N146:Y146)+SUM($N1112:Y1112))*Z$967*Z996)*($F1112=5)</f>
        <v>0</v>
      </c>
      <c r="AA1112" s="269">
        <f>(IFERROR(-FV(AA$967,AA996,AA146/AA996)-AA146,0)+(SUM($N146:Z146)+SUM($N1112:Z1112))*AA$967*AA996)*($F1112=5)</f>
        <v>0</v>
      </c>
      <c r="AB1112" s="269">
        <f>(IFERROR(-FV(AB$967,AB996,AB146/AB996)-AB146,0)+(SUM($N146:AA146)+SUM($N1112:AA1112))*AB$967*AB996)*($F1112=5)</f>
        <v>0</v>
      </c>
      <c r="AC1112" s="269">
        <f>(IFERROR(-FV(AC$967,AC996,AC146/AC996)-AC146,0)+(SUM($N146:AB146)+SUM($N1112:AB1112))*AC$967*AC996)*($F1112=5)</f>
        <v>0</v>
      </c>
      <c r="AD1112" s="269">
        <f>(IFERROR(-FV(AD$967,AD996,AD146/AD996)-AD146,0)+(SUM($N146:AC146)+SUM($N1112:AC1112))*AD$967*AD996)*($F1112=5)</f>
        <v>0</v>
      </c>
      <c r="AE1112" s="269">
        <f>(IFERROR(-FV(AE$967,AE996,AE146/AE996)-AE146,0)+(SUM($N146:AD146)+SUM($N1112:AD1112))*AE$967*AE996)*($F1112=5)</f>
        <v>0</v>
      </c>
      <c r="AF1112" s="269">
        <f>(IFERROR(-FV(AF$967,AF996,AF146/AF996)-AF146,0)+(SUM($N146:AE146)+SUM($N1112:AE1112))*AF$967*AF996)*($F1112=5)</f>
        <v>0</v>
      </c>
      <c r="AG1112" s="269">
        <f>(IFERROR(-FV(AG$967,AG996,AG146/AG996)-AG146,0)+(SUM($N146:AF146)+SUM($N1112:AF1112))*AG$967*AG996)*($F1112=5)</f>
        <v>0</v>
      </c>
      <c r="AH1112" s="269">
        <f>(IFERROR(-FV(AH$967,AH996,AH146/AH996)-AH146,0)+(SUM($N146:AG146)+SUM($N1112:AG1112))*AH$967*AH996)*($F1112=5)</f>
        <v>0</v>
      </c>
      <c r="AI1112" s="269">
        <f>(IFERROR(-FV(AI$967,AI996,AI146/AI996)-AI146,0)+(SUM($N146:AH146)+SUM($N1112:AH1112))*AI$967*AI996)*($F1112=5)</f>
        <v>0</v>
      </c>
      <c r="AJ1112" s="269">
        <f>(IFERROR(-FV(AJ$967,AJ996,AJ146/AJ996)-AJ146,0)+(SUM($N146:AI146)+SUM($N1112:AI1112))*AJ$967*AJ996)*($F1112=5)</f>
        <v>0</v>
      </c>
      <c r="AK1112" s="269">
        <f>(IFERROR(-FV(AK$967,AK996,AK146/AK996)-AK146,0)+(SUM($N146:AJ146)+SUM($N1112:AJ1112))*AK$967*AK996)*($F1112=5)</f>
        <v>0</v>
      </c>
      <c r="AL1112" s="269">
        <f>(IFERROR(-FV(AL$967,AL996,AL146/AL996)-AL146,0)+(SUM($N146:AK146)+SUM($N1112:AK1112))*AL$967*AL996)*($F1112=5)</f>
        <v>0</v>
      </c>
      <c r="AM1112" s="269">
        <f>(IFERROR(-FV(AM$967,AM996,AM146/AM996)-AM146,0)+(SUM($N146:AL146)+SUM($N1112:AL1112))*AM$967*AM996)*($F1112=5)</f>
        <v>0</v>
      </c>
      <c r="AN1112" s="269">
        <f>(IFERROR(-FV(AN$967,AN996,AN146/AN996)-AN146,0)+(SUM($N146:AM146)+SUM($N1112:AM1112))*AN$967*AN996)*($F1112=5)</f>
        <v>0</v>
      </c>
      <c r="AO1112" s="269">
        <f>(IFERROR(-FV(AO$967,AO996,AO146/AO996)-AO146,0)+(SUM($N146:AN146)+SUM($N1112:AN1112))*AO$967*AO996)*($F1112=5)</f>
        <v>0</v>
      </c>
      <c r="AP1112" s="269">
        <f>(IFERROR(-FV(AP$967,AP996,AP146/AP996)-AP146,0)+(SUM($N146:AO146)+SUM($N1112:AO1112))*AP$967*AP996)*($F1112=5)</f>
        <v>0</v>
      </c>
      <c r="AQ1112" s="269">
        <f>(IFERROR(-FV(AQ$967,AQ996,AQ146/AQ996)-AQ146,0)+(SUM($N146:AP146)+SUM($N1112:AP1112))*AQ$967*AQ996)*($F1112=5)</f>
        <v>0</v>
      </c>
      <c r="AR1112" s="269">
        <f>(IFERROR(-FV(AR$967,AR996,AR146/AR996)-AR146,0)+(SUM($N146:AQ146)+SUM($N1112:AQ1112))*AR$967*AR996)*($F1112=5)</f>
        <v>0</v>
      </c>
      <c r="AS1112" s="269">
        <f>(IFERROR(-FV(AS$967,AS996,AS146/AS996)-AS146,0)+(SUM($N146:AR146)+SUM($N1112:AR1112))*AS$967*AS996)*($F1112=5)</f>
        <v>0</v>
      </c>
      <c r="AT1112" s="269">
        <f>(IFERROR(-FV(AT$967,AT996,AT146/AT996)-AT146,0)+(SUM($N146:AS146)+SUM($N1112:AS1112))*AT$967*AT996)*($F1112=5)</f>
        <v>0</v>
      </c>
      <c r="AU1112" s="269">
        <f>(IFERROR(-FV(AU$967,AU996,AU146/AU996)-AU146,0)+(SUM($N146:AT146)+SUM($N1112:AT1112))*AU$967*AU996)*($F1112=5)</f>
        <v>0</v>
      </c>
      <c r="AV1112" s="269">
        <f>(IFERROR(-FV(AV$967,AV996,AV146/AV996)-AV146,0)+(SUM($N146:AU146)+SUM($N1112:AU1112))*AV$967*AV996)*($F1112=5)</f>
        <v>0</v>
      </c>
      <c r="AW1112" s="269">
        <f>(IFERROR(-FV(AW$967,AW996,AW146/AW996)-AW146,0)+(SUM($N146:AV146)+SUM($N1112:AV1112))*AW$967*AW996)*($F1112=5)</f>
        <v>0</v>
      </c>
      <c r="AX1112" s="269">
        <f>(IFERROR(-FV(AX$967,AX996,AX146/AX996)-AX146,0)+(SUM($N146:AW146)+SUM($N1112:AW1112))*AX$967*AX996)*($F1112=5)</f>
        <v>0</v>
      </c>
      <c r="AY1112" s="269">
        <f>(IFERROR(-FV(AY$967,AY996,AY146/AY996)-AY146,0)+(SUM($N146:AX146)+SUM($N1112:AX1112))*AY$967*AY996)*($F1112=5)</f>
        <v>0</v>
      </c>
      <c r="AZ1112" s="269">
        <f>(IFERROR(-FV(AZ$967,AZ996,AZ146/AZ996)-AZ146,0)+(SUM($N146:AY146)+SUM($N1112:AY1112))*AZ$967*AZ996)*($F1112=5)</f>
        <v>0</v>
      </c>
      <c r="BA1112" s="269">
        <f>(IFERROR(-FV(BA$967,BA996,BA146/BA996)-BA146,0)+(SUM($N146:AZ146)+SUM($N1112:AZ1112))*BA$967*BA996)*($F1112=5)</f>
        <v>0</v>
      </c>
      <c r="BB1112" s="269">
        <f>(IFERROR(-FV(BB$967,BB996,BB146/BB996)-BB146,0)+(SUM($N146:BA146)+SUM($N1112:BA1112))*BB$967*BB996)*($F1112=5)</f>
        <v>0</v>
      </c>
      <c r="BC1112" s="269">
        <f>(IFERROR(-FV(BC$967,BC996,BC146/BC996)-BC146,0)+(SUM($N146:BB146)+SUM($N1112:BB1112))*BC$967*BC996)*($F1112=5)</f>
        <v>0</v>
      </c>
      <c r="BD1112" s="269">
        <f>(IFERROR(-FV(BD$967,BD996,BD146/BD996)-BD146,0)+(SUM($N146:BC146)+SUM($N1112:BC1112))*BD$967*BD996)*($F1112=5)</f>
        <v>0</v>
      </c>
      <c r="BE1112" s="269">
        <f>(IFERROR(-FV(BE$967,BE996,BE146/BE996)-BE146,0)+(SUM($N146:BD146)+SUM($N1112:BD1112))*BE$967*BE996)*($F1112=5)</f>
        <v>0</v>
      </c>
      <c r="BF1112" s="269">
        <f>(IFERROR(-FV(BF$967,BF996,BF146/BF996)-BF146,0)+(SUM($N146:BE146)+SUM($N1112:BE1112))*BF$967*BF996)*($F1112=5)</f>
        <v>0</v>
      </c>
      <c r="BG1112" s="269">
        <f>(IFERROR(-FV(BG$967,BG996,BG146/BG996)-BG146,0)+(SUM($N146:BF146)+SUM($N1112:BF1112))*BG$967*BG996)*($F1112=5)</f>
        <v>0</v>
      </c>
      <c r="BH1112" s="269">
        <f>(IFERROR(-FV(BH$967,BH996,BH146/BH996)-BH146,0)+(SUM($N146:BG146)+SUM($N1112:BG1112))*BH$967*BH996)*($F1112=5)</f>
        <v>0</v>
      </c>
      <c r="BI1112" s="269">
        <f>(IFERROR(-FV(BI$967,BI996,BI146/BI996)-BI146,0)+(SUM($N146:BH146)+SUM($N1112:BH1112))*BI$967*BI996)*($F1112=5)</f>
        <v>0</v>
      </c>
      <c r="BJ1112" s="269">
        <f>(IFERROR(-FV(BJ$967,BJ996,BJ146/BJ996)-BJ146,0)+(SUM($N146:BI146)+SUM($N1112:BI1112))*BJ$967*BJ996)*($F1112=5)</f>
        <v>0</v>
      </c>
      <c r="BK1112" s="269">
        <f>(IFERROR(-FV(BK$967,BK996,BK146/BK996)-BK146,0)+(SUM($N146:BJ146)+SUM($N1112:BJ1112))*BK$967*BK996)*($F1112=5)</f>
        <v>0</v>
      </c>
      <c r="BL1112" s="269">
        <f>(IFERROR(-FV(BL$967,BL996,BL146/BL996)-BL146,0)+(SUM($N146:BK146)+SUM($N1112:BK1112))*BL$967*BL996)*($F1112=5)</f>
        <v>0</v>
      </c>
      <c r="BM1112" s="269">
        <f>(IFERROR(-FV(BM$967,BM996,BM146/BM996)-BM146,0)+(SUM($N146:BL146)+SUM($N1112:BL1112))*BM$967*BM996)*($F1112=5)</f>
        <v>0</v>
      </c>
    </row>
    <row r="1113" spans="4:65" ht="12.75" outlineLevel="1">
      <c r="D1113" s="226" t="str">
        <f>"Total "&amp;D1087</f>
        <v>Total Capitalized Interest</v>
      </c>
      <c r="K1113" s="241">
        <f t="shared" si="833"/>
        <v>0</v>
      </c>
      <c r="L1113" s="242">
        <f t="shared" si="834"/>
        <v>0</v>
      </c>
      <c r="O1113" s="243">
        <f>SUM(O1088:O1112)</f>
        <v>0</v>
      </c>
      <c r="P1113" s="243">
        <f>SUM(P1088:P1112)</f>
        <v>0</v>
      </c>
      <c r="Q1113" s="243">
        <f t="shared" si="835" ref="Q1113:BM1113">SUM(Q1088:Q1112)</f>
        <v>0</v>
      </c>
      <c r="R1113" s="243">
        <f t="shared" si="835"/>
        <v>0</v>
      </c>
      <c r="S1113" s="243">
        <f t="shared" si="835"/>
        <v>0</v>
      </c>
      <c r="T1113" s="243">
        <f t="shared" si="835"/>
        <v>0</v>
      </c>
      <c r="U1113" s="243">
        <f t="shared" si="835"/>
        <v>0</v>
      </c>
      <c r="V1113" s="243">
        <f t="shared" si="835"/>
        <v>0</v>
      </c>
      <c r="W1113" s="243">
        <f t="shared" si="835"/>
        <v>0</v>
      </c>
      <c r="X1113" s="243">
        <f t="shared" si="835"/>
        <v>0</v>
      </c>
      <c r="Y1113" s="243">
        <f t="shared" si="835"/>
        <v>0</v>
      </c>
      <c r="Z1113" s="243">
        <f t="shared" si="835"/>
        <v>0</v>
      </c>
      <c r="AA1113" s="243">
        <f t="shared" si="835"/>
        <v>0</v>
      </c>
      <c r="AB1113" s="243">
        <f t="shared" si="835"/>
        <v>0</v>
      </c>
      <c r="AC1113" s="243">
        <f t="shared" si="835"/>
        <v>0</v>
      </c>
      <c r="AD1113" s="243">
        <f t="shared" si="835"/>
        <v>0</v>
      </c>
      <c r="AE1113" s="243">
        <f t="shared" si="835"/>
        <v>0</v>
      </c>
      <c r="AF1113" s="243">
        <f t="shared" si="835"/>
        <v>0</v>
      </c>
      <c r="AG1113" s="243">
        <f t="shared" si="835"/>
        <v>0</v>
      </c>
      <c r="AH1113" s="243">
        <f t="shared" si="835"/>
        <v>0</v>
      </c>
      <c r="AI1113" s="243">
        <f t="shared" si="835"/>
        <v>0</v>
      </c>
      <c r="AJ1113" s="243">
        <f t="shared" si="835"/>
        <v>0</v>
      </c>
      <c r="AK1113" s="243">
        <f t="shared" si="835"/>
        <v>0</v>
      </c>
      <c r="AL1113" s="243">
        <f t="shared" si="835"/>
        <v>0</v>
      </c>
      <c r="AM1113" s="243">
        <f t="shared" si="835"/>
        <v>0</v>
      </c>
      <c r="AN1113" s="243">
        <f t="shared" si="835"/>
        <v>0</v>
      </c>
      <c r="AO1113" s="243">
        <f t="shared" si="835"/>
        <v>0</v>
      </c>
      <c r="AP1113" s="243">
        <f t="shared" si="835"/>
        <v>0</v>
      </c>
      <c r="AQ1113" s="243">
        <f t="shared" si="835"/>
        <v>0</v>
      </c>
      <c r="AR1113" s="243">
        <f t="shared" si="835"/>
        <v>0</v>
      </c>
      <c r="AS1113" s="243">
        <f t="shared" si="835"/>
        <v>0</v>
      </c>
      <c r="AT1113" s="243">
        <f t="shared" si="835"/>
        <v>0</v>
      </c>
      <c r="AU1113" s="243">
        <f t="shared" si="835"/>
        <v>0</v>
      </c>
      <c r="AV1113" s="243">
        <f t="shared" si="835"/>
        <v>0</v>
      </c>
      <c r="AW1113" s="243">
        <f t="shared" si="835"/>
        <v>0</v>
      </c>
      <c r="AX1113" s="243">
        <f t="shared" si="835"/>
        <v>0</v>
      </c>
      <c r="AY1113" s="243">
        <f t="shared" si="835"/>
        <v>0</v>
      </c>
      <c r="AZ1113" s="243">
        <f t="shared" si="835"/>
        <v>0</v>
      </c>
      <c r="BA1113" s="243">
        <f t="shared" si="835"/>
        <v>0</v>
      </c>
      <c r="BB1113" s="243">
        <f t="shared" si="835"/>
        <v>0</v>
      </c>
      <c r="BC1113" s="243">
        <f t="shared" si="835"/>
        <v>0</v>
      </c>
      <c r="BD1113" s="243">
        <f t="shared" si="835"/>
        <v>0</v>
      </c>
      <c r="BE1113" s="243">
        <f t="shared" si="835"/>
        <v>0</v>
      </c>
      <c r="BF1113" s="243">
        <f t="shared" si="835"/>
        <v>0</v>
      </c>
      <c r="BG1113" s="243">
        <f t="shared" si="835"/>
        <v>0</v>
      </c>
      <c r="BH1113" s="243">
        <f t="shared" si="835"/>
        <v>0</v>
      </c>
      <c r="BI1113" s="243">
        <f t="shared" si="835"/>
        <v>0</v>
      </c>
      <c r="BJ1113" s="243">
        <f t="shared" si="835"/>
        <v>0</v>
      </c>
      <c r="BK1113" s="243">
        <f t="shared" si="835"/>
        <v>0</v>
      </c>
      <c r="BL1113" s="243">
        <f t="shared" si="835"/>
        <v>0</v>
      </c>
      <c r="BM1113" s="243">
        <f t="shared" si="835"/>
        <v>0</v>
      </c>
    </row>
    <row r="1114" spans="4:7" s="221" customFormat="1" ht="12.75" outlineLevel="1">
      <c r="D1114" s="229"/>
      <c r="F1114" s="230"/>
      <c r="G1114" s="230"/>
    </row>
    <row r="1115" spans="4:7" s="221" customFormat="1" ht="12.75" outlineLevel="1">
      <c r="D1115" s="229"/>
      <c r="F1115" s="230"/>
      <c r="G1115" s="230"/>
    </row>
    <row r="1116" spans="4:65" ht="12.75" outlineLevel="1">
      <c r="D1116" s="218" t="s">
        <v>210</v>
      </c>
      <c r="E1116" s="213"/>
      <c r="F1116" s="186"/>
      <c r="G1116" s="186"/>
      <c r="H1116" s="251"/>
      <c r="K1116" s="216"/>
      <c r="L1116" s="216"/>
      <c r="M1116" s="216"/>
      <c r="O1116" s="216"/>
      <c r="P1116" s="216"/>
      <c r="Q1116" s="216"/>
      <c r="R1116" s="216"/>
      <c r="S1116" s="216"/>
      <c r="T1116" s="216"/>
      <c r="U1116" s="216"/>
      <c r="V1116" s="216"/>
      <c r="W1116" s="216"/>
      <c r="X1116" s="216"/>
      <c r="Y1116" s="216"/>
      <c r="Z1116" s="216"/>
      <c r="AA1116" s="216"/>
      <c r="AB1116" s="216"/>
      <c r="AC1116" s="216"/>
      <c r="AD1116" s="216"/>
      <c r="AE1116" s="216"/>
      <c r="AF1116" s="216"/>
      <c r="AG1116" s="216"/>
      <c r="AH1116" s="216"/>
      <c r="AI1116" s="216"/>
      <c r="AJ1116" s="216"/>
      <c r="AK1116" s="216"/>
      <c r="AL1116" s="216"/>
      <c r="AM1116" s="216"/>
      <c r="AN1116" s="216"/>
      <c r="AO1116" s="216"/>
      <c r="AP1116" s="216"/>
      <c r="AQ1116" s="216"/>
      <c r="AR1116" s="216"/>
      <c r="AS1116" s="216"/>
      <c r="AT1116" s="216"/>
      <c r="AU1116" s="216"/>
      <c r="AV1116" s="216"/>
      <c r="AW1116" s="216"/>
      <c r="AX1116" s="216"/>
      <c r="AY1116" s="216"/>
      <c r="AZ1116" s="216"/>
      <c r="BA1116" s="216"/>
      <c r="BB1116" s="216"/>
      <c r="BC1116" s="216"/>
      <c r="BD1116" s="216"/>
      <c r="BE1116" s="216"/>
      <c r="BF1116" s="216"/>
      <c r="BG1116" s="216"/>
      <c r="BH1116" s="216"/>
      <c r="BI1116" s="216"/>
      <c r="BJ1116" s="216"/>
      <c r="BK1116" s="216"/>
      <c r="BL1116" s="216"/>
      <c r="BM1116" s="216"/>
    </row>
    <row r="1117" spans="3:65" ht="12.75" outlineLevel="1">
      <c r="C1117" s="220">
        <f>C1116+1</f>
        <v>1</v>
      </c>
      <c r="D1117" s="198" t="str">
        <f>INDEX(D$64:D$88,$C1117,1)</f>
        <v>Capital Costs</v>
      </c>
      <c r="E1117" s="245" t="str">
        <f t="shared" si="836" ref="E1117:F1141">INDEX(E$64:E$88,$C1117,1)</f>
        <v>Capital</v>
      </c>
      <c r="F1117" s="215">
        <f t="shared" si="836"/>
        <v>4</v>
      </c>
      <c r="G1117" s="215"/>
      <c r="H1117" s="301">
        <f t="shared" si="837" ref="H1117:H1141">L1059</f>
        <v>0</v>
      </c>
      <c r="I1117" s="302">
        <f>I972</f>
        <v>44562</v>
      </c>
      <c r="K1117" s="236">
        <f>SUMPRODUCT(O1117:BM1117,$O$12:$BM$12)</f>
        <v>0</v>
      </c>
      <c r="L1117" s="237">
        <f>SUM(O1117:BM1117)</f>
        <v>0</v>
      </c>
      <c r="O1117" s="269">
        <f t="shared" si="838" ref="O1117:O1133">IF(O$10=YEAR($I1117),$H1117,0)</f>
        <v>0</v>
      </c>
      <c r="P1117" s="269">
        <f t="shared" si="839" ref="P1117:AE1132">IF(P$10=YEAR($I1117),$H1117,0)</f>
        <v>0</v>
      </c>
      <c r="Q1117" s="269">
        <f t="shared" si="839"/>
        <v>0</v>
      </c>
      <c r="R1117" s="269">
        <f t="shared" si="839"/>
        <v>0</v>
      </c>
      <c r="S1117" s="269">
        <f t="shared" si="839"/>
        <v>0</v>
      </c>
      <c r="T1117" s="269">
        <f t="shared" si="839"/>
        <v>0</v>
      </c>
      <c r="U1117" s="269">
        <f t="shared" si="839"/>
        <v>0</v>
      </c>
      <c r="V1117" s="269">
        <f t="shared" si="839"/>
        <v>0</v>
      </c>
      <c r="W1117" s="269">
        <f t="shared" si="839"/>
        <v>0</v>
      </c>
      <c r="X1117" s="269">
        <f t="shared" si="839"/>
        <v>0</v>
      </c>
      <c r="Y1117" s="269">
        <f t="shared" si="839"/>
        <v>0</v>
      </c>
      <c r="Z1117" s="269">
        <f t="shared" si="839"/>
        <v>0</v>
      </c>
      <c r="AA1117" s="269">
        <f t="shared" si="839"/>
        <v>0</v>
      </c>
      <c r="AB1117" s="269">
        <f t="shared" si="839"/>
        <v>0</v>
      </c>
      <c r="AC1117" s="269">
        <f t="shared" si="839"/>
        <v>0</v>
      </c>
      <c r="AD1117" s="269">
        <f t="shared" si="839"/>
        <v>0</v>
      </c>
      <c r="AE1117" s="269">
        <f t="shared" si="839"/>
        <v>0</v>
      </c>
      <c r="AF1117" s="269">
        <f t="shared" si="840" ref="AF1117:AU1132">IF(AF$10=YEAR($I1117),$H1117,0)</f>
        <v>0</v>
      </c>
      <c r="AG1117" s="269">
        <f t="shared" si="840"/>
        <v>0</v>
      </c>
      <c r="AH1117" s="269">
        <f t="shared" si="840"/>
        <v>0</v>
      </c>
      <c r="AI1117" s="269">
        <f t="shared" si="840"/>
        <v>0</v>
      </c>
      <c r="AJ1117" s="269">
        <f t="shared" si="840"/>
        <v>0</v>
      </c>
      <c r="AK1117" s="269">
        <f t="shared" si="840"/>
        <v>0</v>
      </c>
      <c r="AL1117" s="269">
        <f t="shared" si="840"/>
        <v>0</v>
      </c>
      <c r="AM1117" s="269">
        <f t="shared" si="840"/>
        <v>0</v>
      </c>
      <c r="AN1117" s="269">
        <f t="shared" si="840"/>
        <v>0</v>
      </c>
      <c r="AO1117" s="269">
        <f t="shared" si="840"/>
        <v>0</v>
      </c>
      <c r="AP1117" s="269">
        <f t="shared" si="840"/>
        <v>0</v>
      </c>
      <c r="AQ1117" s="269">
        <f t="shared" si="840"/>
        <v>0</v>
      </c>
      <c r="AR1117" s="269">
        <f t="shared" si="840"/>
        <v>0</v>
      </c>
      <c r="AS1117" s="269">
        <f t="shared" si="840"/>
        <v>0</v>
      </c>
      <c r="AT1117" s="269">
        <f t="shared" si="840"/>
        <v>0</v>
      </c>
      <c r="AU1117" s="269">
        <f t="shared" si="840"/>
        <v>0</v>
      </c>
      <c r="AV1117" s="269">
        <f t="shared" si="841" ref="AV1117:BK1132">IF(AV$10=YEAR($I1117),$H1117,0)</f>
        <v>0</v>
      </c>
      <c r="AW1117" s="269">
        <f t="shared" si="841"/>
        <v>0</v>
      </c>
      <c r="AX1117" s="269">
        <f t="shared" si="841"/>
        <v>0</v>
      </c>
      <c r="AY1117" s="269">
        <f t="shared" si="841"/>
        <v>0</v>
      </c>
      <c r="AZ1117" s="269">
        <f t="shared" si="841"/>
        <v>0</v>
      </c>
      <c r="BA1117" s="269">
        <f t="shared" si="841"/>
        <v>0</v>
      </c>
      <c r="BB1117" s="269">
        <f t="shared" si="841"/>
        <v>0</v>
      </c>
      <c r="BC1117" s="269">
        <f t="shared" si="841"/>
        <v>0</v>
      </c>
      <c r="BD1117" s="269">
        <f t="shared" si="841"/>
        <v>0</v>
      </c>
      <c r="BE1117" s="269">
        <f t="shared" si="841"/>
        <v>0</v>
      </c>
      <c r="BF1117" s="269">
        <f t="shared" si="841"/>
        <v>0</v>
      </c>
      <c r="BG1117" s="269">
        <f t="shared" si="841"/>
        <v>0</v>
      </c>
      <c r="BH1117" s="269">
        <f t="shared" si="841"/>
        <v>0</v>
      </c>
      <c r="BI1117" s="269">
        <f t="shared" si="841"/>
        <v>0</v>
      </c>
      <c r="BJ1117" s="269">
        <f t="shared" si="841"/>
        <v>0</v>
      </c>
      <c r="BK1117" s="269">
        <f t="shared" si="841"/>
        <v>0</v>
      </c>
      <c r="BL1117" s="269">
        <f t="shared" si="842" ref="BL1117:BM1141">IF(BL$10=YEAR($I1117),$H1117,0)</f>
        <v>0</v>
      </c>
      <c r="BM1117" s="269">
        <f t="shared" si="842"/>
        <v>0</v>
      </c>
    </row>
    <row r="1118" spans="3:65" ht="12.75" outlineLevel="1">
      <c r="C1118" s="220">
        <f t="shared" si="843" ref="C1118:C1141">C1117+1</f>
        <v>2</v>
      </c>
      <c r="D1118" s="198" t="str">
        <f t="shared" si="844" ref="D1118:D1141">INDEX(D$64:D$88,$C1118,1)</f>
        <v>O&amp;M</v>
      </c>
      <c r="E1118" s="245" t="str">
        <f t="shared" si="836"/>
        <v>Operating Expense</v>
      </c>
      <c r="F1118" s="215">
        <f t="shared" si="836"/>
        <v>2</v>
      </c>
      <c r="G1118" s="215"/>
      <c r="H1118" s="301">
        <f t="shared" si="837"/>
        <v>0</v>
      </c>
      <c r="I1118" s="302">
        <f t="shared" si="845" ref="I1118:I1141">I973</f>
        <v>44562</v>
      </c>
      <c r="K1118" s="236">
        <f t="shared" si="846" ref="K1118:K1142">SUMPRODUCT(O1118:BM1118,$O$12:$BM$12)</f>
        <v>0</v>
      </c>
      <c r="L1118" s="237">
        <f t="shared" si="847" ref="L1118:L1142">SUM(O1118:BM1118)</f>
        <v>0</v>
      </c>
      <c r="O1118" s="269">
        <f t="shared" si="838"/>
        <v>0</v>
      </c>
      <c r="P1118" s="269">
        <f t="shared" si="839"/>
        <v>0</v>
      </c>
      <c r="Q1118" s="269">
        <f t="shared" si="839"/>
        <v>0</v>
      </c>
      <c r="R1118" s="269">
        <f t="shared" si="839"/>
        <v>0</v>
      </c>
      <c r="S1118" s="269">
        <f t="shared" si="839"/>
        <v>0</v>
      </c>
      <c r="T1118" s="269">
        <f t="shared" si="839"/>
        <v>0</v>
      </c>
      <c r="U1118" s="269">
        <f t="shared" si="839"/>
        <v>0</v>
      </c>
      <c r="V1118" s="269">
        <f t="shared" si="839"/>
        <v>0</v>
      </c>
      <c r="W1118" s="269">
        <f t="shared" si="839"/>
        <v>0</v>
      </c>
      <c r="X1118" s="269">
        <f t="shared" si="839"/>
        <v>0</v>
      </c>
      <c r="Y1118" s="269">
        <f t="shared" si="839"/>
        <v>0</v>
      </c>
      <c r="Z1118" s="269">
        <f t="shared" si="839"/>
        <v>0</v>
      </c>
      <c r="AA1118" s="269">
        <f t="shared" si="839"/>
        <v>0</v>
      </c>
      <c r="AB1118" s="269">
        <f t="shared" si="839"/>
        <v>0</v>
      </c>
      <c r="AC1118" s="269">
        <f t="shared" si="839"/>
        <v>0</v>
      </c>
      <c r="AD1118" s="269">
        <f t="shared" si="839"/>
        <v>0</v>
      </c>
      <c r="AE1118" s="269">
        <f t="shared" si="839"/>
        <v>0</v>
      </c>
      <c r="AF1118" s="269">
        <f t="shared" si="840"/>
        <v>0</v>
      </c>
      <c r="AG1118" s="269">
        <f t="shared" si="840"/>
        <v>0</v>
      </c>
      <c r="AH1118" s="269">
        <f t="shared" si="840"/>
        <v>0</v>
      </c>
      <c r="AI1118" s="269">
        <f t="shared" si="840"/>
        <v>0</v>
      </c>
      <c r="AJ1118" s="269">
        <f t="shared" si="840"/>
        <v>0</v>
      </c>
      <c r="AK1118" s="269">
        <f t="shared" si="840"/>
        <v>0</v>
      </c>
      <c r="AL1118" s="269">
        <f t="shared" si="840"/>
        <v>0</v>
      </c>
      <c r="AM1118" s="269">
        <f t="shared" si="840"/>
        <v>0</v>
      </c>
      <c r="AN1118" s="269">
        <f t="shared" si="840"/>
        <v>0</v>
      </c>
      <c r="AO1118" s="269">
        <f t="shared" si="840"/>
        <v>0</v>
      </c>
      <c r="AP1118" s="269">
        <f t="shared" si="840"/>
        <v>0</v>
      </c>
      <c r="AQ1118" s="269">
        <f t="shared" si="840"/>
        <v>0</v>
      </c>
      <c r="AR1118" s="269">
        <f t="shared" si="840"/>
        <v>0</v>
      </c>
      <c r="AS1118" s="269">
        <f t="shared" si="840"/>
        <v>0</v>
      </c>
      <c r="AT1118" s="269">
        <f t="shared" si="840"/>
        <v>0</v>
      </c>
      <c r="AU1118" s="269">
        <f t="shared" si="840"/>
        <v>0</v>
      </c>
      <c r="AV1118" s="269">
        <f t="shared" si="841"/>
        <v>0</v>
      </c>
      <c r="AW1118" s="269">
        <f t="shared" si="841"/>
        <v>0</v>
      </c>
      <c r="AX1118" s="269">
        <f t="shared" si="841"/>
        <v>0</v>
      </c>
      <c r="AY1118" s="269">
        <f t="shared" si="841"/>
        <v>0</v>
      </c>
      <c r="AZ1118" s="269">
        <f t="shared" si="841"/>
        <v>0</v>
      </c>
      <c r="BA1118" s="269">
        <f t="shared" si="841"/>
        <v>0</v>
      </c>
      <c r="BB1118" s="269">
        <f t="shared" si="841"/>
        <v>0</v>
      </c>
      <c r="BC1118" s="269">
        <f t="shared" si="841"/>
        <v>0</v>
      </c>
      <c r="BD1118" s="269">
        <f t="shared" si="841"/>
        <v>0</v>
      </c>
      <c r="BE1118" s="269">
        <f t="shared" si="841"/>
        <v>0</v>
      </c>
      <c r="BF1118" s="269">
        <f t="shared" si="841"/>
        <v>0</v>
      </c>
      <c r="BG1118" s="269">
        <f t="shared" si="841"/>
        <v>0</v>
      </c>
      <c r="BH1118" s="269">
        <f t="shared" si="841"/>
        <v>0</v>
      </c>
      <c r="BI1118" s="269">
        <f t="shared" si="841"/>
        <v>0</v>
      </c>
      <c r="BJ1118" s="269">
        <f t="shared" si="841"/>
        <v>0</v>
      </c>
      <c r="BK1118" s="269">
        <f t="shared" si="841"/>
        <v>0</v>
      </c>
      <c r="BL1118" s="269">
        <f t="shared" si="842"/>
        <v>0</v>
      </c>
      <c r="BM1118" s="269">
        <f t="shared" si="842"/>
        <v>0</v>
      </c>
    </row>
    <row r="1119" spans="3:65" ht="12.75" outlineLevel="1">
      <c r="C1119" s="220">
        <f t="shared" si="843"/>
        <v>3</v>
      </c>
      <c r="D1119" s="198" t="str">
        <f t="shared" si="844"/>
        <v>…</v>
      </c>
      <c r="E1119" s="245" t="str">
        <f t="shared" si="836"/>
        <v>Operating Expense</v>
      </c>
      <c r="F1119" s="215">
        <f t="shared" si="836"/>
        <v>2</v>
      </c>
      <c r="G1119" s="215"/>
      <c r="H1119" s="301">
        <f t="shared" si="837"/>
        <v>0</v>
      </c>
      <c r="I1119" s="302">
        <f t="shared" si="845"/>
        <v>44562</v>
      </c>
      <c r="K1119" s="236">
        <f t="shared" si="846"/>
        <v>0</v>
      </c>
      <c r="L1119" s="237">
        <f t="shared" si="847"/>
        <v>0</v>
      </c>
      <c r="O1119" s="269">
        <f t="shared" si="838"/>
        <v>0</v>
      </c>
      <c r="P1119" s="269">
        <f t="shared" si="839"/>
        <v>0</v>
      </c>
      <c r="Q1119" s="269">
        <f t="shared" si="839"/>
        <v>0</v>
      </c>
      <c r="R1119" s="269">
        <f t="shared" si="839"/>
        <v>0</v>
      </c>
      <c r="S1119" s="269">
        <f t="shared" si="839"/>
        <v>0</v>
      </c>
      <c r="T1119" s="269">
        <f t="shared" si="839"/>
        <v>0</v>
      </c>
      <c r="U1119" s="269">
        <f t="shared" si="839"/>
        <v>0</v>
      </c>
      <c r="V1119" s="269">
        <f t="shared" si="839"/>
        <v>0</v>
      </c>
      <c r="W1119" s="269">
        <f t="shared" si="839"/>
        <v>0</v>
      </c>
      <c r="X1119" s="269">
        <f t="shared" si="839"/>
        <v>0</v>
      </c>
      <c r="Y1119" s="269">
        <f t="shared" si="839"/>
        <v>0</v>
      </c>
      <c r="Z1119" s="269">
        <f t="shared" si="839"/>
        <v>0</v>
      </c>
      <c r="AA1119" s="269">
        <f t="shared" si="839"/>
        <v>0</v>
      </c>
      <c r="AB1119" s="269">
        <f t="shared" si="839"/>
        <v>0</v>
      </c>
      <c r="AC1119" s="269">
        <f t="shared" si="839"/>
        <v>0</v>
      </c>
      <c r="AD1119" s="269">
        <f t="shared" si="839"/>
        <v>0</v>
      </c>
      <c r="AE1119" s="269">
        <f t="shared" si="839"/>
        <v>0</v>
      </c>
      <c r="AF1119" s="269">
        <f t="shared" si="840"/>
        <v>0</v>
      </c>
      <c r="AG1119" s="269">
        <f t="shared" si="840"/>
        <v>0</v>
      </c>
      <c r="AH1119" s="269">
        <f t="shared" si="840"/>
        <v>0</v>
      </c>
      <c r="AI1119" s="269">
        <f t="shared" si="840"/>
        <v>0</v>
      </c>
      <c r="AJ1119" s="269">
        <f t="shared" si="840"/>
        <v>0</v>
      </c>
      <c r="AK1119" s="269">
        <f t="shared" si="840"/>
        <v>0</v>
      </c>
      <c r="AL1119" s="269">
        <f t="shared" si="840"/>
        <v>0</v>
      </c>
      <c r="AM1119" s="269">
        <f t="shared" si="840"/>
        <v>0</v>
      </c>
      <c r="AN1119" s="269">
        <f t="shared" si="840"/>
        <v>0</v>
      </c>
      <c r="AO1119" s="269">
        <f t="shared" si="840"/>
        <v>0</v>
      </c>
      <c r="AP1119" s="269">
        <f t="shared" si="840"/>
        <v>0</v>
      </c>
      <c r="AQ1119" s="269">
        <f t="shared" si="840"/>
        <v>0</v>
      </c>
      <c r="AR1119" s="269">
        <f t="shared" si="840"/>
        <v>0</v>
      </c>
      <c r="AS1119" s="269">
        <f t="shared" si="840"/>
        <v>0</v>
      </c>
      <c r="AT1119" s="269">
        <f t="shared" si="840"/>
        <v>0</v>
      </c>
      <c r="AU1119" s="269">
        <f t="shared" si="840"/>
        <v>0</v>
      </c>
      <c r="AV1119" s="269">
        <f t="shared" si="841"/>
        <v>0</v>
      </c>
      <c r="AW1119" s="269">
        <f t="shared" si="841"/>
        <v>0</v>
      </c>
      <c r="AX1119" s="269">
        <f t="shared" si="841"/>
        <v>0</v>
      </c>
      <c r="AY1119" s="269">
        <f t="shared" si="841"/>
        <v>0</v>
      </c>
      <c r="AZ1119" s="269">
        <f t="shared" si="841"/>
        <v>0</v>
      </c>
      <c r="BA1119" s="269">
        <f t="shared" si="841"/>
        <v>0</v>
      </c>
      <c r="BB1119" s="269">
        <f t="shared" si="841"/>
        <v>0</v>
      </c>
      <c r="BC1119" s="269">
        <f t="shared" si="841"/>
        <v>0</v>
      </c>
      <c r="BD1119" s="269">
        <f t="shared" si="841"/>
        <v>0</v>
      </c>
      <c r="BE1119" s="269">
        <f t="shared" si="841"/>
        <v>0</v>
      </c>
      <c r="BF1119" s="269">
        <f t="shared" si="841"/>
        <v>0</v>
      </c>
      <c r="BG1119" s="269">
        <f t="shared" si="841"/>
        <v>0</v>
      </c>
      <c r="BH1119" s="269">
        <f t="shared" si="841"/>
        <v>0</v>
      </c>
      <c r="BI1119" s="269">
        <f t="shared" si="841"/>
        <v>0</v>
      </c>
      <c r="BJ1119" s="269">
        <f t="shared" si="841"/>
        <v>0</v>
      </c>
      <c r="BK1119" s="269">
        <f t="shared" si="841"/>
        <v>0</v>
      </c>
      <c r="BL1119" s="269">
        <f t="shared" si="842"/>
        <v>0</v>
      </c>
      <c r="BM1119" s="269">
        <f t="shared" si="842"/>
        <v>0</v>
      </c>
    </row>
    <row r="1120" spans="3:65" ht="12.75" outlineLevel="1">
      <c r="C1120" s="220">
        <f t="shared" si="843"/>
        <v>4</v>
      </c>
      <c r="D1120" s="198" t="str">
        <f t="shared" si="844"/>
        <v>…</v>
      </c>
      <c r="E1120" s="245" t="str">
        <f t="shared" si="836"/>
        <v>Operating Savings</v>
      </c>
      <c r="F1120" s="215">
        <f t="shared" si="836"/>
        <v>1</v>
      </c>
      <c r="G1120" s="215"/>
      <c r="H1120" s="301">
        <f t="shared" si="837"/>
        <v>0</v>
      </c>
      <c r="I1120" s="302">
        <f t="shared" si="845"/>
        <v>44562</v>
      </c>
      <c r="K1120" s="236">
        <f t="shared" si="846"/>
        <v>0</v>
      </c>
      <c r="L1120" s="237">
        <f t="shared" si="847"/>
        <v>0</v>
      </c>
      <c r="O1120" s="269">
        <f t="shared" si="838"/>
        <v>0</v>
      </c>
      <c r="P1120" s="269">
        <f t="shared" si="839"/>
        <v>0</v>
      </c>
      <c r="Q1120" s="269">
        <f t="shared" si="839"/>
        <v>0</v>
      </c>
      <c r="R1120" s="269">
        <f t="shared" si="839"/>
        <v>0</v>
      </c>
      <c r="S1120" s="269">
        <f t="shared" si="839"/>
        <v>0</v>
      </c>
      <c r="T1120" s="269">
        <f t="shared" si="839"/>
        <v>0</v>
      </c>
      <c r="U1120" s="269">
        <f t="shared" si="839"/>
        <v>0</v>
      </c>
      <c r="V1120" s="269">
        <f t="shared" si="839"/>
        <v>0</v>
      </c>
      <c r="W1120" s="269">
        <f t="shared" si="839"/>
        <v>0</v>
      </c>
      <c r="X1120" s="269">
        <f t="shared" si="839"/>
        <v>0</v>
      </c>
      <c r="Y1120" s="269">
        <f t="shared" si="839"/>
        <v>0</v>
      </c>
      <c r="Z1120" s="269">
        <f t="shared" si="839"/>
        <v>0</v>
      </c>
      <c r="AA1120" s="269">
        <f t="shared" si="839"/>
        <v>0</v>
      </c>
      <c r="AB1120" s="269">
        <f t="shared" si="839"/>
        <v>0</v>
      </c>
      <c r="AC1120" s="269">
        <f t="shared" si="839"/>
        <v>0</v>
      </c>
      <c r="AD1120" s="269">
        <f t="shared" si="839"/>
        <v>0</v>
      </c>
      <c r="AE1120" s="269">
        <f t="shared" si="839"/>
        <v>0</v>
      </c>
      <c r="AF1120" s="269">
        <f t="shared" si="840"/>
        <v>0</v>
      </c>
      <c r="AG1120" s="269">
        <f t="shared" si="840"/>
        <v>0</v>
      </c>
      <c r="AH1120" s="269">
        <f t="shared" si="840"/>
        <v>0</v>
      </c>
      <c r="AI1120" s="269">
        <f t="shared" si="840"/>
        <v>0</v>
      </c>
      <c r="AJ1120" s="269">
        <f t="shared" si="840"/>
        <v>0</v>
      </c>
      <c r="AK1120" s="269">
        <f t="shared" si="840"/>
        <v>0</v>
      </c>
      <c r="AL1120" s="269">
        <f t="shared" si="840"/>
        <v>0</v>
      </c>
      <c r="AM1120" s="269">
        <f t="shared" si="840"/>
        <v>0</v>
      </c>
      <c r="AN1120" s="269">
        <f t="shared" si="840"/>
        <v>0</v>
      </c>
      <c r="AO1120" s="269">
        <f t="shared" si="840"/>
        <v>0</v>
      </c>
      <c r="AP1120" s="269">
        <f t="shared" si="840"/>
        <v>0</v>
      </c>
      <c r="AQ1120" s="269">
        <f t="shared" si="840"/>
        <v>0</v>
      </c>
      <c r="AR1120" s="269">
        <f t="shared" si="840"/>
        <v>0</v>
      </c>
      <c r="AS1120" s="269">
        <f t="shared" si="840"/>
        <v>0</v>
      </c>
      <c r="AT1120" s="269">
        <f t="shared" si="840"/>
        <v>0</v>
      </c>
      <c r="AU1120" s="269">
        <f t="shared" si="840"/>
        <v>0</v>
      </c>
      <c r="AV1120" s="269">
        <f t="shared" si="841"/>
        <v>0</v>
      </c>
      <c r="AW1120" s="269">
        <f t="shared" si="841"/>
        <v>0</v>
      </c>
      <c r="AX1120" s="269">
        <f t="shared" si="841"/>
        <v>0</v>
      </c>
      <c r="AY1120" s="269">
        <f t="shared" si="841"/>
        <v>0</v>
      </c>
      <c r="AZ1120" s="269">
        <f t="shared" si="841"/>
        <v>0</v>
      </c>
      <c r="BA1120" s="269">
        <f t="shared" si="841"/>
        <v>0</v>
      </c>
      <c r="BB1120" s="269">
        <f t="shared" si="841"/>
        <v>0</v>
      </c>
      <c r="BC1120" s="269">
        <f t="shared" si="841"/>
        <v>0</v>
      </c>
      <c r="BD1120" s="269">
        <f t="shared" si="841"/>
        <v>0</v>
      </c>
      <c r="BE1120" s="269">
        <f t="shared" si="841"/>
        <v>0</v>
      </c>
      <c r="BF1120" s="269">
        <f t="shared" si="841"/>
        <v>0</v>
      </c>
      <c r="BG1120" s="269">
        <f t="shared" si="841"/>
        <v>0</v>
      </c>
      <c r="BH1120" s="269">
        <f t="shared" si="841"/>
        <v>0</v>
      </c>
      <c r="BI1120" s="269">
        <f t="shared" si="841"/>
        <v>0</v>
      </c>
      <c r="BJ1120" s="269">
        <f t="shared" si="841"/>
        <v>0</v>
      </c>
      <c r="BK1120" s="269">
        <f t="shared" si="841"/>
        <v>0</v>
      </c>
      <c r="BL1120" s="269">
        <f t="shared" si="842"/>
        <v>0</v>
      </c>
      <c r="BM1120" s="269">
        <f t="shared" si="842"/>
        <v>0</v>
      </c>
    </row>
    <row r="1121" spans="3:65" ht="12.75" outlineLevel="1">
      <c r="C1121" s="220">
        <f t="shared" si="843"/>
        <v>5</v>
      </c>
      <c r="D1121" s="198" t="str">
        <f t="shared" si="844"/>
        <v>…</v>
      </c>
      <c r="E1121" s="245" t="str">
        <f t="shared" si="836"/>
        <v>Operating Expense</v>
      </c>
      <c r="F1121" s="215">
        <f t="shared" si="836"/>
        <v>2</v>
      </c>
      <c r="G1121" s="215"/>
      <c r="H1121" s="301">
        <f t="shared" si="837"/>
        <v>0</v>
      </c>
      <c r="I1121" s="302">
        <f t="shared" si="845"/>
        <v>44562</v>
      </c>
      <c r="K1121" s="236">
        <f t="shared" si="846"/>
        <v>0</v>
      </c>
      <c r="L1121" s="237">
        <f t="shared" si="847"/>
        <v>0</v>
      </c>
      <c r="O1121" s="269">
        <f t="shared" si="838"/>
        <v>0</v>
      </c>
      <c r="P1121" s="269">
        <f t="shared" si="839"/>
        <v>0</v>
      </c>
      <c r="Q1121" s="269">
        <f t="shared" si="839"/>
        <v>0</v>
      </c>
      <c r="R1121" s="269">
        <f t="shared" si="839"/>
        <v>0</v>
      </c>
      <c r="S1121" s="269">
        <f t="shared" si="839"/>
        <v>0</v>
      </c>
      <c r="T1121" s="269">
        <f t="shared" si="839"/>
        <v>0</v>
      </c>
      <c r="U1121" s="269">
        <f t="shared" si="839"/>
        <v>0</v>
      </c>
      <c r="V1121" s="269">
        <f t="shared" si="839"/>
        <v>0</v>
      </c>
      <c r="W1121" s="269">
        <f t="shared" si="839"/>
        <v>0</v>
      </c>
      <c r="X1121" s="269">
        <f t="shared" si="839"/>
        <v>0</v>
      </c>
      <c r="Y1121" s="269">
        <f t="shared" si="839"/>
        <v>0</v>
      </c>
      <c r="Z1121" s="269">
        <f t="shared" si="839"/>
        <v>0</v>
      </c>
      <c r="AA1121" s="269">
        <f t="shared" si="839"/>
        <v>0</v>
      </c>
      <c r="AB1121" s="269">
        <f t="shared" si="839"/>
        <v>0</v>
      </c>
      <c r="AC1121" s="269">
        <f t="shared" si="839"/>
        <v>0</v>
      </c>
      <c r="AD1121" s="269">
        <f t="shared" si="839"/>
        <v>0</v>
      </c>
      <c r="AE1121" s="269">
        <f t="shared" si="839"/>
        <v>0</v>
      </c>
      <c r="AF1121" s="269">
        <f t="shared" si="840"/>
        <v>0</v>
      </c>
      <c r="AG1121" s="269">
        <f t="shared" si="840"/>
        <v>0</v>
      </c>
      <c r="AH1121" s="269">
        <f t="shared" si="840"/>
        <v>0</v>
      </c>
      <c r="AI1121" s="269">
        <f t="shared" si="840"/>
        <v>0</v>
      </c>
      <c r="AJ1121" s="269">
        <f t="shared" si="840"/>
        <v>0</v>
      </c>
      <c r="AK1121" s="269">
        <f t="shared" si="840"/>
        <v>0</v>
      </c>
      <c r="AL1121" s="269">
        <f t="shared" si="840"/>
        <v>0</v>
      </c>
      <c r="AM1121" s="269">
        <f t="shared" si="840"/>
        <v>0</v>
      </c>
      <c r="AN1121" s="269">
        <f t="shared" si="840"/>
        <v>0</v>
      </c>
      <c r="AO1121" s="269">
        <f t="shared" si="840"/>
        <v>0</v>
      </c>
      <c r="AP1121" s="269">
        <f t="shared" si="840"/>
        <v>0</v>
      </c>
      <c r="AQ1121" s="269">
        <f t="shared" si="840"/>
        <v>0</v>
      </c>
      <c r="AR1121" s="269">
        <f t="shared" si="840"/>
        <v>0</v>
      </c>
      <c r="AS1121" s="269">
        <f t="shared" si="840"/>
        <v>0</v>
      </c>
      <c r="AT1121" s="269">
        <f t="shared" si="840"/>
        <v>0</v>
      </c>
      <c r="AU1121" s="269">
        <f t="shared" si="840"/>
        <v>0</v>
      </c>
      <c r="AV1121" s="269">
        <f t="shared" si="841"/>
        <v>0</v>
      </c>
      <c r="AW1121" s="269">
        <f t="shared" si="841"/>
        <v>0</v>
      </c>
      <c r="AX1121" s="269">
        <f t="shared" si="841"/>
        <v>0</v>
      </c>
      <c r="AY1121" s="269">
        <f t="shared" si="841"/>
        <v>0</v>
      </c>
      <c r="AZ1121" s="269">
        <f t="shared" si="841"/>
        <v>0</v>
      </c>
      <c r="BA1121" s="269">
        <f t="shared" si="841"/>
        <v>0</v>
      </c>
      <c r="BB1121" s="269">
        <f t="shared" si="841"/>
        <v>0</v>
      </c>
      <c r="BC1121" s="269">
        <f t="shared" si="841"/>
        <v>0</v>
      </c>
      <c r="BD1121" s="269">
        <f t="shared" si="841"/>
        <v>0</v>
      </c>
      <c r="BE1121" s="269">
        <f t="shared" si="841"/>
        <v>0</v>
      </c>
      <c r="BF1121" s="269">
        <f t="shared" si="841"/>
        <v>0</v>
      </c>
      <c r="BG1121" s="269">
        <f t="shared" si="841"/>
        <v>0</v>
      </c>
      <c r="BH1121" s="269">
        <f t="shared" si="841"/>
        <v>0</v>
      </c>
      <c r="BI1121" s="269">
        <f t="shared" si="841"/>
        <v>0</v>
      </c>
      <c r="BJ1121" s="269">
        <f t="shared" si="841"/>
        <v>0</v>
      </c>
      <c r="BK1121" s="269">
        <f t="shared" si="841"/>
        <v>0</v>
      </c>
      <c r="BL1121" s="269">
        <f t="shared" si="842"/>
        <v>0</v>
      </c>
      <c r="BM1121" s="269">
        <f t="shared" si="842"/>
        <v>0</v>
      </c>
    </row>
    <row r="1122" spans="3:65" ht="12.75" outlineLevel="1">
      <c r="C1122" s="220">
        <f t="shared" si="843"/>
        <v>6</v>
      </c>
      <c r="D1122" s="198" t="str">
        <f t="shared" si="844"/>
        <v>…</v>
      </c>
      <c r="E1122" s="245" t="str">
        <f t="shared" si="836"/>
        <v>Operating Expense</v>
      </c>
      <c r="F1122" s="215">
        <f t="shared" si="836"/>
        <v>2</v>
      </c>
      <c r="G1122" s="215"/>
      <c r="H1122" s="301">
        <f t="shared" si="837"/>
        <v>0</v>
      </c>
      <c r="I1122" s="302">
        <f t="shared" si="845"/>
        <v>44562</v>
      </c>
      <c r="K1122" s="236">
        <f t="shared" si="846"/>
        <v>0</v>
      </c>
      <c r="L1122" s="237">
        <f t="shared" si="847"/>
        <v>0</v>
      </c>
      <c r="O1122" s="269">
        <f t="shared" si="838"/>
        <v>0</v>
      </c>
      <c r="P1122" s="269">
        <f t="shared" si="839"/>
        <v>0</v>
      </c>
      <c r="Q1122" s="269">
        <f t="shared" si="839"/>
        <v>0</v>
      </c>
      <c r="R1122" s="269">
        <f t="shared" si="839"/>
        <v>0</v>
      </c>
      <c r="S1122" s="269">
        <f t="shared" si="839"/>
        <v>0</v>
      </c>
      <c r="T1122" s="269">
        <f t="shared" si="839"/>
        <v>0</v>
      </c>
      <c r="U1122" s="269">
        <f t="shared" si="839"/>
        <v>0</v>
      </c>
      <c r="V1122" s="269">
        <f t="shared" si="839"/>
        <v>0</v>
      </c>
      <c r="W1122" s="269">
        <f t="shared" si="839"/>
        <v>0</v>
      </c>
      <c r="X1122" s="269">
        <f t="shared" si="839"/>
        <v>0</v>
      </c>
      <c r="Y1122" s="269">
        <f t="shared" si="839"/>
        <v>0</v>
      </c>
      <c r="Z1122" s="269">
        <f t="shared" si="839"/>
        <v>0</v>
      </c>
      <c r="AA1122" s="269">
        <f t="shared" si="839"/>
        <v>0</v>
      </c>
      <c r="AB1122" s="269">
        <f t="shared" si="839"/>
        <v>0</v>
      </c>
      <c r="AC1122" s="269">
        <f t="shared" si="839"/>
        <v>0</v>
      </c>
      <c r="AD1122" s="269">
        <f t="shared" si="839"/>
        <v>0</v>
      </c>
      <c r="AE1122" s="269">
        <f t="shared" si="839"/>
        <v>0</v>
      </c>
      <c r="AF1122" s="269">
        <f t="shared" si="840"/>
        <v>0</v>
      </c>
      <c r="AG1122" s="269">
        <f t="shared" si="840"/>
        <v>0</v>
      </c>
      <c r="AH1122" s="269">
        <f t="shared" si="840"/>
        <v>0</v>
      </c>
      <c r="AI1122" s="269">
        <f t="shared" si="840"/>
        <v>0</v>
      </c>
      <c r="AJ1122" s="269">
        <f t="shared" si="840"/>
        <v>0</v>
      </c>
      <c r="AK1122" s="269">
        <f t="shared" si="840"/>
        <v>0</v>
      </c>
      <c r="AL1122" s="269">
        <f t="shared" si="840"/>
        <v>0</v>
      </c>
      <c r="AM1122" s="269">
        <f t="shared" si="840"/>
        <v>0</v>
      </c>
      <c r="AN1122" s="269">
        <f t="shared" si="840"/>
        <v>0</v>
      </c>
      <c r="AO1122" s="269">
        <f t="shared" si="840"/>
        <v>0</v>
      </c>
      <c r="AP1122" s="269">
        <f t="shared" si="840"/>
        <v>0</v>
      </c>
      <c r="AQ1122" s="269">
        <f t="shared" si="840"/>
        <v>0</v>
      </c>
      <c r="AR1122" s="269">
        <f t="shared" si="840"/>
        <v>0</v>
      </c>
      <c r="AS1122" s="269">
        <f t="shared" si="840"/>
        <v>0</v>
      </c>
      <c r="AT1122" s="269">
        <f t="shared" si="840"/>
        <v>0</v>
      </c>
      <c r="AU1122" s="269">
        <f t="shared" si="840"/>
        <v>0</v>
      </c>
      <c r="AV1122" s="269">
        <f t="shared" si="841"/>
        <v>0</v>
      </c>
      <c r="AW1122" s="269">
        <f t="shared" si="841"/>
        <v>0</v>
      </c>
      <c r="AX1122" s="269">
        <f t="shared" si="841"/>
        <v>0</v>
      </c>
      <c r="AY1122" s="269">
        <f t="shared" si="841"/>
        <v>0</v>
      </c>
      <c r="AZ1122" s="269">
        <f t="shared" si="841"/>
        <v>0</v>
      </c>
      <c r="BA1122" s="269">
        <f t="shared" si="841"/>
        <v>0</v>
      </c>
      <c r="BB1122" s="269">
        <f t="shared" si="841"/>
        <v>0</v>
      </c>
      <c r="BC1122" s="269">
        <f t="shared" si="841"/>
        <v>0</v>
      </c>
      <c r="BD1122" s="269">
        <f t="shared" si="841"/>
        <v>0</v>
      </c>
      <c r="BE1122" s="269">
        <f t="shared" si="841"/>
        <v>0</v>
      </c>
      <c r="BF1122" s="269">
        <f t="shared" si="841"/>
        <v>0</v>
      </c>
      <c r="BG1122" s="269">
        <f t="shared" si="841"/>
        <v>0</v>
      </c>
      <c r="BH1122" s="269">
        <f t="shared" si="841"/>
        <v>0</v>
      </c>
      <c r="BI1122" s="269">
        <f t="shared" si="841"/>
        <v>0</v>
      </c>
      <c r="BJ1122" s="269">
        <f t="shared" si="841"/>
        <v>0</v>
      </c>
      <c r="BK1122" s="269">
        <f t="shared" si="841"/>
        <v>0</v>
      </c>
      <c r="BL1122" s="269">
        <f t="shared" si="842"/>
        <v>0</v>
      </c>
      <c r="BM1122" s="269">
        <f t="shared" si="842"/>
        <v>0</v>
      </c>
    </row>
    <row r="1123" spans="3:65" ht="12.75" outlineLevel="1">
      <c r="C1123" s="220">
        <f t="shared" si="843"/>
        <v>7</v>
      </c>
      <c r="D1123" s="198" t="str">
        <f t="shared" si="844"/>
        <v>…</v>
      </c>
      <c r="E1123" s="245" t="str">
        <f t="shared" si="836"/>
        <v>Operating Expense</v>
      </c>
      <c r="F1123" s="215">
        <f t="shared" si="836"/>
        <v>2</v>
      </c>
      <c r="G1123" s="215"/>
      <c r="H1123" s="301">
        <f t="shared" si="837"/>
        <v>0</v>
      </c>
      <c r="I1123" s="302">
        <f t="shared" si="845"/>
        <v>44562</v>
      </c>
      <c r="K1123" s="236">
        <f t="shared" si="846"/>
        <v>0</v>
      </c>
      <c r="L1123" s="237">
        <f t="shared" si="847"/>
        <v>0</v>
      </c>
      <c r="O1123" s="269">
        <f t="shared" si="838"/>
        <v>0</v>
      </c>
      <c r="P1123" s="269">
        <f t="shared" si="839"/>
        <v>0</v>
      </c>
      <c r="Q1123" s="269">
        <f t="shared" si="839"/>
        <v>0</v>
      </c>
      <c r="R1123" s="269">
        <f t="shared" si="839"/>
        <v>0</v>
      </c>
      <c r="S1123" s="269">
        <f t="shared" si="839"/>
        <v>0</v>
      </c>
      <c r="T1123" s="269">
        <f t="shared" si="839"/>
        <v>0</v>
      </c>
      <c r="U1123" s="269">
        <f t="shared" si="839"/>
        <v>0</v>
      </c>
      <c r="V1123" s="269">
        <f t="shared" si="839"/>
        <v>0</v>
      </c>
      <c r="W1123" s="269">
        <f t="shared" si="839"/>
        <v>0</v>
      </c>
      <c r="X1123" s="269">
        <f t="shared" si="839"/>
        <v>0</v>
      </c>
      <c r="Y1123" s="269">
        <f t="shared" si="839"/>
        <v>0</v>
      </c>
      <c r="Z1123" s="269">
        <f t="shared" si="839"/>
        <v>0</v>
      </c>
      <c r="AA1123" s="269">
        <f t="shared" si="839"/>
        <v>0</v>
      </c>
      <c r="AB1123" s="269">
        <f t="shared" si="839"/>
        <v>0</v>
      </c>
      <c r="AC1123" s="269">
        <f t="shared" si="839"/>
        <v>0</v>
      </c>
      <c r="AD1123" s="269">
        <f t="shared" si="839"/>
        <v>0</v>
      </c>
      <c r="AE1123" s="269">
        <f t="shared" si="839"/>
        <v>0</v>
      </c>
      <c r="AF1123" s="269">
        <f t="shared" si="840"/>
        <v>0</v>
      </c>
      <c r="AG1123" s="269">
        <f t="shared" si="840"/>
        <v>0</v>
      </c>
      <c r="AH1123" s="269">
        <f t="shared" si="840"/>
        <v>0</v>
      </c>
      <c r="AI1123" s="269">
        <f t="shared" si="840"/>
        <v>0</v>
      </c>
      <c r="AJ1123" s="269">
        <f t="shared" si="840"/>
        <v>0</v>
      </c>
      <c r="AK1123" s="269">
        <f t="shared" si="840"/>
        <v>0</v>
      </c>
      <c r="AL1123" s="269">
        <f t="shared" si="840"/>
        <v>0</v>
      </c>
      <c r="AM1123" s="269">
        <f t="shared" si="840"/>
        <v>0</v>
      </c>
      <c r="AN1123" s="269">
        <f t="shared" si="840"/>
        <v>0</v>
      </c>
      <c r="AO1123" s="269">
        <f t="shared" si="840"/>
        <v>0</v>
      </c>
      <c r="AP1123" s="269">
        <f t="shared" si="840"/>
        <v>0</v>
      </c>
      <c r="AQ1123" s="269">
        <f t="shared" si="840"/>
        <v>0</v>
      </c>
      <c r="AR1123" s="269">
        <f t="shared" si="840"/>
        <v>0</v>
      </c>
      <c r="AS1123" s="269">
        <f t="shared" si="840"/>
        <v>0</v>
      </c>
      <c r="AT1123" s="269">
        <f t="shared" si="840"/>
        <v>0</v>
      </c>
      <c r="AU1123" s="269">
        <f t="shared" si="840"/>
        <v>0</v>
      </c>
      <c r="AV1123" s="269">
        <f t="shared" si="841"/>
        <v>0</v>
      </c>
      <c r="AW1123" s="269">
        <f t="shared" si="841"/>
        <v>0</v>
      </c>
      <c r="AX1123" s="269">
        <f t="shared" si="841"/>
        <v>0</v>
      </c>
      <c r="AY1123" s="269">
        <f t="shared" si="841"/>
        <v>0</v>
      </c>
      <c r="AZ1123" s="269">
        <f t="shared" si="841"/>
        <v>0</v>
      </c>
      <c r="BA1123" s="269">
        <f t="shared" si="841"/>
        <v>0</v>
      </c>
      <c r="BB1123" s="269">
        <f t="shared" si="841"/>
        <v>0</v>
      </c>
      <c r="BC1123" s="269">
        <f t="shared" si="841"/>
        <v>0</v>
      </c>
      <c r="BD1123" s="269">
        <f t="shared" si="841"/>
        <v>0</v>
      </c>
      <c r="BE1123" s="269">
        <f t="shared" si="841"/>
        <v>0</v>
      </c>
      <c r="BF1123" s="269">
        <f t="shared" si="841"/>
        <v>0</v>
      </c>
      <c r="BG1123" s="269">
        <f t="shared" si="841"/>
        <v>0</v>
      </c>
      <c r="BH1123" s="269">
        <f t="shared" si="841"/>
        <v>0</v>
      </c>
      <c r="BI1123" s="269">
        <f t="shared" si="841"/>
        <v>0</v>
      </c>
      <c r="BJ1123" s="269">
        <f t="shared" si="841"/>
        <v>0</v>
      </c>
      <c r="BK1123" s="269">
        <f t="shared" si="841"/>
        <v>0</v>
      </c>
      <c r="BL1123" s="269">
        <f t="shared" si="842"/>
        <v>0</v>
      </c>
      <c r="BM1123" s="269">
        <f t="shared" si="842"/>
        <v>0</v>
      </c>
    </row>
    <row r="1124" spans="3:65" ht="12.75" outlineLevel="1">
      <c r="C1124" s="220">
        <f t="shared" si="843"/>
        <v>8</v>
      </c>
      <c r="D1124" s="198" t="str">
        <f t="shared" si="844"/>
        <v>…</v>
      </c>
      <c r="E1124" s="245" t="str">
        <f t="shared" si="836"/>
        <v>Operating Expense</v>
      </c>
      <c r="F1124" s="215">
        <f t="shared" si="836"/>
        <v>2</v>
      </c>
      <c r="G1124" s="215"/>
      <c r="H1124" s="301">
        <f t="shared" si="837"/>
        <v>0</v>
      </c>
      <c r="I1124" s="302">
        <f t="shared" si="845"/>
        <v>44562</v>
      </c>
      <c r="K1124" s="236">
        <f t="shared" si="846"/>
        <v>0</v>
      </c>
      <c r="L1124" s="237">
        <f t="shared" si="847"/>
        <v>0</v>
      </c>
      <c r="O1124" s="269">
        <f t="shared" si="838"/>
        <v>0</v>
      </c>
      <c r="P1124" s="269">
        <f t="shared" si="839"/>
        <v>0</v>
      </c>
      <c r="Q1124" s="269">
        <f t="shared" si="839"/>
        <v>0</v>
      </c>
      <c r="R1124" s="269">
        <f t="shared" si="839"/>
        <v>0</v>
      </c>
      <c r="S1124" s="269">
        <f t="shared" si="839"/>
        <v>0</v>
      </c>
      <c r="T1124" s="269">
        <f t="shared" si="839"/>
        <v>0</v>
      </c>
      <c r="U1124" s="269">
        <f t="shared" si="839"/>
        <v>0</v>
      </c>
      <c r="V1124" s="269">
        <f t="shared" si="839"/>
        <v>0</v>
      </c>
      <c r="W1124" s="269">
        <f t="shared" si="839"/>
        <v>0</v>
      </c>
      <c r="X1124" s="269">
        <f t="shared" si="839"/>
        <v>0</v>
      </c>
      <c r="Y1124" s="269">
        <f t="shared" si="839"/>
        <v>0</v>
      </c>
      <c r="Z1124" s="269">
        <f t="shared" si="839"/>
        <v>0</v>
      </c>
      <c r="AA1124" s="269">
        <f t="shared" si="839"/>
        <v>0</v>
      </c>
      <c r="AB1124" s="269">
        <f t="shared" si="839"/>
        <v>0</v>
      </c>
      <c r="AC1124" s="269">
        <f t="shared" si="839"/>
        <v>0</v>
      </c>
      <c r="AD1124" s="269">
        <f t="shared" si="839"/>
        <v>0</v>
      </c>
      <c r="AE1124" s="269">
        <f t="shared" si="839"/>
        <v>0</v>
      </c>
      <c r="AF1124" s="269">
        <f t="shared" si="840"/>
        <v>0</v>
      </c>
      <c r="AG1124" s="269">
        <f t="shared" si="840"/>
        <v>0</v>
      </c>
      <c r="AH1124" s="269">
        <f t="shared" si="840"/>
        <v>0</v>
      </c>
      <c r="AI1124" s="269">
        <f t="shared" si="840"/>
        <v>0</v>
      </c>
      <c r="AJ1124" s="269">
        <f t="shared" si="840"/>
        <v>0</v>
      </c>
      <c r="AK1124" s="269">
        <f t="shared" si="840"/>
        <v>0</v>
      </c>
      <c r="AL1124" s="269">
        <f t="shared" si="840"/>
        <v>0</v>
      </c>
      <c r="AM1124" s="269">
        <f t="shared" si="840"/>
        <v>0</v>
      </c>
      <c r="AN1124" s="269">
        <f t="shared" si="840"/>
        <v>0</v>
      </c>
      <c r="AO1124" s="269">
        <f t="shared" si="840"/>
        <v>0</v>
      </c>
      <c r="AP1124" s="269">
        <f t="shared" si="840"/>
        <v>0</v>
      </c>
      <c r="AQ1124" s="269">
        <f t="shared" si="840"/>
        <v>0</v>
      </c>
      <c r="AR1124" s="269">
        <f t="shared" si="840"/>
        <v>0</v>
      </c>
      <c r="AS1124" s="269">
        <f t="shared" si="840"/>
        <v>0</v>
      </c>
      <c r="AT1124" s="269">
        <f t="shared" si="840"/>
        <v>0</v>
      </c>
      <c r="AU1124" s="269">
        <f t="shared" si="840"/>
        <v>0</v>
      </c>
      <c r="AV1124" s="269">
        <f t="shared" si="841"/>
        <v>0</v>
      </c>
      <c r="AW1124" s="269">
        <f t="shared" si="841"/>
        <v>0</v>
      </c>
      <c r="AX1124" s="269">
        <f t="shared" si="841"/>
        <v>0</v>
      </c>
      <c r="AY1124" s="269">
        <f t="shared" si="841"/>
        <v>0</v>
      </c>
      <c r="AZ1124" s="269">
        <f t="shared" si="841"/>
        <v>0</v>
      </c>
      <c r="BA1124" s="269">
        <f t="shared" si="841"/>
        <v>0</v>
      </c>
      <c r="BB1124" s="269">
        <f t="shared" si="841"/>
        <v>0</v>
      </c>
      <c r="BC1124" s="269">
        <f t="shared" si="841"/>
        <v>0</v>
      </c>
      <c r="BD1124" s="269">
        <f t="shared" si="841"/>
        <v>0</v>
      </c>
      <c r="BE1124" s="269">
        <f t="shared" si="841"/>
        <v>0</v>
      </c>
      <c r="BF1124" s="269">
        <f t="shared" si="841"/>
        <v>0</v>
      </c>
      <c r="BG1124" s="269">
        <f t="shared" si="841"/>
        <v>0</v>
      </c>
      <c r="BH1124" s="269">
        <f t="shared" si="841"/>
        <v>0</v>
      </c>
      <c r="BI1124" s="269">
        <f t="shared" si="841"/>
        <v>0</v>
      </c>
      <c r="BJ1124" s="269">
        <f t="shared" si="841"/>
        <v>0</v>
      </c>
      <c r="BK1124" s="269">
        <f t="shared" si="841"/>
        <v>0</v>
      </c>
      <c r="BL1124" s="269">
        <f t="shared" si="842"/>
        <v>0</v>
      </c>
      <c r="BM1124" s="269">
        <f t="shared" si="842"/>
        <v>0</v>
      </c>
    </row>
    <row r="1125" spans="3:65" ht="12.75" outlineLevel="1">
      <c r="C1125" s="220">
        <f t="shared" si="843"/>
        <v>9</v>
      </c>
      <c r="D1125" s="198" t="str">
        <f t="shared" si="844"/>
        <v>…</v>
      </c>
      <c r="E1125" s="245" t="str">
        <f t="shared" si="836"/>
        <v>Operating Expense</v>
      </c>
      <c r="F1125" s="215">
        <f t="shared" si="836"/>
        <v>2</v>
      </c>
      <c r="G1125" s="215"/>
      <c r="H1125" s="301">
        <f t="shared" si="837"/>
        <v>0</v>
      </c>
      <c r="I1125" s="302">
        <f t="shared" si="845"/>
        <v>44562</v>
      </c>
      <c r="K1125" s="236">
        <f t="shared" si="846"/>
        <v>0</v>
      </c>
      <c r="L1125" s="237">
        <f t="shared" si="847"/>
        <v>0</v>
      </c>
      <c r="O1125" s="269">
        <f t="shared" si="838"/>
        <v>0</v>
      </c>
      <c r="P1125" s="269">
        <f t="shared" si="839"/>
        <v>0</v>
      </c>
      <c r="Q1125" s="269">
        <f t="shared" si="839"/>
        <v>0</v>
      </c>
      <c r="R1125" s="269">
        <f t="shared" si="839"/>
        <v>0</v>
      </c>
      <c r="S1125" s="269">
        <f t="shared" si="839"/>
        <v>0</v>
      </c>
      <c r="T1125" s="269">
        <f t="shared" si="839"/>
        <v>0</v>
      </c>
      <c r="U1125" s="269">
        <f t="shared" si="839"/>
        <v>0</v>
      </c>
      <c r="V1125" s="269">
        <f t="shared" si="839"/>
        <v>0</v>
      </c>
      <c r="W1125" s="269">
        <f t="shared" si="839"/>
        <v>0</v>
      </c>
      <c r="X1125" s="269">
        <f t="shared" si="839"/>
        <v>0</v>
      </c>
      <c r="Y1125" s="269">
        <f t="shared" si="839"/>
        <v>0</v>
      </c>
      <c r="Z1125" s="269">
        <f t="shared" si="839"/>
        <v>0</v>
      </c>
      <c r="AA1125" s="269">
        <f t="shared" si="839"/>
        <v>0</v>
      </c>
      <c r="AB1125" s="269">
        <f t="shared" si="839"/>
        <v>0</v>
      </c>
      <c r="AC1125" s="269">
        <f t="shared" si="839"/>
        <v>0</v>
      </c>
      <c r="AD1125" s="269">
        <f t="shared" si="839"/>
        <v>0</v>
      </c>
      <c r="AE1125" s="269">
        <f t="shared" si="839"/>
        <v>0</v>
      </c>
      <c r="AF1125" s="269">
        <f t="shared" si="840"/>
        <v>0</v>
      </c>
      <c r="AG1125" s="269">
        <f t="shared" si="840"/>
        <v>0</v>
      </c>
      <c r="AH1125" s="269">
        <f t="shared" si="840"/>
        <v>0</v>
      </c>
      <c r="AI1125" s="269">
        <f t="shared" si="840"/>
        <v>0</v>
      </c>
      <c r="AJ1125" s="269">
        <f t="shared" si="840"/>
        <v>0</v>
      </c>
      <c r="AK1125" s="269">
        <f t="shared" si="840"/>
        <v>0</v>
      </c>
      <c r="AL1125" s="269">
        <f t="shared" si="840"/>
        <v>0</v>
      </c>
      <c r="AM1125" s="269">
        <f t="shared" si="840"/>
        <v>0</v>
      </c>
      <c r="AN1125" s="269">
        <f t="shared" si="840"/>
        <v>0</v>
      </c>
      <c r="AO1125" s="269">
        <f t="shared" si="840"/>
        <v>0</v>
      </c>
      <c r="AP1125" s="269">
        <f t="shared" si="840"/>
        <v>0</v>
      </c>
      <c r="AQ1125" s="269">
        <f t="shared" si="840"/>
        <v>0</v>
      </c>
      <c r="AR1125" s="269">
        <f t="shared" si="840"/>
        <v>0</v>
      </c>
      <c r="AS1125" s="269">
        <f t="shared" si="840"/>
        <v>0</v>
      </c>
      <c r="AT1125" s="269">
        <f t="shared" si="840"/>
        <v>0</v>
      </c>
      <c r="AU1125" s="269">
        <f t="shared" si="840"/>
        <v>0</v>
      </c>
      <c r="AV1125" s="269">
        <f t="shared" si="841"/>
        <v>0</v>
      </c>
      <c r="AW1125" s="269">
        <f t="shared" si="841"/>
        <v>0</v>
      </c>
      <c r="AX1125" s="269">
        <f t="shared" si="841"/>
        <v>0</v>
      </c>
      <c r="AY1125" s="269">
        <f t="shared" si="841"/>
        <v>0</v>
      </c>
      <c r="AZ1125" s="269">
        <f t="shared" si="841"/>
        <v>0</v>
      </c>
      <c r="BA1125" s="269">
        <f t="shared" si="841"/>
        <v>0</v>
      </c>
      <c r="BB1125" s="269">
        <f t="shared" si="841"/>
        <v>0</v>
      </c>
      <c r="BC1125" s="269">
        <f t="shared" si="841"/>
        <v>0</v>
      </c>
      <c r="BD1125" s="269">
        <f t="shared" si="841"/>
        <v>0</v>
      </c>
      <c r="BE1125" s="269">
        <f t="shared" si="841"/>
        <v>0</v>
      </c>
      <c r="BF1125" s="269">
        <f t="shared" si="841"/>
        <v>0</v>
      </c>
      <c r="BG1125" s="269">
        <f t="shared" si="841"/>
        <v>0</v>
      </c>
      <c r="BH1125" s="269">
        <f t="shared" si="841"/>
        <v>0</v>
      </c>
      <c r="BI1125" s="269">
        <f t="shared" si="841"/>
        <v>0</v>
      </c>
      <c r="BJ1125" s="269">
        <f t="shared" si="841"/>
        <v>0</v>
      </c>
      <c r="BK1125" s="269">
        <f t="shared" si="841"/>
        <v>0</v>
      </c>
      <c r="BL1125" s="269">
        <f t="shared" si="842"/>
        <v>0</v>
      </c>
      <c r="BM1125" s="269">
        <f t="shared" si="842"/>
        <v>0</v>
      </c>
    </row>
    <row r="1126" spans="3:65" ht="12.75" outlineLevel="1">
      <c r="C1126" s="220">
        <f t="shared" si="843"/>
        <v>10</v>
      </c>
      <c r="D1126" s="198" t="str">
        <f t="shared" si="844"/>
        <v>…</v>
      </c>
      <c r="E1126" s="245" t="str">
        <f t="shared" si="836"/>
        <v>Operating Expense</v>
      </c>
      <c r="F1126" s="215">
        <f t="shared" si="836"/>
        <v>2</v>
      </c>
      <c r="G1126" s="215"/>
      <c r="H1126" s="301">
        <f t="shared" si="837"/>
        <v>0</v>
      </c>
      <c r="I1126" s="302">
        <f t="shared" si="845"/>
        <v>44562</v>
      </c>
      <c r="K1126" s="236">
        <f t="shared" si="846"/>
        <v>0</v>
      </c>
      <c r="L1126" s="237">
        <f t="shared" si="847"/>
        <v>0</v>
      </c>
      <c r="O1126" s="269">
        <f t="shared" si="838"/>
        <v>0</v>
      </c>
      <c r="P1126" s="269">
        <f t="shared" si="839"/>
        <v>0</v>
      </c>
      <c r="Q1126" s="269">
        <f t="shared" si="839"/>
        <v>0</v>
      </c>
      <c r="R1126" s="269">
        <f t="shared" si="839"/>
        <v>0</v>
      </c>
      <c r="S1126" s="269">
        <f t="shared" si="839"/>
        <v>0</v>
      </c>
      <c r="T1126" s="269">
        <f t="shared" si="839"/>
        <v>0</v>
      </c>
      <c r="U1126" s="269">
        <f t="shared" si="839"/>
        <v>0</v>
      </c>
      <c r="V1126" s="269">
        <f t="shared" si="839"/>
        <v>0</v>
      </c>
      <c r="W1126" s="269">
        <f t="shared" si="839"/>
        <v>0</v>
      </c>
      <c r="X1126" s="269">
        <f t="shared" si="839"/>
        <v>0</v>
      </c>
      <c r="Y1126" s="269">
        <f t="shared" si="839"/>
        <v>0</v>
      </c>
      <c r="Z1126" s="269">
        <f t="shared" si="839"/>
        <v>0</v>
      </c>
      <c r="AA1126" s="269">
        <f t="shared" si="839"/>
        <v>0</v>
      </c>
      <c r="AB1126" s="269">
        <f t="shared" si="839"/>
        <v>0</v>
      </c>
      <c r="AC1126" s="269">
        <f t="shared" si="839"/>
        <v>0</v>
      </c>
      <c r="AD1126" s="269">
        <f t="shared" si="839"/>
        <v>0</v>
      </c>
      <c r="AE1126" s="269">
        <f t="shared" si="839"/>
        <v>0</v>
      </c>
      <c r="AF1126" s="269">
        <f t="shared" si="840"/>
        <v>0</v>
      </c>
      <c r="AG1126" s="269">
        <f t="shared" si="840"/>
        <v>0</v>
      </c>
      <c r="AH1126" s="269">
        <f t="shared" si="840"/>
        <v>0</v>
      </c>
      <c r="AI1126" s="269">
        <f t="shared" si="840"/>
        <v>0</v>
      </c>
      <c r="AJ1126" s="269">
        <f t="shared" si="840"/>
        <v>0</v>
      </c>
      <c r="AK1126" s="269">
        <f t="shared" si="840"/>
        <v>0</v>
      </c>
      <c r="AL1126" s="269">
        <f t="shared" si="840"/>
        <v>0</v>
      </c>
      <c r="AM1126" s="269">
        <f t="shared" si="840"/>
        <v>0</v>
      </c>
      <c r="AN1126" s="269">
        <f t="shared" si="840"/>
        <v>0</v>
      </c>
      <c r="AO1126" s="269">
        <f t="shared" si="840"/>
        <v>0</v>
      </c>
      <c r="AP1126" s="269">
        <f t="shared" si="840"/>
        <v>0</v>
      </c>
      <c r="AQ1126" s="269">
        <f t="shared" si="840"/>
        <v>0</v>
      </c>
      <c r="AR1126" s="269">
        <f t="shared" si="840"/>
        <v>0</v>
      </c>
      <c r="AS1126" s="269">
        <f t="shared" si="840"/>
        <v>0</v>
      </c>
      <c r="AT1126" s="269">
        <f t="shared" si="840"/>
        <v>0</v>
      </c>
      <c r="AU1126" s="269">
        <f t="shared" si="840"/>
        <v>0</v>
      </c>
      <c r="AV1126" s="269">
        <f t="shared" si="841"/>
        <v>0</v>
      </c>
      <c r="AW1126" s="269">
        <f t="shared" si="841"/>
        <v>0</v>
      </c>
      <c r="AX1126" s="269">
        <f t="shared" si="841"/>
        <v>0</v>
      </c>
      <c r="AY1126" s="269">
        <f t="shared" si="841"/>
        <v>0</v>
      </c>
      <c r="AZ1126" s="269">
        <f t="shared" si="841"/>
        <v>0</v>
      </c>
      <c r="BA1126" s="269">
        <f t="shared" si="841"/>
        <v>0</v>
      </c>
      <c r="BB1126" s="269">
        <f t="shared" si="841"/>
        <v>0</v>
      </c>
      <c r="BC1126" s="269">
        <f t="shared" si="841"/>
        <v>0</v>
      </c>
      <c r="BD1126" s="269">
        <f t="shared" si="841"/>
        <v>0</v>
      </c>
      <c r="BE1126" s="269">
        <f t="shared" si="841"/>
        <v>0</v>
      </c>
      <c r="BF1126" s="269">
        <f t="shared" si="841"/>
        <v>0</v>
      </c>
      <c r="BG1126" s="269">
        <f t="shared" si="841"/>
        <v>0</v>
      </c>
      <c r="BH1126" s="269">
        <f t="shared" si="841"/>
        <v>0</v>
      </c>
      <c r="BI1126" s="269">
        <f t="shared" si="841"/>
        <v>0</v>
      </c>
      <c r="BJ1126" s="269">
        <f t="shared" si="841"/>
        <v>0</v>
      </c>
      <c r="BK1126" s="269">
        <f t="shared" si="841"/>
        <v>0</v>
      </c>
      <c r="BL1126" s="269">
        <f t="shared" si="842"/>
        <v>0</v>
      </c>
      <c r="BM1126" s="269">
        <f t="shared" si="842"/>
        <v>0</v>
      </c>
    </row>
    <row r="1127" spans="3:65" ht="12.75" outlineLevel="1">
      <c r="C1127" s="220">
        <f t="shared" si="843"/>
        <v>11</v>
      </c>
      <c r="D1127" s="198" t="str">
        <f t="shared" si="844"/>
        <v>…</v>
      </c>
      <c r="E1127" s="245" t="str">
        <f t="shared" si="836"/>
        <v>Operating Expense</v>
      </c>
      <c r="F1127" s="215">
        <f t="shared" si="836"/>
        <v>2</v>
      </c>
      <c r="G1127" s="215"/>
      <c r="H1127" s="301">
        <f t="shared" si="837"/>
        <v>0</v>
      </c>
      <c r="I1127" s="302">
        <f t="shared" si="845"/>
        <v>44562</v>
      </c>
      <c r="K1127" s="236">
        <f t="shared" si="846"/>
        <v>0</v>
      </c>
      <c r="L1127" s="237">
        <f t="shared" si="847"/>
        <v>0</v>
      </c>
      <c r="O1127" s="269">
        <f t="shared" si="838"/>
        <v>0</v>
      </c>
      <c r="P1127" s="269">
        <f t="shared" si="839"/>
        <v>0</v>
      </c>
      <c r="Q1127" s="269">
        <f t="shared" si="839"/>
        <v>0</v>
      </c>
      <c r="R1127" s="269">
        <f t="shared" si="839"/>
        <v>0</v>
      </c>
      <c r="S1127" s="269">
        <f t="shared" si="839"/>
        <v>0</v>
      </c>
      <c r="T1127" s="269">
        <f t="shared" si="839"/>
        <v>0</v>
      </c>
      <c r="U1127" s="269">
        <f t="shared" si="839"/>
        <v>0</v>
      </c>
      <c r="V1127" s="269">
        <f t="shared" si="839"/>
        <v>0</v>
      </c>
      <c r="W1127" s="269">
        <f t="shared" si="839"/>
        <v>0</v>
      </c>
      <c r="X1127" s="269">
        <f t="shared" si="839"/>
        <v>0</v>
      </c>
      <c r="Y1127" s="269">
        <f t="shared" si="839"/>
        <v>0</v>
      </c>
      <c r="Z1127" s="269">
        <f t="shared" si="839"/>
        <v>0</v>
      </c>
      <c r="AA1127" s="269">
        <f t="shared" si="839"/>
        <v>0</v>
      </c>
      <c r="AB1127" s="269">
        <f t="shared" si="839"/>
        <v>0</v>
      </c>
      <c r="AC1127" s="269">
        <f t="shared" si="839"/>
        <v>0</v>
      </c>
      <c r="AD1127" s="269">
        <f t="shared" si="839"/>
        <v>0</v>
      </c>
      <c r="AE1127" s="269">
        <f t="shared" si="839"/>
        <v>0</v>
      </c>
      <c r="AF1127" s="269">
        <f t="shared" si="840"/>
        <v>0</v>
      </c>
      <c r="AG1127" s="269">
        <f t="shared" si="840"/>
        <v>0</v>
      </c>
      <c r="AH1127" s="269">
        <f t="shared" si="840"/>
        <v>0</v>
      </c>
      <c r="AI1127" s="269">
        <f t="shared" si="840"/>
        <v>0</v>
      </c>
      <c r="AJ1127" s="269">
        <f t="shared" si="840"/>
        <v>0</v>
      </c>
      <c r="AK1127" s="269">
        <f t="shared" si="840"/>
        <v>0</v>
      </c>
      <c r="AL1127" s="269">
        <f t="shared" si="840"/>
        <v>0</v>
      </c>
      <c r="AM1127" s="269">
        <f t="shared" si="840"/>
        <v>0</v>
      </c>
      <c r="AN1127" s="269">
        <f t="shared" si="840"/>
        <v>0</v>
      </c>
      <c r="AO1127" s="269">
        <f t="shared" si="840"/>
        <v>0</v>
      </c>
      <c r="AP1127" s="269">
        <f t="shared" si="840"/>
        <v>0</v>
      </c>
      <c r="AQ1127" s="269">
        <f t="shared" si="840"/>
        <v>0</v>
      </c>
      <c r="AR1127" s="269">
        <f t="shared" si="840"/>
        <v>0</v>
      </c>
      <c r="AS1127" s="269">
        <f t="shared" si="840"/>
        <v>0</v>
      </c>
      <c r="AT1127" s="269">
        <f t="shared" si="840"/>
        <v>0</v>
      </c>
      <c r="AU1127" s="269">
        <f t="shared" si="840"/>
        <v>0</v>
      </c>
      <c r="AV1127" s="269">
        <f t="shared" si="841"/>
        <v>0</v>
      </c>
      <c r="AW1127" s="269">
        <f t="shared" si="841"/>
        <v>0</v>
      </c>
      <c r="AX1127" s="269">
        <f t="shared" si="841"/>
        <v>0</v>
      </c>
      <c r="AY1127" s="269">
        <f t="shared" si="841"/>
        <v>0</v>
      </c>
      <c r="AZ1127" s="269">
        <f t="shared" si="841"/>
        <v>0</v>
      </c>
      <c r="BA1127" s="269">
        <f t="shared" si="841"/>
        <v>0</v>
      </c>
      <c r="BB1127" s="269">
        <f t="shared" si="841"/>
        <v>0</v>
      </c>
      <c r="BC1127" s="269">
        <f t="shared" si="841"/>
        <v>0</v>
      </c>
      <c r="BD1127" s="269">
        <f t="shared" si="841"/>
        <v>0</v>
      </c>
      <c r="BE1127" s="269">
        <f t="shared" si="841"/>
        <v>0</v>
      </c>
      <c r="BF1127" s="269">
        <f t="shared" si="841"/>
        <v>0</v>
      </c>
      <c r="BG1127" s="269">
        <f t="shared" si="841"/>
        <v>0</v>
      </c>
      <c r="BH1127" s="269">
        <f t="shared" si="841"/>
        <v>0</v>
      </c>
      <c r="BI1127" s="269">
        <f t="shared" si="841"/>
        <v>0</v>
      </c>
      <c r="BJ1127" s="269">
        <f t="shared" si="841"/>
        <v>0</v>
      </c>
      <c r="BK1127" s="269">
        <f t="shared" si="841"/>
        <v>0</v>
      </c>
      <c r="BL1127" s="269">
        <f t="shared" si="842"/>
        <v>0</v>
      </c>
      <c r="BM1127" s="269">
        <f t="shared" si="842"/>
        <v>0</v>
      </c>
    </row>
    <row r="1128" spans="3:65" ht="12.75" outlineLevel="1">
      <c r="C1128" s="220">
        <f t="shared" si="843"/>
        <v>12</v>
      </c>
      <c r="D1128" s="198" t="str">
        <f t="shared" si="844"/>
        <v>…</v>
      </c>
      <c r="E1128" s="245" t="str">
        <f t="shared" si="836"/>
        <v>Operating Expense</v>
      </c>
      <c r="F1128" s="215">
        <f t="shared" si="836"/>
        <v>2</v>
      </c>
      <c r="G1128" s="215"/>
      <c r="H1128" s="301">
        <f t="shared" si="837"/>
        <v>0</v>
      </c>
      <c r="I1128" s="302">
        <f t="shared" si="845"/>
        <v>44562</v>
      </c>
      <c r="K1128" s="236">
        <f t="shared" si="846"/>
        <v>0</v>
      </c>
      <c r="L1128" s="237">
        <f t="shared" si="847"/>
        <v>0</v>
      </c>
      <c r="O1128" s="269">
        <f t="shared" si="838"/>
        <v>0</v>
      </c>
      <c r="P1128" s="269">
        <f t="shared" si="839"/>
        <v>0</v>
      </c>
      <c r="Q1128" s="269">
        <f t="shared" si="839"/>
        <v>0</v>
      </c>
      <c r="R1128" s="269">
        <f t="shared" si="839"/>
        <v>0</v>
      </c>
      <c r="S1128" s="269">
        <f t="shared" si="839"/>
        <v>0</v>
      </c>
      <c r="T1128" s="269">
        <f t="shared" si="839"/>
        <v>0</v>
      </c>
      <c r="U1128" s="269">
        <f t="shared" si="839"/>
        <v>0</v>
      </c>
      <c r="V1128" s="269">
        <f t="shared" si="839"/>
        <v>0</v>
      </c>
      <c r="W1128" s="269">
        <f t="shared" si="839"/>
        <v>0</v>
      </c>
      <c r="X1128" s="269">
        <f t="shared" si="839"/>
        <v>0</v>
      </c>
      <c r="Y1128" s="269">
        <f t="shared" si="839"/>
        <v>0</v>
      </c>
      <c r="Z1128" s="269">
        <f t="shared" si="839"/>
        <v>0</v>
      </c>
      <c r="AA1128" s="269">
        <f t="shared" si="839"/>
        <v>0</v>
      </c>
      <c r="AB1128" s="269">
        <f t="shared" si="839"/>
        <v>0</v>
      </c>
      <c r="AC1128" s="269">
        <f t="shared" si="839"/>
        <v>0</v>
      </c>
      <c r="AD1128" s="269">
        <f t="shared" si="839"/>
        <v>0</v>
      </c>
      <c r="AE1128" s="269">
        <f t="shared" si="839"/>
        <v>0</v>
      </c>
      <c r="AF1128" s="269">
        <f t="shared" si="840"/>
        <v>0</v>
      </c>
      <c r="AG1128" s="269">
        <f t="shared" si="840"/>
        <v>0</v>
      </c>
      <c r="AH1128" s="269">
        <f t="shared" si="840"/>
        <v>0</v>
      </c>
      <c r="AI1128" s="269">
        <f t="shared" si="840"/>
        <v>0</v>
      </c>
      <c r="AJ1128" s="269">
        <f t="shared" si="840"/>
        <v>0</v>
      </c>
      <c r="AK1128" s="269">
        <f t="shared" si="840"/>
        <v>0</v>
      </c>
      <c r="AL1128" s="269">
        <f t="shared" si="840"/>
        <v>0</v>
      </c>
      <c r="AM1128" s="269">
        <f t="shared" si="840"/>
        <v>0</v>
      </c>
      <c r="AN1128" s="269">
        <f t="shared" si="840"/>
        <v>0</v>
      </c>
      <c r="AO1128" s="269">
        <f t="shared" si="840"/>
        <v>0</v>
      </c>
      <c r="AP1128" s="269">
        <f t="shared" si="840"/>
        <v>0</v>
      </c>
      <c r="AQ1128" s="269">
        <f t="shared" si="840"/>
        <v>0</v>
      </c>
      <c r="AR1128" s="269">
        <f t="shared" si="840"/>
        <v>0</v>
      </c>
      <c r="AS1128" s="269">
        <f t="shared" si="840"/>
        <v>0</v>
      </c>
      <c r="AT1128" s="269">
        <f t="shared" si="840"/>
        <v>0</v>
      </c>
      <c r="AU1128" s="269">
        <f t="shared" si="840"/>
        <v>0</v>
      </c>
      <c r="AV1128" s="269">
        <f t="shared" si="841"/>
        <v>0</v>
      </c>
      <c r="AW1128" s="269">
        <f t="shared" si="841"/>
        <v>0</v>
      </c>
      <c r="AX1128" s="269">
        <f t="shared" si="841"/>
        <v>0</v>
      </c>
      <c r="AY1128" s="269">
        <f t="shared" si="841"/>
        <v>0</v>
      </c>
      <c r="AZ1128" s="269">
        <f t="shared" si="841"/>
        <v>0</v>
      </c>
      <c r="BA1128" s="269">
        <f t="shared" si="841"/>
        <v>0</v>
      </c>
      <c r="BB1128" s="269">
        <f t="shared" si="841"/>
        <v>0</v>
      </c>
      <c r="BC1128" s="269">
        <f t="shared" si="841"/>
        <v>0</v>
      </c>
      <c r="BD1128" s="269">
        <f t="shared" si="841"/>
        <v>0</v>
      </c>
      <c r="BE1128" s="269">
        <f t="shared" si="841"/>
        <v>0</v>
      </c>
      <c r="BF1128" s="269">
        <f t="shared" si="841"/>
        <v>0</v>
      </c>
      <c r="BG1128" s="269">
        <f t="shared" si="841"/>
        <v>0</v>
      </c>
      <c r="BH1128" s="269">
        <f t="shared" si="841"/>
        <v>0</v>
      </c>
      <c r="BI1128" s="269">
        <f t="shared" si="841"/>
        <v>0</v>
      </c>
      <c r="BJ1128" s="269">
        <f t="shared" si="841"/>
        <v>0</v>
      </c>
      <c r="BK1128" s="269">
        <f t="shared" si="841"/>
        <v>0</v>
      </c>
      <c r="BL1128" s="269">
        <f t="shared" si="842"/>
        <v>0</v>
      </c>
      <c r="BM1128" s="269">
        <f t="shared" si="842"/>
        <v>0</v>
      </c>
    </row>
    <row r="1129" spans="3:65" ht="12.75" outlineLevel="1">
      <c r="C1129" s="220">
        <f t="shared" si="843"/>
        <v>13</v>
      </c>
      <c r="D1129" s="198" t="str">
        <f t="shared" si="844"/>
        <v>…</v>
      </c>
      <c r="E1129" s="245" t="str">
        <f t="shared" si="836"/>
        <v>Operating Expense</v>
      </c>
      <c r="F1129" s="215">
        <f t="shared" si="836"/>
        <v>2</v>
      </c>
      <c r="G1129" s="215"/>
      <c r="H1129" s="301">
        <f t="shared" si="837"/>
        <v>0</v>
      </c>
      <c r="I1129" s="302">
        <f t="shared" si="845"/>
        <v>44562</v>
      </c>
      <c r="K1129" s="236">
        <f t="shared" si="846"/>
        <v>0</v>
      </c>
      <c r="L1129" s="237">
        <f t="shared" si="847"/>
        <v>0</v>
      </c>
      <c r="O1129" s="269">
        <f t="shared" si="838"/>
        <v>0</v>
      </c>
      <c r="P1129" s="269">
        <f t="shared" si="839"/>
        <v>0</v>
      </c>
      <c r="Q1129" s="269">
        <f t="shared" si="839"/>
        <v>0</v>
      </c>
      <c r="R1129" s="269">
        <f t="shared" si="839"/>
        <v>0</v>
      </c>
      <c r="S1129" s="269">
        <f t="shared" si="839"/>
        <v>0</v>
      </c>
      <c r="T1129" s="269">
        <f t="shared" si="839"/>
        <v>0</v>
      </c>
      <c r="U1129" s="269">
        <f t="shared" si="839"/>
        <v>0</v>
      </c>
      <c r="V1129" s="269">
        <f t="shared" si="839"/>
        <v>0</v>
      </c>
      <c r="W1129" s="269">
        <f t="shared" si="839"/>
        <v>0</v>
      </c>
      <c r="X1129" s="269">
        <f t="shared" si="839"/>
        <v>0</v>
      </c>
      <c r="Y1129" s="269">
        <f t="shared" si="839"/>
        <v>0</v>
      </c>
      <c r="Z1129" s="269">
        <f t="shared" si="839"/>
        <v>0</v>
      </c>
      <c r="AA1129" s="269">
        <f t="shared" si="839"/>
        <v>0</v>
      </c>
      <c r="AB1129" s="269">
        <f t="shared" si="839"/>
        <v>0</v>
      </c>
      <c r="AC1129" s="269">
        <f t="shared" si="839"/>
        <v>0</v>
      </c>
      <c r="AD1129" s="269">
        <f t="shared" si="839"/>
        <v>0</v>
      </c>
      <c r="AE1129" s="269">
        <f t="shared" si="839"/>
        <v>0</v>
      </c>
      <c r="AF1129" s="269">
        <f t="shared" si="840"/>
        <v>0</v>
      </c>
      <c r="AG1129" s="269">
        <f t="shared" si="840"/>
        <v>0</v>
      </c>
      <c r="AH1129" s="269">
        <f t="shared" si="840"/>
        <v>0</v>
      </c>
      <c r="AI1129" s="269">
        <f t="shared" si="840"/>
        <v>0</v>
      </c>
      <c r="AJ1129" s="269">
        <f t="shared" si="840"/>
        <v>0</v>
      </c>
      <c r="AK1129" s="269">
        <f t="shared" si="840"/>
        <v>0</v>
      </c>
      <c r="AL1129" s="269">
        <f t="shared" si="840"/>
        <v>0</v>
      </c>
      <c r="AM1129" s="269">
        <f t="shared" si="840"/>
        <v>0</v>
      </c>
      <c r="AN1129" s="269">
        <f t="shared" si="840"/>
        <v>0</v>
      </c>
      <c r="AO1129" s="269">
        <f t="shared" si="840"/>
        <v>0</v>
      </c>
      <c r="AP1129" s="269">
        <f t="shared" si="840"/>
        <v>0</v>
      </c>
      <c r="AQ1129" s="269">
        <f t="shared" si="840"/>
        <v>0</v>
      </c>
      <c r="AR1129" s="269">
        <f t="shared" si="840"/>
        <v>0</v>
      </c>
      <c r="AS1129" s="269">
        <f t="shared" si="840"/>
        <v>0</v>
      </c>
      <c r="AT1129" s="269">
        <f t="shared" si="840"/>
        <v>0</v>
      </c>
      <c r="AU1129" s="269">
        <f t="shared" si="840"/>
        <v>0</v>
      </c>
      <c r="AV1129" s="269">
        <f t="shared" si="841"/>
        <v>0</v>
      </c>
      <c r="AW1129" s="269">
        <f t="shared" si="841"/>
        <v>0</v>
      </c>
      <c r="AX1129" s="269">
        <f t="shared" si="841"/>
        <v>0</v>
      </c>
      <c r="AY1129" s="269">
        <f t="shared" si="841"/>
        <v>0</v>
      </c>
      <c r="AZ1129" s="269">
        <f t="shared" si="841"/>
        <v>0</v>
      </c>
      <c r="BA1129" s="269">
        <f t="shared" si="841"/>
        <v>0</v>
      </c>
      <c r="BB1129" s="269">
        <f t="shared" si="841"/>
        <v>0</v>
      </c>
      <c r="BC1129" s="269">
        <f t="shared" si="841"/>
        <v>0</v>
      </c>
      <c r="BD1129" s="269">
        <f t="shared" si="841"/>
        <v>0</v>
      </c>
      <c r="BE1129" s="269">
        <f t="shared" si="841"/>
        <v>0</v>
      </c>
      <c r="BF1129" s="269">
        <f t="shared" si="841"/>
        <v>0</v>
      </c>
      <c r="BG1129" s="269">
        <f t="shared" si="841"/>
        <v>0</v>
      </c>
      <c r="BH1129" s="269">
        <f t="shared" si="841"/>
        <v>0</v>
      </c>
      <c r="BI1129" s="269">
        <f t="shared" si="841"/>
        <v>0</v>
      </c>
      <c r="BJ1129" s="269">
        <f t="shared" si="841"/>
        <v>0</v>
      </c>
      <c r="BK1129" s="269">
        <f t="shared" si="841"/>
        <v>0</v>
      </c>
      <c r="BL1129" s="269">
        <f t="shared" si="842"/>
        <v>0</v>
      </c>
      <c r="BM1129" s="269">
        <f t="shared" si="842"/>
        <v>0</v>
      </c>
    </row>
    <row r="1130" spans="3:65" ht="12.75" outlineLevel="1">
      <c r="C1130" s="220">
        <f t="shared" si="843"/>
        <v>14</v>
      </c>
      <c r="D1130" s="198" t="str">
        <f t="shared" si="844"/>
        <v>…</v>
      </c>
      <c r="E1130" s="245" t="str">
        <f t="shared" si="836"/>
        <v>Operating Expense</v>
      </c>
      <c r="F1130" s="215">
        <f t="shared" si="836"/>
        <v>2</v>
      </c>
      <c r="G1130" s="215"/>
      <c r="H1130" s="301">
        <f t="shared" si="837"/>
        <v>0</v>
      </c>
      <c r="I1130" s="302">
        <f t="shared" si="845"/>
        <v>44562</v>
      </c>
      <c r="K1130" s="236">
        <f t="shared" si="846"/>
        <v>0</v>
      </c>
      <c r="L1130" s="237">
        <f t="shared" si="847"/>
        <v>0</v>
      </c>
      <c r="O1130" s="269">
        <f t="shared" si="838"/>
        <v>0</v>
      </c>
      <c r="P1130" s="269">
        <f t="shared" si="839"/>
        <v>0</v>
      </c>
      <c r="Q1130" s="269">
        <f t="shared" si="839"/>
        <v>0</v>
      </c>
      <c r="R1130" s="269">
        <f t="shared" si="839"/>
        <v>0</v>
      </c>
      <c r="S1130" s="269">
        <f t="shared" si="839"/>
        <v>0</v>
      </c>
      <c r="T1130" s="269">
        <f t="shared" si="839"/>
        <v>0</v>
      </c>
      <c r="U1130" s="269">
        <f t="shared" si="839"/>
        <v>0</v>
      </c>
      <c r="V1130" s="269">
        <f t="shared" si="839"/>
        <v>0</v>
      </c>
      <c r="W1130" s="269">
        <f t="shared" si="839"/>
        <v>0</v>
      </c>
      <c r="X1130" s="269">
        <f t="shared" si="839"/>
        <v>0</v>
      </c>
      <c r="Y1130" s="269">
        <f t="shared" si="839"/>
        <v>0</v>
      </c>
      <c r="Z1130" s="269">
        <f t="shared" si="839"/>
        <v>0</v>
      </c>
      <c r="AA1130" s="269">
        <f t="shared" si="839"/>
        <v>0</v>
      </c>
      <c r="AB1130" s="269">
        <f t="shared" si="839"/>
        <v>0</v>
      </c>
      <c r="AC1130" s="269">
        <f t="shared" si="839"/>
        <v>0</v>
      </c>
      <c r="AD1130" s="269">
        <f t="shared" si="839"/>
        <v>0</v>
      </c>
      <c r="AE1130" s="269">
        <f t="shared" si="839"/>
        <v>0</v>
      </c>
      <c r="AF1130" s="269">
        <f t="shared" si="840"/>
        <v>0</v>
      </c>
      <c r="AG1130" s="269">
        <f t="shared" si="840"/>
        <v>0</v>
      </c>
      <c r="AH1130" s="269">
        <f t="shared" si="840"/>
        <v>0</v>
      </c>
      <c r="AI1130" s="269">
        <f t="shared" si="840"/>
        <v>0</v>
      </c>
      <c r="AJ1130" s="269">
        <f t="shared" si="840"/>
        <v>0</v>
      </c>
      <c r="AK1130" s="269">
        <f t="shared" si="840"/>
        <v>0</v>
      </c>
      <c r="AL1130" s="269">
        <f t="shared" si="840"/>
        <v>0</v>
      </c>
      <c r="AM1130" s="269">
        <f t="shared" si="840"/>
        <v>0</v>
      </c>
      <c r="AN1130" s="269">
        <f t="shared" si="840"/>
        <v>0</v>
      </c>
      <c r="AO1130" s="269">
        <f t="shared" si="840"/>
        <v>0</v>
      </c>
      <c r="AP1130" s="269">
        <f t="shared" si="840"/>
        <v>0</v>
      </c>
      <c r="AQ1130" s="269">
        <f t="shared" si="840"/>
        <v>0</v>
      </c>
      <c r="AR1130" s="269">
        <f t="shared" si="840"/>
        <v>0</v>
      </c>
      <c r="AS1130" s="269">
        <f t="shared" si="840"/>
        <v>0</v>
      </c>
      <c r="AT1130" s="269">
        <f t="shared" si="840"/>
        <v>0</v>
      </c>
      <c r="AU1130" s="269">
        <f t="shared" si="840"/>
        <v>0</v>
      </c>
      <c r="AV1130" s="269">
        <f t="shared" si="841"/>
        <v>0</v>
      </c>
      <c r="AW1130" s="269">
        <f t="shared" si="841"/>
        <v>0</v>
      </c>
      <c r="AX1130" s="269">
        <f t="shared" si="841"/>
        <v>0</v>
      </c>
      <c r="AY1130" s="269">
        <f t="shared" si="841"/>
        <v>0</v>
      </c>
      <c r="AZ1130" s="269">
        <f t="shared" si="841"/>
        <v>0</v>
      </c>
      <c r="BA1130" s="269">
        <f t="shared" si="841"/>
        <v>0</v>
      </c>
      <c r="BB1130" s="269">
        <f t="shared" si="841"/>
        <v>0</v>
      </c>
      <c r="BC1130" s="269">
        <f t="shared" si="841"/>
        <v>0</v>
      </c>
      <c r="BD1130" s="269">
        <f t="shared" si="841"/>
        <v>0</v>
      </c>
      <c r="BE1130" s="269">
        <f t="shared" si="841"/>
        <v>0</v>
      </c>
      <c r="BF1130" s="269">
        <f t="shared" si="841"/>
        <v>0</v>
      </c>
      <c r="BG1130" s="269">
        <f t="shared" si="841"/>
        <v>0</v>
      </c>
      <c r="BH1130" s="269">
        <f t="shared" si="841"/>
        <v>0</v>
      </c>
      <c r="BI1130" s="269">
        <f t="shared" si="841"/>
        <v>0</v>
      </c>
      <c r="BJ1130" s="269">
        <f t="shared" si="841"/>
        <v>0</v>
      </c>
      <c r="BK1130" s="269">
        <f t="shared" si="841"/>
        <v>0</v>
      </c>
      <c r="BL1130" s="269">
        <f t="shared" si="842"/>
        <v>0</v>
      </c>
      <c r="BM1130" s="269">
        <f t="shared" si="842"/>
        <v>0</v>
      </c>
    </row>
    <row r="1131" spans="3:65" ht="12.75" outlineLevel="1">
      <c r="C1131" s="220">
        <f t="shared" si="843"/>
        <v>15</v>
      </c>
      <c r="D1131" s="198" t="str">
        <f t="shared" si="844"/>
        <v>…</v>
      </c>
      <c r="E1131" s="245" t="str">
        <f t="shared" si="836"/>
        <v>Operating Expense</v>
      </c>
      <c r="F1131" s="215">
        <f t="shared" si="836"/>
        <v>2</v>
      </c>
      <c r="G1131" s="215"/>
      <c r="H1131" s="301">
        <f t="shared" si="837"/>
        <v>0</v>
      </c>
      <c r="I1131" s="302">
        <f t="shared" si="845"/>
        <v>44562</v>
      </c>
      <c r="K1131" s="236">
        <f t="shared" si="846"/>
        <v>0</v>
      </c>
      <c r="L1131" s="237">
        <f t="shared" si="847"/>
        <v>0</v>
      </c>
      <c r="O1131" s="269">
        <f t="shared" si="838"/>
        <v>0</v>
      </c>
      <c r="P1131" s="269">
        <f t="shared" si="839"/>
        <v>0</v>
      </c>
      <c r="Q1131" s="269">
        <f t="shared" si="839"/>
        <v>0</v>
      </c>
      <c r="R1131" s="269">
        <f t="shared" si="839"/>
        <v>0</v>
      </c>
      <c r="S1131" s="269">
        <f t="shared" si="839"/>
        <v>0</v>
      </c>
      <c r="T1131" s="269">
        <f t="shared" si="839"/>
        <v>0</v>
      </c>
      <c r="U1131" s="269">
        <f t="shared" si="839"/>
        <v>0</v>
      </c>
      <c r="V1131" s="269">
        <f t="shared" si="839"/>
        <v>0</v>
      </c>
      <c r="W1131" s="269">
        <f t="shared" si="839"/>
        <v>0</v>
      </c>
      <c r="X1131" s="269">
        <f t="shared" si="839"/>
        <v>0</v>
      </c>
      <c r="Y1131" s="269">
        <f t="shared" si="839"/>
        <v>0</v>
      </c>
      <c r="Z1131" s="269">
        <f t="shared" si="839"/>
        <v>0</v>
      </c>
      <c r="AA1131" s="269">
        <f t="shared" si="839"/>
        <v>0</v>
      </c>
      <c r="AB1131" s="269">
        <f t="shared" si="839"/>
        <v>0</v>
      </c>
      <c r="AC1131" s="269">
        <f t="shared" si="839"/>
        <v>0</v>
      </c>
      <c r="AD1131" s="269">
        <f t="shared" si="839"/>
        <v>0</v>
      </c>
      <c r="AE1131" s="269">
        <f t="shared" si="839"/>
        <v>0</v>
      </c>
      <c r="AF1131" s="269">
        <f t="shared" si="840"/>
        <v>0</v>
      </c>
      <c r="AG1131" s="269">
        <f t="shared" si="840"/>
        <v>0</v>
      </c>
      <c r="AH1131" s="269">
        <f t="shared" si="840"/>
        <v>0</v>
      </c>
      <c r="AI1131" s="269">
        <f t="shared" si="840"/>
        <v>0</v>
      </c>
      <c r="AJ1131" s="269">
        <f t="shared" si="840"/>
        <v>0</v>
      </c>
      <c r="AK1131" s="269">
        <f t="shared" si="840"/>
        <v>0</v>
      </c>
      <c r="AL1131" s="269">
        <f t="shared" si="840"/>
        <v>0</v>
      </c>
      <c r="AM1131" s="269">
        <f t="shared" si="840"/>
        <v>0</v>
      </c>
      <c r="AN1131" s="269">
        <f t="shared" si="840"/>
        <v>0</v>
      </c>
      <c r="AO1131" s="269">
        <f t="shared" si="840"/>
        <v>0</v>
      </c>
      <c r="AP1131" s="269">
        <f t="shared" si="840"/>
        <v>0</v>
      </c>
      <c r="AQ1131" s="269">
        <f t="shared" si="840"/>
        <v>0</v>
      </c>
      <c r="AR1131" s="269">
        <f t="shared" si="840"/>
        <v>0</v>
      </c>
      <c r="AS1131" s="269">
        <f t="shared" si="840"/>
        <v>0</v>
      </c>
      <c r="AT1131" s="269">
        <f t="shared" si="840"/>
        <v>0</v>
      </c>
      <c r="AU1131" s="269">
        <f t="shared" si="840"/>
        <v>0</v>
      </c>
      <c r="AV1131" s="269">
        <f t="shared" si="841"/>
        <v>0</v>
      </c>
      <c r="AW1131" s="269">
        <f t="shared" si="841"/>
        <v>0</v>
      </c>
      <c r="AX1131" s="269">
        <f t="shared" si="841"/>
        <v>0</v>
      </c>
      <c r="AY1131" s="269">
        <f t="shared" si="841"/>
        <v>0</v>
      </c>
      <c r="AZ1131" s="269">
        <f t="shared" si="841"/>
        <v>0</v>
      </c>
      <c r="BA1131" s="269">
        <f t="shared" si="841"/>
        <v>0</v>
      </c>
      <c r="BB1131" s="269">
        <f t="shared" si="841"/>
        <v>0</v>
      </c>
      <c r="BC1131" s="269">
        <f t="shared" si="841"/>
        <v>0</v>
      </c>
      <c r="BD1131" s="269">
        <f t="shared" si="841"/>
        <v>0</v>
      </c>
      <c r="BE1131" s="269">
        <f t="shared" si="841"/>
        <v>0</v>
      </c>
      <c r="BF1131" s="269">
        <f t="shared" si="841"/>
        <v>0</v>
      </c>
      <c r="BG1131" s="269">
        <f t="shared" si="841"/>
        <v>0</v>
      </c>
      <c r="BH1131" s="269">
        <f t="shared" si="841"/>
        <v>0</v>
      </c>
      <c r="BI1131" s="269">
        <f t="shared" si="841"/>
        <v>0</v>
      </c>
      <c r="BJ1131" s="269">
        <f t="shared" si="841"/>
        <v>0</v>
      </c>
      <c r="BK1131" s="269">
        <f t="shared" si="841"/>
        <v>0</v>
      </c>
      <c r="BL1131" s="269">
        <f t="shared" si="842"/>
        <v>0</v>
      </c>
      <c r="BM1131" s="269">
        <f t="shared" si="842"/>
        <v>0</v>
      </c>
    </row>
    <row r="1132" spans="3:65" ht="12.75" outlineLevel="1">
      <c r="C1132" s="220">
        <f t="shared" si="843"/>
        <v>16</v>
      </c>
      <c r="D1132" s="198" t="str">
        <f t="shared" si="844"/>
        <v>…</v>
      </c>
      <c r="E1132" s="245" t="str">
        <f t="shared" si="836"/>
        <v>Operating Expense</v>
      </c>
      <c r="F1132" s="215">
        <f t="shared" si="836"/>
        <v>2</v>
      </c>
      <c r="G1132" s="215"/>
      <c r="H1132" s="301">
        <f t="shared" si="837"/>
        <v>0</v>
      </c>
      <c r="I1132" s="302">
        <f t="shared" si="845"/>
        <v>44562</v>
      </c>
      <c r="K1132" s="236">
        <f t="shared" si="846"/>
        <v>0</v>
      </c>
      <c r="L1132" s="237">
        <f t="shared" si="847"/>
        <v>0</v>
      </c>
      <c r="O1132" s="269">
        <f t="shared" si="838"/>
        <v>0</v>
      </c>
      <c r="P1132" s="269">
        <f t="shared" si="839"/>
        <v>0</v>
      </c>
      <c r="Q1132" s="269">
        <f t="shared" si="839"/>
        <v>0</v>
      </c>
      <c r="R1132" s="269">
        <f t="shared" si="839"/>
        <v>0</v>
      </c>
      <c r="S1132" s="269">
        <f t="shared" si="839"/>
        <v>0</v>
      </c>
      <c r="T1132" s="269">
        <f t="shared" si="839"/>
        <v>0</v>
      </c>
      <c r="U1132" s="269">
        <f t="shared" si="839"/>
        <v>0</v>
      </c>
      <c r="V1132" s="269">
        <f t="shared" si="839"/>
        <v>0</v>
      </c>
      <c r="W1132" s="269">
        <f t="shared" si="839"/>
        <v>0</v>
      </c>
      <c r="X1132" s="269">
        <f t="shared" si="839"/>
        <v>0</v>
      </c>
      <c r="Y1132" s="269">
        <f t="shared" si="839"/>
        <v>0</v>
      </c>
      <c r="Z1132" s="269">
        <f t="shared" si="839"/>
        <v>0</v>
      </c>
      <c r="AA1132" s="269">
        <f t="shared" si="839"/>
        <v>0</v>
      </c>
      <c r="AB1132" s="269">
        <f t="shared" si="839"/>
        <v>0</v>
      </c>
      <c r="AC1132" s="269">
        <f t="shared" si="839"/>
        <v>0</v>
      </c>
      <c r="AD1132" s="269">
        <f t="shared" si="839"/>
        <v>0</v>
      </c>
      <c r="AE1132" s="269">
        <f t="shared" si="848" ref="AE1132:AT1141">IF(AE$10=YEAR($I1132),$H1132,0)</f>
        <v>0</v>
      </c>
      <c r="AF1132" s="269">
        <f t="shared" si="840"/>
        <v>0</v>
      </c>
      <c r="AG1132" s="269">
        <f t="shared" si="840"/>
        <v>0</v>
      </c>
      <c r="AH1132" s="269">
        <f t="shared" si="840"/>
        <v>0</v>
      </c>
      <c r="AI1132" s="269">
        <f t="shared" si="840"/>
        <v>0</v>
      </c>
      <c r="AJ1132" s="269">
        <f t="shared" si="840"/>
        <v>0</v>
      </c>
      <c r="AK1132" s="269">
        <f t="shared" si="840"/>
        <v>0</v>
      </c>
      <c r="AL1132" s="269">
        <f t="shared" si="840"/>
        <v>0</v>
      </c>
      <c r="AM1132" s="269">
        <f t="shared" si="840"/>
        <v>0</v>
      </c>
      <c r="AN1132" s="269">
        <f t="shared" si="840"/>
        <v>0</v>
      </c>
      <c r="AO1132" s="269">
        <f t="shared" si="840"/>
        <v>0</v>
      </c>
      <c r="AP1132" s="269">
        <f t="shared" si="840"/>
        <v>0</v>
      </c>
      <c r="AQ1132" s="269">
        <f t="shared" si="840"/>
        <v>0</v>
      </c>
      <c r="AR1132" s="269">
        <f t="shared" si="840"/>
        <v>0</v>
      </c>
      <c r="AS1132" s="269">
        <f t="shared" si="840"/>
        <v>0</v>
      </c>
      <c r="AT1132" s="269">
        <f t="shared" si="840"/>
        <v>0</v>
      </c>
      <c r="AU1132" s="269">
        <f t="shared" si="849" ref="AU1132:BJ1141">IF(AU$10=YEAR($I1132),$H1132,0)</f>
        <v>0</v>
      </c>
      <c r="AV1132" s="269">
        <f t="shared" si="841"/>
        <v>0</v>
      </c>
      <c r="AW1132" s="269">
        <f t="shared" si="841"/>
        <v>0</v>
      </c>
      <c r="AX1132" s="269">
        <f t="shared" si="841"/>
        <v>0</v>
      </c>
      <c r="AY1132" s="269">
        <f t="shared" si="841"/>
        <v>0</v>
      </c>
      <c r="AZ1132" s="269">
        <f t="shared" si="841"/>
        <v>0</v>
      </c>
      <c r="BA1132" s="269">
        <f t="shared" si="841"/>
        <v>0</v>
      </c>
      <c r="BB1132" s="269">
        <f t="shared" si="841"/>
        <v>0</v>
      </c>
      <c r="BC1132" s="269">
        <f t="shared" si="841"/>
        <v>0</v>
      </c>
      <c r="BD1132" s="269">
        <f t="shared" si="841"/>
        <v>0</v>
      </c>
      <c r="BE1132" s="269">
        <f t="shared" si="841"/>
        <v>0</v>
      </c>
      <c r="BF1132" s="269">
        <f t="shared" si="841"/>
        <v>0</v>
      </c>
      <c r="BG1132" s="269">
        <f t="shared" si="841"/>
        <v>0</v>
      </c>
      <c r="BH1132" s="269">
        <f t="shared" si="841"/>
        <v>0</v>
      </c>
      <c r="BI1132" s="269">
        <f t="shared" si="841"/>
        <v>0</v>
      </c>
      <c r="BJ1132" s="269">
        <f t="shared" si="841"/>
        <v>0</v>
      </c>
      <c r="BK1132" s="269">
        <f t="shared" si="850" ref="BK1132:BK1141">IF(BK$10=YEAR($I1132),$H1132,0)</f>
        <v>0</v>
      </c>
      <c r="BL1132" s="269">
        <f t="shared" si="842"/>
        <v>0</v>
      </c>
      <c r="BM1132" s="269">
        <f t="shared" si="842"/>
        <v>0</v>
      </c>
    </row>
    <row r="1133" spans="3:65" ht="12.75" outlineLevel="1">
      <c r="C1133" s="220">
        <f t="shared" si="843"/>
        <v>17</v>
      </c>
      <c r="D1133" s="198" t="str">
        <f t="shared" si="844"/>
        <v>…</v>
      </c>
      <c r="E1133" s="245" t="str">
        <f t="shared" si="836"/>
        <v>Operating Expense</v>
      </c>
      <c r="F1133" s="215">
        <f t="shared" si="836"/>
        <v>2</v>
      </c>
      <c r="G1133" s="215"/>
      <c r="H1133" s="301">
        <f t="shared" si="837"/>
        <v>0</v>
      </c>
      <c r="I1133" s="302">
        <f t="shared" si="845"/>
        <v>44562</v>
      </c>
      <c r="K1133" s="236">
        <f t="shared" si="846"/>
        <v>0</v>
      </c>
      <c r="L1133" s="237">
        <f t="shared" si="847"/>
        <v>0</v>
      </c>
      <c r="O1133" s="269">
        <f t="shared" si="838"/>
        <v>0</v>
      </c>
      <c r="P1133" s="269">
        <f t="shared" si="851" ref="P1133:AD1133">IF(P$10=YEAR($I1133),$H1133,0)</f>
        <v>0</v>
      </c>
      <c r="Q1133" s="269">
        <f t="shared" si="851"/>
        <v>0</v>
      </c>
      <c r="R1133" s="269">
        <f t="shared" si="851"/>
        <v>0</v>
      </c>
      <c r="S1133" s="269">
        <f t="shared" si="851"/>
        <v>0</v>
      </c>
      <c r="T1133" s="269">
        <f t="shared" si="851"/>
        <v>0</v>
      </c>
      <c r="U1133" s="269">
        <f t="shared" si="851"/>
        <v>0</v>
      </c>
      <c r="V1133" s="269">
        <f t="shared" si="851"/>
        <v>0</v>
      </c>
      <c r="W1133" s="269">
        <f t="shared" si="851"/>
        <v>0</v>
      </c>
      <c r="X1133" s="269">
        <f t="shared" si="851"/>
        <v>0</v>
      </c>
      <c r="Y1133" s="269">
        <f t="shared" si="851"/>
        <v>0</v>
      </c>
      <c r="Z1133" s="269">
        <f t="shared" si="851"/>
        <v>0</v>
      </c>
      <c r="AA1133" s="269">
        <f t="shared" si="851"/>
        <v>0</v>
      </c>
      <c r="AB1133" s="269">
        <f t="shared" si="851"/>
        <v>0</v>
      </c>
      <c r="AC1133" s="269">
        <f t="shared" si="851"/>
        <v>0</v>
      </c>
      <c r="AD1133" s="269">
        <f t="shared" si="851"/>
        <v>0</v>
      </c>
      <c r="AE1133" s="269">
        <f t="shared" si="848"/>
        <v>0</v>
      </c>
      <c r="AF1133" s="269">
        <f t="shared" si="848"/>
        <v>0</v>
      </c>
      <c r="AG1133" s="269">
        <f t="shared" si="848"/>
        <v>0</v>
      </c>
      <c r="AH1133" s="269">
        <f t="shared" si="848"/>
        <v>0</v>
      </c>
      <c r="AI1133" s="269">
        <f t="shared" si="848"/>
        <v>0</v>
      </c>
      <c r="AJ1133" s="269">
        <f t="shared" si="848"/>
        <v>0</v>
      </c>
      <c r="AK1133" s="269">
        <f t="shared" si="848"/>
        <v>0</v>
      </c>
      <c r="AL1133" s="269">
        <f t="shared" si="848"/>
        <v>0</v>
      </c>
      <c r="AM1133" s="269">
        <f t="shared" si="848"/>
        <v>0</v>
      </c>
      <c r="AN1133" s="269">
        <f t="shared" si="848"/>
        <v>0</v>
      </c>
      <c r="AO1133" s="269">
        <f t="shared" si="848"/>
        <v>0</v>
      </c>
      <c r="AP1133" s="269">
        <f t="shared" si="848"/>
        <v>0</v>
      </c>
      <c r="AQ1133" s="269">
        <f t="shared" si="848"/>
        <v>0</v>
      </c>
      <c r="AR1133" s="269">
        <f t="shared" si="848"/>
        <v>0</v>
      </c>
      <c r="AS1133" s="269">
        <f t="shared" si="848"/>
        <v>0</v>
      </c>
      <c r="AT1133" s="269">
        <f t="shared" si="848"/>
        <v>0</v>
      </c>
      <c r="AU1133" s="269">
        <f t="shared" si="849"/>
        <v>0</v>
      </c>
      <c r="AV1133" s="269">
        <f t="shared" si="849"/>
        <v>0</v>
      </c>
      <c r="AW1133" s="269">
        <f t="shared" si="849"/>
        <v>0</v>
      </c>
      <c r="AX1133" s="269">
        <f t="shared" si="849"/>
        <v>0</v>
      </c>
      <c r="AY1133" s="269">
        <f t="shared" si="849"/>
        <v>0</v>
      </c>
      <c r="AZ1133" s="269">
        <f t="shared" si="849"/>
        <v>0</v>
      </c>
      <c r="BA1133" s="269">
        <f t="shared" si="849"/>
        <v>0</v>
      </c>
      <c r="BB1133" s="269">
        <f t="shared" si="849"/>
        <v>0</v>
      </c>
      <c r="BC1133" s="269">
        <f t="shared" si="849"/>
        <v>0</v>
      </c>
      <c r="BD1133" s="269">
        <f t="shared" si="849"/>
        <v>0</v>
      </c>
      <c r="BE1133" s="269">
        <f t="shared" si="849"/>
        <v>0</v>
      </c>
      <c r="BF1133" s="269">
        <f t="shared" si="849"/>
        <v>0</v>
      </c>
      <c r="BG1133" s="269">
        <f t="shared" si="849"/>
        <v>0</v>
      </c>
      <c r="BH1133" s="269">
        <f t="shared" si="849"/>
        <v>0</v>
      </c>
      <c r="BI1133" s="269">
        <f t="shared" si="849"/>
        <v>0</v>
      </c>
      <c r="BJ1133" s="269">
        <f t="shared" si="849"/>
        <v>0</v>
      </c>
      <c r="BK1133" s="269">
        <f t="shared" si="850"/>
        <v>0</v>
      </c>
      <c r="BL1133" s="269">
        <f t="shared" si="842"/>
        <v>0</v>
      </c>
      <c r="BM1133" s="269">
        <f t="shared" si="842"/>
        <v>0</v>
      </c>
    </row>
    <row r="1134" spans="3:65" ht="12.75" outlineLevel="1">
      <c r="C1134" s="220">
        <f t="shared" si="843"/>
        <v>18</v>
      </c>
      <c r="D1134" s="198" t="str">
        <f t="shared" si="844"/>
        <v>…</v>
      </c>
      <c r="E1134" s="245" t="str">
        <f t="shared" si="836"/>
        <v>Operating Expense</v>
      </c>
      <c r="F1134" s="215">
        <f t="shared" si="836"/>
        <v>2</v>
      </c>
      <c r="G1134" s="215"/>
      <c r="H1134" s="301">
        <f t="shared" si="837"/>
        <v>0</v>
      </c>
      <c r="I1134" s="302">
        <f t="shared" si="845"/>
        <v>44562</v>
      </c>
      <c r="K1134" s="236">
        <f t="shared" si="846"/>
        <v>0</v>
      </c>
      <c r="L1134" s="237">
        <f t="shared" si="847"/>
        <v>0</v>
      </c>
      <c r="O1134" s="269">
        <f t="shared" si="852" ref="O1134:AD1141">IF(O$10=YEAR($I1134),$H1134,0)</f>
        <v>0</v>
      </c>
      <c r="P1134" s="269">
        <f t="shared" si="852"/>
        <v>0</v>
      </c>
      <c r="Q1134" s="269">
        <f t="shared" si="852"/>
        <v>0</v>
      </c>
      <c r="R1134" s="269">
        <f t="shared" si="852"/>
        <v>0</v>
      </c>
      <c r="S1134" s="269">
        <f t="shared" si="852"/>
        <v>0</v>
      </c>
      <c r="T1134" s="269">
        <f t="shared" si="852"/>
        <v>0</v>
      </c>
      <c r="U1134" s="269">
        <f t="shared" si="852"/>
        <v>0</v>
      </c>
      <c r="V1134" s="269">
        <f t="shared" si="852"/>
        <v>0</v>
      </c>
      <c r="W1134" s="269">
        <f t="shared" si="852"/>
        <v>0</v>
      </c>
      <c r="X1134" s="269">
        <f t="shared" si="852"/>
        <v>0</v>
      </c>
      <c r="Y1134" s="269">
        <f t="shared" si="852"/>
        <v>0</v>
      </c>
      <c r="Z1134" s="269">
        <f t="shared" si="852"/>
        <v>0</v>
      </c>
      <c r="AA1134" s="269">
        <f t="shared" si="852"/>
        <v>0</v>
      </c>
      <c r="AB1134" s="269">
        <f t="shared" si="852"/>
        <v>0</v>
      </c>
      <c r="AC1134" s="269">
        <f t="shared" si="852"/>
        <v>0</v>
      </c>
      <c r="AD1134" s="269">
        <f t="shared" si="852"/>
        <v>0</v>
      </c>
      <c r="AE1134" s="269">
        <f t="shared" si="848"/>
        <v>0</v>
      </c>
      <c r="AF1134" s="269">
        <f t="shared" si="848"/>
        <v>0</v>
      </c>
      <c r="AG1134" s="269">
        <f t="shared" si="848"/>
        <v>0</v>
      </c>
      <c r="AH1134" s="269">
        <f t="shared" si="848"/>
        <v>0</v>
      </c>
      <c r="AI1134" s="269">
        <f t="shared" si="848"/>
        <v>0</v>
      </c>
      <c r="AJ1134" s="269">
        <f t="shared" si="848"/>
        <v>0</v>
      </c>
      <c r="AK1134" s="269">
        <f t="shared" si="848"/>
        <v>0</v>
      </c>
      <c r="AL1134" s="269">
        <f t="shared" si="848"/>
        <v>0</v>
      </c>
      <c r="AM1134" s="269">
        <f t="shared" si="848"/>
        <v>0</v>
      </c>
      <c r="AN1134" s="269">
        <f t="shared" si="848"/>
        <v>0</v>
      </c>
      <c r="AO1134" s="269">
        <f t="shared" si="848"/>
        <v>0</v>
      </c>
      <c r="AP1134" s="269">
        <f t="shared" si="848"/>
        <v>0</v>
      </c>
      <c r="AQ1134" s="269">
        <f t="shared" si="848"/>
        <v>0</v>
      </c>
      <c r="AR1134" s="269">
        <f t="shared" si="848"/>
        <v>0</v>
      </c>
      <c r="AS1134" s="269">
        <f t="shared" si="848"/>
        <v>0</v>
      </c>
      <c r="AT1134" s="269">
        <f t="shared" si="848"/>
        <v>0</v>
      </c>
      <c r="AU1134" s="269">
        <f t="shared" si="849"/>
        <v>0</v>
      </c>
      <c r="AV1134" s="269">
        <f t="shared" si="849"/>
        <v>0</v>
      </c>
      <c r="AW1134" s="269">
        <f t="shared" si="849"/>
        <v>0</v>
      </c>
      <c r="AX1134" s="269">
        <f t="shared" si="849"/>
        <v>0</v>
      </c>
      <c r="AY1134" s="269">
        <f t="shared" si="849"/>
        <v>0</v>
      </c>
      <c r="AZ1134" s="269">
        <f t="shared" si="849"/>
        <v>0</v>
      </c>
      <c r="BA1134" s="269">
        <f t="shared" si="849"/>
        <v>0</v>
      </c>
      <c r="BB1134" s="269">
        <f t="shared" si="849"/>
        <v>0</v>
      </c>
      <c r="BC1134" s="269">
        <f t="shared" si="849"/>
        <v>0</v>
      </c>
      <c r="BD1134" s="269">
        <f t="shared" si="849"/>
        <v>0</v>
      </c>
      <c r="BE1134" s="269">
        <f t="shared" si="849"/>
        <v>0</v>
      </c>
      <c r="BF1134" s="269">
        <f t="shared" si="849"/>
        <v>0</v>
      </c>
      <c r="BG1134" s="269">
        <f t="shared" si="849"/>
        <v>0</v>
      </c>
      <c r="BH1134" s="269">
        <f t="shared" si="849"/>
        <v>0</v>
      </c>
      <c r="BI1134" s="269">
        <f t="shared" si="849"/>
        <v>0</v>
      </c>
      <c r="BJ1134" s="269">
        <f t="shared" si="849"/>
        <v>0</v>
      </c>
      <c r="BK1134" s="269">
        <f t="shared" si="850"/>
        <v>0</v>
      </c>
      <c r="BL1134" s="269">
        <f t="shared" si="842"/>
        <v>0</v>
      </c>
      <c r="BM1134" s="269">
        <f t="shared" si="842"/>
        <v>0</v>
      </c>
    </row>
    <row r="1135" spans="3:65" ht="12.75" outlineLevel="1">
      <c r="C1135" s="220">
        <f t="shared" si="843"/>
        <v>19</v>
      </c>
      <c r="D1135" s="198" t="str">
        <f t="shared" si="844"/>
        <v>…</v>
      </c>
      <c r="E1135" s="245" t="str">
        <f t="shared" si="836"/>
        <v>Operating Expense</v>
      </c>
      <c r="F1135" s="215">
        <f t="shared" si="836"/>
        <v>2</v>
      </c>
      <c r="G1135" s="215"/>
      <c r="H1135" s="301">
        <f t="shared" si="837"/>
        <v>0</v>
      </c>
      <c r="I1135" s="302">
        <f t="shared" si="845"/>
        <v>44562</v>
      </c>
      <c r="K1135" s="236">
        <f t="shared" si="846"/>
        <v>0</v>
      </c>
      <c r="L1135" s="237">
        <f t="shared" si="847"/>
        <v>0</v>
      </c>
      <c r="O1135" s="269">
        <f t="shared" si="852"/>
        <v>0</v>
      </c>
      <c r="P1135" s="269">
        <f t="shared" si="852"/>
        <v>0</v>
      </c>
      <c r="Q1135" s="269">
        <f t="shared" si="852"/>
        <v>0</v>
      </c>
      <c r="R1135" s="269">
        <f t="shared" si="852"/>
        <v>0</v>
      </c>
      <c r="S1135" s="269">
        <f t="shared" si="852"/>
        <v>0</v>
      </c>
      <c r="T1135" s="269">
        <f t="shared" si="852"/>
        <v>0</v>
      </c>
      <c r="U1135" s="269">
        <f t="shared" si="852"/>
        <v>0</v>
      </c>
      <c r="V1135" s="269">
        <f t="shared" si="852"/>
        <v>0</v>
      </c>
      <c r="W1135" s="269">
        <f t="shared" si="852"/>
        <v>0</v>
      </c>
      <c r="X1135" s="269">
        <f t="shared" si="852"/>
        <v>0</v>
      </c>
      <c r="Y1135" s="269">
        <f t="shared" si="852"/>
        <v>0</v>
      </c>
      <c r="Z1135" s="269">
        <f t="shared" si="852"/>
        <v>0</v>
      </c>
      <c r="AA1135" s="269">
        <f t="shared" si="852"/>
        <v>0</v>
      </c>
      <c r="AB1135" s="269">
        <f t="shared" si="852"/>
        <v>0</v>
      </c>
      <c r="AC1135" s="269">
        <f t="shared" si="852"/>
        <v>0</v>
      </c>
      <c r="AD1135" s="269">
        <f t="shared" si="852"/>
        <v>0</v>
      </c>
      <c r="AE1135" s="269">
        <f t="shared" si="848"/>
        <v>0</v>
      </c>
      <c r="AF1135" s="269">
        <f t="shared" si="848"/>
        <v>0</v>
      </c>
      <c r="AG1135" s="269">
        <f t="shared" si="848"/>
        <v>0</v>
      </c>
      <c r="AH1135" s="269">
        <f t="shared" si="848"/>
        <v>0</v>
      </c>
      <c r="AI1135" s="269">
        <f t="shared" si="848"/>
        <v>0</v>
      </c>
      <c r="AJ1135" s="269">
        <f t="shared" si="848"/>
        <v>0</v>
      </c>
      <c r="AK1135" s="269">
        <f t="shared" si="848"/>
        <v>0</v>
      </c>
      <c r="AL1135" s="269">
        <f t="shared" si="848"/>
        <v>0</v>
      </c>
      <c r="AM1135" s="269">
        <f t="shared" si="848"/>
        <v>0</v>
      </c>
      <c r="AN1135" s="269">
        <f t="shared" si="848"/>
        <v>0</v>
      </c>
      <c r="AO1135" s="269">
        <f t="shared" si="848"/>
        <v>0</v>
      </c>
      <c r="AP1135" s="269">
        <f t="shared" si="848"/>
        <v>0</v>
      </c>
      <c r="AQ1135" s="269">
        <f t="shared" si="848"/>
        <v>0</v>
      </c>
      <c r="AR1135" s="269">
        <f t="shared" si="848"/>
        <v>0</v>
      </c>
      <c r="AS1135" s="269">
        <f t="shared" si="848"/>
        <v>0</v>
      </c>
      <c r="AT1135" s="269">
        <f t="shared" si="848"/>
        <v>0</v>
      </c>
      <c r="AU1135" s="269">
        <f t="shared" si="849"/>
        <v>0</v>
      </c>
      <c r="AV1135" s="269">
        <f t="shared" si="849"/>
        <v>0</v>
      </c>
      <c r="AW1135" s="269">
        <f t="shared" si="849"/>
        <v>0</v>
      </c>
      <c r="AX1135" s="269">
        <f t="shared" si="849"/>
        <v>0</v>
      </c>
      <c r="AY1135" s="269">
        <f t="shared" si="849"/>
        <v>0</v>
      </c>
      <c r="AZ1135" s="269">
        <f t="shared" si="849"/>
        <v>0</v>
      </c>
      <c r="BA1135" s="269">
        <f t="shared" si="849"/>
        <v>0</v>
      </c>
      <c r="BB1135" s="269">
        <f t="shared" si="849"/>
        <v>0</v>
      </c>
      <c r="BC1135" s="269">
        <f t="shared" si="849"/>
        <v>0</v>
      </c>
      <c r="BD1135" s="269">
        <f t="shared" si="849"/>
        <v>0</v>
      </c>
      <c r="BE1135" s="269">
        <f t="shared" si="849"/>
        <v>0</v>
      </c>
      <c r="BF1135" s="269">
        <f t="shared" si="849"/>
        <v>0</v>
      </c>
      <c r="BG1135" s="269">
        <f t="shared" si="849"/>
        <v>0</v>
      </c>
      <c r="BH1135" s="269">
        <f t="shared" si="849"/>
        <v>0</v>
      </c>
      <c r="BI1135" s="269">
        <f t="shared" si="849"/>
        <v>0</v>
      </c>
      <c r="BJ1135" s="269">
        <f t="shared" si="849"/>
        <v>0</v>
      </c>
      <c r="BK1135" s="269">
        <f t="shared" si="850"/>
        <v>0</v>
      </c>
      <c r="BL1135" s="269">
        <f t="shared" si="842"/>
        <v>0</v>
      </c>
      <c r="BM1135" s="269">
        <f t="shared" si="842"/>
        <v>0</v>
      </c>
    </row>
    <row r="1136" spans="3:65" ht="12.75" outlineLevel="1">
      <c r="C1136" s="220">
        <f t="shared" si="843"/>
        <v>20</v>
      </c>
      <c r="D1136" s="198" t="str">
        <f t="shared" si="844"/>
        <v>…</v>
      </c>
      <c r="E1136" s="245" t="str">
        <f t="shared" si="836"/>
        <v>Operating Expense</v>
      </c>
      <c r="F1136" s="215">
        <f t="shared" si="836"/>
        <v>2</v>
      </c>
      <c r="G1136" s="215"/>
      <c r="H1136" s="301">
        <f t="shared" si="837"/>
        <v>0</v>
      </c>
      <c r="I1136" s="302">
        <f t="shared" si="845"/>
        <v>44562</v>
      </c>
      <c r="K1136" s="236">
        <f t="shared" si="846"/>
        <v>0</v>
      </c>
      <c r="L1136" s="237">
        <f t="shared" si="847"/>
        <v>0</v>
      </c>
      <c r="O1136" s="269">
        <f t="shared" si="852"/>
        <v>0</v>
      </c>
      <c r="P1136" s="269">
        <f t="shared" si="852"/>
        <v>0</v>
      </c>
      <c r="Q1136" s="269">
        <f t="shared" si="852"/>
        <v>0</v>
      </c>
      <c r="R1136" s="269">
        <f t="shared" si="852"/>
        <v>0</v>
      </c>
      <c r="S1136" s="269">
        <f t="shared" si="852"/>
        <v>0</v>
      </c>
      <c r="T1136" s="269">
        <f t="shared" si="852"/>
        <v>0</v>
      </c>
      <c r="U1136" s="269">
        <f t="shared" si="852"/>
        <v>0</v>
      </c>
      <c r="V1136" s="269">
        <f t="shared" si="852"/>
        <v>0</v>
      </c>
      <c r="W1136" s="269">
        <f t="shared" si="852"/>
        <v>0</v>
      </c>
      <c r="X1136" s="269">
        <f t="shared" si="852"/>
        <v>0</v>
      </c>
      <c r="Y1136" s="269">
        <f t="shared" si="852"/>
        <v>0</v>
      </c>
      <c r="Z1136" s="269">
        <f t="shared" si="852"/>
        <v>0</v>
      </c>
      <c r="AA1136" s="269">
        <f t="shared" si="852"/>
        <v>0</v>
      </c>
      <c r="AB1136" s="269">
        <f t="shared" si="852"/>
        <v>0</v>
      </c>
      <c r="AC1136" s="269">
        <f t="shared" si="852"/>
        <v>0</v>
      </c>
      <c r="AD1136" s="269">
        <f t="shared" si="852"/>
        <v>0</v>
      </c>
      <c r="AE1136" s="269">
        <f t="shared" si="848"/>
        <v>0</v>
      </c>
      <c r="AF1136" s="269">
        <f t="shared" si="848"/>
        <v>0</v>
      </c>
      <c r="AG1136" s="269">
        <f t="shared" si="848"/>
        <v>0</v>
      </c>
      <c r="AH1136" s="269">
        <f t="shared" si="848"/>
        <v>0</v>
      </c>
      <c r="AI1136" s="269">
        <f t="shared" si="848"/>
        <v>0</v>
      </c>
      <c r="AJ1136" s="269">
        <f t="shared" si="848"/>
        <v>0</v>
      </c>
      <c r="AK1136" s="269">
        <f t="shared" si="848"/>
        <v>0</v>
      </c>
      <c r="AL1136" s="269">
        <f t="shared" si="848"/>
        <v>0</v>
      </c>
      <c r="AM1136" s="269">
        <f t="shared" si="848"/>
        <v>0</v>
      </c>
      <c r="AN1136" s="269">
        <f t="shared" si="848"/>
        <v>0</v>
      </c>
      <c r="AO1136" s="269">
        <f t="shared" si="848"/>
        <v>0</v>
      </c>
      <c r="AP1136" s="269">
        <f t="shared" si="848"/>
        <v>0</v>
      </c>
      <c r="AQ1136" s="269">
        <f t="shared" si="848"/>
        <v>0</v>
      </c>
      <c r="AR1136" s="269">
        <f t="shared" si="848"/>
        <v>0</v>
      </c>
      <c r="AS1136" s="269">
        <f t="shared" si="848"/>
        <v>0</v>
      </c>
      <c r="AT1136" s="269">
        <f t="shared" si="848"/>
        <v>0</v>
      </c>
      <c r="AU1136" s="269">
        <f t="shared" si="849"/>
        <v>0</v>
      </c>
      <c r="AV1136" s="269">
        <f t="shared" si="849"/>
        <v>0</v>
      </c>
      <c r="AW1136" s="269">
        <f t="shared" si="849"/>
        <v>0</v>
      </c>
      <c r="AX1136" s="269">
        <f t="shared" si="849"/>
        <v>0</v>
      </c>
      <c r="AY1136" s="269">
        <f t="shared" si="849"/>
        <v>0</v>
      </c>
      <c r="AZ1136" s="269">
        <f t="shared" si="849"/>
        <v>0</v>
      </c>
      <c r="BA1136" s="269">
        <f t="shared" si="849"/>
        <v>0</v>
      </c>
      <c r="BB1136" s="269">
        <f t="shared" si="849"/>
        <v>0</v>
      </c>
      <c r="BC1136" s="269">
        <f t="shared" si="849"/>
        <v>0</v>
      </c>
      <c r="BD1136" s="269">
        <f t="shared" si="849"/>
        <v>0</v>
      </c>
      <c r="BE1136" s="269">
        <f t="shared" si="849"/>
        <v>0</v>
      </c>
      <c r="BF1136" s="269">
        <f t="shared" si="849"/>
        <v>0</v>
      </c>
      <c r="BG1136" s="269">
        <f t="shared" si="849"/>
        <v>0</v>
      </c>
      <c r="BH1136" s="269">
        <f t="shared" si="849"/>
        <v>0</v>
      </c>
      <c r="BI1136" s="269">
        <f t="shared" si="849"/>
        <v>0</v>
      </c>
      <c r="BJ1136" s="269">
        <f t="shared" si="849"/>
        <v>0</v>
      </c>
      <c r="BK1136" s="269">
        <f t="shared" si="850"/>
        <v>0</v>
      </c>
      <c r="BL1136" s="269">
        <f t="shared" si="842"/>
        <v>0</v>
      </c>
      <c r="BM1136" s="269">
        <f t="shared" si="842"/>
        <v>0</v>
      </c>
    </row>
    <row r="1137" spans="3:65" ht="12.75" outlineLevel="1">
      <c r="C1137" s="220">
        <f t="shared" si="843"/>
        <v>21</v>
      </c>
      <c r="D1137" s="198" t="str">
        <f t="shared" si="844"/>
        <v>…</v>
      </c>
      <c r="E1137" s="245" t="str">
        <f t="shared" si="836"/>
        <v>Operating Expense</v>
      </c>
      <c r="F1137" s="215">
        <f t="shared" si="836"/>
        <v>2</v>
      </c>
      <c r="G1137" s="215"/>
      <c r="H1137" s="301">
        <f t="shared" si="837"/>
        <v>0</v>
      </c>
      <c r="I1137" s="302">
        <f t="shared" si="845"/>
        <v>44562</v>
      </c>
      <c r="K1137" s="236">
        <f t="shared" si="846"/>
        <v>0</v>
      </c>
      <c r="L1137" s="237">
        <f t="shared" si="847"/>
        <v>0</v>
      </c>
      <c r="O1137" s="269">
        <f t="shared" si="852"/>
        <v>0</v>
      </c>
      <c r="P1137" s="269">
        <f t="shared" si="852"/>
        <v>0</v>
      </c>
      <c r="Q1137" s="269">
        <f t="shared" si="852"/>
        <v>0</v>
      </c>
      <c r="R1137" s="269">
        <f t="shared" si="852"/>
        <v>0</v>
      </c>
      <c r="S1137" s="269">
        <f t="shared" si="852"/>
        <v>0</v>
      </c>
      <c r="T1137" s="269">
        <f t="shared" si="852"/>
        <v>0</v>
      </c>
      <c r="U1137" s="269">
        <f t="shared" si="852"/>
        <v>0</v>
      </c>
      <c r="V1137" s="269">
        <f t="shared" si="852"/>
        <v>0</v>
      </c>
      <c r="W1137" s="269">
        <f t="shared" si="852"/>
        <v>0</v>
      </c>
      <c r="X1137" s="269">
        <f t="shared" si="852"/>
        <v>0</v>
      </c>
      <c r="Y1137" s="269">
        <f t="shared" si="852"/>
        <v>0</v>
      </c>
      <c r="Z1137" s="269">
        <f t="shared" si="852"/>
        <v>0</v>
      </c>
      <c r="AA1137" s="269">
        <f t="shared" si="852"/>
        <v>0</v>
      </c>
      <c r="AB1137" s="269">
        <f t="shared" si="852"/>
        <v>0</v>
      </c>
      <c r="AC1137" s="269">
        <f t="shared" si="852"/>
        <v>0</v>
      </c>
      <c r="AD1137" s="269">
        <f t="shared" si="852"/>
        <v>0</v>
      </c>
      <c r="AE1137" s="269">
        <f t="shared" si="848"/>
        <v>0</v>
      </c>
      <c r="AF1137" s="269">
        <f t="shared" si="848"/>
        <v>0</v>
      </c>
      <c r="AG1137" s="269">
        <f t="shared" si="848"/>
        <v>0</v>
      </c>
      <c r="AH1137" s="269">
        <f t="shared" si="848"/>
        <v>0</v>
      </c>
      <c r="AI1137" s="269">
        <f t="shared" si="848"/>
        <v>0</v>
      </c>
      <c r="AJ1137" s="269">
        <f t="shared" si="848"/>
        <v>0</v>
      </c>
      <c r="AK1137" s="269">
        <f t="shared" si="848"/>
        <v>0</v>
      </c>
      <c r="AL1137" s="269">
        <f t="shared" si="848"/>
        <v>0</v>
      </c>
      <c r="AM1137" s="269">
        <f t="shared" si="848"/>
        <v>0</v>
      </c>
      <c r="AN1137" s="269">
        <f t="shared" si="848"/>
        <v>0</v>
      </c>
      <c r="AO1137" s="269">
        <f t="shared" si="848"/>
        <v>0</v>
      </c>
      <c r="AP1137" s="269">
        <f t="shared" si="848"/>
        <v>0</v>
      </c>
      <c r="AQ1137" s="269">
        <f t="shared" si="848"/>
        <v>0</v>
      </c>
      <c r="AR1137" s="269">
        <f t="shared" si="848"/>
        <v>0</v>
      </c>
      <c r="AS1137" s="269">
        <f t="shared" si="848"/>
        <v>0</v>
      </c>
      <c r="AT1137" s="269">
        <f t="shared" si="848"/>
        <v>0</v>
      </c>
      <c r="AU1137" s="269">
        <f t="shared" si="849"/>
        <v>0</v>
      </c>
      <c r="AV1137" s="269">
        <f t="shared" si="849"/>
        <v>0</v>
      </c>
      <c r="AW1137" s="269">
        <f t="shared" si="849"/>
        <v>0</v>
      </c>
      <c r="AX1137" s="269">
        <f t="shared" si="849"/>
        <v>0</v>
      </c>
      <c r="AY1137" s="269">
        <f t="shared" si="849"/>
        <v>0</v>
      </c>
      <c r="AZ1137" s="269">
        <f t="shared" si="849"/>
        <v>0</v>
      </c>
      <c r="BA1137" s="269">
        <f t="shared" si="849"/>
        <v>0</v>
      </c>
      <c r="BB1137" s="269">
        <f t="shared" si="849"/>
        <v>0</v>
      </c>
      <c r="BC1137" s="269">
        <f t="shared" si="849"/>
        <v>0</v>
      </c>
      <c r="BD1137" s="269">
        <f t="shared" si="849"/>
        <v>0</v>
      </c>
      <c r="BE1137" s="269">
        <f t="shared" si="849"/>
        <v>0</v>
      </c>
      <c r="BF1137" s="269">
        <f t="shared" si="849"/>
        <v>0</v>
      </c>
      <c r="BG1137" s="269">
        <f t="shared" si="849"/>
        <v>0</v>
      </c>
      <c r="BH1137" s="269">
        <f t="shared" si="849"/>
        <v>0</v>
      </c>
      <c r="BI1137" s="269">
        <f t="shared" si="849"/>
        <v>0</v>
      </c>
      <c r="BJ1137" s="269">
        <f t="shared" si="849"/>
        <v>0</v>
      </c>
      <c r="BK1137" s="269">
        <f t="shared" si="850"/>
        <v>0</v>
      </c>
      <c r="BL1137" s="269">
        <f t="shared" si="842"/>
        <v>0</v>
      </c>
      <c r="BM1137" s="269">
        <f t="shared" si="842"/>
        <v>0</v>
      </c>
    </row>
    <row r="1138" spans="3:65" ht="12.75" outlineLevel="1">
      <c r="C1138" s="220">
        <f t="shared" si="843"/>
        <v>22</v>
      </c>
      <c r="D1138" s="198" t="str">
        <f t="shared" si="844"/>
        <v>…</v>
      </c>
      <c r="E1138" s="245" t="str">
        <f t="shared" si="836"/>
        <v>Operating Expense</v>
      </c>
      <c r="F1138" s="215">
        <f t="shared" si="836"/>
        <v>2</v>
      </c>
      <c r="G1138" s="215"/>
      <c r="H1138" s="301">
        <f t="shared" si="837"/>
        <v>0</v>
      </c>
      <c r="I1138" s="302">
        <f t="shared" si="845"/>
        <v>44562</v>
      </c>
      <c r="K1138" s="236">
        <f t="shared" si="846"/>
        <v>0</v>
      </c>
      <c r="L1138" s="237">
        <f t="shared" si="847"/>
        <v>0</v>
      </c>
      <c r="O1138" s="269">
        <f t="shared" si="852"/>
        <v>0</v>
      </c>
      <c r="P1138" s="269">
        <f t="shared" si="852"/>
        <v>0</v>
      </c>
      <c r="Q1138" s="269">
        <f t="shared" si="852"/>
        <v>0</v>
      </c>
      <c r="R1138" s="269">
        <f t="shared" si="852"/>
        <v>0</v>
      </c>
      <c r="S1138" s="269">
        <f t="shared" si="852"/>
        <v>0</v>
      </c>
      <c r="T1138" s="269">
        <f t="shared" si="852"/>
        <v>0</v>
      </c>
      <c r="U1138" s="269">
        <f t="shared" si="852"/>
        <v>0</v>
      </c>
      <c r="V1138" s="269">
        <f t="shared" si="852"/>
        <v>0</v>
      </c>
      <c r="W1138" s="269">
        <f t="shared" si="852"/>
        <v>0</v>
      </c>
      <c r="X1138" s="269">
        <f t="shared" si="852"/>
        <v>0</v>
      </c>
      <c r="Y1138" s="269">
        <f t="shared" si="852"/>
        <v>0</v>
      </c>
      <c r="Z1138" s="269">
        <f t="shared" si="852"/>
        <v>0</v>
      </c>
      <c r="AA1138" s="269">
        <f t="shared" si="852"/>
        <v>0</v>
      </c>
      <c r="AB1138" s="269">
        <f t="shared" si="852"/>
        <v>0</v>
      </c>
      <c r="AC1138" s="269">
        <f t="shared" si="852"/>
        <v>0</v>
      </c>
      <c r="AD1138" s="269">
        <f t="shared" si="852"/>
        <v>0</v>
      </c>
      <c r="AE1138" s="269">
        <f t="shared" si="848"/>
        <v>0</v>
      </c>
      <c r="AF1138" s="269">
        <f t="shared" si="848"/>
        <v>0</v>
      </c>
      <c r="AG1138" s="269">
        <f t="shared" si="848"/>
        <v>0</v>
      </c>
      <c r="AH1138" s="269">
        <f t="shared" si="848"/>
        <v>0</v>
      </c>
      <c r="AI1138" s="269">
        <f t="shared" si="848"/>
        <v>0</v>
      </c>
      <c r="AJ1138" s="269">
        <f t="shared" si="848"/>
        <v>0</v>
      </c>
      <c r="AK1138" s="269">
        <f t="shared" si="848"/>
        <v>0</v>
      </c>
      <c r="AL1138" s="269">
        <f t="shared" si="848"/>
        <v>0</v>
      </c>
      <c r="AM1138" s="269">
        <f t="shared" si="848"/>
        <v>0</v>
      </c>
      <c r="AN1138" s="269">
        <f t="shared" si="848"/>
        <v>0</v>
      </c>
      <c r="AO1138" s="269">
        <f t="shared" si="848"/>
        <v>0</v>
      </c>
      <c r="AP1138" s="269">
        <f t="shared" si="848"/>
        <v>0</v>
      </c>
      <c r="AQ1138" s="269">
        <f t="shared" si="848"/>
        <v>0</v>
      </c>
      <c r="AR1138" s="269">
        <f t="shared" si="848"/>
        <v>0</v>
      </c>
      <c r="AS1138" s="269">
        <f t="shared" si="848"/>
        <v>0</v>
      </c>
      <c r="AT1138" s="269">
        <f t="shared" si="848"/>
        <v>0</v>
      </c>
      <c r="AU1138" s="269">
        <f t="shared" si="849"/>
        <v>0</v>
      </c>
      <c r="AV1138" s="269">
        <f t="shared" si="849"/>
        <v>0</v>
      </c>
      <c r="AW1138" s="269">
        <f t="shared" si="849"/>
        <v>0</v>
      </c>
      <c r="AX1138" s="269">
        <f t="shared" si="849"/>
        <v>0</v>
      </c>
      <c r="AY1138" s="269">
        <f t="shared" si="849"/>
        <v>0</v>
      </c>
      <c r="AZ1138" s="269">
        <f t="shared" si="849"/>
        <v>0</v>
      </c>
      <c r="BA1138" s="269">
        <f t="shared" si="849"/>
        <v>0</v>
      </c>
      <c r="BB1138" s="269">
        <f t="shared" si="849"/>
        <v>0</v>
      </c>
      <c r="BC1138" s="269">
        <f t="shared" si="849"/>
        <v>0</v>
      </c>
      <c r="BD1138" s="269">
        <f t="shared" si="849"/>
        <v>0</v>
      </c>
      <c r="BE1138" s="269">
        <f t="shared" si="849"/>
        <v>0</v>
      </c>
      <c r="BF1138" s="269">
        <f t="shared" si="849"/>
        <v>0</v>
      </c>
      <c r="BG1138" s="269">
        <f t="shared" si="849"/>
        <v>0</v>
      </c>
      <c r="BH1138" s="269">
        <f t="shared" si="849"/>
        <v>0</v>
      </c>
      <c r="BI1138" s="269">
        <f t="shared" si="849"/>
        <v>0</v>
      </c>
      <c r="BJ1138" s="269">
        <f t="shared" si="849"/>
        <v>0</v>
      </c>
      <c r="BK1138" s="269">
        <f t="shared" si="850"/>
        <v>0</v>
      </c>
      <c r="BL1138" s="269">
        <f t="shared" si="842"/>
        <v>0</v>
      </c>
      <c r="BM1138" s="269">
        <f t="shared" si="842"/>
        <v>0</v>
      </c>
    </row>
    <row r="1139" spans="3:65" ht="12.75" outlineLevel="1">
      <c r="C1139" s="220">
        <f t="shared" si="843"/>
        <v>23</v>
      </c>
      <c r="D1139" s="198" t="str">
        <f t="shared" si="844"/>
        <v>…</v>
      </c>
      <c r="E1139" s="245" t="str">
        <f t="shared" si="836"/>
        <v>Operating Expense</v>
      </c>
      <c r="F1139" s="215">
        <f t="shared" si="836"/>
        <v>2</v>
      </c>
      <c r="G1139" s="215"/>
      <c r="H1139" s="301">
        <f t="shared" si="837"/>
        <v>0</v>
      </c>
      <c r="I1139" s="302">
        <f t="shared" si="845"/>
        <v>44562</v>
      </c>
      <c r="K1139" s="236">
        <f t="shared" si="846"/>
        <v>0</v>
      </c>
      <c r="L1139" s="237">
        <f t="shared" si="847"/>
        <v>0</v>
      </c>
      <c r="O1139" s="269">
        <f t="shared" si="852"/>
        <v>0</v>
      </c>
      <c r="P1139" s="269">
        <f t="shared" si="852"/>
        <v>0</v>
      </c>
      <c r="Q1139" s="269">
        <f t="shared" si="852"/>
        <v>0</v>
      </c>
      <c r="R1139" s="269">
        <f t="shared" si="852"/>
        <v>0</v>
      </c>
      <c r="S1139" s="269">
        <f t="shared" si="852"/>
        <v>0</v>
      </c>
      <c r="T1139" s="269">
        <f t="shared" si="852"/>
        <v>0</v>
      </c>
      <c r="U1139" s="269">
        <f t="shared" si="852"/>
        <v>0</v>
      </c>
      <c r="V1139" s="269">
        <f t="shared" si="852"/>
        <v>0</v>
      </c>
      <c r="W1139" s="269">
        <f t="shared" si="852"/>
        <v>0</v>
      </c>
      <c r="X1139" s="269">
        <f t="shared" si="852"/>
        <v>0</v>
      </c>
      <c r="Y1139" s="269">
        <f t="shared" si="852"/>
        <v>0</v>
      </c>
      <c r="Z1139" s="269">
        <f t="shared" si="852"/>
        <v>0</v>
      </c>
      <c r="AA1139" s="269">
        <f t="shared" si="852"/>
        <v>0</v>
      </c>
      <c r="AB1139" s="269">
        <f t="shared" si="852"/>
        <v>0</v>
      </c>
      <c r="AC1139" s="269">
        <f t="shared" si="852"/>
        <v>0</v>
      </c>
      <c r="AD1139" s="269">
        <f t="shared" si="852"/>
        <v>0</v>
      </c>
      <c r="AE1139" s="269">
        <f t="shared" si="848"/>
        <v>0</v>
      </c>
      <c r="AF1139" s="269">
        <f t="shared" si="848"/>
        <v>0</v>
      </c>
      <c r="AG1139" s="269">
        <f t="shared" si="848"/>
        <v>0</v>
      </c>
      <c r="AH1139" s="269">
        <f t="shared" si="848"/>
        <v>0</v>
      </c>
      <c r="AI1139" s="269">
        <f t="shared" si="848"/>
        <v>0</v>
      </c>
      <c r="AJ1139" s="269">
        <f t="shared" si="848"/>
        <v>0</v>
      </c>
      <c r="AK1139" s="269">
        <f t="shared" si="848"/>
        <v>0</v>
      </c>
      <c r="AL1139" s="269">
        <f t="shared" si="848"/>
        <v>0</v>
      </c>
      <c r="AM1139" s="269">
        <f t="shared" si="848"/>
        <v>0</v>
      </c>
      <c r="AN1139" s="269">
        <f t="shared" si="848"/>
        <v>0</v>
      </c>
      <c r="AO1139" s="269">
        <f t="shared" si="848"/>
        <v>0</v>
      </c>
      <c r="AP1139" s="269">
        <f t="shared" si="848"/>
        <v>0</v>
      </c>
      <c r="AQ1139" s="269">
        <f t="shared" si="848"/>
        <v>0</v>
      </c>
      <c r="AR1139" s="269">
        <f t="shared" si="848"/>
        <v>0</v>
      </c>
      <c r="AS1139" s="269">
        <f t="shared" si="848"/>
        <v>0</v>
      </c>
      <c r="AT1139" s="269">
        <f t="shared" si="848"/>
        <v>0</v>
      </c>
      <c r="AU1139" s="269">
        <f t="shared" si="849"/>
        <v>0</v>
      </c>
      <c r="AV1139" s="269">
        <f t="shared" si="849"/>
        <v>0</v>
      </c>
      <c r="AW1139" s="269">
        <f t="shared" si="849"/>
        <v>0</v>
      </c>
      <c r="AX1139" s="269">
        <f t="shared" si="849"/>
        <v>0</v>
      </c>
      <c r="AY1139" s="269">
        <f t="shared" si="849"/>
        <v>0</v>
      </c>
      <c r="AZ1139" s="269">
        <f t="shared" si="849"/>
        <v>0</v>
      </c>
      <c r="BA1139" s="269">
        <f t="shared" si="849"/>
        <v>0</v>
      </c>
      <c r="BB1139" s="269">
        <f t="shared" si="849"/>
        <v>0</v>
      </c>
      <c r="BC1139" s="269">
        <f t="shared" si="849"/>
        <v>0</v>
      </c>
      <c r="BD1139" s="269">
        <f t="shared" si="849"/>
        <v>0</v>
      </c>
      <c r="BE1139" s="269">
        <f t="shared" si="849"/>
        <v>0</v>
      </c>
      <c r="BF1139" s="269">
        <f t="shared" si="849"/>
        <v>0</v>
      </c>
      <c r="BG1139" s="269">
        <f t="shared" si="849"/>
        <v>0</v>
      </c>
      <c r="BH1139" s="269">
        <f t="shared" si="849"/>
        <v>0</v>
      </c>
      <c r="BI1139" s="269">
        <f t="shared" si="849"/>
        <v>0</v>
      </c>
      <c r="BJ1139" s="269">
        <f t="shared" si="849"/>
        <v>0</v>
      </c>
      <c r="BK1139" s="269">
        <f t="shared" si="850"/>
        <v>0</v>
      </c>
      <c r="BL1139" s="269">
        <f t="shared" si="842"/>
        <v>0</v>
      </c>
      <c r="BM1139" s="269">
        <f t="shared" si="842"/>
        <v>0</v>
      </c>
    </row>
    <row r="1140" spans="3:65" ht="12.75" outlineLevel="1">
      <c r="C1140" s="220">
        <f t="shared" si="843"/>
        <v>24</v>
      </c>
      <c r="D1140" s="198" t="str">
        <f t="shared" si="844"/>
        <v>…</v>
      </c>
      <c r="E1140" s="245" t="str">
        <f t="shared" si="836"/>
        <v>Operating Expense</v>
      </c>
      <c r="F1140" s="215">
        <f t="shared" si="836"/>
        <v>2</v>
      </c>
      <c r="G1140" s="215"/>
      <c r="H1140" s="301">
        <f t="shared" si="837"/>
        <v>0</v>
      </c>
      <c r="I1140" s="302">
        <f t="shared" si="845"/>
        <v>44562</v>
      </c>
      <c r="K1140" s="236">
        <f t="shared" si="846"/>
        <v>0</v>
      </c>
      <c r="L1140" s="237">
        <f t="shared" si="847"/>
        <v>0</v>
      </c>
      <c r="O1140" s="269">
        <f t="shared" si="852"/>
        <v>0</v>
      </c>
      <c r="P1140" s="269">
        <f t="shared" si="852"/>
        <v>0</v>
      </c>
      <c r="Q1140" s="269">
        <f t="shared" si="852"/>
        <v>0</v>
      </c>
      <c r="R1140" s="269">
        <f t="shared" si="852"/>
        <v>0</v>
      </c>
      <c r="S1140" s="269">
        <f t="shared" si="852"/>
        <v>0</v>
      </c>
      <c r="T1140" s="269">
        <f t="shared" si="852"/>
        <v>0</v>
      </c>
      <c r="U1140" s="269">
        <f t="shared" si="852"/>
        <v>0</v>
      </c>
      <c r="V1140" s="269">
        <f t="shared" si="852"/>
        <v>0</v>
      </c>
      <c r="W1140" s="269">
        <f t="shared" si="852"/>
        <v>0</v>
      </c>
      <c r="X1140" s="269">
        <f t="shared" si="852"/>
        <v>0</v>
      </c>
      <c r="Y1140" s="269">
        <f t="shared" si="852"/>
        <v>0</v>
      </c>
      <c r="Z1140" s="269">
        <f t="shared" si="852"/>
        <v>0</v>
      </c>
      <c r="AA1140" s="269">
        <f t="shared" si="852"/>
        <v>0</v>
      </c>
      <c r="AB1140" s="269">
        <f t="shared" si="852"/>
        <v>0</v>
      </c>
      <c r="AC1140" s="269">
        <f t="shared" si="852"/>
        <v>0</v>
      </c>
      <c r="AD1140" s="269">
        <f t="shared" si="852"/>
        <v>0</v>
      </c>
      <c r="AE1140" s="269">
        <f t="shared" si="848"/>
        <v>0</v>
      </c>
      <c r="AF1140" s="269">
        <f t="shared" si="848"/>
        <v>0</v>
      </c>
      <c r="AG1140" s="269">
        <f t="shared" si="848"/>
        <v>0</v>
      </c>
      <c r="AH1140" s="269">
        <f t="shared" si="848"/>
        <v>0</v>
      </c>
      <c r="AI1140" s="269">
        <f t="shared" si="848"/>
        <v>0</v>
      </c>
      <c r="AJ1140" s="269">
        <f t="shared" si="848"/>
        <v>0</v>
      </c>
      <c r="AK1140" s="269">
        <f t="shared" si="848"/>
        <v>0</v>
      </c>
      <c r="AL1140" s="269">
        <f t="shared" si="848"/>
        <v>0</v>
      </c>
      <c r="AM1140" s="269">
        <f t="shared" si="848"/>
        <v>0</v>
      </c>
      <c r="AN1140" s="269">
        <f t="shared" si="848"/>
        <v>0</v>
      </c>
      <c r="AO1140" s="269">
        <f t="shared" si="848"/>
        <v>0</v>
      </c>
      <c r="AP1140" s="269">
        <f t="shared" si="848"/>
        <v>0</v>
      </c>
      <c r="AQ1140" s="269">
        <f t="shared" si="848"/>
        <v>0</v>
      </c>
      <c r="AR1140" s="269">
        <f t="shared" si="848"/>
        <v>0</v>
      </c>
      <c r="AS1140" s="269">
        <f t="shared" si="848"/>
        <v>0</v>
      </c>
      <c r="AT1140" s="269">
        <f t="shared" si="848"/>
        <v>0</v>
      </c>
      <c r="AU1140" s="269">
        <f t="shared" si="849"/>
        <v>0</v>
      </c>
      <c r="AV1140" s="269">
        <f t="shared" si="849"/>
        <v>0</v>
      </c>
      <c r="AW1140" s="269">
        <f t="shared" si="849"/>
        <v>0</v>
      </c>
      <c r="AX1140" s="269">
        <f t="shared" si="849"/>
        <v>0</v>
      </c>
      <c r="AY1140" s="269">
        <f t="shared" si="849"/>
        <v>0</v>
      </c>
      <c r="AZ1140" s="269">
        <f t="shared" si="849"/>
        <v>0</v>
      </c>
      <c r="BA1140" s="269">
        <f t="shared" si="849"/>
        <v>0</v>
      </c>
      <c r="BB1140" s="269">
        <f t="shared" si="849"/>
        <v>0</v>
      </c>
      <c r="BC1140" s="269">
        <f t="shared" si="849"/>
        <v>0</v>
      </c>
      <c r="BD1140" s="269">
        <f t="shared" si="849"/>
        <v>0</v>
      </c>
      <c r="BE1140" s="269">
        <f t="shared" si="849"/>
        <v>0</v>
      </c>
      <c r="BF1140" s="269">
        <f t="shared" si="849"/>
        <v>0</v>
      </c>
      <c r="BG1140" s="269">
        <f t="shared" si="849"/>
        <v>0</v>
      </c>
      <c r="BH1140" s="269">
        <f t="shared" si="849"/>
        <v>0</v>
      </c>
      <c r="BI1140" s="269">
        <f t="shared" si="849"/>
        <v>0</v>
      </c>
      <c r="BJ1140" s="269">
        <f t="shared" si="849"/>
        <v>0</v>
      </c>
      <c r="BK1140" s="269">
        <f t="shared" si="850"/>
        <v>0</v>
      </c>
      <c r="BL1140" s="269">
        <f t="shared" si="842"/>
        <v>0</v>
      </c>
      <c r="BM1140" s="269">
        <f t="shared" si="842"/>
        <v>0</v>
      </c>
    </row>
    <row r="1141" spans="3:65" ht="12.75" outlineLevel="1">
      <c r="C1141" s="220">
        <f t="shared" si="843"/>
        <v>25</v>
      </c>
      <c r="D1141" s="198" t="str">
        <f t="shared" si="844"/>
        <v>…</v>
      </c>
      <c r="E1141" s="245" t="str">
        <f t="shared" si="836"/>
        <v>Operating Expense</v>
      </c>
      <c r="F1141" s="215">
        <f t="shared" si="836"/>
        <v>2</v>
      </c>
      <c r="G1141" s="215"/>
      <c r="H1141" s="301">
        <f t="shared" si="837"/>
        <v>0</v>
      </c>
      <c r="I1141" s="302">
        <f t="shared" si="845"/>
        <v>44562</v>
      </c>
      <c r="K1141" s="239">
        <f t="shared" si="846"/>
        <v>0</v>
      </c>
      <c r="L1141" s="240">
        <f t="shared" si="847"/>
        <v>0</v>
      </c>
      <c r="O1141" s="269">
        <f t="shared" si="852"/>
        <v>0</v>
      </c>
      <c r="P1141" s="269">
        <f t="shared" si="852"/>
        <v>0</v>
      </c>
      <c r="Q1141" s="269">
        <f t="shared" si="852"/>
        <v>0</v>
      </c>
      <c r="R1141" s="269">
        <f t="shared" si="852"/>
        <v>0</v>
      </c>
      <c r="S1141" s="269">
        <f t="shared" si="852"/>
        <v>0</v>
      </c>
      <c r="T1141" s="269">
        <f t="shared" si="852"/>
        <v>0</v>
      </c>
      <c r="U1141" s="269">
        <f t="shared" si="852"/>
        <v>0</v>
      </c>
      <c r="V1141" s="269">
        <f t="shared" si="852"/>
        <v>0</v>
      </c>
      <c r="W1141" s="269">
        <f t="shared" si="852"/>
        <v>0</v>
      </c>
      <c r="X1141" s="269">
        <f t="shared" si="852"/>
        <v>0</v>
      </c>
      <c r="Y1141" s="269">
        <f t="shared" si="852"/>
        <v>0</v>
      </c>
      <c r="Z1141" s="269">
        <f t="shared" si="852"/>
        <v>0</v>
      </c>
      <c r="AA1141" s="269">
        <f t="shared" si="852"/>
        <v>0</v>
      </c>
      <c r="AB1141" s="269">
        <f t="shared" si="852"/>
        <v>0</v>
      </c>
      <c r="AC1141" s="269">
        <f t="shared" si="852"/>
        <v>0</v>
      </c>
      <c r="AD1141" s="269">
        <f t="shared" si="852"/>
        <v>0</v>
      </c>
      <c r="AE1141" s="269">
        <f t="shared" si="848"/>
        <v>0</v>
      </c>
      <c r="AF1141" s="269">
        <f t="shared" si="848"/>
        <v>0</v>
      </c>
      <c r="AG1141" s="269">
        <f t="shared" si="848"/>
        <v>0</v>
      </c>
      <c r="AH1141" s="269">
        <f t="shared" si="848"/>
        <v>0</v>
      </c>
      <c r="AI1141" s="269">
        <f t="shared" si="848"/>
        <v>0</v>
      </c>
      <c r="AJ1141" s="269">
        <f t="shared" si="848"/>
        <v>0</v>
      </c>
      <c r="AK1141" s="269">
        <f t="shared" si="848"/>
        <v>0</v>
      </c>
      <c r="AL1141" s="269">
        <f t="shared" si="848"/>
        <v>0</v>
      </c>
      <c r="AM1141" s="269">
        <f t="shared" si="848"/>
        <v>0</v>
      </c>
      <c r="AN1141" s="269">
        <f t="shared" si="848"/>
        <v>0</v>
      </c>
      <c r="AO1141" s="269">
        <f t="shared" si="848"/>
        <v>0</v>
      </c>
      <c r="AP1141" s="269">
        <f t="shared" si="848"/>
        <v>0</v>
      </c>
      <c r="AQ1141" s="269">
        <f t="shared" si="848"/>
        <v>0</v>
      </c>
      <c r="AR1141" s="269">
        <f t="shared" si="848"/>
        <v>0</v>
      </c>
      <c r="AS1141" s="269">
        <f t="shared" si="848"/>
        <v>0</v>
      </c>
      <c r="AT1141" s="269">
        <f t="shared" si="848"/>
        <v>0</v>
      </c>
      <c r="AU1141" s="269">
        <f t="shared" si="849"/>
        <v>0</v>
      </c>
      <c r="AV1141" s="269">
        <f t="shared" si="849"/>
        <v>0</v>
      </c>
      <c r="AW1141" s="269">
        <f t="shared" si="849"/>
        <v>0</v>
      </c>
      <c r="AX1141" s="269">
        <f t="shared" si="849"/>
        <v>0</v>
      </c>
      <c r="AY1141" s="269">
        <f t="shared" si="849"/>
        <v>0</v>
      </c>
      <c r="AZ1141" s="269">
        <f t="shared" si="849"/>
        <v>0</v>
      </c>
      <c r="BA1141" s="269">
        <f t="shared" si="849"/>
        <v>0</v>
      </c>
      <c r="BB1141" s="269">
        <f t="shared" si="849"/>
        <v>0</v>
      </c>
      <c r="BC1141" s="269">
        <f t="shared" si="849"/>
        <v>0</v>
      </c>
      <c r="BD1141" s="269">
        <f t="shared" si="849"/>
        <v>0</v>
      </c>
      <c r="BE1141" s="269">
        <f t="shared" si="849"/>
        <v>0</v>
      </c>
      <c r="BF1141" s="269">
        <f t="shared" si="849"/>
        <v>0</v>
      </c>
      <c r="BG1141" s="269">
        <f t="shared" si="849"/>
        <v>0</v>
      </c>
      <c r="BH1141" s="269">
        <f t="shared" si="849"/>
        <v>0</v>
      </c>
      <c r="BI1141" s="269">
        <f t="shared" si="849"/>
        <v>0</v>
      </c>
      <c r="BJ1141" s="269">
        <f t="shared" si="849"/>
        <v>0</v>
      </c>
      <c r="BK1141" s="269">
        <f t="shared" si="850"/>
        <v>0</v>
      </c>
      <c r="BL1141" s="269">
        <f t="shared" si="842"/>
        <v>0</v>
      </c>
      <c r="BM1141" s="269">
        <f t="shared" si="842"/>
        <v>0</v>
      </c>
    </row>
    <row r="1142" spans="4:65" ht="12.75" outlineLevel="1">
      <c r="D1142" s="226" t="str">
        <f>"Total "&amp;D1116</f>
        <v>Total AFUDC Equity Placed in Service</v>
      </c>
      <c r="K1142" s="241">
        <f t="shared" si="846"/>
        <v>0</v>
      </c>
      <c r="L1142" s="242">
        <f t="shared" si="847"/>
        <v>0</v>
      </c>
      <c r="O1142" s="243">
        <f>SUM(O1117:O1141)</f>
        <v>0</v>
      </c>
      <c r="P1142" s="243">
        <f>SUM(P1117:P1141)</f>
        <v>0</v>
      </c>
      <c r="Q1142" s="243">
        <f t="shared" si="853" ref="Q1142:BM1142">SUM(Q1117:Q1141)</f>
        <v>0</v>
      </c>
      <c r="R1142" s="243">
        <f t="shared" si="853"/>
        <v>0</v>
      </c>
      <c r="S1142" s="243">
        <f t="shared" si="853"/>
        <v>0</v>
      </c>
      <c r="T1142" s="243">
        <f t="shared" si="853"/>
        <v>0</v>
      </c>
      <c r="U1142" s="243">
        <f t="shared" si="853"/>
        <v>0</v>
      </c>
      <c r="V1142" s="243">
        <f t="shared" si="853"/>
        <v>0</v>
      </c>
      <c r="W1142" s="243">
        <f t="shared" si="853"/>
        <v>0</v>
      </c>
      <c r="X1142" s="243">
        <f t="shared" si="853"/>
        <v>0</v>
      </c>
      <c r="Y1142" s="243">
        <f t="shared" si="853"/>
        <v>0</v>
      </c>
      <c r="Z1142" s="243">
        <f t="shared" si="853"/>
        <v>0</v>
      </c>
      <c r="AA1142" s="243">
        <f t="shared" si="853"/>
        <v>0</v>
      </c>
      <c r="AB1142" s="243">
        <f t="shared" si="853"/>
        <v>0</v>
      </c>
      <c r="AC1142" s="243">
        <f t="shared" si="853"/>
        <v>0</v>
      </c>
      <c r="AD1142" s="243">
        <f t="shared" si="853"/>
        <v>0</v>
      </c>
      <c r="AE1142" s="243">
        <f t="shared" si="853"/>
        <v>0</v>
      </c>
      <c r="AF1142" s="243">
        <f t="shared" si="853"/>
        <v>0</v>
      </c>
      <c r="AG1142" s="243">
        <f t="shared" si="853"/>
        <v>0</v>
      </c>
      <c r="AH1142" s="243">
        <f t="shared" si="853"/>
        <v>0</v>
      </c>
      <c r="AI1142" s="243">
        <f t="shared" si="853"/>
        <v>0</v>
      </c>
      <c r="AJ1142" s="243">
        <f t="shared" si="853"/>
        <v>0</v>
      </c>
      <c r="AK1142" s="243">
        <f t="shared" si="853"/>
        <v>0</v>
      </c>
      <c r="AL1142" s="243">
        <f t="shared" si="853"/>
        <v>0</v>
      </c>
      <c r="AM1142" s="243">
        <f t="shared" si="853"/>
        <v>0</v>
      </c>
      <c r="AN1142" s="243">
        <f t="shared" si="853"/>
        <v>0</v>
      </c>
      <c r="AO1142" s="243">
        <f t="shared" si="853"/>
        <v>0</v>
      </c>
      <c r="AP1142" s="243">
        <f t="shared" si="853"/>
        <v>0</v>
      </c>
      <c r="AQ1142" s="243">
        <f t="shared" si="853"/>
        <v>0</v>
      </c>
      <c r="AR1142" s="243">
        <f t="shared" si="853"/>
        <v>0</v>
      </c>
      <c r="AS1142" s="243">
        <f t="shared" si="853"/>
        <v>0</v>
      </c>
      <c r="AT1142" s="243">
        <f t="shared" si="853"/>
        <v>0</v>
      </c>
      <c r="AU1142" s="243">
        <f t="shared" si="853"/>
        <v>0</v>
      </c>
      <c r="AV1142" s="243">
        <f t="shared" si="853"/>
        <v>0</v>
      </c>
      <c r="AW1142" s="243">
        <f t="shared" si="853"/>
        <v>0</v>
      </c>
      <c r="AX1142" s="243">
        <f t="shared" si="853"/>
        <v>0</v>
      </c>
      <c r="AY1142" s="243">
        <f t="shared" si="853"/>
        <v>0</v>
      </c>
      <c r="AZ1142" s="243">
        <f t="shared" si="853"/>
        <v>0</v>
      </c>
      <c r="BA1142" s="243">
        <f t="shared" si="853"/>
        <v>0</v>
      </c>
      <c r="BB1142" s="243">
        <f t="shared" si="853"/>
        <v>0</v>
      </c>
      <c r="BC1142" s="243">
        <f t="shared" si="853"/>
        <v>0</v>
      </c>
      <c r="BD1142" s="243">
        <f t="shared" si="853"/>
        <v>0</v>
      </c>
      <c r="BE1142" s="243">
        <f t="shared" si="853"/>
        <v>0</v>
      </c>
      <c r="BF1142" s="243">
        <f t="shared" si="853"/>
        <v>0</v>
      </c>
      <c r="BG1142" s="243">
        <f t="shared" si="853"/>
        <v>0</v>
      </c>
      <c r="BH1142" s="243">
        <f t="shared" si="853"/>
        <v>0</v>
      </c>
      <c r="BI1142" s="243">
        <f t="shared" si="853"/>
        <v>0</v>
      </c>
      <c r="BJ1142" s="243">
        <f t="shared" si="853"/>
        <v>0</v>
      </c>
      <c r="BK1142" s="243">
        <f t="shared" si="853"/>
        <v>0</v>
      </c>
      <c r="BL1142" s="243">
        <f t="shared" si="853"/>
        <v>0</v>
      </c>
      <c r="BM1142" s="243">
        <f t="shared" si="853"/>
        <v>0</v>
      </c>
    </row>
    <row r="1143" spans="4:7" s="221" customFormat="1" ht="12.75" outlineLevel="1">
      <c r="D1143" s="229"/>
      <c r="F1143" s="230"/>
      <c r="G1143" s="230"/>
    </row>
    <row r="1144" spans="4:7" s="221" customFormat="1" ht="12.75" outlineLevel="1">
      <c r="D1144" s="229"/>
      <c r="F1144" s="230"/>
      <c r="G1144" s="230"/>
    </row>
    <row r="1145" spans="4:65" ht="12.75" outlineLevel="1">
      <c r="D1145" s="218" t="s">
        <v>211</v>
      </c>
      <c r="E1145" s="213"/>
      <c r="F1145" s="186"/>
      <c r="G1145" s="186"/>
      <c r="H1145" s="251"/>
      <c r="K1145" s="216"/>
      <c r="L1145" s="216"/>
      <c r="M1145" s="216"/>
      <c r="O1145" s="216"/>
      <c r="P1145" s="216"/>
      <c r="Q1145" s="216"/>
      <c r="R1145" s="216"/>
      <c r="S1145" s="216"/>
      <c r="T1145" s="216"/>
      <c r="U1145" s="216"/>
      <c r="V1145" s="216"/>
      <c r="W1145" s="216"/>
      <c r="X1145" s="216"/>
      <c r="Y1145" s="216"/>
      <c r="Z1145" s="216"/>
      <c r="AA1145" s="216"/>
      <c r="AB1145" s="216"/>
      <c r="AC1145" s="216"/>
      <c r="AD1145" s="216"/>
      <c r="AE1145" s="216"/>
      <c r="AF1145" s="216"/>
      <c r="AG1145" s="216"/>
      <c r="AH1145" s="216"/>
      <c r="AI1145" s="216"/>
      <c r="AJ1145" s="216"/>
      <c r="AK1145" s="216"/>
      <c r="AL1145" s="216"/>
      <c r="AM1145" s="216"/>
      <c r="AN1145" s="216"/>
      <c r="AO1145" s="216"/>
      <c r="AP1145" s="216"/>
      <c r="AQ1145" s="216"/>
      <c r="AR1145" s="216"/>
      <c r="AS1145" s="216"/>
      <c r="AT1145" s="216"/>
      <c r="AU1145" s="216"/>
      <c r="AV1145" s="216"/>
      <c r="AW1145" s="216"/>
      <c r="AX1145" s="216"/>
      <c r="AY1145" s="216"/>
      <c r="AZ1145" s="216"/>
      <c r="BA1145" s="216"/>
      <c r="BB1145" s="216"/>
      <c r="BC1145" s="216"/>
      <c r="BD1145" s="216"/>
      <c r="BE1145" s="216"/>
      <c r="BF1145" s="216"/>
      <c r="BG1145" s="216"/>
      <c r="BH1145" s="216"/>
      <c r="BI1145" s="216"/>
      <c r="BJ1145" s="216"/>
      <c r="BK1145" s="216"/>
      <c r="BL1145" s="216"/>
      <c r="BM1145" s="216"/>
    </row>
    <row r="1146" spans="3:65" ht="12.75" outlineLevel="1">
      <c r="C1146" s="220">
        <f>C1145+1</f>
        <v>1</v>
      </c>
      <c r="D1146" s="198" t="str">
        <f>INDEX(D$64:D$88,$C1146,1)</f>
        <v>Capital Costs</v>
      </c>
      <c r="E1146" s="245" t="str">
        <f t="shared" si="854" ref="E1146:F1170">INDEX(E$64:E$88,$C1146,1)</f>
        <v>Capital</v>
      </c>
      <c r="F1146" s="215">
        <f t="shared" si="854"/>
        <v>4</v>
      </c>
      <c r="G1146" s="215"/>
      <c r="H1146" s="257"/>
      <c r="K1146" s="236">
        <f>SUMPRODUCT(O1146:BM1146,$O$12:$BM$12)</f>
        <v>0</v>
      </c>
      <c r="L1146" s="237">
        <f>SUM(O1146:BM1146)</f>
        <v>0</v>
      </c>
      <c r="O1146" s="256">
        <f ca="1">SUMPRODUCT($O1117:O1117,N(OFFSET($O212:O212,0,MAX(COLUMN($O212:O212))-COLUMN($O212:O212),1,1)))</f>
        <v>0</v>
      </c>
      <c r="P1146" s="256">
        <f ca="1">SUMPRODUCT($O1117:P1117,N(OFFSET($O212:P212,0,MAX(COLUMN($O212:P212))-COLUMN($O212:P212),1,1)))</f>
        <v>0</v>
      </c>
      <c r="Q1146" s="256">
        <f ca="1">SUMPRODUCT($O1117:Q1117,N(OFFSET($O212:Q212,0,MAX(COLUMN($O212:Q212))-COLUMN($O212:Q212),1,1)))</f>
        <v>0</v>
      </c>
      <c r="R1146" s="256">
        <f ca="1">SUMPRODUCT($O1117:R1117,N(OFFSET($O212:R212,0,MAX(COLUMN($O212:R212))-COLUMN($O212:R212),1,1)))</f>
        <v>0</v>
      </c>
      <c r="S1146" s="256">
        <f ca="1">SUMPRODUCT($O1117:S1117,N(OFFSET($O212:S212,0,MAX(COLUMN($O212:S212))-COLUMN($O212:S212),1,1)))</f>
        <v>0</v>
      </c>
      <c r="T1146" s="256">
        <f ca="1">SUMPRODUCT($O1117:T1117,N(OFFSET($O212:T212,0,MAX(COLUMN($O212:T212))-COLUMN($O212:T212),1,1)))</f>
        <v>0</v>
      </c>
      <c r="U1146" s="256">
        <f ca="1">SUMPRODUCT($O1117:U1117,N(OFFSET($O212:U212,0,MAX(COLUMN($O212:U212))-COLUMN($O212:U212),1,1)))</f>
        <v>0</v>
      </c>
      <c r="V1146" s="256">
        <f ca="1">SUMPRODUCT($O1117:V1117,N(OFFSET($O212:V212,0,MAX(COLUMN($O212:V212))-COLUMN($O212:V212),1,1)))</f>
        <v>0</v>
      </c>
      <c r="W1146" s="256">
        <f ca="1">SUMPRODUCT($O1117:W1117,N(OFFSET($O212:W212,0,MAX(COLUMN($O212:W212))-COLUMN($O212:W212),1,1)))</f>
        <v>0</v>
      </c>
      <c r="X1146" s="256">
        <f ca="1">SUMPRODUCT($O1117:X1117,N(OFFSET($O212:X212,0,MAX(COLUMN($O212:X212))-COLUMN($O212:X212),1,1)))</f>
        <v>0</v>
      </c>
      <c r="Y1146" s="256">
        <f ca="1">SUMPRODUCT($O1117:Y1117,N(OFFSET($O212:Y212,0,MAX(COLUMN($O212:Y212))-COLUMN($O212:Y212),1,1)))</f>
        <v>0</v>
      </c>
      <c r="Z1146" s="256">
        <f ca="1">SUMPRODUCT($O1117:Z1117,N(OFFSET($O212:Z212,0,MAX(COLUMN($O212:Z212))-COLUMN($O212:Z212),1,1)))</f>
        <v>0</v>
      </c>
      <c r="AA1146" s="256">
        <f ca="1">SUMPRODUCT($O1117:AA1117,N(OFFSET($O212:AA212,0,MAX(COLUMN($O212:AA212))-COLUMN($O212:AA212),1,1)))</f>
        <v>0</v>
      </c>
      <c r="AB1146" s="256">
        <f ca="1">SUMPRODUCT($O1117:AB1117,N(OFFSET($O212:AB212,0,MAX(COLUMN($O212:AB212))-COLUMN($O212:AB212),1,1)))</f>
        <v>0</v>
      </c>
      <c r="AC1146" s="256">
        <f ca="1">SUMPRODUCT($O1117:AC1117,N(OFFSET($O212:AC212,0,MAX(COLUMN($O212:AC212))-COLUMN($O212:AC212),1,1)))</f>
        <v>0</v>
      </c>
      <c r="AD1146" s="256">
        <f ca="1">SUMPRODUCT($O1117:AD1117,N(OFFSET($O212:AD212,0,MAX(COLUMN($O212:AD212))-COLUMN($O212:AD212),1,1)))</f>
        <v>0</v>
      </c>
      <c r="AE1146" s="256">
        <f ca="1">SUMPRODUCT($O1117:AE1117,N(OFFSET($O212:AE212,0,MAX(COLUMN($O212:AE212))-COLUMN($O212:AE212),1,1)))</f>
        <v>0</v>
      </c>
      <c r="AF1146" s="256">
        <f ca="1">SUMPRODUCT($O1117:AF1117,N(OFFSET($O212:AF212,0,MAX(COLUMN($O212:AF212))-COLUMN($O212:AF212),1,1)))</f>
        <v>0</v>
      </c>
      <c r="AG1146" s="256">
        <f ca="1">SUMPRODUCT($O1117:AG1117,N(OFFSET($O212:AG212,0,MAX(COLUMN($O212:AG212))-COLUMN($O212:AG212),1,1)))</f>
        <v>0</v>
      </c>
      <c r="AH1146" s="256">
        <f ca="1">SUMPRODUCT($O1117:AH1117,N(OFFSET($O212:AH212,0,MAX(COLUMN($O212:AH212))-COLUMN($O212:AH212),1,1)))</f>
        <v>0</v>
      </c>
      <c r="AI1146" s="256">
        <f ca="1">SUMPRODUCT($O1117:AI1117,N(OFFSET($O212:AI212,0,MAX(COLUMN($O212:AI212))-COLUMN($O212:AI212),1,1)))</f>
        <v>0</v>
      </c>
      <c r="AJ1146" s="256">
        <f ca="1">SUMPRODUCT($O1117:AJ1117,N(OFFSET($O212:AJ212,0,MAX(COLUMN($O212:AJ212))-COLUMN($O212:AJ212),1,1)))</f>
        <v>0</v>
      </c>
      <c r="AK1146" s="256">
        <f ca="1">SUMPRODUCT($O1117:AK1117,N(OFFSET($O212:AK212,0,MAX(COLUMN($O212:AK212))-COLUMN($O212:AK212),1,1)))</f>
        <v>0</v>
      </c>
      <c r="AL1146" s="256">
        <f ca="1">SUMPRODUCT($O1117:AL1117,N(OFFSET($O212:AL212,0,MAX(COLUMN($O212:AL212))-COLUMN($O212:AL212),1,1)))</f>
        <v>0</v>
      </c>
      <c r="AM1146" s="256">
        <f ca="1">SUMPRODUCT($O1117:AM1117,N(OFFSET($O212:AM212,0,MAX(COLUMN($O212:AM212))-COLUMN($O212:AM212),1,1)))</f>
        <v>0</v>
      </c>
      <c r="AN1146" s="256">
        <f ca="1">SUMPRODUCT($O1117:AN1117,N(OFFSET($O212:AN212,0,MAX(COLUMN($O212:AN212))-COLUMN($O212:AN212),1,1)))</f>
        <v>0</v>
      </c>
      <c r="AO1146" s="256">
        <f ca="1">SUMPRODUCT($O1117:AO1117,N(OFFSET($O212:AO212,0,MAX(COLUMN($O212:AO212))-COLUMN($O212:AO212),1,1)))</f>
        <v>0</v>
      </c>
      <c r="AP1146" s="256">
        <f ca="1">SUMPRODUCT($O1117:AP1117,N(OFFSET($O212:AP212,0,MAX(COLUMN($O212:AP212))-COLUMN($O212:AP212),1,1)))</f>
        <v>0</v>
      </c>
      <c r="AQ1146" s="256">
        <f ca="1">SUMPRODUCT($O1117:AQ1117,N(OFFSET($O212:AQ212,0,MAX(COLUMN($O212:AQ212))-COLUMN($O212:AQ212),1,1)))</f>
        <v>0</v>
      </c>
      <c r="AR1146" s="256">
        <f ca="1">SUMPRODUCT($O1117:AR1117,N(OFFSET($O212:AR212,0,MAX(COLUMN($O212:AR212))-COLUMN($O212:AR212),1,1)))</f>
        <v>0</v>
      </c>
      <c r="AS1146" s="256">
        <f ca="1">SUMPRODUCT($O1117:AS1117,N(OFFSET($O212:AS212,0,MAX(COLUMN($O212:AS212))-COLUMN($O212:AS212),1,1)))</f>
        <v>0</v>
      </c>
      <c r="AT1146" s="256">
        <f ca="1">SUMPRODUCT($O1117:AT1117,N(OFFSET($O212:AT212,0,MAX(COLUMN($O212:AT212))-COLUMN($O212:AT212),1,1)))</f>
        <v>0</v>
      </c>
      <c r="AU1146" s="256">
        <f ca="1">SUMPRODUCT($O1117:AU1117,N(OFFSET($O212:AU212,0,MAX(COLUMN($O212:AU212))-COLUMN($O212:AU212),1,1)))</f>
        <v>0</v>
      </c>
      <c r="AV1146" s="256">
        <f ca="1">SUMPRODUCT($O1117:AV1117,N(OFFSET($O212:AV212,0,MAX(COLUMN($O212:AV212))-COLUMN($O212:AV212),1,1)))</f>
        <v>0</v>
      </c>
      <c r="AW1146" s="256">
        <f ca="1">SUMPRODUCT($O1117:AW1117,N(OFFSET($O212:AW212,0,MAX(COLUMN($O212:AW212))-COLUMN($O212:AW212),1,1)))</f>
        <v>0</v>
      </c>
      <c r="AX1146" s="256">
        <f ca="1">SUMPRODUCT($O1117:AX1117,N(OFFSET($O212:AX212,0,MAX(COLUMN($O212:AX212))-COLUMN($O212:AX212),1,1)))</f>
        <v>0</v>
      </c>
      <c r="AY1146" s="256">
        <f ca="1">SUMPRODUCT($O1117:AY1117,N(OFFSET($O212:AY212,0,MAX(COLUMN($O212:AY212))-COLUMN($O212:AY212),1,1)))</f>
        <v>0</v>
      </c>
      <c r="AZ1146" s="256">
        <f ca="1">SUMPRODUCT($O1117:AZ1117,N(OFFSET($O212:AZ212,0,MAX(COLUMN($O212:AZ212))-COLUMN($O212:AZ212),1,1)))</f>
        <v>0</v>
      </c>
      <c r="BA1146" s="256">
        <f ca="1">SUMPRODUCT($O1117:BA1117,N(OFFSET($O212:BA212,0,MAX(COLUMN($O212:BA212))-COLUMN($O212:BA212),1,1)))</f>
        <v>0</v>
      </c>
      <c r="BB1146" s="256">
        <f ca="1">SUMPRODUCT($O1117:BB1117,N(OFFSET($O212:BB212,0,MAX(COLUMN($O212:BB212))-COLUMN($O212:BB212),1,1)))</f>
        <v>0</v>
      </c>
      <c r="BC1146" s="256">
        <f ca="1">SUMPRODUCT($O1117:BC1117,N(OFFSET($O212:BC212,0,MAX(COLUMN($O212:BC212))-COLUMN($O212:BC212),1,1)))</f>
        <v>0</v>
      </c>
      <c r="BD1146" s="256">
        <f ca="1">SUMPRODUCT($O1117:BD1117,N(OFFSET($O212:BD212,0,MAX(COLUMN($O212:BD212))-COLUMN($O212:BD212),1,1)))</f>
        <v>0</v>
      </c>
      <c r="BE1146" s="256">
        <f ca="1">SUMPRODUCT($O1117:BE1117,N(OFFSET($O212:BE212,0,MAX(COLUMN($O212:BE212))-COLUMN($O212:BE212),1,1)))</f>
        <v>0</v>
      </c>
      <c r="BF1146" s="256">
        <f ca="1">SUMPRODUCT($O1117:BF1117,N(OFFSET($O212:BF212,0,MAX(COLUMN($O212:BF212))-COLUMN($O212:BF212),1,1)))</f>
        <v>0</v>
      </c>
      <c r="BG1146" s="256">
        <f ca="1">SUMPRODUCT($O1117:BG1117,N(OFFSET($O212:BG212,0,MAX(COLUMN($O212:BG212))-COLUMN($O212:BG212),1,1)))</f>
        <v>0</v>
      </c>
      <c r="BH1146" s="256">
        <f ca="1">SUMPRODUCT($O1117:BH1117,N(OFFSET($O212:BH212,0,MAX(COLUMN($O212:BH212))-COLUMN($O212:BH212),1,1)))</f>
        <v>0</v>
      </c>
      <c r="BI1146" s="256">
        <f ca="1">SUMPRODUCT($O1117:BI1117,N(OFFSET($O212:BI212,0,MAX(COLUMN($O212:BI212))-COLUMN($O212:BI212),1,1)))</f>
        <v>0</v>
      </c>
      <c r="BJ1146" s="256">
        <f ca="1">SUMPRODUCT($O1117:BJ1117,N(OFFSET($O212:BJ212,0,MAX(COLUMN($O212:BJ212))-COLUMN($O212:BJ212),1,1)))</f>
        <v>0</v>
      </c>
      <c r="BK1146" s="256">
        <f ca="1">SUMPRODUCT($O1117:BK1117,N(OFFSET($O212:BK212,0,MAX(COLUMN($O212:BK212))-COLUMN($O212:BK212),1,1)))</f>
        <v>0</v>
      </c>
      <c r="BL1146" s="256">
        <f ca="1">SUMPRODUCT($O1117:BL1117,N(OFFSET($O212:BL212,0,MAX(COLUMN($O212:BL212))-COLUMN($O212:BL212),1,1)))</f>
        <v>0</v>
      </c>
      <c r="BM1146" s="256">
        <f ca="1">SUMPRODUCT($O1117:BM1117,N(OFFSET($O212:BM212,0,MAX(COLUMN($O212:BM212))-COLUMN($O212:BM212),1,1)))</f>
        <v>0</v>
      </c>
    </row>
    <row r="1147" spans="3:65" ht="12.75" outlineLevel="1">
      <c r="C1147" s="220">
        <f t="shared" si="855" ref="C1147:C1170">C1146+1</f>
        <v>2</v>
      </c>
      <c r="D1147" s="198" t="str">
        <f t="shared" si="856" ref="D1147:D1170">INDEX(D$64:D$88,$C1147,1)</f>
        <v>O&amp;M</v>
      </c>
      <c r="E1147" s="245" t="str">
        <f t="shared" si="854"/>
        <v>Operating Expense</v>
      </c>
      <c r="F1147" s="215">
        <f t="shared" si="854"/>
        <v>2</v>
      </c>
      <c r="G1147" s="215"/>
      <c r="H1147" s="257"/>
      <c r="K1147" s="236">
        <f t="shared" si="857" ref="K1147:K1171">SUMPRODUCT(O1147:BM1147,$O$12:$BM$12)</f>
        <v>0</v>
      </c>
      <c r="L1147" s="237">
        <f t="shared" si="858" ref="L1147:L1171">SUM(O1147:BM1147)</f>
        <v>0</v>
      </c>
      <c r="O1147" s="256">
        <f ca="1">SUMPRODUCT($O1118:O1118,N(OFFSET($O213:O213,0,MAX(COLUMN($O213:O213))-COLUMN($O213:O213),1,1)))</f>
        <v>0</v>
      </c>
      <c r="P1147" s="256">
        <f ca="1">SUMPRODUCT($O1118:P1118,N(OFFSET($O213:P213,0,MAX(COLUMN($O213:P213))-COLUMN($O213:P213),1,1)))</f>
        <v>0</v>
      </c>
      <c r="Q1147" s="256">
        <f ca="1">SUMPRODUCT($O1118:Q1118,N(OFFSET($O213:Q213,0,MAX(COLUMN($O213:Q213))-COLUMN($O213:Q213),1,1)))</f>
        <v>0</v>
      </c>
      <c r="R1147" s="256">
        <f ca="1">SUMPRODUCT($O1118:R1118,N(OFFSET($O213:R213,0,MAX(COLUMN($O213:R213))-COLUMN($O213:R213),1,1)))</f>
        <v>0</v>
      </c>
      <c r="S1147" s="256">
        <f ca="1">SUMPRODUCT($O1118:S1118,N(OFFSET($O213:S213,0,MAX(COLUMN($O213:S213))-COLUMN($O213:S213),1,1)))</f>
        <v>0</v>
      </c>
      <c r="T1147" s="256">
        <f ca="1">SUMPRODUCT($O1118:T1118,N(OFFSET($O213:T213,0,MAX(COLUMN($O213:T213))-COLUMN($O213:T213),1,1)))</f>
        <v>0</v>
      </c>
      <c r="U1147" s="256">
        <f ca="1">SUMPRODUCT($O1118:U1118,N(OFFSET($O213:U213,0,MAX(COLUMN($O213:U213))-COLUMN($O213:U213),1,1)))</f>
        <v>0</v>
      </c>
      <c r="V1147" s="256">
        <f ca="1">SUMPRODUCT($O1118:V1118,N(OFFSET($O213:V213,0,MAX(COLUMN($O213:V213))-COLUMN($O213:V213),1,1)))</f>
        <v>0</v>
      </c>
      <c r="W1147" s="256">
        <f ca="1">SUMPRODUCT($O1118:W1118,N(OFFSET($O213:W213,0,MAX(COLUMN($O213:W213))-COLUMN($O213:W213),1,1)))</f>
        <v>0</v>
      </c>
      <c r="X1147" s="256">
        <f ca="1">SUMPRODUCT($O1118:X1118,N(OFFSET($O213:X213,0,MAX(COLUMN($O213:X213))-COLUMN($O213:X213),1,1)))</f>
        <v>0</v>
      </c>
      <c r="Y1147" s="256">
        <f ca="1">SUMPRODUCT($O1118:Y1118,N(OFFSET($O213:Y213,0,MAX(COLUMN($O213:Y213))-COLUMN($O213:Y213),1,1)))</f>
        <v>0</v>
      </c>
      <c r="Z1147" s="256">
        <f ca="1">SUMPRODUCT($O1118:Z1118,N(OFFSET($O213:Z213,0,MAX(COLUMN($O213:Z213))-COLUMN($O213:Z213),1,1)))</f>
        <v>0</v>
      </c>
      <c r="AA1147" s="256">
        <f ca="1">SUMPRODUCT($O1118:AA1118,N(OFFSET($O213:AA213,0,MAX(COLUMN($O213:AA213))-COLUMN($O213:AA213),1,1)))</f>
        <v>0</v>
      </c>
      <c r="AB1147" s="256">
        <f ca="1">SUMPRODUCT($O1118:AB1118,N(OFFSET($O213:AB213,0,MAX(COLUMN($O213:AB213))-COLUMN($O213:AB213),1,1)))</f>
        <v>0</v>
      </c>
      <c r="AC1147" s="256">
        <f ca="1">SUMPRODUCT($O1118:AC1118,N(OFFSET($O213:AC213,0,MAX(COLUMN($O213:AC213))-COLUMN($O213:AC213),1,1)))</f>
        <v>0</v>
      </c>
      <c r="AD1147" s="256">
        <f ca="1">SUMPRODUCT($O1118:AD1118,N(OFFSET($O213:AD213,0,MAX(COLUMN($O213:AD213))-COLUMN($O213:AD213),1,1)))</f>
        <v>0</v>
      </c>
      <c r="AE1147" s="256">
        <f ca="1">SUMPRODUCT($O1118:AE1118,N(OFFSET($O213:AE213,0,MAX(COLUMN($O213:AE213))-COLUMN($O213:AE213),1,1)))</f>
        <v>0</v>
      </c>
      <c r="AF1147" s="256">
        <f ca="1">SUMPRODUCT($O1118:AF1118,N(OFFSET($O213:AF213,0,MAX(COLUMN($O213:AF213))-COLUMN($O213:AF213),1,1)))</f>
        <v>0</v>
      </c>
      <c r="AG1147" s="256">
        <f ca="1">SUMPRODUCT($O1118:AG1118,N(OFFSET($O213:AG213,0,MAX(COLUMN($O213:AG213))-COLUMN($O213:AG213),1,1)))</f>
        <v>0</v>
      </c>
      <c r="AH1147" s="256">
        <f ca="1">SUMPRODUCT($O1118:AH1118,N(OFFSET($O213:AH213,0,MAX(COLUMN($O213:AH213))-COLUMN($O213:AH213),1,1)))</f>
        <v>0</v>
      </c>
      <c r="AI1147" s="256">
        <f ca="1">SUMPRODUCT($O1118:AI1118,N(OFFSET($O213:AI213,0,MAX(COLUMN($O213:AI213))-COLUMN($O213:AI213),1,1)))</f>
        <v>0</v>
      </c>
      <c r="AJ1147" s="256">
        <f ca="1">SUMPRODUCT($O1118:AJ1118,N(OFFSET($O213:AJ213,0,MAX(COLUMN($O213:AJ213))-COLUMN($O213:AJ213),1,1)))</f>
        <v>0</v>
      </c>
      <c r="AK1147" s="256">
        <f ca="1">SUMPRODUCT($O1118:AK1118,N(OFFSET($O213:AK213,0,MAX(COLUMN($O213:AK213))-COLUMN($O213:AK213),1,1)))</f>
        <v>0</v>
      </c>
      <c r="AL1147" s="256">
        <f ca="1">SUMPRODUCT($O1118:AL1118,N(OFFSET($O213:AL213,0,MAX(COLUMN($O213:AL213))-COLUMN($O213:AL213),1,1)))</f>
        <v>0</v>
      </c>
      <c r="AM1147" s="256">
        <f ca="1">SUMPRODUCT($O1118:AM1118,N(OFFSET($O213:AM213,0,MAX(COLUMN($O213:AM213))-COLUMN($O213:AM213),1,1)))</f>
        <v>0</v>
      </c>
      <c r="AN1147" s="256">
        <f ca="1">SUMPRODUCT($O1118:AN1118,N(OFFSET($O213:AN213,0,MAX(COLUMN($O213:AN213))-COLUMN($O213:AN213),1,1)))</f>
        <v>0</v>
      </c>
      <c r="AO1147" s="256">
        <f ca="1">SUMPRODUCT($O1118:AO1118,N(OFFSET($O213:AO213,0,MAX(COLUMN($O213:AO213))-COLUMN($O213:AO213),1,1)))</f>
        <v>0</v>
      </c>
      <c r="AP1147" s="256">
        <f ca="1">SUMPRODUCT($O1118:AP1118,N(OFFSET($O213:AP213,0,MAX(COLUMN($O213:AP213))-COLUMN($O213:AP213),1,1)))</f>
        <v>0</v>
      </c>
      <c r="AQ1147" s="256">
        <f ca="1">SUMPRODUCT($O1118:AQ1118,N(OFFSET($O213:AQ213,0,MAX(COLUMN($O213:AQ213))-COLUMN($O213:AQ213),1,1)))</f>
        <v>0</v>
      </c>
      <c r="AR1147" s="256">
        <f ca="1">SUMPRODUCT($O1118:AR1118,N(OFFSET($O213:AR213,0,MAX(COLUMN($O213:AR213))-COLUMN($O213:AR213),1,1)))</f>
        <v>0</v>
      </c>
      <c r="AS1147" s="256">
        <f ca="1">SUMPRODUCT($O1118:AS1118,N(OFFSET($O213:AS213,0,MAX(COLUMN($O213:AS213))-COLUMN($O213:AS213),1,1)))</f>
        <v>0</v>
      </c>
      <c r="AT1147" s="256">
        <f ca="1">SUMPRODUCT($O1118:AT1118,N(OFFSET($O213:AT213,0,MAX(COLUMN($O213:AT213))-COLUMN($O213:AT213),1,1)))</f>
        <v>0</v>
      </c>
      <c r="AU1147" s="256">
        <f ca="1">SUMPRODUCT($O1118:AU1118,N(OFFSET($O213:AU213,0,MAX(COLUMN($O213:AU213))-COLUMN($O213:AU213),1,1)))</f>
        <v>0</v>
      </c>
      <c r="AV1147" s="256">
        <f ca="1">SUMPRODUCT($O1118:AV1118,N(OFFSET($O213:AV213,0,MAX(COLUMN($O213:AV213))-COLUMN($O213:AV213),1,1)))</f>
        <v>0</v>
      </c>
      <c r="AW1147" s="256">
        <f ca="1">SUMPRODUCT($O1118:AW1118,N(OFFSET($O213:AW213,0,MAX(COLUMN($O213:AW213))-COLUMN($O213:AW213),1,1)))</f>
        <v>0</v>
      </c>
      <c r="AX1147" s="256">
        <f ca="1">SUMPRODUCT($O1118:AX1118,N(OFFSET($O213:AX213,0,MAX(COLUMN($O213:AX213))-COLUMN($O213:AX213),1,1)))</f>
        <v>0</v>
      </c>
      <c r="AY1147" s="256">
        <f ca="1">SUMPRODUCT($O1118:AY1118,N(OFFSET($O213:AY213,0,MAX(COLUMN($O213:AY213))-COLUMN($O213:AY213),1,1)))</f>
        <v>0</v>
      </c>
      <c r="AZ1147" s="256">
        <f ca="1">SUMPRODUCT($O1118:AZ1118,N(OFFSET($O213:AZ213,0,MAX(COLUMN($O213:AZ213))-COLUMN($O213:AZ213),1,1)))</f>
        <v>0</v>
      </c>
      <c r="BA1147" s="256">
        <f ca="1">SUMPRODUCT($O1118:BA1118,N(OFFSET($O213:BA213,0,MAX(COLUMN($O213:BA213))-COLUMN($O213:BA213),1,1)))</f>
        <v>0</v>
      </c>
      <c r="BB1147" s="256">
        <f ca="1">SUMPRODUCT($O1118:BB1118,N(OFFSET($O213:BB213,0,MAX(COLUMN($O213:BB213))-COLUMN($O213:BB213),1,1)))</f>
        <v>0</v>
      </c>
      <c r="BC1147" s="256">
        <f ca="1">SUMPRODUCT($O1118:BC1118,N(OFFSET($O213:BC213,0,MAX(COLUMN($O213:BC213))-COLUMN($O213:BC213),1,1)))</f>
        <v>0</v>
      </c>
      <c r="BD1147" s="256">
        <f ca="1">SUMPRODUCT($O1118:BD1118,N(OFFSET($O213:BD213,0,MAX(COLUMN($O213:BD213))-COLUMN($O213:BD213),1,1)))</f>
        <v>0</v>
      </c>
      <c r="BE1147" s="256">
        <f ca="1">SUMPRODUCT($O1118:BE1118,N(OFFSET($O213:BE213,0,MAX(COLUMN($O213:BE213))-COLUMN($O213:BE213),1,1)))</f>
        <v>0</v>
      </c>
      <c r="BF1147" s="256">
        <f ca="1">SUMPRODUCT($O1118:BF1118,N(OFFSET($O213:BF213,0,MAX(COLUMN($O213:BF213))-COLUMN($O213:BF213),1,1)))</f>
        <v>0</v>
      </c>
      <c r="BG1147" s="256">
        <f ca="1">SUMPRODUCT($O1118:BG1118,N(OFFSET($O213:BG213,0,MAX(COLUMN($O213:BG213))-COLUMN($O213:BG213),1,1)))</f>
        <v>0</v>
      </c>
      <c r="BH1147" s="256">
        <f ca="1">SUMPRODUCT($O1118:BH1118,N(OFFSET($O213:BH213,0,MAX(COLUMN($O213:BH213))-COLUMN($O213:BH213),1,1)))</f>
        <v>0</v>
      </c>
      <c r="BI1147" s="256">
        <f ca="1">SUMPRODUCT($O1118:BI1118,N(OFFSET($O213:BI213,0,MAX(COLUMN($O213:BI213))-COLUMN($O213:BI213),1,1)))</f>
        <v>0</v>
      </c>
      <c r="BJ1147" s="256">
        <f ca="1">SUMPRODUCT($O1118:BJ1118,N(OFFSET($O213:BJ213,0,MAX(COLUMN($O213:BJ213))-COLUMN($O213:BJ213),1,1)))</f>
        <v>0</v>
      </c>
      <c r="BK1147" s="256">
        <f ca="1">SUMPRODUCT($O1118:BK1118,N(OFFSET($O213:BK213,0,MAX(COLUMN($O213:BK213))-COLUMN($O213:BK213),1,1)))</f>
        <v>0</v>
      </c>
      <c r="BL1147" s="256">
        <f ca="1">SUMPRODUCT($O1118:BL1118,N(OFFSET($O213:BL213,0,MAX(COLUMN($O213:BL213))-COLUMN($O213:BL213),1,1)))</f>
        <v>0</v>
      </c>
      <c r="BM1147" s="256">
        <f ca="1">SUMPRODUCT($O1118:BM1118,N(OFFSET($O213:BM213,0,MAX(COLUMN($O213:BM213))-COLUMN($O213:BM213),1,1)))</f>
        <v>0</v>
      </c>
    </row>
    <row r="1148" spans="3:65" ht="12.75" outlineLevel="1">
      <c r="C1148" s="220">
        <f t="shared" si="855"/>
        <v>3</v>
      </c>
      <c r="D1148" s="198" t="str">
        <f t="shared" si="856"/>
        <v>…</v>
      </c>
      <c r="E1148" s="245" t="str">
        <f t="shared" si="854"/>
        <v>Operating Expense</v>
      </c>
      <c r="F1148" s="215">
        <f t="shared" si="854"/>
        <v>2</v>
      </c>
      <c r="G1148" s="215"/>
      <c r="H1148" s="257"/>
      <c r="K1148" s="236">
        <f t="shared" si="857"/>
        <v>0</v>
      </c>
      <c r="L1148" s="237">
        <f t="shared" si="858"/>
        <v>0</v>
      </c>
      <c r="O1148" s="256">
        <f ca="1">SUMPRODUCT($O1119:O1119,N(OFFSET($O214:O214,0,MAX(COLUMN($O214:O214))-COLUMN($O214:O214),1,1)))</f>
        <v>0</v>
      </c>
      <c r="P1148" s="256">
        <f ca="1">SUMPRODUCT($O1119:P1119,N(OFFSET($O214:P214,0,MAX(COLUMN($O214:P214))-COLUMN($O214:P214),1,1)))</f>
        <v>0</v>
      </c>
      <c r="Q1148" s="256">
        <f ca="1">SUMPRODUCT($O1119:Q1119,N(OFFSET($O214:Q214,0,MAX(COLUMN($O214:Q214))-COLUMN($O214:Q214),1,1)))</f>
        <v>0</v>
      </c>
      <c r="R1148" s="256">
        <f ca="1">SUMPRODUCT($O1119:R1119,N(OFFSET($O214:R214,0,MAX(COLUMN($O214:R214))-COLUMN($O214:R214),1,1)))</f>
        <v>0</v>
      </c>
      <c r="S1148" s="256">
        <f ca="1">SUMPRODUCT($O1119:S1119,N(OFFSET($O214:S214,0,MAX(COLUMN($O214:S214))-COLUMN($O214:S214),1,1)))</f>
        <v>0</v>
      </c>
      <c r="T1148" s="256">
        <f ca="1">SUMPRODUCT($O1119:T1119,N(OFFSET($O214:T214,0,MAX(COLUMN($O214:T214))-COLUMN($O214:T214),1,1)))</f>
        <v>0</v>
      </c>
      <c r="U1148" s="256">
        <f ca="1">SUMPRODUCT($O1119:U1119,N(OFFSET($O214:U214,0,MAX(COLUMN($O214:U214))-COLUMN($O214:U214),1,1)))</f>
        <v>0</v>
      </c>
      <c r="V1148" s="256">
        <f ca="1">SUMPRODUCT($O1119:V1119,N(OFFSET($O214:V214,0,MAX(COLUMN($O214:V214))-COLUMN($O214:V214),1,1)))</f>
        <v>0</v>
      </c>
      <c r="W1148" s="256">
        <f ca="1">SUMPRODUCT($O1119:W1119,N(OFFSET($O214:W214,0,MAX(COLUMN($O214:W214))-COLUMN($O214:W214),1,1)))</f>
        <v>0</v>
      </c>
      <c r="X1148" s="256">
        <f ca="1">SUMPRODUCT($O1119:X1119,N(OFFSET($O214:X214,0,MAX(COLUMN($O214:X214))-COLUMN($O214:X214),1,1)))</f>
        <v>0</v>
      </c>
      <c r="Y1148" s="256">
        <f ca="1">SUMPRODUCT($O1119:Y1119,N(OFFSET($O214:Y214,0,MAX(COLUMN($O214:Y214))-COLUMN($O214:Y214),1,1)))</f>
        <v>0</v>
      </c>
      <c r="Z1148" s="256">
        <f ca="1">SUMPRODUCT($O1119:Z1119,N(OFFSET($O214:Z214,0,MAX(COLUMN($O214:Z214))-COLUMN($O214:Z214),1,1)))</f>
        <v>0</v>
      </c>
      <c r="AA1148" s="256">
        <f ca="1">SUMPRODUCT($O1119:AA1119,N(OFFSET($O214:AA214,0,MAX(COLUMN($O214:AA214))-COLUMN($O214:AA214),1,1)))</f>
        <v>0</v>
      </c>
      <c r="AB1148" s="256">
        <f ca="1">SUMPRODUCT($O1119:AB1119,N(OFFSET($O214:AB214,0,MAX(COLUMN($O214:AB214))-COLUMN($O214:AB214),1,1)))</f>
        <v>0</v>
      </c>
      <c r="AC1148" s="256">
        <f ca="1">SUMPRODUCT($O1119:AC1119,N(OFFSET($O214:AC214,0,MAX(COLUMN($O214:AC214))-COLUMN($O214:AC214),1,1)))</f>
        <v>0</v>
      </c>
      <c r="AD1148" s="256">
        <f ca="1">SUMPRODUCT($O1119:AD1119,N(OFFSET($O214:AD214,0,MAX(COLUMN($O214:AD214))-COLUMN($O214:AD214),1,1)))</f>
        <v>0</v>
      </c>
      <c r="AE1148" s="256">
        <f ca="1">SUMPRODUCT($O1119:AE1119,N(OFFSET($O214:AE214,0,MAX(COLUMN($O214:AE214))-COLUMN($O214:AE214),1,1)))</f>
        <v>0</v>
      </c>
      <c r="AF1148" s="256">
        <f ca="1">SUMPRODUCT($O1119:AF1119,N(OFFSET($O214:AF214,0,MAX(COLUMN($O214:AF214))-COLUMN($O214:AF214),1,1)))</f>
        <v>0</v>
      </c>
      <c r="AG1148" s="256">
        <f ca="1">SUMPRODUCT($O1119:AG1119,N(OFFSET($O214:AG214,0,MAX(COLUMN($O214:AG214))-COLUMN($O214:AG214),1,1)))</f>
        <v>0</v>
      </c>
      <c r="AH1148" s="256">
        <f ca="1">SUMPRODUCT($O1119:AH1119,N(OFFSET($O214:AH214,0,MAX(COLUMN($O214:AH214))-COLUMN($O214:AH214),1,1)))</f>
        <v>0</v>
      </c>
      <c r="AI1148" s="256">
        <f ca="1">SUMPRODUCT($O1119:AI1119,N(OFFSET($O214:AI214,0,MAX(COLUMN($O214:AI214))-COLUMN($O214:AI214),1,1)))</f>
        <v>0</v>
      </c>
      <c r="AJ1148" s="256">
        <f ca="1">SUMPRODUCT($O1119:AJ1119,N(OFFSET($O214:AJ214,0,MAX(COLUMN($O214:AJ214))-COLUMN($O214:AJ214),1,1)))</f>
        <v>0</v>
      </c>
      <c r="AK1148" s="256">
        <f ca="1">SUMPRODUCT($O1119:AK1119,N(OFFSET($O214:AK214,0,MAX(COLUMN($O214:AK214))-COLUMN($O214:AK214),1,1)))</f>
        <v>0</v>
      </c>
      <c r="AL1148" s="256">
        <f ca="1">SUMPRODUCT($O1119:AL1119,N(OFFSET($O214:AL214,0,MAX(COLUMN($O214:AL214))-COLUMN($O214:AL214),1,1)))</f>
        <v>0</v>
      </c>
      <c r="AM1148" s="256">
        <f ca="1">SUMPRODUCT($O1119:AM1119,N(OFFSET($O214:AM214,0,MAX(COLUMN($O214:AM214))-COLUMN($O214:AM214),1,1)))</f>
        <v>0</v>
      </c>
      <c r="AN1148" s="256">
        <f ca="1">SUMPRODUCT($O1119:AN1119,N(OFFSET($O214:AN214,0,MAX(COLUMN($O214:AN214))-COLUMN($O214:AN214),1,1)))</f>
        <v>0</v>
      </c>
      <c r="AO1148" s="256">
        <f ca="1">SUMPRODUCT($O1119:AO1119,N(OFFSET($O214:AO214,0,MAX(COLUMN($O214:AO214))-COLUMN($O214:AO214),1,1)))</f>
        <v>0</v>
      </c>
      <c r="AP1148" s="256">
        <f ca="1">SUMPRODUCT($O1119:AP1119,N(OFFSET($O214:AP214,0,MAX(COLUMN($O214:AP214))-COLUMN($O214:AP214),1,1)))</f>
        <v>0</v>
      </c>
      <c r="AQ1148" s="256">
        <f ca="1">SUMPRODUCT($O1119:AQ1119,N(OFFSET($O214:AQ214,0,MAX(COLUMN($O214:AQ214))-COLUMN($O214:AQ214),1,1)))</f>
        <v>0</v>
      </c>
      <c r="AR1148" s="256">
        <f ca="1">SUMPRODUCT($O1119:AR1119,N(OFFSET($O214:AR214,0,MAX(COLUMN($O214:AR214))-COLUMN($O214:AR214),1,1)))</f>
        <v>0</v>
      </c>
      <c r="AS1148" s="256">
        <f ca="1">SUMPRODUCT($O1119:AS1119,N(OFFSET($O214:AS214,0,MAX(COLUMN($O214:AS214))-COLUMN($O214:AS214),1,1)))</f>
        <v>0</v>
      </c>
      <c r="AT1148" s="256">
        <f ca="1">SUMPRODUCT($O1119:AT1119,N(OFFSET($O214:AT214,0,MAX(COLUMN($O214:AT214))-COLUMN($O214:AT214),1,1)))</f>
        <v>0</v>
      </c>
      <c r="AU1148" s="256">
        <f ca="1">SUMPRODUCT($O1119:AU1119,N(OFFSET($O214:AU214,0,MAX(COLUMN($O214:AU214))-COLUMN($O214:AU214),1,1)))</f>
        <v>0</v>
      </c>
      <c r="AV1148" s="256">
        <f ca="1">SUMPRODUCT($O1119:AV1119,N(OFFSET($O214:AV214,0,MAX(COLUMN($O214:AV214))-COLUMN($O214:AV214),1,1)))</f>
        <v>0</v>
      </c>
      <c r="AW1148" s="256">
        <f ca="1">SUMPRODUCT($O1119:AW1119,N(OFFSET($O214:AW214,0,MAX(COLUMN($O214:AW214))-COLUMN($O214:AW214),1,1)))</f>
        <v>0</v>
      </c>
      <c r="AX1148" s="256">
        <f ca="1">SUMPRODUCT($O1119:AX1119,N(OFFSET($O214:AX214,0,MAX(COLUMN($O214:AX214))-COLUMN($O214:AX214),1,1)))</f>
        <v>0</v>
      </c>
      <c r="AY1148" s="256">
        <f ca="1">SUMPRODUCT($O1119:AY1119,N(OFFSET($O214:AY214,0,MAX(COLUMN($O214:AY214))-COLUMN($O214:AY214),1,1)))</f>
        <v>0</v>
      </c>
      <c r="AZ1148" s="256">
        <f ca="1">SUMPRODUCT($O1119:AZ1119,N(OFFSET($O214:AZ214,0,MAX(COLUMN($O214:AZ214))-COLUMN($O214:AZ214),1,1)))</f>
        <v>0</v>
      </c>
      <c r="BA1148" s="256">
        <f ca="1">SUMPRODUCT($O1119:BA1119,N(OFFSET($O214:BA214,0,MAX(COLUMN($O214:BA214))-COLUMN($O214:BA214),1,1)))</f>
        <v>0</v>
      </c>
      <c r="BB1148" s="256">
        <f ca="1">SUMPRODUCT($O1119:BB1119,N(OFFSET($O214:BB214,0,MAX(COLUMN($O214:BB214))-COLUMN($O214:BB214),1,1)))</f>
        <v>0</v>
      </c>
      <c r="BC1148" s="256">
        <f ca="1">SUMPRODUCT($O1119:BC1119,N(OFFSET($O214:BC214,0,MAX(COLUMN($O214:BC214))-COLUMN($O214:BC214),1,1)))</f>
        <v>0</v>
      </c>
      <c r="BD1148" s="256">
        <f ca="1">SUMPRODUCT($O1119:BD1119,N(OFFSET($O214:BD214,0,MAX(COLUMN($O214:BD214))-COLUMN($O214:BD214),1,1)))</f>
        <v>0</v>
      </c>
      <c r="BE1148" s="256">
        <f ca="1">SUMPRODUCT($O1119:BE1119,N(OFFSET($O214:BE214,0,MAX(COLUMN($O214:BE214))-COLUMN($O214:BE214),1,1)))</f>
        <v>0</v>
      </c>
      <c r="BF1148" s="256">
        <f ca="1">SUMPRODUCT($O1119:BF1119,N(OFFSET($O214:BF214,0,MAX(COLUMN($O214:BF214))-COLUMN($O214:BF214),1,1)))</f>
        <v>0</v>
      </c>
      <c r="BG1148" s="256">
        <f ca="1">SUMPRODUCT($O1119:BG1119,N(OFFSET($O214:BG214,0,MAX(COLUMN($O214:BG214))-COLUMN($O214:BG214),1,1)))</f>
        <v>0</v>
      </c>
      <c r="BH1148" s="256">
        <f ca="1">SUMPRODUCT($O1119:BH1119,N(OFFSET($O214:BH214,0,MAX(COLUMN($O214:BH214))-COLUMN($O214:BH214),1,1)))</f>
        <v>0</v>
      </c>
      <c r="BI1148" s="256">
        <f ca="1">SUMPRODUCT($O1119:BI1119,N(OFFSET($O214:BI214,0,MAX(COLUMN($O214:BI214))-COLUMN($O214:BI214),1,1)))</f>
        <v>0</v>
      </c>
      <c r="BJ1148" s="256">
        <f ca="1">SUMPRODUCT($O1119:BJ1119,N(OFFSET($O214:BJ214,0,MAX(COLUMN($O214:BJ214))-COLUMN($O214:BJ214),1,1)))</f>
        <v>0</v>
      </c>
      <c r="BK1148" s="256">
        <f ca="1">SUMPRODUCT($O1119:BK1119,N(OFFSET($O214:BK214,0,MAX(COLUMN($O214:BK214))-COLUMN($O214:BK214),1,1)))</f>
        <v>0</v>
      </c>
      <c r="BL1148" s="256">
        <f ca="1">SUMPRODUCT($O1119:BL1119,N(OFFSET($O214:BL214,0,MAX(COLUMN($O214:BL214))-COLUMN($O214:BL214),1,1)))</f>
        <v>0</v>
      </c>
      <c r="BM1148" s="256">
        <f ca="1">SUMPRODUCT($O1119:BM1119,N(OFFSET($O214:BM214,0,MAX(COLUMN($O214:BM214))-COLUMN($O214:BM214),1,1)))</f>
        <v>0</v>
      </c>
    </row>
    <row r="1149" spans="3:65" ht="12.75" outlineLevel="1">
      <c r="C1149" s="220">
        <f t="shared" si="855"/>
        <v>4</v>
      </c>
      <c r="D1149" s="198" t="str">
        <f t="shared" si="856"/>
        <v>…</v>
      </c>
      <c r="E1149" s="245" t="str">
        <f t="shared" si="854"/>
        <v>Operating Savings</v>
      </c>
      <c r="F1149" s="215">
        <f t="shared" si="854"/>
        <v>1</v>
      </c>
      <c r="G1149" s="215"/>
      <c r="H1149" s="257"/>
      <c r="K1149" s="236">
        <f t="shared" si="857"/>
        <v>0</v>
      </c>
      <c r="L1149" s="237">
        <f t="shared" si="858"/>
        <v>0</v>
      </c>
      <c r="O1149" s="256">
        <f ca="1">SUMPRODUCT($O1120:O1120,N(OFFSET($O215:O215,0,MAX(COLUMN($O215:O215))-COLUMN($O215:O215),1,1)))</f>
        <v>0</v>
      </c>
      <c r="P1149" s="256">
        <f ca="1">SUMPRODUCT($O1120:P1120,N(OFFSET($O215:P215,0,MAX(COLUMN($O215:P215))-COLUMN($O215:P215),1,1)))</f>
        <v>0</v>
      </c>
      <c r="Q1149" s="256">
        <f ca="1">SUMPRODUCT($O1120:Q1120,N(OFFSET($O215:Q215,0,MAX(COLUMN($O215:Q215))-COLUMN($O215:Q215),1,1)))</f>
        <v>0</v>
      </c>
      <c r="R1149" s="256">
        <f ca="1">SUMPRODUCT($O1120:R1120,N(OFFSET($O215:R215,0,MAX(COLUMN($O215:R215))-COLUMN($O215:R215),1,1)))</f>
        <v>0</v>
      </c>
      <c r="S1149" s="256">
        <f ca="1">SUMPRODUCT($O1120:S1120,N(OFFSET($O215:S215,0,MAX(COLUMN($O215:S215))-COLUMN($O215:S215),1,1)))</f>
        <v>0</v>
      </c>
      <c r="T1149" s="256">
        <f ca="1">SUMPRODUCT($O1120:T1120,N(OFFSET($O215:T215,0,MAX(COLUMN($O215:T215))-COLUMN($O215:T215),1,1)))</f>
        <v>0</v>
      </c>
      <c r="U1149" s="256">
        <f ca="1">SUMPRODUCT($O1120:U1120,N(OFFSET($O215:U215,0,MAX(COLUMN($O215:U215))-COLUMN($O215:U215),1,1)))</f>
        <v>0</v>
      </c>
      <c r="V1149" s="256">
        <f ca="1">SUMPRODUCT($O1120:V1120,N(OFFSET($O215:V215,0,MAX(COLUMN($O215:V215))-COLUMN($O215:V215),1,1)))</f>
        <v>0</v>
      </c>
      <c r="W1149" s="256">
        <f ca="1">SUMPRODUCT($O1120:W1120,N(OFFSET($O215:W215,0,MAX(COLUMN($O215:W215))-COLUMN($O215:W215),1,1)))</f>
        <v>0</v>
      </c>
      <c r="X1149" s="256">
        <f ca="1">SUMPRODUCT($O1120:X1120,N(OFFSET($O215:X215,0,MAX(COLUMN($O215:X215))-COLUMN($O215:X215),1,1)))</f>
        <v>0</v>
      </c>
      <c r="Y1149" s="256">
        <f ca="1">SUMPRODUCT($O1120:Y1120,N(OFFSET($O215:Y215,0,MAX(COLUMN($O215:Y215))-COLUMN($O215:Y215),1,1)))</f>
        <v>0</v>
      </c>
      <c r="Z1149" s="256">
        <f ca="1">SUMPRODUCT($O1120:Z1120,N(OFFSET($O215:Z215,0,MAX(COLUMN($O215:Z215))-COLUMN($O215:Z215),1,1)))</f>
        <v>0</v>
      </c>
      <c r="AA1149" s="256">
        <f ca="1">SUMPRODUCT($O1120:AA1120,N(OFFSET($O215:AA215,0,MAX(COLUMN($O215:AA215))-COLUMN($O215:AA215),1,1)))</f>
        <v>0</v>
      </c>
      <c r="AB1149" s="256">
        <f ca="1">SUMPRODUCT($O1120:AB1120,N(OFFSET($O215:AB215,0,MAX(COLUMN($O215:AB215))-COLUMN($O215:AB215),1,1)))</f>
        <v>0</v>
      </c>
      <c r="AC1149" s="256">
        <f ca="1">SUMPRODUCT($O1120:AC1120,N(OFFSET($O215:AC215,0,MAX(COLUMN($O215:AC215))-COLUMN($O215:AC215),1,1)))</f>
        <v>0</v>
      </c>
      <c r="AD1149" s="256">
        <f ca="1">SUMPRODUCT($O1120:AD1120,N(OFFSET($O215:AD215,0,MAX(COLUMN($O215:AD215))-COLUMN($O215:AD215),1,1)))</f>
        <v>0</v>
      </c>
      <c r="AE1149" s="256">
        <f ca="1">SUMPRODUCT($O1120:AE1120,N(OFFSET($O215:AE215,0,MAX(COLUMN($O215:AE215))-COLUMN($O215:AE215),1,1)))</f>
        <v>0</v>
      </c>
      <c r="AF1149" s="256">
        <f ca="1">SUMPRODUCT($O1120:AF1120,N(OFFSET($O215:AF215,0,MAX(COLUMN($O215:AF215))-COLUMN($O215:AF215),1,1)))</f>
        <v>0</v>
      </c>
      <c r="AG1149" s="256">
        <f ca="1">SUMPRODUCT($O1120:AG1120,N(OFFSET($O215:AG215,0,MAX(COLUMN($O215:AG215))-COLUMN($O215:AG215),1,1)))</f>
        <v>0</v>
      </c>
      <c r="AH1149" s="256">
        <f ca="1">SUMPRODUCT($O1120:AH1120,N(OFFSET($O215:AH215,0,MAX(COLUMN($O215:AH215))-COLUMN($O215:AH215),1,1)))</f>
        <v>0</v>
      </c>
      <c r="AI1149" s="256">
        <f ca="1">SUMPRODUCT($O1120:AI1120,N(OFFSET($O215:AI215,0,MAX(COLUMN($O215:AI215))-COLUMN($O215:AI215),1,1)))</f>
        <v>0</v>
      </c>
      <c r="AJ1149" s="256">
        <f ca="1">SUMPRODUCT($O1120:AJ1120,N(OFFSET($O215:AJ215,0,MAX(COLUMN($O215:AJ215))-COLUMN($O215:AJ215),1,1)))</f>
        <v>0</v>
      </c>
      <c r="AK1149" s="256">
        <f ca="1">SUMPRODUCT($O1120:AK1120,N(OFFSET($O215:AK215,0,MAX(COLUMN($O215:AK215))-COLUMN($O215:AK215),1,1)))</f>
        <v>0</v>
      </c>
      <c r="AL1149" s="256">
        <f ca="1">SUMPRODUCT($O1120:AL1120,N(OFFSET($O215:AL215,0,MAX(COLUMN($O215:AL215))-COLUMN($O215:AL215),1,1)))</f>
        <v>0</v>
      </c>
      <c r="AM1149" s="256">
        <f ca="1">SUMPRODUCT($O1120:AM1120,N(OFFSET($O215:AM215,0,MAX(COLUMN($O215:AM215))-COLUMN($O215:AM215),1,1)))</f>
        <v>0</v>
      </c>
      <c r="AN1149" s="256">
        <f ca="1">SUMPRODUCT($O1120:AN1120,N(OFFSET($O215:AN215,0,MAX(COLUMN($O215:AN215))-COLUMN($O215:AN215),1,1)))</f>
        <v>0</v>
      </c>
      <c r="AO1149" s="256">
        <f ca="1">SUMPRODUCT($O1120:AO1120,N(OFFSET($O215:AO215,0,MAX(COLUMN($O215:AO215))-COLUMN($O215:AO215),1,1)))</f>
        <v>0</v>
      </c>
      <c r="AP1149" s="256">
        <f ca="1">SUMPRODUCT($O1120:AP1120,N(OFFSET($O215:AP215,0,MAX(COLUMN($O215:AP215))-COLUMN($O215:AP215),1,1)))</f>
        <v>0</v>
      </c>
      <c r="AQ1149" s="256">
        <f ca="1">SUMPRODUCT($O1120:AQ1120,N(OFFSET($O215:AQ215,0,MAX(COLUMN($O215:AQ215))-COLUMN($O215:AQ215),1,1)))</f>
        <v>0</v>
      </c>
      <c r="AR1149" s="256">
        <f ca="1">SUMPRODUCT($O1120:AR1120,N(OFFSET($O215:AR215,0,MAX(COLUMN($O215:AR215))-COLUMN($O215:AR215),1,1)))</f>
        <v>0</v>
      </c>
      <c r="AS1149" s="256">
        <f ca="1">SUMPRODUCT($O1120:AS1120,N(OFFSET($O215:AS215,0,MAX(COLUMN($O215:AS215))-COLUMN($O215:AS215),1,1)))</f>
        <v>0</v>
      </c>
      <c r="AT1149" s="256">
        <f ca="1">SUMPRODUCT($O1120:AT1120,N(OFFSET($O215:AT215,0,MAX(COLUMN($O215:AT215))-COLUMN($O215:AT215),1,1)))</f>
        <v>0</v>
      </c>
      <c r="AU1149" s="256">
        <f ca="1">SUMPRODUCT($O1120:AU1120,N(OFFSET($O215:AU215,0,MAX(COLUMN($O215:AU215))-COLUMN($O215:AU215),1,1)))</f>
        <v>0</v>
      </c>
      <c r="AV1149" s="256">
        <f ca="1">SUMPRODUCT($O1120:AV1120,N(OFFSET($O215:AV215,0,MAX(COLUMN($O215:AV215))-COLUMN($O215:AV215),1,1)))</f>
        <v>0</v>
      </c>
      <c r="AW1149" s="256">
        <f ca="1">SUMPRODUCT($O1120:AW1120,N(OFFSET($O215:AW215,0,MAX(COLUMN($O215:AW215))-COLUMN($O215:AW215),1,1)))</f>
        <v>0</v>
      </c>
      <c r="AX1149" s="256">
        <f ca="1">SUMPRODUCT($O1120:AX1120,N(OFFSET($O215:AX215,0,MAX(COLUMN($O215:AX215))-COLUMN($O215:AX215),1,1)))</f>
        <v>0</v>
      </c>
      <c r="AY1149" s="256">
        <f ca="1">SUMPRODUCT($O1120:AY1120,N(OFFSET($O215:AY215,0,MAX(COLUMN($O215:AY215))-COLUMN($O215:AY215),1,1)))</f>
        <v>0</v>
      </c>
      <c r="AZ1149" s="256">
        <f ca="1">SUMPRODUCT($O1120:AZ1120,N(OFFSET($O215:AZ215,0,MAX(COLUMN($O215:AZ215))-COLUMN($O215:AZ215),1,1)))</f>
        <v>0</v>
      </c>
      <c r="BA1149" s="256">
        <f ca="1">SUMPRODUCT($O1120:BA1120,N(OFFSET($O215:BA215,0,MAX(COLUMN($O215:BA215))-COLUMN($O215:BA215),1,1)))</f>
        <v>0</v>
      </c>
      <c r="BB1149" s="256">
        <f ca="1">SUMPRODUCT($O1120:BB1120,N(OFFSET($O215:BB215,0,MAX(COLUMN($O215:BB215))-COLUMN($O215:BB215),1,1)))</f>
        <v>0</v>
      </c>
      <c r="BC1149" s="256">
        <f ca="1">SUMPRODUCT($O1120:BC1120,N(OFFSET($O215:BC215,0,MAX(COLUMN($O215:BC215))-COLUMN($O215:BC215),1,1)))</f>
        <v>0</v>
      </c>
      <c r="BD1149" s="256">
        <f ca="1">SUMPRODUCT($O1120:BD1120,N(OFFSET($O215:BD215,0,MAX(COLUMN($O215:BD215))-COLUMN($O215:BD215),1,1)))</f>
        <v>0</v>
      </c>
      <c r="BE1149" s="256">
        <f ca="1">SUMPRODUCT($O1120:BE1120,N(OFFSET($O215:BE215,0,MAX(COLUMN($O215:BE215))-COLUMN($O215:BE215),1,1)))</f>
        <v>0</v>
      </c>
      <c r="BF1149" s="256">
        <f ca="1">SUMPRODUCT($O1120:BF1120,N(OFFSET($O215:BF215,0,MAX(COLUMN($O215:BF215))-COLUMN($O215:BF215),1,1)))</f>
        <v>0</v>
      </c>
      <c r="BG1149" s="256">
        <f ca="1">SUMPRODUCT($O1120:BG1120,N(OFFSET($O215:BG215,0,MAX(COLUMN($O215:BG215))-COLUMN($O215:BG215),1,1)))</f>
        <v>0</v>
      </c>
      <c r="BH1149" s="256">
        <f ca="1">SUMPRODUCT($O1120:BH1120,N(OFFSET($O215:BH215,0,MAX(COLUMN($O215:BH215))-COLUMN($O215:BH215),1,1)))</f>
        <v>0</v>
      </c>
      <c r="BI1149" s="256">
        <f ca="1">SUMPRODUCT($O1120:BI1120,N(OFFSET($O215:BI215,0,MAX(COLUMN($O215:BI215))-COLUMN($O215:BI215),1,1)))</f>
        <v>0</v>
      </c>
      <c r="BJ1149" s="256">
        <f ca="1">SUMPRODUCT($O1120:BJ1120,N(OFFSET($O215:BJ215,0,MAX(COLUMN($O215:BJ215))-COLUMN($O215:BJ215),1,1)))</f>
        <v>0</v>
      </c>
      <c r="BK1149" s="256">
        <f ca="1">SUMPRODUCT($O1120:BK1120,N(OFFSET($O215:BK215,0,MAX(COLUMN($O215:BK215))-COLUMN($O215:BK215),1,1)))</f>
        <v>0</v>
      </c>
      <c r="BL1149" s="256">
        <f ca="1">SUMPRODUCT($O1120:BL1120,N(OFFSET($O215:BL215,0,MAX(COLUMN($O215:BL215))-COLUMN($O215:BL215),1,1)))</f>
        <v>0</v>
      </c>
      <c r="BM1149" s="256">
        <f ca="1">SUMPRODUCT($O1120:BM1120,N(OFFSET($O215:BM215,0,MAX(COLUMN($O215:BM215))-COLUMN($O215:BM215),1,1)))</f>
        <v>0</v>
      </c>
    </row>
    <row r="1150" spans="3:65" ht="12.75" outlineLevel="1">
      <c r="C1150" s="220">
        <f t="shared" si="855"/>
        <v>5</v>
      </c>
      <c r="D1150" s="198" t="str">
        <f t="shared" si="856"/>
        <v>…</v>
      </c>
      <c r="E1150" s="245" t="str">
        <f t="shared" si="854"/>
        <v>Operating Expense</v>
      </c>
      <c r="F1150" s="215">
        <f t="shared" si="854"/>
        <v>2</v>
      </c>
      <c r="G1150" s="215"/>
      <c r="H1150" s="257"/>
      <c r="K1150" s="236">
        <f t="shared" si="857"/>
        <v>0</v>
      </c>
      <c r="L1150" s="237">
        <f t="shared" si="858"/>
        <v>0</v>
      </c>
      <c r="O1150" s="256">
        <f ca="1">SUMPRODUCT($O1121:O1121,N(OFFSET($O216:O216,0,MAX(COLUMN($O216:O216))-COLUMN($O216:O216),1,1)))</f>
        <v>0</v>
      </c>
      <c r="P1150" s="256">
        <f ca="1">SUMPRODUCT($O1121:P1121,N(OFFSET($O216:P216,0,MAX(COLUMN($O216:P216))-COLUMN($O216:P216),1,1)))</f>
        <v>0</v>
      </c>
      <c r="Q1150" s="256">
        <f ca="1">SUMPRODUCT($O1121:Q1121,N(OFFSET($O216:Q216,0,MAX(COLUMN($O216:Q216))-COLUMN($O216:Q216),1,1)))</f>
        <v>0</v>
      </c>
      <c r="R1150" s="256">
        <f ca="1">SUMPRODUCT($O1121:R1121,N(OFFSET($O216:R216,0,MAX(COLUMN($O216:R216))-COLUMN($O216:R216),1,1)))</f>
        <v>0</v>
      </c>
      <c r="S1150" s="256">
        <f ca="1">SUMPRODUCT($O1121:S1121,N(OFFSET($O216:S216,0,MAX(COLUMN($O216:S216))-COLUMN($O216:S216),1,1)))</f>
        <v>0</v>
      </c>
      <c r="T1150" s="256">
        <f ca="1">SUMPRODUCT($O1121:T1121,N(OFFSET($O216:T216,0,MAX(COLUMN($O216:T216))-COLUMN($O216:T216),1,1)))</f>
        <v>0</v>
      </c>
      <c r="U1150" s="256">
        <f ca="1">SUMPRODUCT($O1121:U1121,N(OFFSET($O216:U216,0,MAX(COLUMN($O216:U216))-COLUMN($O216:U216),1,1)))</f>
        <v>0</v>
      </c>
      <c r="V1150" s="256">
        <f ca="1">SUMPRODUCT($O1121:V1121,N(OFFSET($O216:V216,0,MAX(COLUMN($O216:V216))-COLUMN($O216:V216),1,1)))</f>
        <v>0</v>
      </c>
      <c r="W1150" s="256">
        <f ca="1">SUMPRODUCT($O1121:W1121,N(OFFSET($O216:W216,0,MAX(COLUMN($O216:W216))-COLUMN($O216:W216),1,1)))</f>
        <v>0</v>
      </c>
      <c r="X1150" s="256">
        <f ca="1">SUMPRODUCT($O1121:X1121,N(OFFSET($O216:X216,0,MAX(COLUMN($O216:X216))-COLUMN($O216:X216),1,1)))</f>
        <v>0</v>
      </c>
      <c r="Y1150" s="256">
        <f ca="1">SUMPRODUCT($O1121:Y1121,N(OFFSET($O216:Y216,0,MAX(COLUMN($O216:Y216))-COLUMN($O216:Y216),1,1)))</f>
        <v>0</v>
      </c>
      <c r="Z1150" s="256">
        <f ca="1">SUMPRODUCT($O1121:Z1121,N(OFFSET($O216:Z216,0,MAX(COLUMN($O216:Z216))-COLUMN($O216:Z216),1,1)))</f>
        <v>0</v>
      </c>
      <c r="AA1150" s="256">
        <f ca="1">SUMPRODUCT($O1121:AA1121,N(OFFSET($O216:AA216,0,MAX(COLUMN($O216:AA216))-COLUMN($O216:AA216),1,1)))</f>
        <v>0</v>
      </c>
      <c r="AB1150" s="256">
        <f ca="1">SUMPRODUCT($O1121:AB1121,N(OFFSET($O216:AB216,0,MAX(COLUMN($O216:AB216))-COLUMN($O216:AB216),1,1)))</f>
        <v>0</v>
      </c>
      <c r="AC1150" s="256">
        <f ca="1">SUMPRODUCT($O1121:AC1121,N(OFFSET($O216:AC216,0,MAX(COLUMN($O216:AC216))-COLUMN($O216:AC216),1,1)))</f>
        <v>0</v>
      </c>
      <c r="AD1150" s="256">
        <f ca="1">SUMPRODUCT($O1121:AD1121,N(OFFSET($O216:AD216,0,MAX(COLUMN($O216:AD216))-COLUMN($O216:AD216),1,1)))</f>
        <v>0</v>
      </c>
      <c r="AE1150" s="256">
        <f ca="1">SUMPRODUCT($O1121:AE1121,N(OFFSET($O216:AE216,0,MAX(COLUMN($O216:AE216))-COLUMN($O216:AE216),1,1)))</f>
        <v>0</v>
      </c>
      <c r="AF1150" s="256">
        <f ca="1">SUMPRODUCT($O1121:AF1121,N(OFFSET($O216:AF216,0,MAX(COLUMN($O216:AF216))-COLUMN($O216:AF216),1,1)))</f>
        <v>0</v>
      </c>
      <c r="AG1150" s="256">
        <f ca="1">SUMPRODUCT($O1121:AG1121,N(OFFSET($O216:AG216,0,MAX(COLUMN($O216:AG216))-COLUMN($O216:AG216),1,1)))</f>
        <v>0</v>
      </c>
      <c r="AH1150" s="256">
        <f ca="1">SUMPRODUCT($O1121:AH1121,N(OFFSET($O216:AH216,0,MAX(COLUMN($O216:AH216))-COLUMN($O216:AH216),1,1)))</f>
        <v>0</v>
      </c>
      <c r="AI1150" s="256">
        <f ca="1">SUMPRODUCT($O1121:AI1121,N(OFFSET($O216:AI216,0,MAX(COLUMN($O216:AI216))-COLUMN($O216:AI216),1,1)))</f>
        <v>0</v>
      </c>
      <c r="AJ1150" s="256">
        <f ca="1">SUMPRODUCT($O1121:AJ1121,N(OFFSET($O216:AJ216,0,MAX(COLUMN($O216:AJ216))-COLUMN($O216:AJ216),1,1)))</f>
        <v>0</v>
      </c>
      <c r="AK1150" s="256">
        <f ca="1">SUMPRODUCT($O1121:AK1121,N(OFFSET($O216:AK216,0,MAX(COLUMN($O216:AK216))-COLUMN($O216:AK216),1,1)))</f>
        <v>0</v>
      </c>
      <c r="AL1150" s="256">
        <f ca="1">SUMPRODUCT($O1121:AL1121,N(OFFSET($O216:AL216,0,MAX(COLUMN($O216:AL216))-COLUMN($O216:AL216),1,1)))</f>
        <v>0</v>
      </c>
      <c r="AM1150" s="256">
        <f ca="1">SUMPRODUCT($O1121:AM1121,N(OFFSET($O216:AM216,0,MAX(COLUMN($O216:AM216))-COLUMN($O216:AM216),1,1)))</f>
        <v>0</v>
      </c>
      <c r="AN1150" s="256">
        <f ca="1">SUMPRODUCT($O1121:AN1121,N(OFFSET($O216:AN216,0,MAX(COLUMN($O216:AN216))-COLUMN($O216:AN216),1,1)))</f>
        <v>0</v>
      </c>
      <c r="AO1150" s="256">
        <f ca="1">SUMPRODUCT($O1121:AO1121,N(OFFSET($O216:AO216,0,MAX(COLUMN($O216:AO216))-COLUMN($O216:AO216),1,1)))</f>
        <v>0</v>
      </c>
      <c r="AP1150" s="256">
        <f ca="1">SUMPRODUCT($O1121:AP1121,N(OFFSET($O216:AP216,0,MAX(COLUMN($O216:AP216))-COLUMN($O216:AP216),1,1)))</f>
        <v>0</v>
      </c>
      <c r="AQ1150" s="256">
        <f ca="1">SUMPRODUCT($O1121:AQ1121,N(OFFSET($O216:AQ216,0,MAX(COLUMN($O216:AQ216))-COLUMN($O216:AQ216),1,1)))</f>
        <v>0</v>
      </c>
      <c r="AR1150" s="256">
        <f ca="1">SUMPRODUCT($O1121:AR1121,N(OFFSET($O216:AR216,0,MAX(COLUMN($O216:AR216))-COLUMN($O216:AR216),1,1)))</f>
        <v>0</v>
      </c>
      <c r="AS1150" s="256">
        <f ca="1">SUMPRODUCT($O1121:AS1121,N(OFFSET($O216:AS216,0,MAX(COLUMN($O216:AS216))-COLUMN($O216:AS216),1,1)))</f>
        <v>0</v>
      </c>
      <c r="AT1150" s="256">
        <f ca="1">SUMPRODUCT($O1121:AT1121,N(OFFSET($O216:AT216,0,MAX(COLUMN($O216:AT216))-COLUMN($O216:AT216),1,1)))</f>
        <v>0</v>
      </c>
      <c r="AU1150" s="256">
        <f ca="1">SUMPRODUCT($O1121:AU1121,N(OFFSET($O216:AU216,0,MAX(COLUMN($O216:AU216))-COLUMN($O216:AU216),1,1)))</f>
        <v>0</v>
      </c>
      <c r="AV1150" s="256">
        <f ca="1">SUMPRODUCT($O1121:AV1121,N(OFFSET($O216:AV216,0,MAX(COLUMN($O216:AV216))-COLUMN($O216:AV216),1,1)))</f>
        <v>0</v>
      </c>
      <c r="AW1150" s="256">
        <f ca="1">SUMPRODUCT($O1121:AW1121,N(OFFSET($O216:AW216,0,MAX(COLUMN($O216:AW216))-COLUMN($O216:AW216),1,1)))</f>
        <v>0</v>
      </c>
      <c r="AX1150" s="256">
        <f ca="1">SUMPRODUCT($O1121:AX1121,N(OFFSET($O216:AX216,0,MAX(COLUMN($O216:AX216))-COLUMN($O216:AX216),1,1)))</f>
        <v>0</v>
      </c>
      <c r="AY1150" s="256">
        <f ca="1">SUMPRODUCT($O1121:AY1121,N(OFFSET($O216:AY216,0,MAX(COLUMN($O216:AY216))-COLUMN($O216:AY216),1,1)))</f>
        <v>0</v>
      </c>
      <c r="AZ1150" s="256">
        <f ca="1">SUMPRODUCT($O1121:AZ1121,N(OFFSET($O216:AZ216,0,MAX(COLUMN($O216:AZ216))-COLUMN($O216:AZ216),1,1)))</f>
        <v>0</v>
      </c>
      <c r="BA1150" s="256">
        <f ca="1">SUMPRODUCT($O1121:BA1121,N(OFFSET($O216:BA216,0,MAX(COLUMN($O216:BA216))-COLUMN($O216:BA216),1,1)))</f>
        <v>0</v>
      </c>
      <c r="BB1150" s="256">
        <f ca="1">SUMPRODUCT($O1121:BB1121,N(OFFSET($O216:BB216,0,MAX(COLUMN($O216:BB216))-COLUMN($O216:BB216),1,1)))</f>
        <v>0</v>
      </c>
      <c r="BC1150" s="256">
        <f ca="1">SUMPRODUCT($O1121:BC1121,N(OFFSET($O216:BC216,0,MAX(COLUMN($O216:BC216))-COLUMN($O216:BC216),1,1)))</f>
        <v>0</v>
      </c>
      <c r="BD1150" s="256">
        <f ca="1">SUMPRODUCT($O1121:BD1121,N(OFFSET($O216:BD216,0,MAX(COLUMN($O216:BD216))-COLUMN($O216:BD216),1,1)))</f>
        <v>0</v>
      </c>
      <c r="BE1150" s="256">
        <f ca="1">SUMPRODUCT($O1121:BE1121,N(OFFSET($O216:BE216,0,MAX(COLUMN($O216:BE216))-COLUMN($O216:BE216),1,1)))</f>
        <v>0</v>
      </c>
      <c r="BF1150" s="256">
        <f ca="1">SUMPRODUCT($O1121:BF1121,N(OFFSET($O216:BF216,0,MAX(COLUMN($O216:BF216))-COLUMN($O216:BF216),1,1)))</f>
        <v>0</v>
      </c>
      <c r="BG1150" s="256">
        <f ca="1">SUMPRODUCT($O1121:BG1121,N(OFFSET($O216:BG216,0,MAX(COLUMN($O216:BG216))-COLUMN($O216:BG216),1,1)))</f>
        <v>0</v>
      </c>
      <c r="BH1150" s="256">
        <f ca="1">SUMPRODUCT($O1121:BH1121,N(OFFSET($O216:BH216,0,MAX(COLUMN($O216:BH216))-COLUMN($O216:BH216),1,1)))</f>
        <v>0</v>
      </c>
      <c r="BI1150" s="256">
        <f ca="1">SUMPRODUCT($O1121:BI1121,N(OFFSET($O216:BI216,0,MAX(COLUMN($O216:BI216))-COLUMN($O216:BI216),1,1)))</f>
        <v>0</v>
      </c>
      <c r="BJ1150" s="256">
        <f ca="1">SUMPRODUCT($O1121:BJ1121,N(OFFSET($O216:BJ216,0,MAX(COLUMN($O216:BJ216))-COLUMN($O216:BJ216),1,1)))</f>
        <v>0</v>
      </c>
      <c r="BK1150" s="256">
        <f ca="1">SUMPRODUCT($O1121:BK1121,N(OFFSET($O216:BK216,0,MAX(COLUMN($O216:BK216))-COLUMN($O216:BK216),1,1)))</f>
        <v>0</v>
      </c>
      <c r="BL1150" s="256">
        <f ca="1">SUMPRODUCT($O1121:BL1121,N(OFFSET($O216:BL216,0,MAX(COLUMN($O216:BL216))-COLUMN($O216:BL216),1,1)))</f>
        <v>0</v>
      </c>
      <c r="BM1150" s="256">
        <f ca="1">SUMPRODUCT($O1121:BM1121,N(OFFSET($O216:BM216,0,MAX(COLUMN($O216:BM216))-COLUMN($O216:BM216),1,1)))</f>
        <v>0</v>
      </c>
    </row>
    <row r="1151" spans="3:65" ht="12.75" outlineLevel="1">
      <c r="C1151" s="220">
        <f t="shared" si="855"/>
        <v>6</v>
      </c>
      <c r="D1151" s="198" t="str">
        <f t="shared" si="856"/>
        <v>…</v>
      </c>
      <c r="E1151" s="245" t="str">
        <f t="shared" si="854"/>
        <v>Operating Expense</v>
      </c>
      <c r="F1151" s="215">
        <f t="shared" si="854"/>
        <v>2</v>
      </c>
      <c r="G1151" s="215"/>
      <c r="H1151" s="257"/>
      <c r="K1151" s="236">
        <f t="shared" si="857"/>
        <v>0</v>
      </c>
      <c r="L1151" s="237">
        <f t="shared" si="858"/>
        <v>0</v>
      </c>
      <c r="O1151" s="256">
        <f ca="1">SUMPRODUCT($O1122:O1122,N(OFFSET($O217:O217,0,MAX(COLUMN($O217:O217))-COLUMN($O217:O217),1,1)))</f>
        <v>0</v>
      </c>
      <c r="P1151" s="256">
        <f ca="1">SUMPRODUCT($O1122:P1122,N(OFFSET($O217:P217,0,MAX(COLUMN($O217:P217))-COLUMN($O217:P217),1,1)))</f>
        <v>0</v>
      </c>
      <c r="Q1151" s="256">
        <f ca="1">SUMPRODUCT($O1122:Q1122,N(OFFSET($O217:Q217,0,MAX(COLUMN($O217:Q217))-COLUMN($O217:Q217),1,1)))</f>
        <v>0</v>
      </c>
      <c r="R1151" s="256">
        <f ca="1">SUMPRODUCT($O1122:R1122,N(OFFSET($O217:R217,0,MAX(COLUMN($O217:R217))-COLUMN($O217:R217),1,1)))</f>
        <v>0</v>
      </c>
      <c r="S1151" s="256">
        <f ca="1">SUMPRODUCT($O1122:S1122,N(OFFSET($O217:S217,0,MAX(COLUMN($O217:S217))-COLUMN($O217:S217),1,1)))</f>
        <v>0</v>
      </c>
      <c r="T1151" s="256">
        <f ca="1">SUMPRODUCT($O1122:T1122,N(OFFSET($O217:T217,0,MAX(COLUMN($O217:T217))-COLUMN($O217:T217),1,1)))</f>
        <v>0</v>
      </c>
      <c r="U1151" s="256">
        <f ca="1">SUMPRODUCT($O1122:U1122,N(OFFSET($O217:U217,0,MAX(COLUMN($O217:U217))-COLUMN($O217:U217),1,1)))</f>
        <v>0</v>
      </c>
      <c r="V1151" s="256">
        <f ca="1">SUMPRODUCT($O1122:V1122,N(OFFSET($O217:V217,0,MAX(COLUMN($O217:V217))-COLUMN($O217:V217),1,1)))</f>
        <v>0</v>
      </c>
      <c r="W1151" s="256">
        <f ca="1">SUMPRODUCT($O1122:W1122,N(OFFSET($O217:W217,0,MAX(COLUMN($O217:W217))-COLUMN($O217:W217),1,1)))</f>
        <v>0</v>
      </c>
      <c r="X1151" s="256">
        <f ca="1">SUMPRODUCT($O1122:X1122,N(OFFSET($O217:X217,0,MAX(COLUMN($O217:X217))-COLUMN($O217:X217),1,1)))</f>
        <v>0</v>
      </c>
      <c r="Y1151" s="256">
        <f ca="1">SUMPRODUCT($O1122:Y1122,N(OFFSET($O217:Y217,0,MAX(COLUMN($O217:Y217))-COLUMN($O217:Y217),1,1)))</f>
        <v>0</v>
      </c>
      <c r="Z1151" s="256">
        <f ca="1">SUMPRODUCT($O1122:Z1122,N(OFFSET($O217:Z217,0,MAX(COLUMN($O217:Z217))-COLUMN($O217:Z217),1,1)))</f>
        <v>0</v>
      </c>
      <c r="AA1151" s="256">
        <f ca="1">SUMPRODUCT($O1122:AA1122,N(OFFSET($O217:AA217,0,MAX(COLUMN($O217:AA217))-COLUMN($O217:AA217),1,1)))</f>
        <v>0</v>
      </c>
      <c r="AB1151" s="256">
        <f ca="1">SUMPRODUCT($O1122:AB1122,N(OFFSET($O217:AB217,0,MAX(COLUMN($O217:AB217))-COLUMN($O217:AB217),1,1)))</f>
        <v>0</v>
      </c>
      <c r="AC1151" s="256">
        <f ca="1">SUMPRODUCT($O1122:AC1122,N(OFFSET($O217:AC217,0,MAX(COLUMN($O217:AC217))-COLUMN($O217:AC217),1,1)))</f>
        <v>0</v>
      </c>
      <c r="AD1151" s="256">
        <f ca="1">SUMPRODUCT($O1122:AD1122,N(OFFSET($O217:AD217,0,MAX(COLUMN($O217:AD217))-COLUMN($O217:AD217),1,1)))</f>
        <v>0</v>
      </c>
      <c r="AE1151" s="256">
        <f ca="1">SUMPRODUCT($O1122:AE1122,N(OFFSET($O217:AE217,0,MAX(COLUMN($O217:AE217))-COLUMN($O217:AE217),1,1)))</f>
        <v>0</v>
      </c>
      <c r="AF1151" s="256">
        <f ca="1">SUMPRODUCT($O1122:AF1122,N(OFFSET($O217:AF217,0,MAX(COLUMN($O217:AF217))-COLUMN($O217:AF217),1,1)))</f>
        <v>0</v>
      </c>
      <c r="AG1151" s="256">
        <f ca="1">SUMPRODUCT($O1122:AG1122,N(OFFSET($O217:AG217,0,MAX(COLUMN($O217:AG217))-COLUMN($O217:AG217),1,1)))</f>
        <v>0</v>
      </c>
      <c r="AH1151" s="256">
        <f ca="1">SUMPRODUCT($O1122:AH1122,N(OFFSET($O217:AH217,0,MAX(COLUMN($O217:AH217))-COLUMN($O217:AH217),1,1)))</f>
        <v>0</v>
      </c>
      <c r="AI1151" s="256">
        <f ca="1">SUMPRODUCT($O1122:AI1122,N(OFFSET($O217:AI217,0,MAX(COLUMN($O217:AI217))-COLUMN($O217:AI217),1,1)))</f>
        <v>0</v>
      </c>
      <c r="AJ1151" s="256">
        <f ca="1">SUMPRODUCT($O1122:AJ1122,N(OFFSET($O217:AJ217,0,MAX(COLUMN($O217:AJ217))-COLUMN($O217:AJ217),1,1)))</f>
        <v>0</v>
      </c>
      <c r="AK1151" s="256">
        <f ca="1">SUMPRODUCT($O1122:AK1122,N(OFFSET($O217:AK217,0,MAX(COLUMN($O217:AK217))-COLUMN($O217:AK217),1,1)))</f>
        <v>0</v>
      </c>
      <c r="AL1151" s="256">
        <f ca="1">SUMPRODUCT($O1122:AL1122,N(OFFSET($O217:AL217,0,MAX(COLUMN($O217:AL217))-COLUMN($O217:AL217),1,1)))</f>
        <v>0</v>
      </c>
      <c r="AM1151" s="256">
        <f ca="1">SUMPRODUCT($O1122:AM1122,N(OFFSET($O217:AM217,0,MAX(COLUMN($O217:AM217))-COLUMN($O217:AM217),1,1)))</f>
        <v>0</v>
      </c>
      <c r="AN1151" s="256">
        <f ca="1">SUMPRODUCT($O1122:AN1122,N(OFFSET($O217:AN217,0,MAX(COLUMN($O217:AN217))-COLUMN($O217:AN217),1,1)))</f>
        <v>0</v>
      </c>
      <c r="AO1151" s="256">
        <f ca="1">SUMPRODUCT($O1122:AO1122,N(OFFSET($O217:AO217,0,MAX(COLUMN($O217:AO217))-COLUMN($O217:AO217),1,1)))</f>
        <v>0</v>
      </c>
      <c r="AP1151" s="256">
        <f ca="1">SUMPRODUCT($O1122:AP1122,N(OFFSET($O217:AP217,0,MAX(COLUMN($O217:AP217))-COLUMN($O217:AP217),1,1)))</f>
        <v>0</v>
      </c>
      <c r="AQ1151" s="256">
        <f ca="1">SUMPRODUCT($O1122:AQ1122,N(OFFSET($O217:AQ217,0,MAX(COLUMN($O217:AQ217))-COLUMN($O217:AQ217),1,1)))</f>
        <v>0</v>
      </c>
      <c r="AR1151" s="256">
        <f ca="1">SUMPRODUCT($O1122:AR1122,N(OFFSET($O217:AR217,0,MAX(COLUMN($O217:AR217))-COLUMN($O217:AR217),1,1)))</f>
        <v>0</v>
      </c>
      <c r="AS1151" s="256">
        <f ca="1">SUMPRODUCT($O1122:AS1122,N(OFFSET($O217:AS217,0,MAX(COLUMN($O217:AS217))-COLUMN($O217:AS217),1,1)))</f>
        <v>0</v>
      </c>
      <c r="AT1151" s="256">
        <f ca="1">SUMPRODUCT($O1122:AT1122,N(OFFSET($O217:AT217,0,MAX(COLUMN($O217:AT217))-COLUMN($O217:AT217),1,1)))</f>
        <v>0</v>
      </c>
      <c r="AU1151" s="256">
        <f ca="1">SUMPRODUCT($O1122:AU1122,N(OFFSET($O217:AU217,0,MAX(COLUMN($O217:AU217))-COLUMN($O217:AU217),1,1)))</f>
        <v>0</v>
      </c>
      <c r="AV1151" s="256">
        <f ca="1">SUMPRODUCT($O1122:AV1122,N(OFFSET($O217:AV217,0,MAX(COLUMN($O217:AV217))-COLUMN($O217:AV217),1,1)))</f>
        <v>0</v>
      </c>
      <c r="AW1151" s="256">
        <f ca="1">SUMPRODUCT($O1122:AW1122,N(OFFSET($O217:AW217,0,MAX(COLUMN($O217:AW217))-COLUMN($O217:AW217),1,1)))</f>
        <v>0</v>
      </c>
      <c r="AX1151" s="256">
        <f ca="1">SUMPRODUCT($O1122:AX1122,N(OFFSET($O217:AX217,0,MAX(COLUMN($O217:AX217))-COLUMN($O217:AX217),1,1)))</f>
        <v>0</v>
      </c>
      <c r="AY1151" s="256">
        <f ca="1">SUMPRODUCT($O1122:AY1122,N(OFFSET($O217:AY217,0,MAX(COLUMN($O217:AY217))-COLUMN($O217:AY217),1,1)))</f>
        <v>0</v>
      </c>
      <c r="AZ1151" s="256">
        <f ca="1">SUMPRODUCT($O1122:AZ1122,N(OFFSET($O217:AZ217,0,MAX(COLUMN($O217:AZ217))-COLUMN($O217:AZ217),1,1)))</f>
        <v>0</v>
      </c>
      <c r="BA1151" s="256">
        <f ca="1">SUMPRODUCT($O1122:BA1122,N(OFFSET($O217:BA217,0,MAX(COLUMN($O217:BA217))-COLUMN($O217:BA217),1,1)))</f>
        <v>0</v>
      </c>
      <c r="BB1151" s="256">
        <f ca="1">SUMPRODUCT($O1122:BB1122,N(OFFSET($O217:BB217,0,MAX(COLUMN($O217:BB217))-COLUMN($O217:BB217),1,1)))</f>
        <v>0</v>
      </c>
      <c r="BC1151" s="256">
        <f ca="1">SUMPRODUCT($O1122:BC1122,N(OFFSET($O217:BC217,0,MAX(COLUMN($O217:BC217))-COLUMN($O217:BC217),1,1)))</f>
        <v>0</v>
      </c>
      <c r="BD1151" s="256">
        <f ca="1">SUMPRODUCT($O1122:BD1122,N(OFFSET($O217:BD217,0,MAX(COLUMN($O217:BD217))-COLUMN($O217:BD217),1,1)))</f>
        <v>0</v>
      </c>
      <c r="BE1151" s="256">
        <f ca="1">SUMPRODUCT($O1122:BE1122,N(OFFSET($O217:BE217,0,MAX(COLUMN($O217:BE217))-COLUMN($O217:BE217),1,1)))</f>
        <v>0</v>
      </c>
      <c r="BF1151" s="256">
        <f ca="1">SUMPRODUCT($O1122:BF1122,N(OFFSET($O217:BF217,0,MAX(COLUMN($O217:BF217))-COLUMN($O217:BF217),1,1)))</f>
        <v>0</v>
      </c>
      <c r="BG1151" s="256">
        <f ca="1">SUMPRODUCT($O1122:BG1122,N(OFFSET($O217:BG217,0,MAX(COLUMN($O217:BG217))-COLUMN($O217:BG217),1,1)))</f>
        <v>0</v>
      </c>
      <c r="BH1151" s="256">
        <f ca="1">SUMPRODUCT($O1122:BH1122,N(OFFSET($O217:BH217,0,MAX(COLUMN($O217:BH217))-COLUMN($O217:BH217),1,1)))</f>
        <v>0</v>
      </c>
      <c r="BI1151" s="256">
        <f ca="1">SUMPRODUCT($O1122:BI1122,N(OFFSET($O217:BI217,0,MAX(COLUMN($O217:BI217))-COLUMN($O217:BI217),1,1)))</f>
        <v>0</v>
      </c>
      <c r="BJ1151" s="256">
        <f ca="1">SUMPRODUCT($O1122:BJ1122,N(OFFSET($O217:BJ217,0,MAX(COLUMN($O217:BJ217))-COLUMN($O217:BJ217),1,1)))</f>
        <v>0</v>
      </c>
      <c r="BK1151" s="256">
        <f ca="1">SUMPRODUCT($O1122:BK1122,N(OFFSET($O217:BK217,0,MAX(COLUMN($O217:BK217))-COLUMN($O217:BK217),1,1)))</f>
        <v>0</v>
      </c>
      <c r="BL1151" s="256">
        <f ca="1">SUMPRODUCT($O1122:BL1122,N(OFFSET($O217:BL217,0,MAX(COLUMN($O217:BL217))-COLUMN($O217:BL217),1,1)))</f>
        <v>0</v>
      </c>
      <c r="BM1151" s="256">
        <f ca="1">SUMPRODUCT($O1122:BM1122,N(OFFSET($O217:BM217,0,MAX(COLUMN($O217:BM217))-COLUMN($O217:BM217),1,1)))</f>
        <v>0</v>
      </c>
    </row>
    <row r="1152" spans="3:65" ht="12.75" outlineLevel="1">
      <c r="C1152" s="220">
        <f t="shared" si="855"/>
        <v>7</v>
      </c>
      <c r="D1152" s="198" t="str">
        <f t="shared" si="856"/>
        <v>…</v>
      </c>
      <c r="E1152" s="245" t="str">
        <f t="shared" si="854"/>
        <v>Operating Expense</v>
      </c>
      <c r="F1152" s="215">
        <f t="shared" si="854"/>
        <v>2</v>
      </c>
      <c r="G1152" s="215"/>
      <c r="H1152" s="257"/>
      <c r="K1152" s="236">
        <f t="shared" si="857"/>
        <v>0</v>
      </c>
      <c r="L1152" s="237">
        <f t="shared" si="858"/>
        <v>0</v>
      </c>
      <c r="O1152" s="256">
        <f ca="1">SUMPRODUCT($O1123:O1123,N(OFFSET($O218:O218,0,MAX(COLUMN($O218:O218))-COLUMN($O218:O218),1,1)))</f>
        <v>0</v>
      </c>
      <c r="P1152" s="256">
        <f ca="1">SUMPRODUCT($O1123:P1123,N(OFFSET($O218:P218,0,MAX(COLUMN($O218:P218))-COLUMN($O218:P218),1,1)))</f>
        <v>0</v>
      </c>
      <c r="Q1152" s="256">
        <f ca="1">SUMPRODUCT($O1123:Q1123,N(OFFSET($O218:Q218,0,MAX(COLUMN($O218:Q218))-COLUMN($O218:Q218),1,1)))</f>
        <v>0</v>
      </c>
      <c r="R1152" s="256">
        <f ca="1">SUMPRODUCT($O1123:R1123,N(OFFSET($O218:R218,0,MAX(COLUMN($O218:R218))-COLUMN($O218:R218),1,1)))</f>
        <v>0</v>
      </c>
      <c r="S1152" s="256">
        <f ca="1">SUMPRODUCT($O1123:S1123,N(OFFSET($O218:S218,0,MAX(COLUMN($O218:S218))-COLUMN($O218:S218),1,1)))</f>
        <v>0</v>
      </c>
      <c r="T1152" s="256">
        <f ca="1">SUMPRODUCT($O1123:T1123,N(OFFSET($O218:T218,0,MAX(COLUMN($O218:T218))-COLUMN($O218:T218),1,1)))</f>
        <v>0</v>
      </c>
      <c r="U1152" s="256">
        <f ca="1">SUMPRODUCT($O1123:U1123,N(OFFSET($O218:U218,0,MAX(COLUMN($O218:U218))-COLUMN($O218:U218),1,1)))</f>
        <v>0</v>
      </c>
      <c r="V1152" s="256">
        <f ca="1">SUMPRODUCT($O1123:V1123,N(OFFSET($O218:V218,0,MAX(COLUMN($O218:V218))-COLUMN($O218:V218),1,1)))</f>
        <v>0</v>
      </c>
      <c r="W1152" s="256">
        <f ca="1">SUMPRODUCT($O1123:W1123,N(OFFSET($O218:W218,0,MAX(COLUMN($O218:W218))-COLUMN($O218:W218),1,1)))</f>
        <v>0</v>
      </c>
      <c r="X1152" s="256">
        <f ca="1">SUMPRODUCT($O1123:X1123,N(OFFSET($O218:X218,0,MAX(COLUMN($O218:X218))-COLUMN($O218:X218),1,1)))</f>
        <v>0</v>
      </c>
      <c r="Y1152" s="256">
        <f ca="1">SUMPRODUCT($O1123:Y1123,N(OFFSET($O218:Y218,0,MAX(COLUMN($O218:Y218))-COLUMN($O218:Y218),1,1)))</f>
        <v>0</v>
      </c>
      <c r="Z1152" s="256">
        <f ca="1">SUMPRODUCT($O1123:Z1123,N(OFFSET($O218:Z218,0,MAX(COLUMN($O218:Z218))-COLUMN($O218:Z218),1,1)))</f>
        <v>0</v>
      </c>
      <c r="AA1152" s="256">
        <f ca="1">SUMPRODUCT($O1123:AA1123,N(OFFSET($O218:AA218,0,MAX(COLUMN($O218:AA218))-COLUMN($O218:AA218),1,1)))</f>
        <v>0</v>
      </c>
      <c r="AB1152" s="256">
        <f ca="1">SUMPRODUCT($O1123:AB1123,N(OFFSET($O218:AB218,0,MAX(COLUMN($O218:AB218))-COLUMN($O218:AB218),1,1)))</f>
        <v>0</v>
      </c>
      <c r="AC1152" s="256">
        <f ca="1">SUMPRODUCT($O1123:AC1123,N(OFFSET($O218:AC218,0,MAX(COLUMN($O218:AC218))-COLUMN($O218:AC218),1,1)))</f>
        <v>0</v>
      </c>
      <c r="AD1152" s="256">
        <f ca="1">SUMPRODUCT($O1123:AD1123,N(OFFSET($O218:AD218,0,MAX(COLUMN($O218:AD218))-COLUMN($O218:AD218),1,1)))</f>
        <v>0</v>
      </c>
      <c r="AE1152" s="256">
        <f ca="1">SUMPRODUCT($O1123:AE1123,N(OFFSET($O218:AE218,0,MAX(COLUMN($O218:AE218))-COLUMN($O218:AE218),1,1)))</f>
        <v>0</v>
      </c>
      <c r="AF1152" s="256">
        <f ca="1">SUMPRODUCT($O1123:AF1123,N(OFFSET($O218:AF218,0,MAX(COLUMN($O218:AF218))-COLUMN($O218:AF218),1,1)))</f>
        <v>0</v>
      </c>
      <c r="AG1152" s="256">
        <f ca="1">SUMPRODUCT($O1123:AG1123,N(OFFSET($O218:AG218,0,MAX(COLUMN($O218:AG218))-COLUMN($O218:AG218),1,1)))</f>
        <v>0</v>
      </c>
      <c r="AH1152" s="256">
        <f ca="1">SUMPRODUCT($O1123:AH1123,N(OFFSET($O218:AH218,0,MAX(COLUMN($O218:AH218))-COLUMN($O218:AH218),1,1)))</f>
        <v>0</v>
      </c>
      <c r="AI1152" s="256">
        <f ca="1">SUMPRODUCT($O1123:AI1123,N(OFFSET($O218:AI218,0,MAX(COLUMN($O218:AI218))-COLUMN($O218:AI218),1,1)))</f>
        <v>0</v>
      </c>
      <c r="AJ1152" s="256">
        <f ca="1">SUMPRODUCT($O1123:AJ1123,N(OFFSET($O218:AJ218,0,MAX(COLUMN($O218:AJ218))-COLUMN($O218:AJ218),1,1)))</f>
        <v>0</v>
      </c>
      <c r="AK1152" s="256">
        <f ca="1">SUMPRODUCT($O1123:AK1123,N(OFFSET($O218:AK218,0,MAX(COLUMN($O218:AK218))-COLUMN($O218:AK218),1,1)))</f>
        <v>0</v>
      </c>
      <c r="AL1152" s="256">
        <f ca="1">SUMPRODUCT($O1123:AL1123,N(OFFSET($O218:AL218,0,MAX(COLUMN($O218:AL218))-COLUMN($O218:AL218),1,1)))</f>
        <v>0</v>
      </c>
      <c r="AM1152" s="256">
        <f ca="1">SUMPRODUCT($O1123:AM1123,N(OFFSET($O218:AM218,0,MAX(COLUMN($O218:AM218))-COLUMN($O218:AM218),1,1)))</f>
        <v>0</v>
      </c>
      <c r="AN1152" s="256">
        <f ca="1">SUMPRODUCT($O1123:AN1123,N(OFFSET($O218:AN218,0,MAX(COLUMN($O218:AN218))-COLUMN($O218:AN218),1,1)))</f>
        <v>0</v>
      </c>
      <c r="AO1152" s="256">
        <f ca="1">SUMPRODUCT($O1123:AO1123,N(OFFSET($O218:AO218,0,MAX(COLUMN($O218:AO218))-COLUMN($O218:AO218),1,1)))</f>
        <v>0</v>
      </c>
      <c r="AP1152" s="256">
        <f ca="1">SUMPRODUCT($O1123:AP1123,N(OFFSET($O218:AP218,0,MAX(COLUMN($O218:AP218))-COLUMN($O218:AP218),1,1)))</f>
        <v>0</v>
      </c>
      <c r="AQ1152" s="256">
        <f ca="1">SUMPRODUCT($O1123:AQ1123,N(OFFSET($O218:AQ218,0,MAX(COLUMN($O218:AQ218))-COLUMN($O218:AQ218),1,1)))</f>
        <v>0</v>
      </c>
      <c r="AR1152" s="256">
        <f ca="1">SUMPRODUCT($O1123:AR1123,N(OFFSET($O218:AR218,0,MAX(COLUMN($O218:AR218))-COLUMN($O218:AR218),1,1)))</f>
        <v>0</v>
      </c>
      <c r="AS1152" s="256">
        <f ca="1">SUMPRODUCT($O1123:AS1123,N(OFFSET($O218:AS218,0,MAX(COLUMN($O218:AS218))-COLUMN($O218:AS218),1,1)))</f>
        <v>0</v>
      </c>
      <c r="AT1152" s="256">
        <f ca="1">SUMPRODUCT($O1123:AT1123,N(OFFSET($O218:AT218,0,MAX(COLUMN($O218:AT218))-COLUMN($O218:AT218),1,1)))</f>
        <v>0</v>
      </c>
      <c r="AU1152" s="256">
        <f ca="1">SUMPRODUCT($O1123:AU1123,N(OFFSET($O218:AU218,0,MAX(COLUMN($O218:AU218))-COLUMN($O218:AU218),1,1)))</f>
        <v>0</v>
      </c>
      <c r="AV1152" s="256">
        <f ca="1">SUMPRODUCT($O1123:AV1123,N(OFFSET($O218:AV218,0,MAX(COLUMN($O218:AV218))-COLUMN($O218:AV218),1,1)))</f>
        <v>0</v>
      </c>
      <c r="AW1152" s="256">
        <f ca="1">SUMPRODUCT($O1123:AW1123,N(OFFSET($O218:AW218,0,MAX(COLUMN($O218:AW218))-COLUMN($O218:AW218),1,1)))</f>
        <v>0</v>
      </c>
      <c r="AX1152" s="256">
        <f ca="1">SUMPRODUCT($O1123:AX1123,N(OFFSET($O218:AX218,0,MAX(COLUMN($O218:AX218))-COLUMN($O218:AX218),1,1)))</f>
        <v>0</v>
      </c>
      <c r="AY1152" s="256">
        <f ca="1">SUMPRODUCT($O1123:AY1123,N(OFFSET($O218:AY218,0,MAX(COLUMN($O218:AY218))-COLUMN($O218:AY218),1,1)))</f>
        <v>0</v>
      </c>
      <c r="AZ1152" s="256">
        <f ca="1">SUMPRODUCT($O1123:AZ1123,N(OFFSET($O218:AZ218,0,MAX(COLUMN($O218:AZ218))-COLUMN($O218:AZ218),1,1)))</f>
        <v>0</v>
      </c>
      <c r="BA1152" s="256">
        <f ca="1">SUMPRODUCT($O1123:BA1123,N(OFFSET($O218:BA218,0,MAX(COLUMN($O218:BA218))-COLUMN($O218:BA218),1,1)))</f>
        <v>0</v>
      </c>
      <c r="BB1152" s="256">
        <f ca="1">SUMPRODUCT($O1123:BB1123,N(OFFSET($O218:BB218,0,MAX(COLUMN($O218:BB218))-COLUMN($O218:BB218),1,1)))</f>
        <v>0</v>
      </c>
      <c r="BC1152" s="256">
        <f ca="1">SUMPRODUCT($O1123:BC1123,N(OFFSET($O218:BC218,0,MAX(COLUMN($O218:BC218))-COLUMN($O218:BC218),1,1)))</f>
        <v>0</v>
      </c>
      <c r="BD1152" s="256">
        <f ca="1">SUMPRODUCT($O1123:BD1123,N(OFFSET($O218:BD218,0,MAX(COLUMN($O218:BD218))-COLUMN($O218:BD218),1,1)))</f>
        <v>0</v>
      </c>
      <c r="BE1152" s="256">
        <f ca="1">SUMPRODUCT($O1123:BE1123,N(OFFSET($O218:BE218,0,MAX(COLUMN($O218:BE218))-COLUMN($O218:BE218),1,1)))</f>
        <v>0</v>
      </c>
      <c r="BF1152" s="256">
        <f ca="1">SUMPRODUCT($O1123:BF1123,N(OFFSET($O218:BF218,0,MAX(COLUMN($O218:BF218))-COLUMN($O218:BF218),1,1)))</f>
        <v>0</v>
      </c>
      <c r="BG1152" s="256">
        <f ca="1">SUMPRODUCT($O1123:BG1123,N(OFFSET($O218:BG218,0,MAX(COLUMN($O218:BG218))-COLUMN($O218:BG218),1,1)))</f>
        <v>0</v>
      </c>
      <c r="BH1152" s="256">
        <f ca="1">SUMPRODUCT($O1123:BH1123,N(OFFSET($O218:BH218,0,MAX(COLUMN($O218:BH218))-COLUMN($O218:BH218),1,1)))</f>
        <v>0</v>
      </c>
      <c r="BI1152" s="256">
        <f ca="1">SUMPRODUCT($O1123:BI1123,N(OFFSET($O218:BI218,0,MAX(COLUMN($O218:BI218))-COLUMN($O218:BI218),1,1)))</f>
        <v>0</v>
      </c>
      <c r="BJ1152" s="256">
        <f ca="1">SUMPRODUCT($O1123:BJ1123,N(OFFSET($O218:BJ218,0,MAX(COLUMN($O218:BJ218))-COLUMN($O218:BJ218),1,1)))</f>
        <v>0</v>
      </c>
      <c r="BK1152" s="256">
        <f ca="1">SUMPRODUCT($O1123:BK1123,N(OFFSET($O218:BK218,0,MAX(COLUMN($O218:BK218))-COLUMN($O218:BK218),1,1)))</f>
        <v>0</v>
      </c>
      <c r="BL1152" s="256">
        <f ca="1">SUMPRODUCT($O1123:BL1123,N(OFFSET($O218:BL218,0,MAX(COLUMN($O218:BL218))-COLUMN($O218:BL218),1,1)))</f>
        <v>0</v>
      </c>
      <c r="BM1152" s="256">
        <f ca="1">SUMPRODUCT($O1123:BM1123,N(OFFSET($O218:BM218,0,MAX(COLUMN($O218:BM218))-COLUMN($O218:BM218),1,1)))</f>
        <v>0</v>
      </c>
    </row>
    <row r="1153" spans="3:65" ht="12.75" outlineLevel="1">
      <c r="C1153" s="220">
        <f t="shared" si="855"/>
        <v>8</v>
      </c>
      <c r="D1153" s="198" t="str">
        <f t="shared" si="856"/>
        <v>…</v>
      </c>
      <c r="E1153" s="245" t="str">
        <f t="shared" si="854"/>
        <v>Operating Expense</v>
      </c>
      <c r="F1153" s="215">
        <f t="shared" si="854"/>
        <v>2</v>
      </c>
      <c r="G1153" s="215"/>
      <c r="H1153" s="257"/>
      <c r="K1153" s="236">
        <f t="shared" si="857"/>
        <v>0</v>
      </c>
      <c r="L1153" s="237">
        <f t="shared" si="858"/>
        <v>0</v>
      </c>
      <c r="O1153" s="256">
        <f ca="1">SUMPRODUCT($O1124:O1124,N(OFFSET($O219:O219,0,MAX(COLUMN($O219:O219))-COLUMN($O219:O219),1,1)))</f>
        <v>0</v>
      </c>
      <c r="P1153" s="256">
        <f ca="1">SUMPRODUCT($O1124:P1124,N(OFFSET($O219:P219,0,MAX(COLUMN($O219:P219))-COLUMN($O219:P219),1,1)))</f>
        <v>0</v>
      </c>
      <c r="Q1153" s="256">
        <f ca="1">SUMPRODUCT($O1124:Q1124,N(OFFSET($O219:Q219,0,MAX(COLUMN($O219:Q219))-COLUMN($O219:Q219),1,1)))</f>
        <v>0</v>
      </c>
      <c r="R1153" s="256">
        <f ca="1">SUMPRODUCT($O1124:R1124,N(OFFSET($O219:R219,0,MAX(COLUMN($O219:R219))-COLUMN($O219:R219),1,1)))</f>
        <v>0</v>
      </c>
      <c r="S1153" s="256">
        <f ca="1">SUMPRODUCT($O1124:S1124,N(OFFSET($O219:S219,0,MAX(COLUMN($O219:S219))-COLUMN($O219:S219),1,1)))</f>
        <v>0</v>
      </c>
      <c r="T1153" s="256">
        <f ca="1">SUMPRODUCT($O1124:T1124,N(OFFSET($O219:T219,0,MAX(COLUMN($O219:T219))-COLUMN($O219:T219),1,1)))</f>
        <v>0</v>
      </c>
      <c r="U1153" s="256">
        <f ca="1">SUMPRODUCT($O1124:U1124,N(OFFSET($O219:U219,0,MAX(COLUMN($O219:U219))-COLUMN($O219:U219),1,1)))</f>
        <v>0</v>
      </c>
      <c r="V1153" s="256">
        <f ca="1">SUMPRODUCT($O1124:V1124,N(OFFSET($O219:V219,0,MAX(COLUMN($O219:V219))-COLUMN($O219:V219),1,1)))</f>
        <v>0</v>
      </c>
      <c r="W1153" s="256">
        <f ca="1">SUMPRODUCT($O1124:W1124,N(OFFSET($O219:W219,0,MAX(COLUMN($O219:W219))-COLUMN($O219:W219),1,1)))</f>
        <v>0</v>
      </c>
      <c r="X1153" s="256">
        <f ca="1">SUMPRODUCT($O1124:X1124,N(OFFSET($O219:X219,0,MAX(COLUMN($O219:X219))-COLUMN($O219:X219),1,1)))</f>
        <v>0</v>
      </c>
      <c r="Y1153" s="256">
        <f ca="1">SUMPRODUCT($O1124:Y1124,N(OFFSET($O219:Y219,0,MAX(COLUMN($O219:Y219))-COLUMN($O219:Y219),1,1)))</f>
        <v>0</v>
      </c>
      <c r="Z1153" s="256">
        <f ca="1">SUMPRODUCT($O1124:Z1124,N(OFFSET($O219:Z219,0,MAX(COLUMN($O219:Z219))-COLUMN($O219:Z219),1,1)))</f>
        <v>0</v>
      </c>
      <c r="AA1153" s="256">
        <f ca="1">SUMPRODUCT($O1124:AA1124,N(OFFSET($O219:AA219,0,MAX(COLUMN($O219:AA219))-COLUMN($O219:AA219),1,1)))</f>
        <v>0</v>
      </c>
      <c r="AB1153" s="256">
        <f ca="1">SUMPRODUCT($O1124:AB1124,N(OFFSET($O219:AB219,0,MAX(COLUMN($O219:AB219))-COLUMN($O219:AB219),1,1)))</f>
        <v>0</v>
      </c>
      <c r="AC1153" s="256">
        <f ca="1">SUMPRODUCT($O1124:AC1124,N(OFFSET($O219:AC219,0,MAX(COLUMN($O219:AC219))-COLUMN($O219:AC219),1,1)))</f>
        <v>0</v>
      </c>
      <c r="AD1153" s="256">
        <f ca="1">SUMPRODUCT($O1124:AD1124,N(OFFSET($O219:AD219,0,MAX(COLUMN($O219:AD219))-COLUMN($O219:AD219),1,1)))</f>
        <v>0</v>
      </c>
      <c r="AE1153" s="256">
        <f ca="1">SUMPRODUCT($O1124:AE1124,N(OFFSET($O219:AE219,0,MAX(COLUMN($O219:AE219))-COLUMN($O219:AE219),1,1)))</f>
        <v>0</v>
      </c>
      <c r="AF1153" s="256">
        <f ca="1">SUMPRODUCT($O1124:AF1124,N(OFFSET($O219:AF219,0,MAX(COLUMN($O219:AF219))-COLUMN($O219:AF219),1,1)))</f>
        <v>0</v>
      </c>
      <c r="AG1153" s="256">
        <f ca="1">SUMPRODUCT($O1124:AG1124,N(OFFSET($O219:AG219,0,MAX(COLUMN($O219:AG219))-COLUMN($O219:AG219),1,1)))</f>
        <v>0</v>
      </c>
      <c r="AH1153" s="256">
        <f ca="1">SUMPRODUCT($O1124:AH1124,N(OFFSET($O219:AH219,0,MAX(COLUMN($O219:AH219))-COLUMN($O219:AH219),1,1)))</f>
        <v>0</v>
      </c>
      <c r="AI1153" s="256">
        <f ca="1">SUMPRODUCT($O1124:AI1124,N(OFFSET($O219:AI219,0,MAX(COLUMN($O219:AI219))-COLUMN($O219:AI219),1,1)))</f>
        <v>0</v>
      </c>
      <c r="AJ1153" s="256">
        <f ca="1">SUMPRODUCT($O1124:AJ1124,N(OFFSET($O219:AJ219,0,MAX(COLUMN($O219:AJ219))-COLUMN($O219:AJ219),1,1)))</f>
        <v>0</v>
      </c>
      <c r="AK1153" s="256">
        <f ca="1">SUMPRODUCT($O1124:AK1124,N(OFFSET($O219:AK219,0,MAX(COLUMN($O219:AK219))-COLUMN($O219:AK219),1,1)))</f>
        <v>0</v>
      </c>
      <c r="AL1153" s="256">
        <f ca="1">SUMPRODUCT($O1124:AL1124,N(OFFSET($O219:AL219,0,MAX(COLUMN($O219:AL219))-COLUMN($O219:AL219),1,1)))</f>
        <v>0</v>
      </c>
      <c r="AM1153" s="256">
        <f ca="1">SUMPRODUCT($O1124:AM1124,N(OFFSET($O219:AM219,0,MAX(COLUMN($O219:AM219))-COLUMN($O219:AM219),1,1)))</f>
        <v>0</v>
      </c>
      <c r="AN1153" s="256">
        <f ca="1">SUMPRODUCT($O1124:AN1124,N(OFFSET($O219:AN219,0,MAX(COLUMN($O219:AN219))-COLUMN($O219:AN219),1,1)))</f>
        <v>0</v>
      </c>
      <c r="AO1153" s="256">
        <f ca="1">SUMPRODUCT($O1124:AO1124,N(OFFSET($O219:AO219,0,MAX(COLUMN($O219:AO219))-COLUMN($O219:AO219),1,1)))</f>
        <v>0</v>
      </c>
      <c r="AP1153" s="256">
        <f ca="1">SUMPRODUCT($O1124:AP1124,N(OFFSET($O219:AP219,0,MAX(COLUMN($O219:AP219))-COLUMN($O219:AP219),1,1)))</f>
        <v>0</v>
      </c>
      <c r="AQ1153" s="256">
        <f ca="1">SUMPRODUCT($O1124:AQ1124,N(OFFSET($O219:AQ219,0,MAX(COLUMN($O219:AQ219))-COLUMN($O219:AQ219),1,1)))</f>
        <v>0</v>
      </c>
      <c r="AR1153" s="256">
        <f ca="1">SUMPRODUCT($O1124:AR1124,N(OFFSET($O219:AR219,0,MAX(COLUMN($O219:AR219))-COLUMN($O219:AR219),1,1)))</f>
        <v>0</v>
      </c>
      <c r="AS1153" s="256">
        <f ca="1">SUMPRODUCT($O1124:AS1124,N(OFFSET($O219:AS219,0,MAX(COLUMN($O219:AS219))-COLUMN($O219:AS219),1,1)))</f>
        <v>0</v>
      </c>
      <c r="AT1153" s="256">
        <f ca="1">SUMPRODUCT($O1124:AT1124,N(OFFSET($O219:AT219,0,MAX(COLUMN($O219:AT219))-COLUMN($O219:AT219),1,1)))</f>
        <v>0</v>
      </c>
      <c r="AU1153" s="256">
        <f ca="1">SUMPRODUCT($O1124:AU1124,N(OFFSET($O219:AU219,0,MAX(COLUMN($O219:AU219))-COLUMN($O219:AU219),1,1)))</f>
        <v>0</v>
      </c>
      <c r="AV1153" s="256">
        <f ca="1">SUMPRODUCT($O1124:AV1124,N(OFFSET($O219:AV219,0,MAX(COLUMN($O219:AV219))-COLUMN($O219:AV219),1,1)))</f>
        <v>0</v>
      </c>
      <c r="AW1153" s="256">
        <f ca="1">SUMPRODUCT($O1124:AW1124,N(OFFSET($O219:AW219,0,MAX(COLUMN($O219:AW219))-COLUMN($O219:AW219),1,1)))</f>
        <v>0</v>
      </c>
      <c r="AX1153" s="256">
        <f ca="1">SUMPRODUCT($O1124:AX1124,N(OFFSET($O219:AX219,0,MAX(COLUMN($O219:AX219))-COLUMN($O219:AX219),1,1)))</f>
        <v>0</v>
      </c>
      <c r="AY1153" s="256">
        <f ca="1">SUMPRODUCT($O1124:AY1124,N(OFFSET($O219:AY219,0,MAX(COLUMN($O219:AY219))-COLUMN($O219:AY219),1,1)))</f>
        <v>0</v>
      </c>
      <c r="AZ1153" s="256">
        <f ca="1">SUMPRODUCT($O1124:AZ1124,N(OFFSET($O219:AZ219,0,MAX(COLUMN($O219:AZ219))-COLUMN($O219:AZ219),1,1)))</f>
        <v>0</v>
      </c>
      <c r="BA1153" s="256">
        <f ca="1">SUMPRODUCT($O1124:BA1124,N(OFFSET($O219:BA219,0,MAX(COLUMN($O219:BA219))-COLUMN($O219:BA219),1,1)))</f>
        <v>0</v>
      </c>
      <c r="BB1153" s="256">
        <f ca="1">SUMPRODUCT($O1124:BB1124,N(OFFSET($O219:BB219,0,MAX(COLUMN($O219:BB219))-COLUMN($O219:BB219),1,1)))</f>
        <v>0</v>
      </c>
      <c r="BC1153" s="256">
        <f ca="1">SUMPRODUCT($O1124:BC1124,N(OFFSET($O219:BC219,0,MAX(COLUMN($O219:BC219))-COLUMN($O219:BC219),1,1)))</f>
        <v>0</v>
      </c>
      <c r="BD1153" s="256">
        <f ca="1">SUMPRODUCT($O1124:BD1124,N(OFFSET($O219:BD219,0,MAX(COLUMN($O219:BD219))-COLUMN($O219:BD219),1,1)))</f>
        <v>0</v>
      </c>
      <c r="BE1153" s="256">
        <f ca="1">SUMPRODUCT($O1124:BE1124,N(OFFSET($O219:BE219,0,MAX(COLUMN($O219:BE219))-COLUMN($O219:BE219),1,1)))</f>
        <v>0</v>
      </c>
      <c r="BF1153" s="256">
        <f ca="1">SUMPRODUCT($O1124:BF1124,N(OFFSET($O219:BF219,0,MAX(COLUMN($O219:BF219))-COLUMN($O219:BF219),1,1)))</f>
        <v>0</v>
      </c>
      <c r="BG1153" s="256">
        <f ca="1">SUMPRODUCT($O1124:BG1124,N(OFFSET($O219:BG219,0,MAX(COLUMN($O219:BG219))-COLUMN($O219:BG219),1,1)))</f>
        <v>0</v>
      </c>
      <c r="BH1153" s="256">
        <f ca="1">SUMPRODUCT($O1124:BH1124,N(OFFSET($O219:BH219,0,MAX(COLUMN($O219:BH219))-COLUMN($O219:BH219),1,1)))</f>
        <v>0</v>
      </c>
      <c r="BI1153" s="256">
        <f ca="1">SUMPRODUCT($O1124:BI1124,N(OFFSET($O219:BI219,0,MAX(COLUMN($O219:BI219))-COLUMN($O219:BI219),1,1)))</f>
        <v>0</v>
      </c>
      <c r="BJ1153" s="256">
        <f ca="1">SUMPRODUCT($O1124:BJ1124,N(OFFSET($O219:BJ219,0,MAX(COLUMN($O219:BJ219))-COLUMN($O219:BJ219),1,1)))</f>
        <v>0</v>
      </c>
      <c r="BK1153" s="256">
        <f ca="1">SUMPRODUCT($O1124:BK1124,N(OFFSET($O219:BK219,0,MAX(COLUMN($O219:BK219))-COLUMN($O219:BK219),1,1)))</f>
        <v>0</v>
      </c>
      <c r="BL1153" s="256">
        <f ca="1">SUMPRODUCT($O1124:BL1124,N(OFFSET($O219:BL219,0,MAX(COLUMN($O219:BL219))-COLUMN($O219:BL219),1,1)))</f>
        <v>0</v>
      </c>
      <c r="BM1153" s="256">
        <f ca="1">SUMPRODUCT($O1124:BM1124,N(OFFSET($O219:BM219,0,MAX(COLUMN($O219:BM219))-COLUMN($O219:BM219),1,1)))</f>
        <v>0</v>
      </c>
    </row>
    <row r="1154" spans="3:65" ht="12.75" outlineLevel="1">
      <c r="C1154" s="220">
        <f t="shared" si="855"/>
        <v>9</v>
      </c>
      <c r="D1154" s="198" t="str">
        <f t="shared" si="856"/>
        <v>…</v>
      </c>
      <c r="E1154" s="245" t="str">
        <f t="shared" si="854"/>
        <v>Operating Expense</v>
      </c>
      <c r="F1154" s="215">
        <f t="shared" si="854"/>
        <v>2</v>
      </c>
      <c r="G1154" s="215"/>
      <c r="H1154" s="257"/>
      <c r="K1154" s="236">
        <f t="shared" si="857"/>
        <v>0</v>
      </c>
      <c r="L1154" s="237">
        <f t="shared" si="858"/>
        <v>0</v>
      </c>
      <c r="O1154" s="256">
        <f ca="1">SUMPRODUCT($O1125:O1125,N(OFFSET($O220:O220,0,MAX(COLUMN($O220:O220))-COLUMN($O220:O220),1,1)))</f>
        <v>0</v>
      </c>
      <c r="P1154" s="256">
        <f ca="1">SUMPRODUCT($O1125:P1125,N(OFFSET($O220:P220,0,MAX(COLUMN($O220:P220))-COLUMN($O220:P220),1,1)))</f>
        <v>0</v>
      </c>
      <c r="Q1154" s="256">
        <f ca="1">SUMPRODUCT($O1125:Q1125,N(OFFSET($O220:Q220,0,MAX(COLUMN($O220:Q220))-COLUMN($O220:Q220),1,1)))</f>
        <v>0</v>
      </c>
      <c r="R1154" s="256">
        <f ca="1">SUMPRODUCT($O1125:R1125,N(OFFSET($O220:R220,0,MAX(COLUMN($O220:R220))-COLUMN($O220:R220),1,1)))</f>
        <v>0</v>
      </c>
      <c r="S1154" s="256">
        <f ca="1">SUMPRODUCT($O1125:S1125,N(OFFSET($O220:S220,0,MAX(COLUMN($O220:S220))-COLUMN($O220:S220),1,1)))</f>
        <v>0</v>
      </c>
      <c r="T1154" s="256">
        <f ca="1">SUMPRODUCT($O1125:T1125,N(OFFSET($O220:T220,0,MAX(COLUMN($O220:T220))-COLUMN($O220:T220),1,1)))</f>
        <v>0</v>
      </c>
      <c r="U1154" s="256">
        <f ca="1">SUMPRODUCT($O1125:U1125,N(OFFSET($O220:U220,0,MAX(COLUMN($O220:U220))-COLUMN($O220:U220),1,1)))</f>
        <v>0</v>
      </c>
      <c r="V1154" s="256">
        <f ca="1">SUMPRODUCT($O1125:V1125,N(OFFSET($O220:V220,0,MAX(COLUMN($O220:V220))-COLUMN($O220:V220),1,1)))</f>
        <v>0</v>
      </c>
      <c r="W1154" s="256">
        <f ca="1">SUMPRODUCT($O1125:W1125,N(OFFSET($O220:W220,0,MAX(COLUMN($O220:W220))-COLUMN($O220:W220),1,1)))</f>
        <v>0</v>
      </c>
      <c r="X1154" s="256">
        <f ca="1">SUMPRODUCT($O1125:X1125,N(OFFSET($O220:X220,0,MAX(COLUMN($O220:X220))-COLUMN($O220:X220),1,1)))</f>
        <v>0</v>
      </c>
      <c r="Y1154" s="256">
        <f ca="1">SUMPRODUCT($O1125:Y1125,N(OFFSET($O220:Y220,0,MAX(COLUMN($O220:Y220))-COLUMN($O220:Y220),1,1)))</f>
        <v>0</v>
      </c>
      <c r="Z1154" s="256">
        <f ca="1">SUMPRODUCT($O1125:Z1125,N(OFFSET($O220:Z220,0,MAX(COLUMN($O220:Z220))-COLUMN($O220:Z220),1,1)))</f>
        <v>0</v>
      </c>
      <c r="AA1154" s="256">
        <f ca="1">SUMPRODUCT($O1125:AA1125,N(OFFSET($O220:AA220,0,MAX(COLUMN($O220:AA220))-COLUMN($O220:AA220),1,1)))</f>
        <v>0</v>
      </c>
      <c r="AB1154" s="256">
        <f ca="1">SUMPRODUCT($O1125:AB1125,N(OFFSET($O220:AB220,0,MAX(COLUMN($O220:AB220))-COLUMN($O220:AB220),1,1)))</f>
        <v>0</v>
      </c>
      <c r="AC1154" s="256">
        <f ca="1">SUMPRODUCT($O1125:AC1125,N(OFFSET($O220:AC220,0,MAX(COLUMN($O220:AC220))-COLUMN($O220:AC220),1,1)))</f>
        <v>0</v>
      </c>
      <c r="AD1154" s="256">
        <f ca="1">SUMPRODUCT($O1125:AD1125,N(OFFSET($O220:AD220,0,MAX(COLUMN($O220:AD220))-COLUMN($O220:AD220),1,1)))</f>
        <v>0</v>
      </c>
      <c r="AE1154" s="256">
        <f ca="1">SUMPRODUCT($O1125:AE1125,N(OFFSET($O220:AE220,0,MAX(COLUMN($O220:AE220))-COLUMN($O220:AE220),1,1)))</f>
        <v>0</v>
      </c>
      <c r="AF1154" s="256">
        <f ca="1">SUMPRODUCT($O1125:AF1125,N(OFFSET($O220:AF220,0,MAX(COLUMN($O220:AF220))-COLUMN($O220:AF220),1,1)))</f>
        <v>0</v>
      </c>
      <c r="AG1154" s="256">
        <f ca="1">SUMPRODUCT($O1125:AG1125,N(OFFSET($O220:AG220,0,MAX(COLUMN($O220:AG220))-COLUMN($O220:AG220),1,1)))</f>
        <v>0</v>
      </c>
      <c r="AH1154" s="256">
        <f ca="1">SUMPRODUCT($O1125:AH1125,N(OFFSET($O220:AH220,0,MAX(COLUMN($O220:AH220))-COLUMN($O220:AH220),1,1)))</f>
        <v>0</v>
      </c>
      <c r="AI1154" s="256">
        <f ca="1">SUMPRODUCT($O1125:AI1125,N(OFFSET($O220:AI220,0,MAX(COLUMN($O220:AI220))-COLUMN($O220:AI220),1,1)))</f>
        <v>0</v>
      </c>
      <c r="AJ1154" s="256">
        <f ca="1">SUMPRODUCT($O1125:AJ1125,N(OFFSET($O220:AJ220,0,MAX(COLUMN($O220:AJ220))-COLUMN($O220:AJ220),1,1)))</f>
        <v>0</v>
      </c>
      <c r="AK1154" s="256">
        <f ca="1">SUMPRODUCT($O1125:AK1125,N(OFFSET($O220:AK220,0,MAX(COLUMN($O220:AK220))-COLUMN($O220:AK220),1,1)))</f>
        <v>0</v>
      </c>
      <c r="AL1154" s="256">
        <f ca="1">SUMPRODUCT($O1125:AL1125,N(OFFSET($O220:AL220,0,MAX(COLUMN($O220:AL220))-COLUMN($O220:AL220),1,1)))</f>
        <v>0</v>
      </c>
      <c r="AM1154" s="256">
        <f ca="1">SUMPRODUCT($O1125:AM1125,N(OFFSET($O220:AM220,0,MAX(COLUMN($O220:AM220))-COLUMN($O220:AM220),1,1)))</f>
        <v>0</v>
      </c>
      <c r="AN1154" s="256">
        <f ca="1">SUMPRODUCT($O1125:AN1125,N(OFFSET($O220:AN220,0,MAX(COLUMN($O220:AN220))-COLUMN($O220:AN220),1,1)))</f>
        <v>0</v>
      </c>
      <c r="AO1154" s="256">
        <f ca="1">SUMPRODUCT($O1125:AO1125,N(OFFSET($O220:AO220,0,MAX(COLUMN($O220:AO220))-COLUMN($O220:AO220),1,1)))</f>
        <v>0</v>
      </c>
      <c r="AP1154" s="256">
        <f ca="1">SUMPRODUCT($O1125:AP1125,N(OFFSET($O220:AP220,0,MAX(COLUMN($O220:AP220))-COLUMN($O220:AP220),1,1)))</f>
        <v>0</v>
      </c>
      <c r="AQ1154" s="256">
        <f ca="1">SUMPRODUCT($O1125:AQ1125,N(OFFSET($O220:AQ220,0,MAX(COLUMN($O220:AQ220))-COLUMN($O220:AQ220),1,1)))</f>
        <v>0</v>
      </c>
      <c r="AR1154" s="256">
        <f ca="1">SUMPRODUCT($O1125:AR1125,N(OFFSET($O220:AR220,0,MAX(COLUMN($O220:AR220))-COLUMN($O220:AR220),1,1)))</f>
        <v>0</v>
      </c>
      <c r="AS1154" s="256">
        <f ca="1">SUMPRODUCT($O1125:AS1125,N(OFFSET($O220:AS220,0,MAX(COLUMN($O220:AS220))-COLUMN($O220:AS220),1,1)))</f>
        <v>0</v>
      </c>
      <c r="AT1154" s="256">
        <f ca="1">SUMPRODUCT($O1125:AT1125,N(OFFSET($O220:AT220,0,MAX(COLUMN($O220:AT220))-COLUMN($O220:AT220),1,1)))</f>
        <v>0</v>
      </c>
      <c r="AU1154" s="256">
        <f ca="1">SUMPRODUCT($O1125:AU1125,N(OFFSET($O220:AU220,0,MAX(COLUMN($O220:AU220))-COLUMN($O220:AU220),1,1)))</f>
        <v>0</v>
      </c>
      <c r="AV1154" s="256">
        <f ca="1">SUMPRODUCT($O1125:AV1125,N(OFFSET($O220:AV220,0,MAX(COLUMN($O220:AV220))-COLUMN($O220:AV220),1,1)))</f>
        <v>0</v>
      </c>
      <c r="AW1154" s="256">
        <f ca="1">SUMPRODUCT($O1125:AW1125,N(OFFSET($O220:AW220,0,MAX(COLUMN($O220:AW220))-COLUMN($O220:AW220),1,1)))</f>
        <v>0</v>
      </c>
      <c r="AX1154" s="256">
        <f ca="1">SUMPRODUCT($O1125:AX1125,N(OFFSET($O220:AX220,0,MAX(COLUMN($O220:AX220))-COLUMN($O220:AX220),1,1)))</f>
        <v>0</v>
      </c>
      <c r="AY1154" s="256">
        <f ca="1">SUMPRODUCT($O1125:AY1125,N(OFFSET($O220:AY220,0,MAX(COLUMN($O220:AY220))-COLUMN($O220:AY220),1,1)))</f>
        <v>0</v>
      </c>
      <c r="AZ1154" s="256">
        <f ca="1">SUMPRODUCT($O1125:AZ1125,N(OFFSET($O220:AZ220,0,MAX(COLUMN($O220:AZ220))-COLUMN($O220:AZ220),1,1)))</f>
        <v>0</v>
      </c>
      <c r="BA1154" s="256">
        <f ca="1">SUMPRODUCT($O1125:BA1125,N(OFFSET($O220:BA220,0,MAX(COLUMN($O220:BA220))-COLUMN($O220:BA220),1,1)))</f>
        <v>0</v>
      </c>
      <c r="BB1154" s="256">
        <f ca="1">SUMPRODUCT($O1125:BB1125,N(OFFSET($O220:BB220,0,MAX(COLUMN($O220:BB220))-COLUMN($O220:BB220),1,1)))</f>
        <v>0</v>
      </c>
      <c r="BC1154" s="256">
        <f ca="1">SUMPRODUCT($O1125:BC1125,N(OFFSET($O220:BC220,0,MAX(COLUMN($O220:BC220))-COLUMN($O220:BC220),1,1)))</f>
        <v>0</v>
      </c>
      <c r="BD1154" s="256">
        <f ca="1">SUMPRODUCT($O1125:BD1125,N(OFFSET($O220:BD220,0,MAX(COLUMN($O220:BD220))-COLUMN($O220:BD220),1,1)))</f>
        <v>0</v>
      </c>
      <c r="BE1154" s="256">
        <f ca="1">SUMPRODUCT($O1125:BE1125,N(OFFSET($O220:BE220,0,MAX(COLUMN($O220:BE220))-COLUMN($O220:BE220),1,1)))</f>
        <v>0</v>
      </c>
      <c r="BF1154" s="256">
        <f ca="1">SUMPRODUCT($O1125:BF1125,N(OFFSET($O220:BF220,0,MAX(COLUMN($O220:BF220))-COLUMN($O220:BF220),1,1)))</f>
        <v>0</v>
      </c>
      <c r="BG1154" s="256">
        <f ca="1">SUMPRODUCT($O1125:BG1125,N(OFFSET($O220:BG220,0,MAX(COLUMN($O220:BG220))-COLUMN($O220:BG220),1,1)))</f>
        <v>0</v>
      </c>
      <c r="BH1154" s="256">
        <f ca="1">SUMPRODUCT($O1125:BH1125,N(OFFSET($O220:BH220,0,MAX(COLUMN($O220:BH220))-COLUMN($O220:BH220),1,1)))</f>
        <v>0</v>
      </c>
      <c r="BI1154" s="256">
        <f ca="1">SUMPRODUCT($O1125:BI1125,N(OFFSET($O220:BI220,0,MAX(COLUMN($O220:BI220))-COLUMN($O220:BI220),1,1)))</f>
        <v>0</v>
      </c>
      <c r="BJ1154" s="256">
        <f ca="1">SUMPRODUCT($O1125:BJ1125,N(OFFSET($O220:BJ220,0,MAX(COLUMN($O220:BJ220))-COLUMN($O220:BJ220),1,1)))</f>
        <v>0</v>
      </c>
      <c r="BK1154" s="256">
        <f ca="1">SUMPRODUCT($O1125:BK1125,N(OFFSET($O220:BK220,0,MAX(COLUMN($O220:BK220))-COLUMN($O220:BK220),1,1)))</f>
        <v>0</v>
      </c>
      <c r="BL1154" s="256">
        <f ca="1">SUMPRODUCT($O1125:BL1125,N(OFFSET($O220:BL220,0,MAX(COLUMN($O220:BL220))-COLUMN($O220:BL220),1,1)))</f>
        <v>0</v>
      </c>
      <c r="BM1154" s="256">
        <f ca="1">SUMPRODUCT($O1125:BM1125,N(OFFSET($O220:BM220,0,MAX(COLUMN($O220:BM220))-COLUMN($O220:BM220),1,1)))</f>
        <v>0</v>
      </c>
    </row>
    <row r="1155" spans="3:65" ht="12.75" outlineLevel="1">
      <c r="C1155" s="220">
        <f t="shared" si="855"/>
        <v>10</v>
      </c>
      <c r="D1155" s="198" t="str">
        <f t="shared" si="856"/>
        <v>…</v>
      </c>
      <c r="E1155" s="245" t="str">
        <f t="shared" si="854"/>
        <v>Operating Expense</v>
      </c>
      <c r="F1155" s="215">
        <f t="shared" si="854"/>
        <v>2</v>
      </c>
      <c r="G1155" s="215"/>
      <c r="H1155" s="257"/>
      <c r="K1155" s="236">
        <f t="shared" si="857"/>
        <v>0</v>
      </c>
      <c r="L1155" s="237">
        <f t="shared" si="858"/>
        <v>0</v>
      </c>
      <c r="O1155" s="256">
        <f ca="1">SUMPRODUCT($O1126:O1126,N(OFFSET($O221:O221,0,MAX(COLUMN($O221:O221))-COLUMN($O221:O221),1,1)))</f>
        <v>0</v>
      </c>
      <c r="P1155" s="256">
        <f ca="1">SUMPRODUCT($O1126:P1126,N(OFFSET($O221:P221,0,MAX(COLUMN($O221:P221))-COLUMN($O221:P221),1,1)))</f>
        <v>0</v>
      </c>
      <c r="Q1155" s="256">
        <f ca="1">SUMPRODUCT($O1126:Q1126,N(OFFSET($O221:Q221,0,MAX(COLUMN($O221:Q221))-COLUMN($O221:Q221),1,1)))</f>
        <v>0</v>
      </c>
      <c r="R1155" s="256">
        <f ca="1">SUMPRODUCT($O1126:R1126,N(OFFSET($O221:R221,0,MAX(COLUMN($O221:R221))-COLUMN($O221:R221),1,1)))</f>
        <v>0</v>
      </c>
      <c r="S1155" s="256">
        <f ca="1">SUMPRODUCT($O1126:S1126,N(OFFSET($O221:S221,0,MAX(COLUMN($O221:S221))-COLUMN($O221:S221),1,1)))</f>
        <v>0</v>
      </c>
      <c r="T1155" s="256">
        <f ca="1">SUMPRODUCT($O1126:T1126,N(OFFSET($O221:T221,0,MAX(COLUMN($O221:T221))-COLUMN($O221:T221),1,1)))</f>
        <v>0</v>
      </c>
      <c r="U1155" s="256">
        <f ca="1">SUMPRODUCT($O1126:U1126,N(OFFSET($O221:U221,0,MAX(COLUMN($O221:U221))-COLUMN($O221:U221),1,1)))</f>
        <v>0</v>
      </c>
      <c r="V1155" s="256">
        <f ca="1">SUMPRODUCT($O1126:V1126,N(OFFSET($O221:V221,0,MAX(COLUMN($O221:V221))-COLUMN($O221:V221),1,1)))</f>
        <v>0</v>
      </c>
      <c r="W1155" s="256">
        <f ca="1">SUMPRODUCT($O1126:W1126,N(OFFSET($O221:W221,0,MAX(COLUMN($O221:W221))-COLUMN($O221:W221),1,1)))</f>
        <v>0</v>
      </c>
      <c r="X1155" s="256">
        <f ca="1">SUMPRODUCT($O1126:X1126,N(OFFSET($O221:X221,0,MAX(COLUMN($O221:X221))-COLUMN($O221:X221),1,1)))</f>
        <v>0</v>
      </c>
      <c r="Y1155" s="256">
        <f ca="1">SUMPRODUCT($O1126:Y1126,N(OFFSET($O221:Y221,0,MAX(COLUMN($O221:Y221))-COLUMN($O221:Y221),1,1)))</f>
        <v>0</v>
      </c>
      <c r="Z1155" s="256">
        <f ca="1">SUMPRODUCT($O1126:Z1126,N(OFFSET($O221:Z221,0,MAX(COLUMN($O221:Z221))-COLUMN($O221:Z221),1,1)))</f>
        <v>0</v>
      </c>
      <c r="AA1155" s="256">
        <f ca="1">SUMPRODUCT($O1126:AA1126,N(OFFSET($O221:AA221,0,MAX(COLUMN($O221:AA221))-COLUMN($O221:AA221),1,1)))</f>
        <v>0</v>
      </c>
      <c r="AB1155" s="256">
        <f ca="1">SUMPRODUCT($O1126:AB1126,N(OFFSET($O221:AB221,0,MAX(COLUMN($O221:AB221))-COLUMN($O221:AB221),1,1)))</f>
        <v>0</v>
      </c>
      <c r="AC1155" s="256">
        <f ca="1">SUMPRODUCT($O1126:AC1126,N(OFFSET($O221:AC221,0,MAX(COLUMN($O221:AC221))-COLUMN($O221:AC221),1,1)))</f>
        <v>0</v>
      </c>
      <c r="AD1155" s="256">
        <f ca="1">SUMPRODUCT($O1126:AD1126,N(OFFSET($O221:AD221,0,MAX(COLUMN($O221:AD221))-COLUMN($O221:AD221),1,1)))</f>
        <v>0</v>
      </c>
      <c r="AE1155" s="256">
        <f ca="1">SUMPRODUCT($O1126:AE1126,N(OFFSET($O221:AE221,0,MAX(COLUMN($O221:AE221))-COLUMN($O221:AE221),1,1)))</f>
        <v>0</v>
      </c>
      <c r="AF1155" s="256">
        <f ca="1">SUMPRODUCT($O1126:AF1126,N(OFFSET($O221:AF221,0,MAX(COLUMN($O221:AF221))-COLUMN($O221:AF221),1,1)))</f>
        <v>0</v>
      </c>
      <c r="AG1155" s="256">
        <f ca="1">SUMPRODUCT($O1126:AG1126,N(OFFSET($O221:AG221,0,MAX(COLUMN($O221:AG221))-COLUMN($O221:AG221),1,1)))</f>
        <v>0</v>
      </c>
      <c r="AH1155" s="256">
        <f ca="1">SUMPRODUCT($O1126:AH1126,N(OFFSET($O221:AH221,0,MAX(COLUMN($O221:AH221))-COLUMN($O221:AH221),1,1)))</f>
        <v>0</v>
      </c>
      <c r="AI1155" s="256">
        <f ca="1">SUMPRODUCT($O1126:AI1126,N(OFFSET($O221:AI221,0,MAX(COLUMN($O221:AI221))-COLUMN($O221:AI221),1,1)))</f>
        <v>0</v>
      </c>
      <c r="AJ1155" s="256">
        <f ca="1">SUMPRODUCT($O1126:AJ1126,N(OFFSET($O221:AJ221,0,MAX(COLUMN($O221:AJ221))-COLUMN($O221:AJ221),1,1)))</f>
        <v>0</v>
      </c>
      <c r="AK1155" s="256">
        <f ca="1">SUMPRODUCT($O1126:AK1126,N(OFFSET($O221:AK221,0,MAX(COLUMN($O221:AK221))-COLUMN($O221:AK221),1,1)))</f>
        <v>0</v>
      </c>
      <c r="AL1155" s="256">
        <f ca="1">SUMPRODUCT($O1126:AL1126,N(OFFSET($O221:AL221,0,MAX(COLUMN($O221:AL221))-COLUMN($O221:AL221),1,1)))</f>
        <v>0</v>
      </c>
      <c r="AM1155" s="256">
        <f ca="1">SUMPRODUCT($O1126:AM1126,N(OFFSET($O221:AM221,0,MAX(COLUMN($O221:AM221))-COLUMN($O221:AM221),1,1)))</f>
        <v>0</v>
      </c>
      <c r="AN1155" s="256">
        <f ca="1">SUMPRODUCT($O1126:AN1126,N(OFFSET($O221:AN221,0,MAX(COLUMN($O221:AN221))-COLUMN($O221:AN221),1,1)))</f>
        <v>0</v>
      </c>
      <c r="AO1155" s="256">
        <f ca="1">SUMPRODUCT($O1126:AO1126,N(OFFSET($O221:AO221,0,MAX(COLUMN($O221:AO221))-COLUMN($O221:AO221),1,1)))</f>
        <v>0</v>
      </c>
      <c r="AP1155" s="256">
        <f ca="1">SUMPRODUCT($O1126:AP1126,N(OFFSET($O221:AP221,0,MAX(COLUMN($O221:AP221))-COLUMN($O221:AP221),1,1)))</f>
        <v>0</v>
      </c>
      <c r="AQ1155" s="256">
        <f ca="1">SUMPRODUCT($O1126:AQ1126,N(OFFSET($O221:AQ221,0,MAX(COLUMN($O221:AQ221))-COLUMN($O221:AQ221),1,1)))</f>
        <v>0</v>
      </c>
      <c r="AR1155" s="256">
        <f ca="1">SUMPRODUCT($O1126:AR1126,N(OFFSET($O221:AR221,0,MAX(COLUMN($O221:AR221))-COLUMN($O221:AR221),1,1)))</f>
        <v>0</v>
      </c>
      <c r="AS1155" s="256">
        <f ca="1">SUMPRODUCT($O1126:AS1126,N(OFFSET($O221:AS221,0,MAX(COLUMN($O221:AS221))-COLUMN($O221:AS221),1,1)))</f>
        <v>0</v>
      </c>
      <c r="AT1155" s="256">
        <f ca="1">SUMPRODUCT($O1126:AT1126,N(OFFSET($O221:AT221,0,MAX(COLUMN($O221:AT221))-COLUMN($O221:AT221),1,1)))</f>
        <v>0</v>
      </c>
      <c r="AU1155" s="256">
        <f ca="1">SUMPRODUCT($O1126:AU1126,N(OFFSET($O221:AU221,0,MAX(COLUMN($O221:AU221))-COLUMN($O221:AU221),1,1)))</f>
        <v>0</v>
      </c>
      <c r="AV1155" s="256">
        <f ca="1">SUMPRODUCT($O1126:AV1126,N(OFFSET($O221:AV221,0,MAX(COLUMN($O221:AV221))-COLUMN($O221:AV221),1,1)))</f>
        <v>0</v>
      </c>
      <c r="AW1155" s="256">
        <f ca="1">SUMPRODUCT($O1126:AW1126,N(OFFSET($O221:AW221,0,MAX(COLUMN($O221:AW221))-COLUMN($O221:AW221),1,1)))</f>
        <v>0</v>
      </c>
      <c r="AX1155" s="256">
        <f ca="1">SUMPRODUCT($O1126:AX1126,N(OFFSET($O221:AX221,0,MAX(COLUMN($O221:AX221))-COLUMN($O221:AX221),1,1)))</f>
        <v>0</v>
      </c>
      <c r="AY1155" s="256">
        <f ca="1">SUMPRODUCT($O1126:AY1126,N(OFFSET($O221:AY221,0,MAX(COLUMN($O221:AY221))-COLUMN($O221:AY221),1,1)))</f>
        <v>0</v>
      </c>
      <c r="AZ1155" s="256">
        <f ca="1">SUMPRODUCT($O1126:AZ1126,N(OFFSET($O221:AZ221,0,MAX(COLUMN($O221:AZ221))-COLUMN($O221:AZ221),1,1)))</f>
        <v>0</v>
      </c>
      <c r="BA1155" s="256">
        <f ca="1">SUMPRODUCT($O1126:BA1126,N(OFFSET($O221:BA221,0,MAX(COLUMN($O221:BA221))-COLUMN($O221:BA221),1,1)))</f>
        <v>0</v>
      </c>
      <c r="BB1155" s="256">
        <f ca="1">SUMPRODUCT($O1126:BB1126,N(OFFSET($O221:BB221,0,MAX(COLUMN($O221:BB221))-COLUMN($O221:BB221),1,1)))</f>
        <v>0</v>
      </c>
      <c r="BC1155" s="256">
        <f ca="1">SUMPRODUCT($O1126:BC1126,N(OFFSET($O221:BC221,0,MAX(COLUMN($O221:BC221))-COLUMN($O221:BC221),1,1)))</f>
        <v>0</v>
      </c>
      <c r="BD1155" s="256">
        <f ca="1">SUMPRODUCT($O1126:BD1126,N(OFFSET($O221:BD221,0,MAX(COLUMN($O221:BD221))-COLUMN($O221:BD221),1,1)))</f>
        <v>0</v>
      </c>
      <c r="BE1155" s="256">
        <f ca="1">SUMPRODUCT($O1126:BE1126,N(OFFSET($O221:BE221,0,MAX(COLUMN($O221:BE221))-COLUMN($O221:BE221),1,1)))</f>
        <v>0</v>
      </c>
      <c r="BF1155" s="256">
        <f ca="1">SUMPRODUCT($O1126:BF1126,N(OFFSET($O221:BF221,0,MAX(COLUMN($O221:BF221))-COLUMN($O221:BF221),1,1)))</f>
        <v>0</v>
      </c>
      <c r="BG1155" s="256">
        <f ca="1">SUMPRODUCT($O1126:BG1126,N(OFFSET($O221:BG221,0,MAX(COLUMN($O221:BG221))-COLUMN($O221:BG221),1,1)))</f>
        <v>0</v>
      </c>
      <c r="BH1155" s="256">
        <f ca="1">SUMPRODUCT($O1126:BH1126,N(OFFSET($O221:BH221,0,MAX(COLUMN($O221:BH221))-COLUMN($O221:BH221),1,1)))</f>
        <v>0</v>
      </c>
      <c r="BI1155" s="256">
        <f ca="1">SUMPRODUCT($O1126:BI1126,N(OFFSET($O221:BI221,0,MAX(COLUMN($O221:BI221))-COLUMN($O221:BI221),1,1)))</f>
        <v>0</v>
      </c>
      <c r="BJ1155" s="256">
        <f ca="1">SUMPRODUCT($O1126:BJ1126,N(OFFSET($O221:BJ221,0,MAX(COLUMN($O221:BJ221))-COLUMN($O221:BJ221),1,1)))</f>
        <v>0</v>
      </c>
      <c r="BK1155" s="256">
        <f ca="1">SUMPRODUCT($O1126:BK1126,N(OFFSET($O221:BK221,0,MAX(COLUMN($O221:BK221))-COLUMN($O221:BK221),1,1)))</f>
        <v>0</v>
      </c>
      <c r="BL1155" s="256">
        <f ca="1">SUMPRODUCT($O1126:BL1126,N(OFFSET($O221:BL221,0,MAX(COLUMN($O221:BL221))-COLUMN($O221:BL221),1,1)))</f>
        <v>0</v>
      </c>
      <c r="BM1155" s="256">
        <f ca="1">SUMPRODUCT($O1126:BM1126,N(OFFSET($O221:BM221,0,MAX(COLUMN($O221:BM221))-COLUMN($O221:BM221),1,1)))</f>
        <v>0</v>
      </c>
    </row>
    <row r="1156" spans="3:65" ht="12.75" outlineLevel="1">
      <c r="C1156" s="220">
        <f t="shared" si="855"/>
        <v>11</v>
      </c>
      <c r="D1156" s="198" t="str">
        <f t="shared" si="856"/>
        <v>…</v>
      </c>
      <c r="E1156" s="245" t="str">
        <f t="shared" si="854"/>
        <v>Operating Expense</v>
      </c>
      <c r="F1156" s="215">
        <f t="shared" si="854"/>
        <v>2</v>
      </c>
      <c r="G1156" s="215"/>
      <c r="H1156" s="257"/>
      <c r="K1156" s="236">
        <f t="shared" si="857"/>
        <v>0</v>
      </c>
      <c r="L1156" s="237">
        <f t="shared" si="858"/>
        <v>0</v>
      </c>
      <c r="O1156" s="256">
        <f ca="1">SUMPRODUCT($O1127:O1127,N(OFFSET($O222:O222,0,MAX(COLUMN($O222:O222))-COLUMN($O222:O222),1,1)))</f>
        <v>0</v>
      </c>
      <c r="P1156" s="256">
        <f ca="1">SUMPRODUCT($O1127:P1127,N(OFFSET($O222:P222,0,MAX(COLUMN($O222:P222))-COLUMN($O222:P222),1,1)))</f>
        <v>0</v>
      </c>
      <c r="Q1156" s="256">
        <f ca="1">SUMPRODUCT($O1127:Q1127,N(OFFSET($O222:Q222,0,MAX(COLUMN($O222:Q222))-COLUMN($O222:Q222),1,1)))</f>
        <v>0</v>
      </c>
      <c r="R1156" s="256">
        <f ca="1">SUMPRODUCT($O1127:R1127,N(OFFSET($O222:R222,0,MAX(COLUMN($O222:R222))-COLUMN($O222:R222),1,1)))</f>
        <v>0</v>
      </c>
      <c r="S1156" s="256">
        <f ca="1">SUMPRODUCT($O1127:S1127,N(OFFSET($O222:S222,0,MAX(COLUMN($O222:S222))-COLUMN($O222:S222),1,1)))</f>
        <v>0</v>
      </c>
      <c r="T1156" s="256">
        <f ca="1">SUMPRODUCT($O1127:T1127,N(OFFSET($O222:T222,0,MAX(COLUMN($O222:T222))-COLUMN($O222:T222),1,1)))</f>
        <v>0</v>
      </c>
      <c r="U1156" s="256">
        <f ca="1">SUMPRODUCT($O1127:U1127,N(OFFSET($O222:U222,0,MAX(COLUMN($O222:U222))-COLUMN($O222:U222),1,1)))</f>
        <v>0</v>
      </c>
      <c r="V1156" s="256">
        <f ca="1">SUMPRODUCT($O1127:V1127,N(OFFSET($O222:V222,0,MAX(COLUMN($O222:V222))-COLUMN($O222:V222),1,1)))</f>
        <v>0</v>
      </c>
      <c r="W1156" s="256">
        <f ca="1">SUMPRODUCT($O1127:W1127,N(OFFSET($O222:W222,0,MAX(COLUMN($O222:W222))-COLUMN($O222:W222),1,1)))</f>
        <v>0</v>
      </c>
      <c r="X1156" s="256">
        <f ca="1">SUMPRODUCT($O1127:X1127,N(OFFSET($O222:X222,0,MAX(COLUMN($O222:X222))-COLUMN($O222:X222),1,1)))</f>
        <v>0</v>
      </c>
      <c r="Y1156" s="256">
        <f ca="1">SUMPRODUCT($O1127:Y1127,N(OFFSET($O222:Y222,0,MAX(COLUMN($O222:Y222))-COLUMN($O222:Y222),1,1)))</f>
        <v>0</v>
      </c>
      <c r="Z1156" s="256">
        <f ca="1">SUMPRODUCT($O1127:Z1127,N(OFFSET($O222:Z222,0,MAX(COLUMN($O222:Z222))-COLUMN($O222:Z222),1,1)))</f>
        <v>0</v>
      </c>
      <c r="AA1156" s="256">
        <f ca="1">SUMPRODUCT($O1127:AA1127,N(OFFSET($O222:AA222,0,MAX(COLUMN($O222:AA222))-COLUMN($O222:AA222),1,1)))</f>
        <v>0</v>
      </c>
      <c r="AB1156" s="256">
        <f ca="1">SUMPRODUCT($O1127:AB1127,N(OFFSET($O222:AB222,0,MAX(COLUMN($O222:AB222))-COLUMN($O222:AB222),1,1)))</f>
        <v>0</v>
      </c>
      <c r="AC1156" s="256">
        <f ca="1">SUMPRODUCT($O1127:AC1127,N(OFFSET($O222:AC222,0,MAX(COLUMN($O222:AC222))-COLUMN($O222:AC222),1,1)))</f>
        <v>0</v>
      </c>
      <c r="AD1156" s="256">
        <f ca="1">SUMPRODUCT($O1127:AD1127,N(OFFSET($O222:AD222,0,MAX(COLUMN($O222:AD222))-COLUMN($O222:AD222),1,1)))</f>
        <v>0</v>
      </c>
      <c r="AE1156" s="256">
        <f ca="1">SUMPRODUCT($O1127:AE1127,N(OFFSET($O222:AE222,0,MAX(COLUMN($O222:AE222))-COLUMN($O222:AE222),1,1)))</f>
        <v>0</v>
      </c>
      <c r="AF1156" s="256">
        <f ca="1">SUMPRODUCT($O1127:AF1127,N(OFFSET($O222:AF222,0,MAX(COLUMN($O222:AF222))-COLUMN($O222:AF222),1,1)))</f>
        <v>0</v>
      </c>
      <c r="AG1156" s="256">
        <f ca="1">SUMPRODUCT($O1127:AG1127,N(OFFSET($O222:AG222,0,MAX(COLUMN($O222:AG222))-COLUMN($O222:AG222),1,1)))</f>
        <v>0</v>
      </c>
      <c r="AH1156" s="256">
        <f ca="1">SUMPRODUCT($O1127:AH1127,N(OFFSET($O222:AH222,0,MAX(COLUMN($O222:AH222))-COLUMN($O222:AH222),1,1)))</f>
        <v>0</v>
      </c>
      <c r="AI1156" s="256">
        <f ca="1">SUMPRODUCT($O1127:AI1127,N(OFFSET($O222:AI222,0,MAX(COLUMN($O222:AI222))-COLUMN($O222:AI222),1,1)))</f>
        <v>0</v>
      </c>
      <c r="AJ1156" s="256">
        <f ca="1">SUMPRODUCT($O1127:AJ1127,N(OFFSET($O222:AJ222,0,MAX(COLUMN($O222:AJ222))-COLUMN($O222:AJ222),1,1)))</f>
        <v>0</v>
      </c>
      <c r="AK1156" s="256">
        <f ca="1">SUMPRODUCT($O1127:AK1127,N(OFFSET($O222:AK222,0,MAX(COLUMN($O222:AK222))-COLUMN($O222:AK222),1,1)))</f>
        <v>0</v>
      </c>
      <c r="AL1156" s="256">
        <f ca="1">SUMPRODUCT($O1127:AL1127,N(OFFSET($O222:AL222,0,MAX(COLUMN($O222:AL222))-COLUMN($O222:AL222),1,1)))</f>
        <v>0</v>
      </c>
      <c r="AM1156" s="256">
        <f ca="1">SUMPRODUCT($O1127:AM1127,N(OFFSET($O222:AM222,0,MAX(COLUMN($O222:AM222))-COLUMN($O222:AM222),1,1)))</f>
        <v>0</v>
      </c>
      <c r="AN1156" s="256">
        <f ca="1">SUMPRODUCT($O1127:AN1127,N(OFFSET($O222:AN222,0,MAX(COLUMN($O222:AN222))-COLUMN($O222:AN222),1,1)))</f>
        <v>0</v>
      </c>
      <c r="AO1156" s="256">
        <f ca="1">SUMPRODUCT($O1127:AO1127,N(OFFSET($O222:AO222,0,MAX(COLUMN($O222:AO222))-COLUMN($O222:AO222),1,1)))</f>
        <v>0</v>
      </c>
      <c r="AP1156" s="256">
        <f ca="1">SUMPRODUCT($O1127:AP1127,N(OFFSET($O222:AP222,0,MAX(COLUMN($O222:AP222))-COLUMN($O222:AP222),1,1)))</f>
        <v>0</v>
      </c>
      <c r="AQ1156" s="256">
        <f ca="1">SUMPRODUCT($O1127:AQ1127,N(OFFSET($O222:AQ222,0,MAX(COLUMN($O222:AQ222))-COLUMN($O222:AQ222),1,1)))</f>
        <v>0</v>
      </c>
      <c r="AR1156" s="256">
        <f ca="1">SUMPRODUCT($O1127:AR1127,N(OFFSET($O222:AR222,0,MAX(COLUMN($O222:AR222))-COLUMN($O222:AR222),1,1)))</f>
        <v>0</v>
      </c>
      <c r="AS1156" s="256">
        <f ca="1">SUMPRODUCT($O1127:AS1127,N(OFFSET($O222:AS222,0,MAX(COLUMN($O222:AS222))-COLUMN($O222:AS222),1,1)))</f>
        <v>0</v>
      </c>
      <c r="AT1156" s="256">
        <f ca="1">SUMPRODUCT($O1127:AT1127,N(OFFSET($O222:AT222,0,MAX(COLUMN($O222:AT222))-COLUMN($O222:AT222),1,1)))</f>
        <v>0</v>
      </c>
      <c r="AU1156" s="256">
        <f ca="1">SUMPRODUCT($O1127:AU1127,N(OFFSET($O222:AU222,0,MAX(COLUMN($O222:AU222))-COLUMN($O222:AU222),1,1)))</f>
        <v>0</v>
      </c>
      <c r="AV1156" s="256">
        <f ca="1">SUMPRODUCT($O1127:AV1127,N(OFFSET($O222:AV222,0,MAX(COLUMN($O222:AV222))-COLUMN($O222:AV222),1,1)))</f>
        <v>0</v>
      </c>
      <c r="AW1156" s="256">
        <f ca="1">SUMPRODUCT($O1127:AW1127,N(OFFSET($O222:AW222,0,MAX(COLUMN($O222:AW222))-COLUMN($O222:AW222),1,1)))</f>
        <v>0</v>
      </c>
      <c r="AX1156" s="256">
        <f ca="1">SUMPRODUCT($O1127:AX1127,N(OFFSET($O222:AX222,0,MAX(COLUMN($O222:AX222))-COLUMN($O222:AX222),1,1)))</f>
        <v>0</v>
      </c>
      <c r="AY1156" s="256">
        <f ca="1">SUMPRODUCT($O1127:AY1127,N(OFFSET($O222:AY222,0,MAX(COLUMN($O222:AY222))-COLUMN($O222:AY222),1,1)))</f>
        <v>0</v>
      </c>
      <c r="AZ1156" s="256">
        <f ca="1">SUMPRODUCT($O1127:AZ1127,N(OFFSET($O222:AZ222,0,MAX(COLUMN($O222:AZ222))-COLUMN($O222:AZ222),1,1)))</f>
        <v>0</v>
      </c>
      <c r="BA1156" s="256">
        <f ca="1">SUMPRODUCT($O1127:BA1127,N(OFFSET($O222:BA222,0,MAX(COLUMN($O222:BA222))-COLUMN($O222:BA222),1,1)))</f>
        <v>0</v>
      </c>
      <c r="BB1156" s="256">
        <f ca="1">SUMPRODUCT($O1127:BB1127,N(OFFSET($O222:BB222,0,MAX(COLUMN($O222:BB222))-COLUMN($O222:BB222),1,1)))</f>
        <v>0</v>
      </c>
      <c r="BC1156" s="256">
        <f ca="1">SUMPRODUCT($O1127:BC1127,N(OFFSET($O222:BC222,0,MAX(COLUMN($O222:BC222))-COLUMN($O222:BC222),1,1)))</f>
        <v>0</v>
      </c>
      <c r="BD1156" s="256">
        <f ca="1">SUMPRODUCT($O1127:BD1127,N(OFFSET($O222:BD222,0,MAX(COLUMN($O222:BD222))-COLUMN($O222:BD222),1,1)))</f>
        <v>0</v>
      </c>
      <c r="BE1156" s="256">
        <f ca="1">SUMPRODUCT($O1127:BE1127,N(OFFSET($O222:BE222,0,MAX(COLUMN($O222:BE222))-COLUMN($O222:BE222),1,1)))</f>
        <v>0</v>
      </c>
      <c r="BF1156" s="256">
        <f ca="1">SUMPRODUCT($O1127:BF1127,N(OFFSET($O222:BF222,0,MAX(COLUMN($O222:BF222))-COLUMN($O222:BF222),1,1)))</f>
        <v>0</v>
      </c>
      <c r="BG1156" s="256">
        <f ca="1">SUMPRODUCT($O1127:BG1127,N(OFFSET($O222:BG222,0,MAX(COLUMN($O222:BG222))-COLUMN($O222:BG222),1,1)))</f>
        <v>0</v>
      </c>
      <c r="BH1156" s="256">
        <f ca="1">SUMPRODUCT($O1127:BH1127,N(OFFSET($O222:BH222,0,MAX(COLUMN($O222:BH222))-COLUMN($O222:BH222),1,1)))</f>
        <v>0</v>
      </c>
      <c r="BI1156" s="256">
        <f ca="1">SUMPRODUCT($O1127:BI1127,N(OFFSET($O222:BI222,0,MAX(COLUMN($O222:BI222))-COLUMN($O222:BI222),1,1)))</f>
        <v>0</v>
      </c>
      <c r="BJ1156" s="256">
        <f ca="1">SUMPRODUCT($O1127:BJ1127,N(OFFSET($O222:BJ222,0,MAX(COLUMN($O222:BJ222))-COLUMN($O222:BJ222),1,1)))</f>
        <v>0</v>
      </c>
      <c r="BK1156" s="256">
        <f ca="1">SUMPRODUCT($O1127:BK1127,N(OFFSET($O222:BK222,0,MAX(COLUMN($O222:BK222))-COLUMN($O222:BK222),1,1)))</f>
        <v>0</v>
      </c>
      <c r="BL1156" s="256">
        <f ca="1">SUMPRODUCT($O1127:BL1127,N(OFFSET($O222:BL222,0,MAX(COLUMN($O222:BL222))-COLUMN($O222:BL222),1,1)))</f>
        <v>0</v>
      </c>
      <c r="BM1156" s="256">
        <f ca="1">SUMPRODUCT($O1127:BM1127,N(OFFSET($O222:BM222,0,MAX(COLUMN($O222:BM222))-COLUMN($O222:BM222),1,1)))</f>
        <v>0</v>
      </c>
    </row>
    <row r="1157" spans="3:65" ht="12.75" outlineLevel="1">
      <c r="C1157" s="220">
        <f t="shared" si="855"/>
        <v>12</v>
      </c>
      <c r="D1157" s="198" t="str">
        <f t="shared" si="856"/>
        <v>…</v>
      </c>
      <c r="E1157" s="245" t="str">
        <f t="shared" si="854"/>
        <v>Operating Expense</v>
      </c>
      <c r="F1157" s="215">
        <f t="shared" si="854"/>
        <v>2</v>
      </c>
      <c r="G1157" s="215"/>
      <c r="H1157" s="257"/>
      <c r="K1157" s="236">
        <f t="shared" si="857"/>
        <v>0</v>
      </c>
      <c r="L1157" s="237">
        <f t="shared" si="858"/>
        <v>0</v>
      </c>
      <c r="O1157" s="256">
        <f ca="1">SUMPRODUCT($O1128:O1128,N(OFFSET($O223:O223,0,MAX(COLUMN($O223:O223))-COLUMN($O223:O223),1,1)))</f>
        <v>0</v>
      </c>
      <c r="P1157" s="256">
        <f ca="1">SUMPRODUCT($O1128:P1128,N(OFFSET($O223:P223,0,MAX(COLUMN($O223:P223))-COLUMN($O223:P223),1,1)))</f>
        <v>0</v>
      </c>
      <c r="Q1157" s="256">
        <f ca="1">SUMPRODUCT($O1128:Q1128,N(OFFSET($O223:Q223,0,MAX(COLUMN($O223:Q223))-COLUMN($O223:Q223),1,1)))</f>
        <v>0</v>
      </c>
      <c r="R1157" s="256">
        <f ca="1">SUMPRODUCT($O1128:R1128,N(OFFSET($O223:R223,0,MAX(COLUMN($O223:R223))-COLUMN($O223:R223),1,1)))</f>
        <v>0</v>
      </c>
      <c r="S1157" s="256">
        <f ca="1">SUMPRODUCT($O1128:S1128,N(OFFSET($O223:S223,0,MAX(COLUMN($O223:S223))-COLUMN($O223:S223),1,1)))</f>
        <v>0</v>
      </c>
      <c r="T1157" s="256">
        <f ca="1">SUMPRODUCT($O1128:T1128,N(OFFSET($O223:T223,0,MAX(COLUMN($O223:T223))-COLUMN($O223:T223),1,1)))</f>
        <v>0</v>
      </c>
      <c r="U1157" s="256">
        <f ca="1">SUMPRODUCT($O1128:U1128,N(OFFSET($O223:U223,0,MAX(COLUMN($O223:U223))-COLUMN($O223:U223),1,1)))</f>
        <v>0</v>
      </c>
      <c r="V1157" s="256">
        <f ca="1">SUMPRODUCT($O1128:V1128,N(OFFSET($O223:V223,0,MAX(COLUMN($O223:V223))-COLUMN($O223:V223),1,1)))</f>
        <v>0</v>
      </c>
      <c r="W1157" s="256">
        <f ca="1">SUMPRODUCT($O1128:W1128,N(OFFSET($O223:W223,0,MAX(COLUMN($O223:W223))-COLUMN($O223:W223),1,1)))</f>
        <v>0</v>
      </c>
      <c r="X1157" s="256">
        <f ca="1">SUMPRODUCT($O1128:X1128,N(OFFSET($O223:X223,0,MAX(COLUMN($O223:X223))-COLUMN($O223:X223),1,1)))</f>
        <v>0</v>
      </c>
      <c r="Y1157" s="256">
        <f ca="1">SUMPRODUCT($O1128:Y1128,N(OFFSET($O223:Y223,0,MAX(COLUMN($O223:Y223))-COLUMN($O223:Y223),1,1)))</f>
        <v>0</v>
      </c>
      <c r="Z1157" s="256">
        <f ca="1">SUMPRODUCT($O1128:Z1128,N(OFFSET($O223:Z223,0,MAX(COLUMN($O223:Z223))-COLUMN($O223:Z223),1,1)))</f>
        <v>0</v>
      </c>
      <c r="AA1157" s="256">
        <f ca="1">SUMPRODUCT($O1128:AA1128,N(OFFSET($O223:AA223,0,MAX(COLUMN($O223:AA223))-COLUMN($O223:AA223),1,1)))</f>
        <v>0</v>
      </c>
      <c r="AB1157" s="256">
        <f ca="1">SUMPRODUCT($O1128:AB1128,N(OFFSET($O223:AB223,0,MAX(COLUMN($O223:AB223))-COLUMN($O223:AB223),1,1)))</f>
        <v>0</v>
      </c>
      <c r="AC1157" s="256">
        <f ca="1">SUMPRODUCT($O1128:AC1128,N(OFFSET($O223:AC223,0,MAX(COLUMN($O223:AC223))-COLUMN($O223:AC223),1,1)))</f>
        <v>0</v>
      </c>
      <c r="AD1157" s="256">
        <f ca="1">SUMPRODUCT($O1128:AD1128,N(OFFSET($O223:AD223,0,MAX(COLUMN($O223:AD223))-COLUMN($O223:AD223),1,1)))</f>
        <v>0</v>
      </c>
      <c r="AE1157" s="256">
        <f ca="1">SUMPRODUCT($O1128:AE1128,N(OFFSET($O223:AE223,0,MAX(COLUMN($O223:AE223))-COLUMN($O223:AE223),1,1)))</f>
        <v>0</v>
      </c>
      <c r="AF1157" s="256">
        <f ca="1">SUMPRODUCT($O1128:AF1128,N(OFFSET($O223:AF223,0,MAX(COLUMN($O223:AF223))-COLUMN($O223:AF223),1,1)))</f>
        <v>0</v>
      </c>
      <c r="AG1157" s="256">
        <f ca="1">SUMPRODUCT($O1128:AG1128,N(OFFSET($O223:AG223,0,MAX(COLUMN($O223:AG223))-COLUMN($O223:AG223),1,1)))</f>
        <v>0</v>
      </c>
      <c r="AH1157" s="256">
        <f ca="1">SUMPRODUCT($O1128:AH1128,N(OFFSET($O223:AH223,0,MAX(COLUMN($O223:AH223))-COLUMN($O223:AH223),1,1)))</f>
        <v>0</v>
      </c>
      <c r="AI1157" s="256">
        <f ca="1">SUMPRODUCT($O1128:AI1128,N(OFFSET($O223:AI223,0,MAX(COLUMN($O223:AI223))-COLUMN($O223:AI223),1,1)))</f>
        <v>0</v>
      </c>
      <c r="AJ1157" s="256">
        <f ca="1">SUMPRODUCT($O1128:AJ1128,N(OFFSET($O223:AJ223,0,MAX(COLUMN($O223:AJ223))-COLUMN($O223:AJ223),1,1)))</f>
        <v>0</v>
      </c>
      <c r="AK1157" s="256">
        <f ca="1">SUMPRODUCT($O1128:AK1128,N(OFFSET($O223:AK223,0,MAX(COLUMN($O223:AK223))-COLUMN($O223:AK223),1,1)))</f>
        <v>0</v>
      </c>
      <c r="AL1157" s="256">
        <f ca="1">SUMPRODUCT($O1128:AL1128,N(OFFSET($O223:AL223,0,MAX(COLUMN($O223:AL223))-COLUMN($O223:AL223),1,1)))</f>
        <v>0</v>
      </c>
      <c r="AM1157" s="256">
        <f ca="1">SUMPRODUCT($O1128:AM1128,N(OFFSET($O223:AM223,0,MAX(COLUMN($O223:AM223))-COLUMN($O223:AM223),1,1)))</f>
        <v>0</v>
      </c>
      <c r="AN1157" s="256">
        <f ca="1">SUMPRODUCT($O1128:AN1128,N(OFFSET($O223:AN223,0,MAX(COLUMN($O223:AN223))-COLUMN($O223:AN223),1,1)))</f>
        <v>0</v>
      </c>
      <c r="AO1157" s="256">
        <f ca="1">SUMPRODUCT($O1128:AO1128,N(OFFSET($O223:AO223,0,MAX(COLUMN($O223:AO223))-COLUMN($O223:AO223),1,1)))</f>
        <v>0</v>
      </c>
      <c r="AP1157" s="256">
        <f ca="1">SUMPRODUCT($O1128:AP1128,N(OFFSET($O223:AP223,0,MAX(COLUMN($O223:AP223))-COLUMN($O223:AP223),1,1)))</f>
        <v>0</v>
      </c>
      <c r="AQ1157" s="256">
        <f ca="1">SUMPRODUCT($O1128:AQ1128,N(OFFSET($O223:AQ223,0,MAX(COLUMN($O223:AQ223))-COLUMN($O223:AQ223),1,1)))</f>
        <v>0</v>
      </c>
      <c r="AR1157" s="256">
        <f ca="1">SUMPRODUCT($O1128:AR1128,N(OFFSET($O223:AR223,0,MAX(COLUMN($O223:AR223))-COLUMN($O223:AR223),1,1)))</f>
        <v>0</v>
      </c>
      <c r="AS1157" s="256">
        <f ca="1">SUMPRODUCT($O1128:AS1128,N(OFFSET($O223:AS223,0,MAX(COLUMN($O223:AS223))-COLUMN($O223:AS223),1,1)))</f>
        <v>0</v>
      </c>
      <c r="AT1157" s="256">
        <f ca="1">SUMPRODUCT($O1128:AT1128,N(OFFSET($O223:AT223,0,MAX(COLUMN($O223:AT223))-COLUMN($O223:AT223),1,1)))</f>
        <v>0</v>
      </c>
      <c r="AU1157" s="256">
        <f ca="1">SUMPRODUCT($O1128:AU1128,N(OFFSET($O223:AU223,0,MAX(COLUMN($O223:AU223))-COLUMN($O223:AU223),1,1)))</f>
        <v>0</v>
      </c>
      <c r="AV1157" s="256">
        <f ca="1">SUMPRODUCT($O1128:AV1128,N(OFFSET($O223:AV223,0,MAX(COLUMN($O223:AV223))-COLUMN($O223:AV223),1,1)))</f>
        <v>0</v>
      </c>
      <c r="AW1157" s="256">
        <f ca="1">SUMPRODUCT($O1128:AW1128,N(OFFSET($O223:AW223,0,MAX(COLUMN($O223:AW223))-COLUMN($O223:AW223),1,1)))</f>
        <v>0</v>
      </c>
      <c r="AX1157" s="256">
        <f ca="1">SUMPRODUCT($O1128:AX1128,N(OFFSET($O223:AX223,0,MAX(COLUMN($O223:AX223))-COLUMN($O223:AX223),1,1)))</f>
        <v>0</v>
      </c>
      <c r="AY1157" s="256">
        <f ca="1">SUMPRODUCT($O1128:AY1128,N(OFFSET($O223:AY223,0,MAX(COLUMN($O223:AY223))-COLUMN($O223:AY223),1,1)))</f>
        <v>0</v>
      </c>
      <c r="AZ1157" s="256">
        <f ca="1">SUMPRODUCT($O1128:AZ1128,N(OFFSET($O223:AZ223,0,MAX(COLUMN($O223:AZ223))-COLUMN($O223:AZ223),1,1)))</f>
        <v>0</v>
      </c>
      <c r="BA1157" s="256">
        <f ca="1">SUMPRODUCT($O1128:BA1128,N(OFFSET($O223:BA223,0,MAX(COLUMN($O223:BA223))-COLUMN($O223:BA223),1,1)))</f>
        <v>0</v>
      </c>
      <c r="BB1157" s="256">
        <f ca="1">SUMPRODUCT($O1128:BB1128,N(OFFSET($O223:BB223,0,MAX(COLUMN($O223:BB223))-COLUMN($O223:BB223),1,1)))</f>
        <v>0</v>
      </c>
      <c r="BC1157" s="256">
        <f ca="1">SUMPRODUCT($O1128:BC1128,N(OFFSET($O223:BC223,0,MAX(COLUMN($O223:BC223))-COLUMN($O223:BC223),1,1)))</f>
        <v>0</v>
      </c>
      <c r="BD1157" s="256">
        <f ca="1">SUMPRODUCT($O1128:BD1128,N(OFFSET($O223:BD223,0,MAX(COLUMN($O223:BD223))-COLUMN($O223:BD223),1,1)))</f>
        <v>0</v>
      </c>
      <c r="BE1157" s="256">
        <f ca="1">SUMPRODUCT($O1128:BE1128,N(OFFSET($O223:BE223,0,MAX(COLUMN($O223:BE223))-COLUMN($O223:BE223),1,1)))</f>
        <v>0</v>
      </c>
      <c r="BF1157" s="256">
        <f ca="1">SUMPRODUCT($O1128:BF1128,N(OFFSET($O223:BF223,0,MAX(COLUMN($O223:BF223))-COLUMN($O223:BF223),1,1)))</f>
        <v>0</v>
      </c>
      <c r="BG1157" s="256">
        <f ca="1">SUMPRODUCT($O1128:BG1128,N(OFFSET($O223:BG223,0,MAX(COLUMN($O223:BG223))-COLUMN($O223:BG223),1,1)))</f>
        <v>0</v>
      </c>
      <c r="BH1157" s="256">
        <f ca="1">SUMPRODUCT($O1128:BH1128,N(OFFSET($O223:BH223,0,MAX(COLUMN($O223:BH223))-COLUMN($O223:BH223),1,1)))</f>
        <v>0</v>
      </c>
      <c r="BI1157" s="256">
        <f ca="1">SUMPRODUCT($O1128:BI1128,N(OFFSET($O223:BI223,0,MAX(COLUMN($O223:BI223))-COLUMN($O223:BI223),1,1)))</f>
        <v>0</v>
      </c>
      <c r="BJ1157" s="256">
        <f ca="1">SUMPRODUCT($O1128:BJ1128,N(OFFSET($O223:BJ223,0,MAX(COLUMN($O223:BJ223))-COLUMN($O223:BJ223),1,1)))</f>
        <v>0</v>
      </c>
      <c r="BK1157" s="256">
        <f ca="1">SUMPRODUCT($O1128:BK1128,N(OFFSET($O223:BK223,0,MAX(COLUMN($O223:BK223))-COLUMN($O223:BK223),1,1)))</f>
        <v>0</v>
      </c>
      <c r="BL1157" s="256">
        <f ca="1">SUMPRODUCT($O1128:BL1128,N(OFFSET($O223:BL223,0,MAX(COLUMN($O223:BL223))-COLUMN($O223:BL223),1,1)))</f>
        <v>0</v>
      </c>
      <c r="BM1157" s="256">
        <f ca="1">SUMPRODUCT($O1128:BM1128,N(OFFSET($O223:BM223,0,MAX(COLUMN($O223:BM223))-COLUMN($O223:BM223),1,1)))</f>
        <v>0</v>
      </c>
    </row>
    <row r="1158" spans="3:65" ht="12.75" outlineLevel="1">
      <c r="C1158" s="220">
        <f t="shared" si="855"/>
        <v>13</v>
      </c>
      <c r="D1158" s="198" t="str">
        <f t="shared" si="856"/>
        <v>…</v>
      </c>
      <c r="E1158" s="245" t="str">
        <f t="shared" si="854"/>
        <v>Operating Expense</v>
      </c>
      <c r="F1158" s="215">
        <f t="shared" si="854"/>
        <v>2</v>
      </c>
      <c r="G1158" s="215"/>
      <c r="H1158" s="257"/>
      <c r="K1158" s="236">
        <f t="shared" si="857"/>
        <v>0</v>
      </c>
      <c r="L1158" s="237">
        <f t="shared" si="858"/>
        <v>0</v>
      </c>
      <c r="O1158" s="256">
        <f ca="1">SUMPRODUCT($O1129:O1129,N(OFFSET($O224:O224,0,MAX(COLUMN($O224:O224))-COLUMN($O224:O224),1,1)))</f>
        <v>0</v>
      </c>
      <c r="P1158" s="256">
        <f ca="1">SUMPRODUCT($O1129:P1129,N(OFFSET($O224:P224,0,MAX(COLUMN($O224:P224))-COLUMN($O224:P224),1,1)))</f>
        <v>0</v>
      </c>
      <c r="Q1158" s="256">
        <f ca="1">SUMPRODUCT($O1129:Q1129,N(OFFSET($O224:Q224,0,MAX(COLUMN($O224:Q224))-COLUMN($O224:Q224),1,1)))</f>
        <v>0</v>
      </c>
      <c r="R1158" s="256">
        <f ca="1">SUMPRODUCT($O1129:R1129,N(OFFSET($O224:R224,0,MAX(COLUMN($O224:R224))-COLUMN($O224:R224),1,1)))</f>
        <v>0</v>
      </c>
      <c r="S1158" s="256">
        <f ca="1">SUMPRODUCT($O1129:S1129,N(OFFSET($O224:S224,0,MAX(COLUMN($O224:S224))-COLUMN($O224:S224),1,1)))</f>
        <v>0</v>
      </c>
      <c r="T1158" s="256">
        <f ca="1">SUMPRODUCT($O1129:T1129,N(OFFSET($O224:T224,0,MAX(COLUMN($O224:T224))-COLUMN($O224:T224),1,1)))</f>
        <v>0</v>
      </c>
      <c r="U1158" s="256">
        <f ca="1">SUMPRODUCT($O1129:U1129,N(OFFSET($O224:U224,0,MAX(COLUMN($O224:U224))-COLUMN($O224:U224),1,1)))</f>
        <v>0</v>
      </c>
      <c r="V1158" s="256">
        <f ca="1">SUMPRODUCT($O1129:V1129,N(OFFSET($O224:V224,0,MAX(COLUMN($O224:V224))-COLUMN($O224:V224),1,1)))</f>
        <v>0</v>
      </c>
      <c r="W1158" s="256">
        <f ca="1">SUMPRODUCT($O1129:W1129,N(OFFSET($O224:W224,0,MAX(COLUMN($O224:W224))-COLUMN($O224:W224),1,1)))</f>
        <v>0</v>
      </c>
      <c r="X1158" s="256">
        <f ca="1">SUMPRODUCT($O1129:X1129,N(OFFSET($O224:X224,0,MAX(COLUMN($O224:X224))-COLUMN($O224:X224),1,1)))</f>
        <v>0</v>
      </c>
      <c r="Y1158" s="256">
        <f ca="1">SUMPRODUCT($O1129:Y1129,N(OFFSET($O224:Y224,0,MAX(COLUMN($O224:Y224))-COLUMN($O224:Y224),1,1)))</f>
        <v>0</v>
      </c>
      <c r="Z1158" s="256">
        <f ca="1">SUMPRODUCT($O1129:Z1129,N(OFFSET($O224:Z224,0,MAX(COLUMN($O224:Z224))-COLUMN($O224:Z224),1,1)))</f>
        <v>0</v>
      </c>
      <c r="AA1158" s="256">
        <f ca="1">SUMPRODUCT($O1129:AA1129,N(OFFSET($O224:AA224,0,MAX(COLUMN($O224:AA224))-COLUMN($O224:AA224),1,1)))</f>
        <v>0</v>
      </c>
      <c r="AB1158" s="256">
        <f ca="1">SUMPRODUCT($O1129:AB1129,N(OFFSET($O224:AB224,0,MAX(COLUMN($O224:AB224))-COLUMN($O224:AB224),1,1)))</f>
        <v>0</v>
      </c>
      <c r="AC1158" s="256">
        <f ca="1">SUMPRODUCT($O1129:AC1129,N(OFFSET($O224:AC224,0,MAX(COLUMN($O224:AC224))-COLUMN($O224:AC224),1,1)))</f>
        <v>0</v>
      </c>
      <c r="AD1158" s="256">
        <f ca="1">SUMPRODUCT($O1129:AD1129,N(OFFSET($O224:AD224,0,MAX(COLUMN($O224:AD224))-COLUMN($O224:AD224),1,1)))</f>
        <v>0</v>
      </c>
      <c r="AE1158" s="256">
        <f ca="1">SUMPRODUCT($O1129:AE1129,N(OFFSET($O224:AE224,0,MAX(COLUMN($O224:AE224))-COLUMN($O224:AE224),1,1)))</f>
        <v>0</v>
      </c>
      <c r="AF1158" s="256">
        <f ca="1">SUMPRODUCT($O1129:AF1129,N(OFFSET($O224:AF224,0,MAX(COLUMN($O224:AF224))-COLUMN($O224:AF224),1,1)))</f>
        <v>0</v>
      </c>
      <c r="AG1158" s="256">
        <f ca="1">SUMPRODUCT($O1129:AG1129,N(OFFSET($O224:AG224,0,MAX(COLUMN($O224:AG224))-COLUMN($O224:AG224),1,1)))</f>
        <v>0</v>
      </c>
      <c r="AH1158" s="256">
        <f ca="1">SUMPRODUCT($O1129:AH1129,N(OFFSET($O224:AH224,0,MAX(COLUMN($O224:AH224))-COLUMN($O224:AH224),1,1)))</f>
        <v>0</v>
      </c>
      <c r="AI1158" s="256">
        <f ca="1">SUMPRODUCT($O1129:AI1129,N(OFFSET($O224:AI224,0,MAX(COLUMN($O224:AI224))-COLUMN($O224:AI224),1,1)))</f>
        <v>0</v>
      </c>
      <c r="AJ1158" s="256">
        <f ca="1">SUMPRODUCT($O1129:AJ1129,N(OFFSET($O224:AJ224,0,MAX(COLUMN($O224:AJ224))-COLUMN($O224:AJ224),1,1)))</f>
        <v>0</v>
      </c>
      <c r="AK1158" s="256">
        <f ca="1">SUMPRODUCT($O1129:AK1129,N(OFFSET($O224:AK224,0,MAX(COLUMN($O224:AK224))-COLUMN($O224:AK224),1,1)))</f>
        <v>0</v>
      </c>
      <c r="AL1158" s="256">
        <f ca="1">SUMPRODUCT($O1129:AL1129,N(OFFSET($O224:AL224,0,MAX(COLUMN($O224:AL224))-COLUMN($O224:AL224),1,1)))</f>
        <v>0</v>
      </c>
      <c r="AM1158" s="256">
        <f ca="1">SUMPRODUCT($O1129:AM1129,N(OFFSET($O224:AM224,0,MAX(COLUMN($O224:AM224))-COLUMN($O224:AM224),1,1)))</f>
        <v>0</v>
      </c>
      <c r="AN1158" s="256">
        <f ca="1">SUMPRODUCT($O1129:AN1129,N(OFFSET($O224:AN224,0,MAX(COLUMN($O224:AN224))-COLUMN($O224:AN224),1,1)))</f>
        <v>0</v>
      </c>
      <c r="AO1158" s="256">
        <f ca="1">SUMPRODUCT($O1129:AO1129,N(OFFSET($O224:AO224,0,MAX(COLUMN($O224:AO224))-COLUMN($O224:AO224),1,1)))</f>
        <v>0</v>
      </c>
      <c r="AP1158" s="256">
        <f ca="1">SUMPRODUCT($O1129:AP1129,N(OFFSET($O224:AP224,0,MAX(COLUMN($O224:AP224))-COLUMN($O224:AP224),1,1)))</f>
        <v>0</v>
      </c>
      <c r="AQ1158" s="256">
        <f ca="1">SUMPRODUCT($O1129:AQ1129,N(OFFSET($O224:AQ224,0,MAX(COLUMN($O224:AQ224))-COLUMN($O224:AQ224),1,1)))</f>
        <v>0</v>
      </c>
      <c r="AR1158" s="256">
        <f ca="1">SUMPRODUCT($O1129:AR1129,N(OFFSET($O224:AR224,0,MAX(COLUMN($O224:AR224))-COLUMN($O224:AR224),1,1)))</f>
        <v>0</v>
      </c>
      <c r="AS1158" s="256">
        <f ca="1">SUMPRODUCT($O1129:AS1129,N(OFFSET($O224:AS224,0,MAX(COLUMN($O224:AS224))-COLUMN($O224:AS224),1,1)))</f>
        <v>0</v>
      </c>
      <c r="AT1158" s="256">
        <f ca="1">SUMPRODUCT($O1129:AT1129,N(OFFSET($O224:AT224,0,MAX(COLUMN($O224:AT224))-COLUMN($O224:AT224),1,1)))</f>
        <v>0</v>
      </c>
      <c r="AU1158" s="256">
        <f ca="1">SUMPRODUCT($O1129:AU1129,N(OFFSET($O224:AU224,0,MAX(COLUMN($O224:AU224))-COLUMN($O224:AU224),1,1)))</f>
        <v>0</v>
      </c>
      <c r="AV1158" s="256">
        <f ca="1">SUMPRODUCT($O1129:AV1129,N(OFFSET($O224:AV224,0,MAX(COLUMN($O224:AV224))-COLUMN($O224:AV224),1,1)))</f>
        <v>0</v>
      </c>
      <c r="AW1158" s="256">
        <f ca="1">SUMPRODUCT($O1129:AW1129,N(OFFSET($O224:AW224,0,MAX(COLUMN($O224:AW224))-COLUMN($O224:AW224),1,1)))</f>
        <v>0</v>
      </c>
      <c r="AX1158" s="256">
        <f ca="1">SUMPRODUCT($O1129:AX1129,N(OFFSET($O224:AX224,0,MAX(COLUMN($O224:AX224))-COLUMN($O224:AX224),1,1)))</f>
        <v>0</v>
      </c>
      <c r="AY1158" s="256">
        <f ca="1">SUMPRODUCT($O1129:AY1129,N(OFFSET($O224:AY224,0,MAX(COLUMN($O224:AY224))-COLUMN($O224:AY224),1,1)))</f>
        <v>0</v>
      </c>
      <c r="AZ1158" s="256">
        <f ca="1">SUMPRODUCT($O1129:AZ1129,N(OFFSET($O224:AZ224,0,MAX(COLUMN($O224:AZ224))-COLUMN($O224:AZ224),1,1)))</f>
        <v>0</v>
      </c>
      <c r="BA1158" s="256">
        <f ca="1">SUMPRODUCT($O1129:BA1129,N(OFFSET($O224:BA224,0,MAX(COLUMN($O224:BA224))-COLUMN($O224:BA224),1,1)))</f>
        <v>0</v>
      </c>
      <c r="BB1158" s="256">
        <f ca="1">SUMPRODUCT($O1129:BB1129,N(OFFSET($O224:BB224,0,MAX(COLUMN($O224:BB224))-COLUMN($O224:BB224),1,1)))</f>
        <v>0</v>
      </c>
      <c r="BC1158" s="256">
        <f ca="1">SUMPRODUCT($O1129:BC1129,N(OFFSET($O224:BC224,0,MAX(COLUMN($O224:BC224))-COLUMN($O224:BC224),1,1)))</f>
        <v>0</v>
      </c>
      <c r="BD1158" s="256">
        <f ca="1">SUMPRODUCT($O1129:BD1129,N(OFFSET($O224:BD224,0,MAX(COLUMN($O224:BD224))-COLUMN($O224:BD224),1,1)))</f>
        <v>0</v>
      </c>
      <c r="BE1158" s="256">
        <f ca="1">SUMPRODUCT($O1129:BE1129,N(OFFSET($O224:BE224,0,MAX(COLUMN($O224:BE224))-COLUMN($O224:BE224),1,1)))</f>
        <v>0</v>
      </c>
      <c r="BF1158" s="256">
        <f ca="1">SUMPRODUCT($O1129:BF1129,N(OFFSET($O224:BF224,0,MAX(COLUMN($O224:BF224))-COLUMN($O224:BF224),1,1)))</f>
        <v>0</v>
      </c>
      <c r="BG1158" s="256">
        <f ca="1">SUMPRODUCT($O1129:BG1129,N(OFFSET($O224:BG224,0,MAX(COLUMN($O224:BG224))-COLUMN($O224:BG224),1,1)))</f>
        <v>0</v>
      </c>
      <c r="BH1158" s="256">
        <f ca="1">SUMPRODUCT($O1129:BH1129,N(OFFSET($O224:BH224,0,MAX(COLUMN($O224:BH224))-COLUMN($O224:BH224),1,1)))</f>
        <v>0</v>
      </c>
      <c r="BI1158" s="256">
        <f ca="1">SUMPRODUCT($O1129:BI1129,N(OFFSET($O224:BI224,0,MAX(COLUMN($O224:BI224))-COLUMN($O224:BI224),1,1)))</f>
        <v>0</v>
      </c>
      <c r="BJ1158" s="256">
        <f ca="1">SUMPRODUCT($O1129:BJ1129,N(OFFSET($O224:BJ224,0,MAX(COLUMN($O224:BJ224))-COLUMN($O224:BJ224),1,1)))</f>
        <v>0</v>
      </c>
      <c r="BK1158" s="256">
        <f ca="1">SUMPRODUCT($O1129:BK1129,N(OFFSET($O224:BK224,0,MAX(COLUMN($O224:BK224))-COLUMN($O224:BK224),1,1)))</f>
        <v>0</v>
      </c>
      <c r="BL1158" s="256">
        <f ca="1">SUMPRODUCT($O1129:BL1129,N(OFFSET($O224:BL224,0,MAX(COLUMN($O224:BL224))-COLUMN($O224:BL224),1,1)))</f>
        <v>0</v>
      </c>
      <c r="BM1158" s="256">
        <f ca="1">SUMPRODUCT($O1129:BM1129,N(OFFSET($O224:BM224,0,MAX(COLUMN($O224:BM224))-COLUMN($O224:BM224),1,1)))</f>
        <v>0</v>
      </c>
    </row>
    <row r="1159" spans="3:65" ht="12.75" outlineLevel="1">
      <c r="C1159" s="220">
        <f t="shared" si="855"/>
        <v>14</v>
      </c>
      <c r="D1159" s="198" t="str">
        <f t="shared" si="856"/>
        <v>…</v>
      </c>
      <c r="E1159" s="245" t="str">
        <f t="shared" si="854"/>
        <v>Operating Expense</v>
      </c>
      <c r="F1159" s="215">
        <f t="shared" si="854"/>
        <v>2</v>
      </c>
      <c r="G1159" s="215"/>
      <c r="H1159" s="257"/>
      <c r="K1159" s="236">
        <f t="shared" si="857"/>
        <v>0</v>
      </c>
      <c r="L1159" s="237">
        <f t="shared" si="858"/>
        <v>0</v>
      </c>
      <c r="O1159" s="256">
        <f ca="1">SUMPRODUCT($O1130:O1130,N(OFFSET($O225:O225,0,MAX(COLUMN($O225:O225))-COLUMN($O225:O225),1,1)))</f>
        <v>0</v>
      </c>
      <c r="P1159" s="256">
        <f ca="1">SUMPRODUCT($O1130:P1130,N(OFFSET($O225:P225,0,MAX(COLUMN($O225:P225))-COLUMN($O225:P225),1,1)))</f>
        <v>0</v>
      </c>
      <c r="Q1159" s="256">
        <f ca="1">SUMPRODUCT($O1130:Q1130,N(OFFSET($O225:Q225,0,MAX(COLUMN($O225:Q225))-COLUMN($O225:Q225),1,1)))</f>
        <v>0</v>
      </c>
      <c r="R1159" s="256">
        <f ca="1">SUMPRODUCT($O1130:R1130,N(OFFSET($O225:R225,0,MAX(COLUMN($O225:R225))-COLUMN($O225:R225),1,1)))</f>
        <v>0</v>
      </c>
      <c r="S1159" s="256">
        <f ca="1">SUMPRODUCT($O1130:S1130,N(OFFSET($O225:S225,0,MAX(COLUMN($O225:S225))-COLUMN($O225:S225),1,1)))</f>
        <v>0</v>
      </c>
      <c r="T1159" s="256">
        <f ca="1">SUMPRODUCT($O1130:T1130,N(OFFSET($O225:T225,0,MAX(COLUMN($O225:T225))-COLUMN($O225:T225),1,1)))</f>
        <v>0</v>
      </c>
      <c r="U1159" s="256">
        <f ca="1">SUMPRODUCT($O1130:U1130,N(OFFSET($O225:U225,0,MAX(COLUMN($O225:U225))-COLUMN($O225:U225),1,1)))</f>
        <v>0</v>
      </c>
      <c r="V1159" s="256">
        <f ca="1">SUMPRODUCT($O1130:V1130,N(OFFSET($O225:V225,0,MAX(COLUMN($O225:V225))-COLUMN($O225:V225),1,1)))</f>
        <v>0</v>
      </c>
      <c r="W1159" s="256">
        <f ca="1">SUMPRODUCT($O1130:W1130,N(OFFSET($O225:W225,0,MAX(COLUMN($O225:W225))-COLUMN($O225:W225),1,1)))</f>
        <v>0</v>
      </c>
      <c r="X1159" s="256">
        <f ca="1">SUMPRODUCT($O1130:X1130,N(OFFSET($O225:X225,0,MAX(COLUMN($O225:X225))-COLUMN($O225:X225),1,1)))</f>
        <v>0</v>
      </c>
      <c r="Y1159" s="256">
        <f ca="1">SUMPRODUCT($O1130:Y1130,N(OFFSET($O225:Y225,0,MAX(COLUMN($O225:Y225))-COLUMN($O225:Y225),1,1)))</f>
        <v>0</v>
      </c>
      <c r="Z1159" s="256">
        <f ca="1">SUMPRODUCT($O1130:Z1130,N(OFFSET($O225:Z225,0,MAX(COLUMN($O225:Z225))-COLUMN($O225:Z225),1,1)))</f>
        <v>0</v>
      </c>
      <c r="AA1159" s="256">
        <f ca="1">SUMPRODUCT($O1130:AA1130,N(OFFSET($O225:AA225,0,MAX(COLUMN($O225:AA225))-COLUMN($O225:AA225),1,1)))</f>
        <v>0</v>
      </c>
      <c r="AB1159" s="256">
        <f ca="1">SUMPRODUCT($O1130:AB1130,N(OFFSET($O225:AB225,0,MAX(COLUMN($O225:AB225))-COLUMN($O225:AB225),1,1)))</f>
        <v>0</v>
      </c>
      <c r="AC1159" s="256">
        <f ca="1">SUMPRODUCT($O1130:AC1130,N(OFFSET($O225:AC225,0,MAX(COLUMN($O225:AC225))-COLUMN($O225:AC225),1,1)))</f>
        <v>0</v>
      </c>
      <c r="AD1159" s="256">
        <f ca="1">SUMPRODUCT($O1130:AD1130,N(OFFSET($O225:AD225,0,MAX(COLUMN($O225:AD225))-COLUMN($O225:AD225),1,1)))</f>
        <v>0</v>
      </c>
      <c r="AE1159" s="256">
        <f ca="1">SUMPRODUCT($O1130:AE1130,N(OFFSET($O225:AE225,0,MAX(COLUMN($O225:AE225))-COLUMN($O225:AE225),1,1)))</f>
        <v>0</v>
      </c>
      <c r="AF1159" s="256">
        <f ca="1">SUMPRODUCT($O1130:AF1130,N(OFFSET($O225:AF225,0,MAX(COLUMN($O225:AF225))-COLUMN($O225:AF225),1,1)))</f>
        <v>0</v>
      </c>
      <c r="AG1159" s="256">
        <f ca="1">SUMPRODUCT($O1130:AG1130,N(OFFSET($O225:AG225,0,MAX(COLUMN($O225:AG225))-COLUMN($O225:AG225),1,1)))</f>
        <v>0</v>
      </c>
      <c r="AH1159" s="256">
        <f ca="1">SUMPRODUCT($O1130:AH1130,N(OFFSET($O225:AH225,0,MAX(COLUMN($O225:AH225))-COLUMN($O225:AH225),1,1)))</f>
        <v>0</v>
      </c>
      <c r="AI1159" s="256">
        <f ca="1">SUMPRODUCT($O1130:AI1130,N(OFFSET($O225:AI225,0,MAX(COLUMN($O225:AI225))-COLUMN($O225:AI225),1,1)))</f>
        <v>0</v>
      </c>
      <c r="AJ1159" s="256">
        <f ca="1">SUMPRODUCT($O1130:AJ1130,N(OFFSET($O225:AJ225,0,MAX(COLUMN($O225:AJ225))-COLUMN($O225:AJ225),1,1)))</f>
        <v>0</v>
      </c>
      <c r="AK1159" s="256">
        <f ca="1">SUMPRODUCT($O1130:AK1130,N(OFFSET($O225:AK225,0,MAX(COLUMN($O225:AK225))-COLUMN($O225:AK225),1,1)))</f>
        <v>0</v>
      </c>
      <c r="AL1159" s="256">
        <f ca="1">SUMPRODUCT($O1130:AL1130,N(OFFSET($O225:AL225,0,MAX(COLUMN($O225:AL225))-COLUMN($O225:AL225),1,1)))</f>
        <v>0</v>
      </c>
      <c r="AM1159" s="256">
        <f ca="1">SUMPRODUCT($O1130:AM1130,N(OFFSET($O225:AM225,0,MAX(COLUMN($O225:AM225))-COLUMN($O225:AM225),1,1)))</f>
        <v>0</v>
      </c>
      <c r="AN1159" s="256">
        <f ca="1">SUMPRODUCT($O1130:AN1130,N(OFFSET($O225:AN225,0,MAX(COLUMN($O225:AN225))-COLUMN($O225:AN225),1,1)))</f>
        <v>0</v>
      </c>
      <c r="AO1159" s="256">
        <f ca="1">SUMPRODUCT($O1130:AO1130,N(OFFSET($O225:AO225,0,MAX(COLUMN($O225:AO225))-COLUMN($O225:AO225),1,1)))</f>
        <v>0</v>
      </c>
      <c r="AP1159" s="256">
        <f ca="1">SUMPRODUCT($O1130:AP1130,N(OFFSET($O225:AP225,0,MAX(COLUMN($O225:AP225))-COLUMN($O225:AP225),1,1)))</f>
        <v>0</v>
      </c>
      <c r="AQ1159" s="256">
        <f ca="1">SUMPRODUCT($O1130:AQ1130,N(OFFSET($O225:AQ225,0,MAX(COLUMN($O225:AQ225))-COLUMN($O225:AQ225),1,1)))</f>
        <v>0</v>
      </c>
      <c r="AR1159" s="256">
        <f ca="1">SUMPRODUCT($O1130:AR1130,N(OFFSET($O225:AR225,0,MAX(COLUMN($O225:AR225))-COLUMN($O225:AR225),1,1)))</f>
        <v>0</v>
      </c>
      <c r="AS1159" s="256">
        <f ca="1">SUMPRODUCT($O1130:AS1130,N(OFFSET($O225:AS225,0,MAX(COLUMN($O225:AS225))-COLUMN($O225:AS225),1,1)))</f>
        <v>0</v>
      </c>
      <c r="AT1159" s="256">
        <f ca="1">SUMPRODUCT($O1130:AT1130,N(OFFSET($O225:AT225,0,MAX(COLUMN($O225:AT225))-COLUMN($O225:AT225),1,1)))</f>
        <v>0</v>
      </c>
      <c r="AU1159" s="256">
        <f ca="1">SUMPRODUCT($O1130:AU1130,N(OFFSET($O225:AU225,0,MAX(COLUMN($O225:AU225))-COLUMN($O225:AU225),1,1)))</f>
        <v>0</v>
      </c>
      <c r="AV1159" s="256">
        <f ca="1">SUMPRODUCT($O1130:AV1130,N(OFFSET($O225:AV225,0,MAX(COLUMN($O225:AV225))-COLUMN($O225:AV225),1,1)))</f>
        <v>0</v>
      </c>
      <c r="AW1159" s="256">
        <f ca="1">SUMPRODUCT($O1130:AW1130,N(OFFSET($O225:AW225,0,MAX(COLUMN($O225:AW225))-COLUMN($O225:AW225),1,1)))</f>
        <v>0</v>
      </c>
      <c r="AX1159" s="256">
        <f ca="1">SUMPRODUCT($O1130:AX1130,N(OFFSET($O225:AX225,0,MAX(COLUMN($O225:AX225))-COLUMN($O225:AX225),1,1)))</f>
        <v>0</v>
      </c>
      <c r="AY1159" s="256">
        <f ca="1">SUMPRODUCT($O1130:AY1130,N(OFFSET($O225:AY225,0,MAX(COLUMN($O225:AY225))-COLUMN($O225:AY225),1,1)))</f>
        <v>0</v>
      </c>
      <c r="AZ1159" s="256">
        <f ca="1">SUMPRODUCT($O1130:AZ1130,N(OFFSET($O225:AZ225,0,MAX(COLUMN($O225:AZ225))-COLUMN($O225:AZ225),1,1)))</f>
        <v>0</v>
      </c>
      <c r="BA1159" s="256">
        <f ca="1">SUMPRODUCT($O1130:BA1130,N(OFFSET($O225:BA225,0,MAX(COLUMN($O225:BA225))-COLUMN($O225:BA225),1,1)))</f>
        <v>0</v>
      </c>
      <c r="BB1159" s="256">
        <f ca="1">SUMPRODUCT($O1130:BB1130,N(OFFSET($O225:BB225,0,MAX(COLUMN($O225:BB225))-COLUMN($O225:BB225),1,1)))</f>
        <v>0</v>
      </c>
      <c r="BC1159" s="256">
        <f ca="1">SUMPRODUCT($O1130:BC1130,N(OFFSET($O225:BC225,0,MAX(COLUMN($O225:BC225))-COLUMN($O225:BC225),1,1)))</f>
        <v>0</v>
      </c>
      <c r="BD1159" s="256">
        <f ca="1">SUMPRODUCT($O1130:BD1130,N(OFFSET($O225:BD225,0,MAX(COLUMN($O225:BD225))-COLUMN($O225:BD225),1,1)))</f>
        <v>0</v>
      </c>
      <c r="BE1159" s="256">
        <f ca="1">SUMPRODUCT($O1130:BE1130,N(OFFSET($O225:BE225,0,MAX(COLUMN($O225:BE225))-COLUMN($O225:BE225),1,1)))</f>
        <v>0</v>
      </c>
      <c r="BF1159" s="256">
        <f ca="1">SUMPRODUCT($O1130:BF1130,N(OFFSET($O225:BF225,0,MAX(COLUMN($O225:BF225))-COLUMN($O225:BF225),1,1)))</f>
        <v>0</v>
      </c>
      <c r="BG1159" s="256">
        <f ca="1">SUMPRODUCT($O1130:BG1130,N(OFFSET($O225:BG225,0,MAX(COLUMN($O225:BG225))-COLUMN($O225:BG225),1,1)))</f>
        <v>0</v>
      </c>
      <c r="BH1159" s="256">
        <f ca="1">SUMPRODUCT($O1130:BH1130,N(OFFSET($O225:BH225,0,MAX(COLUMN($O225:BH225))-COLUMN($O225:BH225),1,1)))</f>
        <v>0</v>
      </c>
      <c r="BI1159" s="256">
        <f ca="1">SUMPRODUCT($O1130:BI1130,N(OFFSET($O225:BI225,0,MAX(COLUMN($O225:BI225))-COLUMN($O225:BI225),1,1)))</f>
        <v>0</v>
      </c>
      <c r="BJ1159" s="256">
        <f ca="1">SUMPRODUCT($O1130:BJ1130,N(OFFSET($O225:BJ225,0,MAX(COLUMN($O225:BJ225))-COLUMN($O225:BJ225),1,1)))</f>
        <v>0</v>
      </c>
      <c r="BK1159" s="256">
        <f ca="1">SUMPRODUCT($O1130:BK1130,N(OFFSET($O225:BK225,0,MAX(COLUMN($O225:BK225))-COLUMN($O225:BK225),1,1)))</f>
        <v>0</v>
      </c>
      <c r="BL1159" s="256">
        <f ca="1">SUMPRODUCT($O1130:BL1130,N(OFFSET($O225:BL225,0,MAX(COLUMN($O225:BL225))-COLUMN($O225:BL225),1,1)))</f>
        <v>0</v>
      </c>
      <c r="BM1159" s="256">
        <f ca="1">SUMPRODUCT($O1130:BM1130,N(OFFSET($O225:BM225,0,MAX(COLUMN($O225:BM225))-COLUMN($O225:BM225),1,1)))</f>
        <v>0</v>
      </c>
    </row>
    <row r="1160" spans="3:65" ht="12.75" outlineLevel="1">
      <c r="C1160" s="220">
        <f t="shared" si="855"/>
        <v>15</v>
      </c>
      <c r="D1160" s="198" t="str">
        <f t="shared" si="856"/>
        <v>…</v>
      </c>
      <c r="E1160" s="245" t="str">
        <f t="shared" si="854"/>
        <v>Operating Expense</v>
      </c>
      <c r="F1160" s="215">
        <f t="shared" si="854"/>
        <v>2</v>
      </c>
      <c r="G1160" s="215"/>
      <c r="H1160" s="257"/>
      <c r="K1160" s="236">
        <f t="shared" si="857"/>
        <v>0</v>
      </c>
      <c r="L1160" s="237">
        <f t="shared" si="858"/>
        <v>0</v>
      </c>
      <c r="O1160" s="256">
        <f ca="1">SUMPRODUCT($O1131:O1131,N(OFFSET($O226:O226,0,MAX(COLUMN($O226:O226))-COLUMN($O226:O226),1,1)))</f>
        <v>0</v>
      </c>
      <c r="P1160" s="256">
        <f ca="1">SUMPRODUCT($O1131:P1131,N(OFFSET($O226:P226,0,MAX(COLUMN($O226:P226))-COLUMN($O226:P226),1,1)))</f>
        <v>0</v>
      </c>
      <c r="Q1160" s="256">
        <f ca="1">SUMPRODUCT($O1131:Q1131,N(OFFSET($O226:Q226,0,MAX(COLUMN($O226:Q226))-COLUMN($O226:Q226),1,1)))</f>
        <v>0</v>
      </c>
      <c r="R1160" s="256">
        <f ca="1">SUMPRODUCT($O1131:R1131,N(OFFSET($O226:R226,0,MAX(COLUMN($O226:R226))-COLUMN($O226:R226),1,1)))</f>
        <v>0</v>
      </c>
      <c r="S1160" s="256">
        <f ca="1">SUMPRODUCT($O1131:S1131,N(OFFSET($O226:S226,0,MAX(COLUMN($O226:S226))-COLUMN($O226:S226),1,1)))</f>
        <v>0</v>
      </c>
      <c r="T1160" s="256">
        <f ca="1">SUMPRODUCT($O1131:T1131,N(OFFSET($O226:T226,0,MAX(COLUMN($O226:T226))-COLUMN($O226:T226),1,1)))</f>
        <v>0</v>
      </c>
      <c r="U1160" s="256">
        <f ca="1">SUMPRODUCT($O1131:U1131,N(OFFSET($O226:U226,0,MAX(COLUMN($O226:U226))-COLUMN($O226:U226),1,1)))</f>
        <v>0</v>
      </c>
      <c r="V1160" s="256">
        <f ca="1">SUMPRODUCT($O1131:V1131,N(OFFSET($O226:V226,0,MAX(COLUMN($O226:V226))-COLUMN($O226:V226),1,1)))</f>
        <v>0</v>
      </c>
      <c r="W1160" s="256">
        <f ca="1">SUMPRODUCT($O1131:W1131,N(OFFSET($O226:W226,0,MAX(COLUMN($O226:W226))-COLUMN($O226:W226),1,1)))</f>
        <v>0</v>
      </c>
      <c r="X1160" s="256">
        <f ca="1">SUMPRODUCT($O1131:X1131,N(OFFSET($O226:X226,0,MAX(COLUMN($O226:X226))-COLUMN($O226:X226),1,1)))</f>
        <v>0</v>
      </c>
      <c r="Y1160" s="256">
        <f ca="1">SUMPRODUCT($O1131:Y1131,N(OFFSET($O226:Y226,0,MAX(COLUMN($O226:Y226))-COLUMN($O226:Y226),1,1)))</f>
        <v>0</v>
      </c>
      <c r="Z1160" s="256">
        <f ca="1">SUMPRODUCT($O1131:Z1131,N(OFFSET($O226:Z226,0,MAX(COLUMN($O226:Z226))-COLUMN($O226:Z226),1,1)))</f>
        <v>0</v>
      </c>
      <c r="AA1160" s="256">
        <f ca="1">SUMPRODUCT($O1131:AA1131,N(OFFSET($O226:AA226,0,MAX(COLUMN($O226:AA226))-COLUMN($O226:AA226),1,1)))</f>
        <v>0</v>
      </c>
      <c r="AB1160" s="256">
        <f ca="1">SUMPRODUCT($O1131:AB1131,N(OFFSET($O226:AB226,0,MAX(COLUMN($O226:AB226))-COLUMN($O226:AB226),1,1)))</f>
        <v>0</v>
      </c>
      <c r="AC1160" s="256">
        <f ca="1">SUMPRODUCT($O1131:AC1131,N(OFFSET($O226:AC226,0,MAX(COLUMN($O226:AC226))-COLUMN($O226:AC226),1,1)))</f>
        <v>0</v>
      </c>
      <c r="AD1160" s="256">
        <f ca="1">SUMPRODUCT($O1131:AD1131,N(OFFSET($O226:AD226,0,MAX(COLUMN($O226:AD226))-COLUMN($O226:AD226),1,1)))</f>
        <v>0</v>
      </c>
      <c r="AE1160" s="256">
        <f ca="1">SUMPRODUCT($O1131:AE1131,N(OFFSET($O226:AE226,0,MAX(COLUMN($O226:AE226))-COLUMN($O226:AE226),1,1)))</f>
        <v>0</v>
      </c>
      <c r="AF1160" s="256">
        <f ca="1">SUMPRODUCT($O1131:AF1131,N(OFFSET($O226:AF226,0,MAX(COLUMN($O226:AF226))-COLUMN($O226:AF226),1,1)))</f>
        <v>0</v>
      </c>
      <c r="AG1160" s="256">
        <f ca="1">SUMPRODUCT($O1131:AG1131,N(OFFSET($O226:AG226,0,MAX(COLUMN($O226:AG226))-COLUMN($O226:AG226),1,1)))</f>
        <v>0</v>
      </c>
      <c r="AH1160" s="256">
        <f ca="1">SUMPRODUCT($O1131:AH1131,N(OFFSET($O226:AH226,0,MAX(COLUMN($O226:AH226))-COLUMN($O226:AH226),1,1)))</f>
        <v>0</v>
      </c>
      <c r="AI1160" s="256">
        <f ca="1">SUMPRODUCT($O1131:AI1131,N(OFFSET($O226:AI226,0,MAX(COLUMN($O226:AI226))-COLUMN($O226:AI226),1,1)))</f>
        <v>0</v>
      </c>
      <c r="AJ1160" s="256">
        <f ca="1">SUMPRODUCT($O1131:AJ1131,N(OFFSET($O226:AJ226,0,MAX(COLUMN($O226:AJ226))-COLUMN($O226:AJ226),1,1)))</f>
        <v>0</v>
      </c>
      <c r="AK1160" s="256">
        <f ca="1">SUMPRODUCT($O1131:AK1131,N(OFFSET($O226:AK226,0,MAX(COLUMN($O226:AK226))-COLUMN($O226:AK226),1,1)))</f>
        <v>0</v>
      </c>
      <c r="AL1160" s="256">
        <f ca="1">SUMPRODUCT($O1131:AL1131,N(OFFSET($O226:AL226,0,MAX(COLUMN($O226:AL226))-COLUMN($O226:AL226),1,1)))</f>
        <v>0</v>
      </c>
      <c r="AM1160" s="256">
        <f ca="1">SUMPRODUCT($O1131:AM1131,N(OFFSET($O226:AM226,0,MAX(COLUMN($O226:AM226))-COLUMN($O226:AM226),1,1)))</f>
        <v>0</v>
      </c>
      <c r="AN1160" s="256">
        <f ca="1">SUMPRODUCT($O1131:AN1131,N(OFFSET($O226:AN226,0,MAX(COLUMN($O226:AN226))-COLUMN($O226:AN226),1,1)))</f>
        <v>0</v>
      </c>
      <c r="AO1160" s="256">
        <f ca="1">SUMPRODUCT($O1131:AO1131,N(OFFSET($O226:AO226,0,MAX(COLUMN($O226:AO226))-COLUMN($O226:AO226),1,1)))</f>
        <v>0</v>
      </c>
      <c r="AP1160" s="256">
        <f ca="1">SUMPRODUCT($O1131:AP1131,N(OFFSET($O226:AP226,0,MAX(COLUMN($O226:AP226))-COLUMN($O226:AP226),1,1)))</f>
        <v>0</v>
      </c>
      <c r="AQ1160" s="256">
        <f ca="1">SUMPRODUCT($O1131:AQ1131,N(OFFSET($O226:AQ226,0,MAX(COLUMN($O226:AQ226))-COLUMN($O226:AQ226),1,1)))</f>
        <v>0</v>
      </c>
      <c r="AR1160" s="256">
        <f ca="1">SUMPRODUCT($O1131:AR1131,N(OFFSET($O226:AR226,0,MAX(COLUMN($O226:AR226))-COLUMN($O226:AR226),1,1)))</f>
        <v>0</v>
      </c>
      <c r="AS1160" s="256">
        <f ca="1">SUMPRODUCT($O1131:AS1131,N(OFFSET($O226:AS226,0,MAX(COLUMN($O226:AS226))-COLUMN($O226:AS226),1,1)))</f>
        <v>0</v>
      </c>
      <c r="AT1160" s="256">
        <f ca="1">SUMPRODUCT($O1131:AT1131,N(OFFSET($O226:AT226,0,MAX(COLUMN($O226:AT226))-COLUMN($O226:AT226),1,1)))</f>
        <v>0</v>
      </c>
      <c r="AU1160" s="256">
        <f ca="1">SUMPRODUCT($O1131:AU1131,N(OFFSET($O226:AU226,0,MAX(COLUMN($O226:AU226))-COLUMN($O226:AU226),1,1)))</f>
        <v>0</v>
      </c>
      <c r="AV1160" s="256">
        <f ca="1">SUMPRODUCT($O1131:AV1131,N(OFFSET($O226:AV226,0,MAX(COLUMN($O226:AV226))-COLUMN($O226:AV226),1,1)))</f>
        <v>0</v>
      </c>
      <c r="AW1160" s="256">
        <f ca="1">SUMPRODUCT($O1131:AW1131,N(OFFSET($O226:AW226,0,MAX(COLUMN($O226:AW226))-COLUMN($O226:AW226),1,1)))</f>
        <v>0</v>
      </c>
      <c r="AX1160" s="256">
        <f ca="1">SUMPRODUCT($O1131:AX1131,N(OFFSET($O226:AX226,0,MAX(COLUMN($O226:AX226))-COLUMN($O226:AX226),1,1)))</f>
        <v>0</v>
      </c>
      <c r="AY1160" s="256">
        <f ca="1">SUMPRODUCT($O1131:AY1131,N(OFFSET($O226:AY226,0,MAX(COLUMN($O226:AY226))-COLUMN($O226:AY226),1,1)))</f>
        <v>0</v>
      </c>
      <c r="AZ1160" s="256">
        <f ca="1">SUMPRODUCT($O1131:AZ1131,N(OFFSET($O226:AZ226,0,MAX(COLUMN($O226:AZ226))-COLUMN($O226:AZ226),1,1)))</f>
        <v>0</v>
      </c>
      <c r="BA1160" s="256">
        <f ca="1">SUMPRODUCT($O1131:BA1131,N(OFFSET($O226:BA226,0,MAX(COLUMN($O226:BA226))-COLUMN($O226:BA226),1,1)))</f>
        <v>0</v>
      </c>
      <c r="BB1160" s="256">
        <f ca="1">SUMPRODUCT($O1131:BB1131,N(OFFSET($O226:BB226,0,MAX(COLUMN($O226:BB226))-COLUMN($O226:BB226),1,1)))</f>
        <v>0</v>
      </c>
      <c r="BC1160" s="256">
        <f ca="1">SUMPRODUCT($O1131:BC1131,N(OFFSET($O226:BC226,0,MAX(COLUMN($O226:BC226))-COLUMN($O226:BC226),1,1)))</f>
        <v>0</v>
      </c>
      <c r="BD1160" s="256">
        <f ca="1">SUMPRODUCT($O1131:BD1131,N(OFFSET($O226:BD226,0,MAX(COLUMN($O226:BD226))-COLUMN($O226:BD226),1,1)))</f>
        <v>0</v>
      </c>
      <c r="BE1160" s="256">
        <f ca="1">SUMPRODUCT($O1131:BE1131,N(OFFSET($O226:BE226,0,MAX(COLUMN($O226:BE226))-COLUMN($O226:BE226),1,1)))</f>
        <v>0</v>
      </c>
      <c r="BF1160" s="256">
        <f ca="1">SUMPRODUCT($O1131:BF1131,N(OFFSET($O226:BF226,0,MAX(COLUMN($O226:BF226))-COLUMN($O226:BF226),1,1)))</f>
        <v>0</v>
      </c>
      <c r="BG1160" s="256">
        <f ca="1">SUMPRODUCT($O1131:BG1131,N(OFFSET($O226:BG226,0,MAX(COLUMN($O226:BG226))-COLUMN($O226:BG226),1,1)))</f>
        <v>0</v>
      </c>
      <c r="BH1160" s="256">
        <f ca="1">SUMPRODUCT($O1131:BH1131,N(OFFSET($O226:BH226,0,MAX(COLUMN($O226:BH226))-COLUMN($O226:BH226),1,1)))</f>
        <v>0</v>
      </c>
      <c r="BI1160" s="256">
        <f ca="1">SUMPRODUCT($O1131:BI1131,N(OFFSET($O226:BI226,0,MAX(COLUMN($O226:BI226))-COLUMN($O226:BI226),1,1)))</f>
        <v>0</v>
      </c>
      <c r="BJ1160" s="256">
        <f ca="1">SUMPRODUCT($O1131:BJ1131,N(OFFSET($O226:BJ226,0,MAX(COLUMN($O226:BJ226))-COLUMN($O226:BJ226),1,1)))</f>
        <v>0</v>
      </c>
      <c r="BK1160" s="256">
        <f ca="1">SUMPRODUCT($O1131:BK1131,N(OFFSET($O226:BK226,0,MAX(COLUMN($O226:BK226))-COLUMN($O226:BK226),1,1)))</f>
        <v>0</v>
      </c>
      <c r="BL1160" s="256">
        <f ca="1">SUMPRODUCT($O1131:BL1131,N(OFFSET($O226:BL226,0,MAX(COLUMN($O226:BL226))-COLUMN($O226:BL226),1,1)))</f>
        <v>0</v>
      </c>
      <c r="BM1160" s="256">
        <f ca="1">SUMPRODUCT($O1131:BM1131,N(OFFSET($O226:BM226,0,MAX(COLUMN($O226:BM226))-COLUMN($O226:BM226),1,1)))</f>
        <v>0</v>
      </c>
    </row>
    <row r="1161" spans="3:65" ht="12.75" outlineLevel="1">
      <c r="C1161" s="220">
        <f t="shared" si="855"/>
        <v>16</v>
      </c>
      <c r="D1161" s="198" t="str">
        <f t="shared" si="856"/>
        <v>…</v>
      </c>
      <c r="E1161" s="245" t="str">
        <f t="shared" si="854"/>
        <v>Operating Expense</v>
      </c>
      <c r="F1161" s="215">
        <f t="shared" si="854"/>
        <v>2</v>
      </c>
      <c r="G1161" s="215"/>
      <c r="H1161" s="257"/>
      <c r="K1161" s="236">
        <f t="shared" si="857"/>
        <v>0</v>
      </c>
      <c r="L1161" s="237">
        <f t="shared" si="858"/>
        <v>0</v>
      </c>
      <c r="O1161" s="256">
        <f ca="1">SUMPRODUCT($O1132:O1132,N(OFFSET($O227:O227,0,MAX(COLUMN($O227:O227))-COLUMN($O227:O227),1,1)))</f>
        <v>0</v>
      </c>
      <c r="P1161" s="256">
        <f ca="1">SUMPRODUCT($O1132:P1132,N(OFFSET($O227:P227,0,MAX(COLUMN($O227:P227))-COLUMN($O227:P227),1,1)))</f>
        <v>0</v>
      </c>
      <c r="Q1161" s="256">
        <f ca="1">SUMPRODUCT($O1132:Q1132,N(OFFSET($O227:Q227,0,MAX(COLUMN($O227:Q227))-COLUMN($O227:Q227),1,1)))</f>
        <v>0</v>
      </c>
      <c r="R1161" s="256">
        <f ca="1">SUMPRODUCT($O1132:R1132,N(OFFSET($O227:R227,0,MAX(COLUMN($O227:R227))-COLUMN($O227:R227),1,1)))</f>
        <v>0</v>
      </c>
      <c r="S1161" s="256">
        <f ca="1">SUMPRODUCT($O1132:S1132,N(OFFSET($O227:S227,0,MAX(COLUMN($O227:S227))-COLUMN($O227:S227),1,1)))</f>
        <v>0</v>
      </c>
      <c r="T1161" s="256">
        <f ca="1">SUMPRODUCT($O1132:T1132,N(OFFSET($O227:T227,0,MAX(COLUMN($O227:T227))-COLUMN($O227:T227),1,1)))</f>
        <v>0</v>
      </c>
      <c r="U1161" s="256">
        <f ca="1">SUMPRODUCT($O1132:U1132,N(OFFSET($O227:U227,0,MAX(COLUMN($O227:U227))-COLUMN($O227:U227),1,1)))</f>
        <v>0</v>
      </c>
      <c r="V1161" s="256">
        <f ca="1">SUMPRODUCT($O1132:V1132,N(OFFSET($O227:V227,0,MAX(COLUMN($O227:V227))-COLUMN($O227:V227),1,1)))</f>
        <v>0</v>
      </c>
      <c r="W1161" s="256">
        <f ca="1">SUMPRODUCT($O1132:W1132,N(OFFSET($O227:W227,0,MAX(COLUMN($O227:W227))-COLUMN($O227:W227),1,1)))</f>
        <v>0</v>
      </c>
      <c r="X1161" s="256">
        <f ca="1">SUMPRODUCT($O1132:X1132,N(OFFSET($O227:X227,0,MAX(COLUMN($O227:X227))-COLUMN($O227:X227),1,1)))</f>
        <v>0</v>
      </c>
      <c r="Y1161" s="256">
        <f ca="1">SUMPRODUCT($O1132:Y1132,N(OFFSET($O227:Y227,0,MAX(COLUMN($O227:Y227))-COLUMN($O227:Y227),1,1)))</f>
        <v>0</v>
      </c>
      <c r="Z1161" s="256">
        <f ca="1">SUMPRODUCT($O1132:Z1132,N(OFFSET($O227:Z227,0,MAX(COLUMN($O227:Z227))-COLUMN($O227:Z227),1,1)))</f>
        <v>0</v>
      </c>
      <c r="AA1161" s="256">
        <f ca="1">SUMPRODUCT($O1132:AA1132,N(OFFSET($O227:AA227,0,MAX(COLUMN($O227:AA227))-COLUMN($O227:AA227),1,1)))</f>
        <v>0</v>
      </c>
      <c r="AB1161" s="256">
        <f ca="1">SUMPRODUCT($O1132:AB1132,N(OFFSET($O227:AB227,0,MAX(COLUMN($O227:AB227))-COLUMN($O227:AB227),1,1)))</f>
        <v>0</v>
      </c>
      <c r="AC1161" s="256">
        <f ca="1">SUMPRODUCT($O1132:AC1132,N(OFFSET($O227:AC227,0,MAX(COLUMN($O227:AC227))-COLUMN($O227:AC227),1,1)))</f>
        <v>0</v>
      </c>
      <c r="AD1161" s="256">
        <f ca="1">SUMPRODUCT($O1132:AD1132,N(OFFSET($O227:AD227,0,MAX(COLUMN($O227:AD227))-COLUMN($O227:AD227),1,1)))</f>
        <v>0</v>
      </c>
      <c r="AE1161" s="256">
        <f ca="1">SUMPRODUCT($O1132:AE1132,N(OFFSET($O227:AE227,0,MAX(COLUMN($O227:AE227))-COLUMN($O227:AE227),1,1)))</f>
        <v>0</v>
      </c>
      <c r="AF1161" s="256">
        <f ca="1">SUMPRODUCT($O1132:AF1132,N(OFFSET($O227:AF227,0,MAX(COLUMN($O227:AF227))-COLUMN($O227:AF227),1,1)))</f>
        <v>0</v>
      </c>
      <c r="AG1161" s="256">
        <f ca="1">SUMPRODUCT($O1132:AG1132,N(OFFSET($O227:AG227,0,MAX(COLUMN($O227:AG227))-COLUMN($O227:AG227),1,1)))</f>
        <v>0</v>
      </c>
      <c r="AH1161" s="256">
        <f ca="1">SUMPRODUCT($O1132:AH1132,N(OFFSET($O227:AH227,0,MAX(COLUMN($O227:AH227))-COLUMN($O227:AH227),1,1)))</f>
        <v>0</v>
      </c>
      <c r="AI1161" s="256">
        <f ca="1">SUMPRODUCT($O1132:AI1132,N(OFFSET($O227:AI227,0,MAX(COLUMN($O227:AI227))-COLUMN($O227:AI227),1,1)))</f>
        <v>0</v>
      </c>
      <c r="AJ1161" s="256">
        <f ca="1">SUMPRODUCT($O1132:AJ1132,N(OFFSET($O227:AJ227,0,MAX(COLUMN($O227:AJ227))-COLUMN($O227:AJ227),1,1)))</f>
        <v>0</v>
      </c>
      <c r="AK1161" s="256">
        <f ca="1">SUMPRODUCT($O1132:AK1132,N(OFFSET($O227:AK227,0,MAX(COLUMN($O227:AK227))-COLUMN($O227:AK227),1,1)))</f>
        <v>0</v>
      </c>
      <c r="AL1161" s="256">
        <f ca="1">SUMPRODUCT($O1132:AL1132,N(OFFSET($O227:AL227,0,MAX(COLUMN($O227:AL227))-COLUMN($O227:AL227),1,1)))</f>
        <v>0</v>
      </c>
      <c r="AM1161" s="256">
        <f ca="1">SUMPRODUCT($O1132:AM1132,N(OFFSET($O227:AM227,0,MAX(COLUMN($O227:AM227))-COLUMN($O227:AM227),1,1)))</f>
        <v>0</v>
      </c>
      <c r="AN1161" s="256">
        <f ca="1">SUMPRODUCT($O1132:AN1132,N(OFFSET($O227:AN227,0,MAX(COLUMN($O227:AN227))-COLUMN($O227:AN227),1,1)))</f>
        <v>0</v>
      </c>
      <c r="AO1161" s="256">
        <f ca="1">SUMPRODUCT($O1132:AO1132,N(OFFSET($O227:AO227,0,MAX(COLUMN($O227:AO227))-COLUMN($O227:AO227),1,1)))</f>
        <v>0</v>
      </c>
      <c r="AP1161" s="256">
        <f ca="1">SUMPRODUCT($O1132:AP1132,N(OFFSET($O227:AP227,0,MAX(COLUMN($O227:AP227))-COLUMN($O227:AP227),1,1)))</f>
        <v>0</v>
      </c>
      <c r="AQ1161" s="256">
        <f ca="1">SUMPRODUCT($O1132:AQ1132,N(OFFSET($O227:AQ227,0,MAX(COLUMN($O227:AQ227))-COLUMN($O227:AQ227),1,1)))</f>
        <v>0</v>
      </c>
      <c r="AR1161" s="256">
        <f ca="1">SUMPRODUCT($O1132:AR1132,N(OFFSET($O227:AR227,0,MAX(COLUMN($O227:AR227))-COLUMN($O227:AR227),1,1)))</f>
        <v>0</v>
      </c>
      <c r="AS1161" s="256">
        <f ca="1">SUMPRODUCT($O1132:AS1132,N(OFFSET($O227:AS227,0,MAX(COLUMN($O227:AS227))-COLUMN($O227:AS227),1,1)))</f>
        <v>0</v>
      </c>
      <c r="AT1161" s="256">
        <f ca="1">SUMPRODUCT($O1132:AT1132,N(OFFSET($O227:AT227,0,MAX(COLUMN($O227:AT227))-COLUMN($O227:AT227),1,1)))</f>
        <v>0</v>
      </c>
      <c r="AU1161" s="256">
        <f ca="1">SUMPRODUCT($O1132:AU1132,N(OFFSET($O227:AU227,0,MAX(COLUMN($O227:AU227))-COLUMN($O227:AU227),1,1)))</f>
        <v>0</v>
      </c>
      <c r="AV1161" s="256">
        <f ca="1">SUMPRODUCT($O1132:AV1132,N(OFFSET($O227:AV227,0,MAX(COLUMN($O227:AV227))-COLUMN($O227:AV227),1,1)))</f>
        <v>0</v>
      </c>
      <c r="AW1161" s="256">
        <f ca="1">SUMPRODUCT($O1132:AW1132,N(OFFSET($O227:AW227,0,MAX(COLUMN($O227:AW227))-COLUMN($O227:AW227),1,1)))</f>
        <v>0</v>
      </c>
      <c r="AX1161" s="256">
        <f ca="1">SUMPRODUCT($O1132:AX1132,N(OFFSET($O227:AX227,0,MAX(COLUMN($O227:AX227))-COLUMN($O227:AX227),1,1)))</f>
        <v>0</v>
      </c>
      <c r="AY1161" s="256">
        <f ca="1">SUMPRODUCT($O1132:AY1132,N(OFFSET($O227:AY227,0,MAX(COLUMN($O227:AY227))-COLUMN($O227:AY227),1,1)))</f>
        <v>0</v>
      </c>
      <c r="AZ1161" s="256">
        <f ca="1">SUMPRODUCT($O1132:AZ1132,N(OFFSET($O227:AZ227,0,MAX(COLUMN($O227:AZ227))-COLUMN($O227:AZ227),1,1)))</f>
        <v>0</v>
      </c>
      <c r="BA1161" s="256">
        <f ca="1">SUMPRODUCT($O1132:BA1132,N(OFFSET($O227:BA227,0,MAX(COLUMN($O227:BA227))-COLUMN($O227:BA227),1,1)))</f>
        <v>0</v>
      </c>
      <c r="BB1161" s="256">
        <f ca="1">SUMPRODUCT($O1132:BB1132,N(OFFSET($O227:BB227,0,MAX(COLUMN($O227:BB227))-COLUMN($O227:BB227),1,1)))</f>
        <v>0</v>
      </c>
      <c r="BC1161" s="256">
        <f ca="1">SUMPRODUCT($O1132:BC1132,N(OFFSET($O227:BC227,0,MAX(COLUMN($O227:BC227))-COLUMN($O227:BC227),1,1)))</f>
        <v>0</v>
      </c>
      <c r="BD1161" s="256">
        <f ca="1">SUMPRODUCT($O1132:BD1132,N(OFFSET($O227:BD227,0,MAX(COLUMN($O227:BD227))-COLUMN($O227:BD227),1,1)))</f>
        <v>0</v>
      </c>
      <c r="BE1161" s="256">
        <f ca="1">SUMPRODUCT($O1132:BE1132,N(OFFSET($O227:BE227,0,MAX(COLUMN($O227:BE227))-COLUMN($O227:BE227),1,1)))</f>
        <v>0</v>
      </c>
      <c r="BF1161" s="256">
        <f ca="1">SUMPRODUCT($O1132:BF1132,N(OFFSET($O227:BF227,0,MAX(COLUMN($O227:BF227))-COLUMN($O227:BF227),1,1)))</f>
        <v>0</v>
      </c>
      <c r="BG1161" s="256">
        <f ca="1">SUMPRODUCT($O1132:BG1132,N(OFFSET($O227:BG227,0,MAX(COLUMN($O227:BG227))-COLUMN($O227:BG227),1,1)))</f>
        <v>0</v>
      </c>
      <c r="BH1161" s="256">
        <f ca="1">SUMPRODUCT($O1132:BH1132,N(OFFSET($O227:BH227,0,MAX(COLUMN($O227:BH227))-COLUMN($O227:BH227),1,1)))</f>
        <v>0</v>
      </c>
      <c r="BI1161" s="256">
        <f ca="1">SUMPRODUCT($O1132:BI1132,N(OFFSET($O227:BI227,0,MAX(COLUMN($O227:BI227))-COLUMN($O227:BI227),1,1)))</f>
        <v>0</v>
      </c>
      <c r="BJ1161" s="256">
        <f ca="1">SUMPRODUCT($O1132:BJ1132,N(OFFSET($O227:BJ227,0,MAX(COLUMN($O227:BJ227))-COLUMN($O227:BJ227),1,1)))</f>
        <v>0</v>
      </c>
      <c r="BK1161" s="256">
        <f ca="1">SUMPRODUCT($O1132:BK1132,N(OFFSET($O227:BK227,0,MAX(COLUMN($O227:BK227))-COLUMN($O227:BK227),1,1)))</f>
        <v>0</v>
      </c>
      <c r="BL1161" s="256">
        <f ca="1">SUMPRODUCT($O1132:BL1132,N(OFFSET($O227:BL227,0,MAX(COLUMN($O227:BL227))-COLUMN($O227:BL227),1,1)))</f>
        <v>0</v>
      </c>
      <c r="BM1161" s="256">
        <f ca="1">SUMPRODUCT($O1132:BM1132,N(OFFSET($O227:BM227,0,MAX(COLUMN($O227:BM227))-COLUMN($O227:BM227),1,1)))</f>
        <v>0</v>
      </c>
    </row>
    <row r="1162" spans="3:65" ht="12.75" outlineLevel="1">
      <c r="C1162" s="220">
        <f t="shared" si="855"/>
        <v>17</v>
      </c>
      <c r="D1162" s="198" t="str">
        <f t="shared" si="856"/>
        <v>…</v>
      </c>
      <c r="E1162" s="245" t="str">
        <f t="shared" si="854"/>
        <v>Operating Expense</v>
      </c>
      <c r="F1162" s="215">
        <f t="shared" si="854"/>
        <v>2</v>
      </c>
      <c r="G1162" s="215"/>
      <c r="H1162" s="257"/>
      <c r="K1162" s="236">
        <f t="shared" si="857"/>
        <v>0</v>
      </c>
      <c r="L1162" s="237">
        <f t="shared" si="858"/>
        <v>0</v>
      </c>
      <c r="O1162" s="256">
        <f ca="1">SUMPRODUCT($O1133:O1133,N(OFFSET($O228:O228,0,MAX(COLUMN($O228:O228))-COLUMN($O228:O228),1,1)))</f>
        <v>0</v>
      </c>
      <c r="P1162" s="256">
        <f ca="1">SUMPRODUCT($O1133:P1133,N(OFFSET($O228:P228,0,MAX(COLUMN($O228:P228))-COLUMN($O228:P228),1,1)))</f>
        <v>0</v>
      </c>
      <c r="Q1162" s="256">
        <f ca="1">SUMPRODUCT($O1133:Q1133,N(OFFSET($O228:Q228,0,MAX(COLUMN($O228:Q228))-COLUMN($O228:Q228),1,1)))</f>
        <v>0</v>
      </c>
      <c r="R1162" s="256">
        <f ca="1">SUMPRODUCT($O1133:R1133,N(OFFSET($O228:R228,0,MAX(COLUMN($O228:R228))-COLUMN($O228:R228),1,1)))</f>
        <v>0</v>
      </c>
      <c r="S1162" s="256">
        <f ca="1">SUMPRODUCT($O1133:S1133,N(OFFSET($O228:S228,0,MAX(COLUMN($O228:S228))-COLUMN($O228:S228),1,1)))</f>
        <v>0</v>
      </c>
      <c r="T1162" s="256">
        <f ca="1">SUMPRODUCT($O1133:T1133,N(OFFSET($O228:T228,0,MAX(COLUMN($O228:T228))-COLUMN($O228:T228),1,1)))</f>
        <v>0</v>
      </c>
      <c r="U1162" s="256">
        <f ca="1">SUMPRODUCT($O1133:U1133,N(OFFSET($O228:U228,0,MAX(COLUMN($O228:U228))-COLUMN($O228:U228),1,1)))</f>
        <v>0</v>
      </c>
      <c r="V1162" s="256">
        <f ca="1">SUMPRODUCT($O1133:V1133,N(OFFSET($O228:V228,0,MAX(COLUMN($O228:V228))-COLUMN($O228:V228),1,1)))</f>
        <v>0</v>
      </c>
      <c r="W1162" s="256">
        <f ca="1">SUMPRODUCT($O1133:W1133,N(OFFSET($O228:W228,0,MAX(COLUMN($O228:W228))-COLUMN($O228:W228),1,1)))</f>
        <v>0</v>
      </c>
      <c r="X1162" s="256">
        <f ca="1">SUMPRODUCT($O1133:X1133,N(OFFSET($O228:X228,0,MAX(COLUMN($O228:X228))-COLUMN($O228:X228),1,1)))</f>
        <v>0</v>
      </c>
      <c r="Y1162" s="256">
        <f ca="1">SUMPRODUCT($O1133:Y1133,N(OFFSET($O228:Y228,0,MAX(COLUMN($O228:Y228))-COLUMN($O228:Y228),1,1)))</f>
        <v>0</v>
      </c>
      <c r="Z1162" s="256">
        <f ca="1">SUMPRODUCT($O1133:Z1133,N(OFFSET($O228:Z228,0,MAX(COLUMN($O228:Z228))-COLUMN($O228:Z228),1,1)))</f>
        <v>0</v>
      </c>
      <c r="AA1162" s="256">
        <f ca="1">SUMPRODUCT($O1133:AA1133,N(OFFSET($O228:AA228,0,MAX(COLUMN($O228:AA228))-COLUMN($O228:AA228),1,1)))</f>
        <v>0</v>
      </c>
      <c r="AB1162" s="256">
        <f ca="1">SUMPRODUCT($O1133:AB1133,N(OFFSET($O228:AB228,0,MAX(COLUMN($O228:AB228))-COLUMN($O228:AB228),1,1)))</f>
        <v>0</v>
      </c>
      <c r="AC1162" s="256">
        <f ca="1">SUMPRODUCT($O1133:AC1133,N(OFFSET($O228:AC228,0,MAX(COLUMN($O228:AC228))-COLUMN($O228:AC228),1,1)))</f>
        <v>0</v>
      </c>
      <c r="AD1162" s="256">
        <f ca="1">SUMPRODUCT($O1133:AD1133,N(OFFSET($O228:AD228,0,MAX(COLUMN($O228:AD228))-COLUMN($O228:AD228),1,1)))</f>
        <v>0</v>
      </c>
      <c r="AE1162" s="256">
        <f ca="1">SUMPRODUCT($O1133:AE1133,N(OFFSET($O228:AE228,0,MAX(COLUMN($O228:AE228))-COLUMN($O228:AE228),1,1)))</f>
        <v>0</v>
      </c>
      <c r="AF1162" s="256">
        <f ca="1">SUMPRODUCT($O1133:AF1133,N(OFFSET($O228:AF228,0,MAX(COLUMN($O228:AF228))-COLUMN($O228:AF228),1,1)))</f>
        <v>0</v>
      </c>
      <c r="AG1162" s="256">
        <f ca="1">SUMPRODUCT($O1133:AG1133,N(OFFSET($O228:AG228,0,MAX(COLUMN($O228:AG228))-COLUMN($O228:AG228),1,1)))</f>
        <v>0</v>
      </c>
      <c r="AH1162" s="256">
        <f ca="1">SUMPRODUCT($O1133:AH1133,N(OFFSET($O228:AH228,0,MAX(COLUMN($O228:AH228))-COLUMN($O228:AH228),1,1)))</f>
        <v>0</v>
      </c>
      <c r="AI1162" s="256">
        <f ca="1">SUMPRODUCT($O1133:AI1133,N(OFFSET($O228:AI228,0,MAX(COLUMN($O228:AI228))-COLUMN($O228:AI228),1,1)))</f>
        <v>0</v>
      </c>
      <c r="AJ1162" s="256">
        <f ca="1">SUMPRODUCT($O1133:AJ1133,N(OFFSET($O228:AJ228,0,MAX(COLUMN($O228:AJ228))-COLUMN($O228:AJ228),1,1)))</f>
        <v>0</v>
      </c>
      <c r="AK1162" s="256">
        <f ca="1">SUMPRODUCT($O1133:AK1133,N(OFFSET($O228:AK228,0,MAX(COLUMN($O228:AK228))-COLUMN($O228:AK228),1,1)))</f>
        <v>0</v>
      </c>
      <c r="AL1162" s="256">
        <f ca="1">SUMPRODUCT($O1133:AL1133,N(OFFSET($O228:AL228,0,MAX(COLUMN($O228:AL228))-COLUMN($O228:AL228),1,1)))</f>
        <v>0</v>
      </c>
      <c r="AM1162" s="256">
        <f ca="1">SUMPRODUCT($O1133:AM1133,N(OFFSET($O228:AM228,0,MAX(COLUMN($O228:AM228))-COLUMN($O228:AM228),1,1)))</f>
        <v>0</v>
      </c>
      <c r="AN1162" s="256">
        <f ca="1">SUMPRODUCT($O1133:AN1133,N(OFFSET($O228:AN228,0,MAX(COLUMN($O228:AN228))-COLUMN($O228:AN228),1,1)))</f>
        <v>0</v>
      </c>
      <c r="AO1162" s="256">
        <f ca="1">SUMPRODUCT($O1133:AO1133,N(OFFSET($O228:AO228,0,MAX(COLUMN($O228:AO228))-COLUMN($O228:AO228),1,1)))</f>
        <v>0</v>
      </c>
      <c r="AP1162" s="256">
        <f ca="1">SUMPRODUCT($O1133:AP1133,N(OFFSET($O228:AP228,0,MAX(COLUMN($O228:AP228))-COLUMN($O228:AP228),1,1)))</f>
        <v>0</v>
      </c>
      <c r="AQ1162" s="256">
        <f ca="1">SUMPRODUCT($O1133:AQ1133,N(OFFSET($O228:AQ228,0,MAX(COLUMN($O228:AQ228))-COLUMN($O228:AQ228),1,1)))</f>
        <v>0</v>
      </c>
      <c r="AR1162" s="256">
        <f ca="1">SUMPRODUCT($O1133:AR1133,N(OFFSET($O228:AR228,0,MAX(COLUMN($O228:AR228))-COLUMN($O228:AR228),1,1)))</f>
        <v>0</v>
      </c>
      <c r="AS1162" s="256">
        <f ca="1">SUMPRODUCT($O1133:AS1133,N(OFFSET($O228:AS228,0,MAX(COLUMN($O228:AS228))-COLUMN($O228:AS228),1,1)))</f>
        <v>0</v>
      </c>
      <c r="AT1162" s="256">
        <f ca="1">SUMPRODUCT($O1133:AT1133,N(OFFSET($O228:AT228,0,MAX(COLUMN($O228:AT228))-COLUMN($O228:AT228),1,1)))</f>
        <v>0</v>
      </c>
      <c r="AU1162" s="256">
        <f ca="1">SUMPRODUCT($O1133:AU1133,N(OFFSET($O228:AU228,0,MAX(COLUMN($O228:AU228))-COLUMN($O228:AU228),1,1)))</f>
        <v>0</v>
      </c>
      <c r="AV1162" s="256">
        <f ca="1">SUMPRODUCT($O1133:AV1133,N(OFFSET($O228:AV228,0,MAX(COLUMN($O228:AV228))-COLUMN($O228:AV228),1,1)))</f>
        <v>0</v>
      </c>
      <c r="AW1162" s="256">
        <f ca="1">SUMPRODUCT($O1133:AW1133,N(OFFSET($O228:AW228,0,MAX(COLUMN($O228:AW228))-COLUMN($O228:AW228),1,1)))</f>
        <v>0</v>
      </c>
      <c r="AX1162" s="256">
        <f ca="1">SUMPRODUCT($O1133:AX1133,N(OFFSET($O228:AX228,0,MAX(COLUMN($O228:AX228))-COLUMN($O228:AX228),1,1)))</f>
        <v>0</v>
      </c>
      <c r="AY1162" s="256">
        <f ca="1">SUMPRODUCT($O1133:AY1133,N(OFFSET($O228:AY228,0,MAX(COLUMN($O228:AY228))-COLUMN($O228:AY228),1,1)))</f>
        <v>0</v>
      </c>
      <c r="AZ1162" s="256">
        <f ca="1">SUMPRODUCT($O1133:AZ1133,N(OFFSET($O228:AZ228,0,MAX(COLUMN($O228:AZ228))-COLUMN($O228:AZ228),1,1)))</f>
        <v>0</v>
      </c>
      <c r="BA1162" s="256">
        <f ca="1">SUMPRODUCT($O1133:BA1133,N(OFFSET($O228:BA228,0,MAX(COLUMN($O228:BA228))-COLUMN($O228:BA228),1,1)))</f>
        <v>0</v>
      </c>
      <c r="BB1162" s="256">
        <f ca="1">SUMPRODUCT($O1133:BB1133,N(OFFSET($O228:BB228,0,MAX(COLUMN($O228:BB228))-COLUMN($O228:BB228),1,1)))</f>
        <v>0</v>
      </c>
      <c r="BC1162" s="256">
        <f ca="1">SUMPRODUCT($O1133:BC1133,N(OFFSET($O228:BC228,0,MAX(COLUMN($O228:BC228))-COLUMN($O228:BC228),1,1)))</f>
        <v>0</v>
      </c>
      <c r="BD1162" s="256">
        <f ca="1">SUMPRODUCT($O1133:BD1133,N(OFFSET($O228:BD228,0,MAX(COLUMN($O228:BD228))-COLUMN($O228:BD228),1,1)))</f>
        <v>0</v>
      </c>
      <c r="BE1162" s="256">
        <f ca="1">SUMPRODUCT($O1133:BE1133,N(OFFSET($O228:BE228,0,MAX(COLUMN($O228:BE228))-COLUMN($O228:BE228),1,1)))</f>
        <v>0</v>
      </c>
      <c r="BF1162" s="256">
        <f ca="1">SUMPRODUCT($O1133:BF1133,N(OFFSET($O228:BF228,0,MAX(COLUMN($O228:BF228))-COLUMN($O228:BF228),1,1)))</f>
        <v>0</v>
      </c>
      <c r="BG1162" s="256">
        <f ca="1">SUMPRODUCT($O1133:BG1133,N(OFFSET($O228:BG228,0,MAX(COLUMN($O228:BG228))-COLUMN($O228:BG228),1,1)))</f>
        <v>0</v>
      </c>
      <c r="BH1162" s="256">
        <f ca="1">SUMPRODUCT($O1133:BH1133,N(OFFSET($O228:BH228,0,MAX(COLUMN($O228:BH228))-COLUMN($O228:BH228),1,1)))</f>
        <v>0</v>
      </c>
      <c r="BI1162" s="256">
        <f ca="1">SUMPRODUCT($O1133:BI1133,N(OFFSET($O228:BI228,0,MAX(COLUMN($O228:BI228))-COLUMN($O228:BI228),1,1)))</f>
        <v>0</v>
      </c>
      <c r="BJ1162" s="256">
        <f ca="1">SUMPRODUCT($O1133:BJ1133,N(OFFSET($O228:BJ228,0,MAX(COLUMN($O228:BJ228))-COLUMN($O228:BJ228),1,1)))</f>
        <v>0</v>
      </c>
      <c r="BK1162" s="256">
        <f ca="1">SUMPRODUCT($O1133:BK1133,N(OFFSET($O228:BK228,0,MAX(COLUMN($O228:BK228))-COLUMN($O228:BK228),1,1)))</f>
        <v>0</v>
      </c>
      <c r="BL1162" s="256">
        <f ca="1">SUMPRODUCT($O1133:BL1133,N(OFFSET($O228:BL228,0,MAX(COLUMN($O228:BL228))-COLUMN($O228:BL228),1,1)))</f>
        <v>0</v>
      </c>
      <c r="BM1162" s="256">
        <f ca="1">SUMPRODUCT($O1133:BM1133,N(OFFSET($O228:BM228,0,MAX(COLUMN($O228:BM228))-COLUMN($O228:BM228),1,1)))</f>
        <v>0</v>
      </c>
    </row>
    <row r="1163" spans="3:65" ht="12.75" outlineLevel="1">
      <c r="C1163" s="220">
        <f t="shared" si="855"/>
        <v>18</v>
      </c>
      <c r="D1163" s="198" t="str">
        <f t="shared" si="856"/>
        <v>…</v>
      </c>
      <c r="E1163" s="245" t="str">
        <f t="shared" si="854"/>
        <v>Operating Expense</v>
      </c>
      <c r="F1163" s="215">
        <f t="shared" si="854"/>
        <v>2</v>
      </c>
      <c r="G1163" s="215"/>
      <c r="H1163" s="257"/>
      <c r="K1163" s="236">
        <f t="shared" si="857"/>
        <v>0</v>
      </c>
      <c r="L1163" s="237">
        <f t="shared" si="858"/>
        <v>0</v>
      </c>
      <c r="O1163" s="256">
        <f ca="1">SUMPRODUCT($O1134:O1134,N(OFFSET($O229:O229,0,MAX(COLUMN($O229:O229))-COLUMN($O229:O229),1,1)))</f>
        <v>0</v>
      </c>
      <c r="P1163" s="256">
        <f ca="1">SUMPRODUCT($O1134:P1134,N(OFFSET($O229:P229,0,MAX(COLUMN($O229:P229))-COLUMN($O229:P229),1,1)))</f>
        <v>0</v>
      </c>
      <c r="Q1163" s="256">
        <f ca="1">SUMPRODUCT($O1134:Q1134,N(OFFSET($O229:Q229,0,MAX(COLUMN($O229:Q229))-COLUMN($O229:Q229),1,1)))</f>
        <v>0</v>
      </c>
      <c r="R1163" s="256">
        <f ca="1">SUMPRODUCT($O1134:R1134,N(OFFSET($O229:R229,0,MAX(COLUMN($O229:R229))-COLUMN($O229:R229),1,1)))</f>
        <v>0</v>
      </c>
      <c r="S1163" s="256">
        <f ca="1">SUMPRODUCT($O1134:S1134,N(OFFSET($O229:S229,0,MAX(COLUMN($O229:S229))-COLUMN($O229:S229),1,1)))</f>
        <v>0</v>
      </c>
      <c r="T1163" s="256">
        <f ca="1">SUMPRODUCT($O1134:T1134,N(OFFSET($O229:T229,0,MAX(COLUMN($O229:T229))-COLUMN($O229:T229),1,1)))</f>
        <v>0</v>
      </c>
      <c r="U1163" s="256">
        <f ca="1">SUMPRODUCT($O1134:U1134,N(OFFSET($O229:U229,0,MAX(COLUMN($O229:U229))-COLUMN($O229:U229),1,1)))</f>
        <v>0</v>
      </c>
      <c r="V1163" s="256">
        <f ca="1">SUMPRODUCT($O1134:V1134,N(OFFSET($O229:V229,0,MAX(COLUMN($O229:V229))-COLUMN($O229:V229),1,1)))</f>
        <v>0</v>
      </c>
      <c r="W1163" s="256">
        <f ca="1">SUMPRODUCT($O1134:W1134,N(OFFSET($O229:W229,0,MAX(COLUMN($O229:W229))-COLUMN($O229:W229),1,1)))</f>
        <v>0</v>
      </c>
      <c r="X1163" s="256">
        <f ca="1">SUMPRODUCT($O1134:X1134,N(OFFSET($O229:X229,0,MAX(COLUMN($O229:X229))-COLUMN($O229:X229),1,1)))</f>
        <v>0</v>
      </c>
      <c r="Y1163" s="256">
        <f ca="1">SUMPRODUCT($O1134:Y1134,N(OFFSET($O229:Y229,0,MAX(COLUMN($O229:Y229))-COLUMN($O229:Y229),1,1)))</f>
        <v>0</v>
      </c>
      <c r="Z1163" s="256">
        <f ca="1">SUMPRODUCT($O1134:Z1134,N(OFFSET($O229:Z229,0,MAX(COLUMN($O229:Z229))-COLUMN($O229:Z229),1,1)))</f>
        <v>0</v>
      </c>
      <c r="AA1163" s="256">
        <f ca="1">SUMPRODUCT($O1134:AA1134,N(OFFSET($O229:AA229,0,MAX(COLUMN($O229:AA229))-COLUMN($O229:AA229),1,1)))</f>
        <v>0</v>
      </c>
      <c r="AB1163" s="256">
        <f ca="1">SUMPRODUCT($O1134:AB1134,N(OFFSET($O229:AB229,0,MAX(COLUMN($O229:AB229))-COLUMN($O229:AB229),1,1)))</f>
        <v>0</v>
      </c>
      <c r="AC1163" s="256">
        <f ca="1">SUMPRODUCT($O1134:AC1134,N(OFFSET($O229:AC229,0,MAX(COLUMN($O229:AC229))-COLUMN($O229:AC229),1,1)))</f>
        <v>0</v>
      </c>
      <c r="AD1163" s="256">
        <f ca="1">SUMPRODUCT($O1134:AD1134,N(OFFSET($O229:AD229,0,MAX(COLUMN($O229:AD229))-COLUMN($O229:AD229),1,1)))</f>
        <v>0</v>
      </c>
      <c r="AE1163" s="256">
        <f ca="1">SUMPRODUCT($O1134:AE1134,N(OFFSET($O229:AE229,0,MAX(COLUMN($O229:AE229))-COLUMN($O229:AE229),1,1)))</f>
        <v>0</v>
      </c>
      <c r="AF1163" s="256">
        <f ca="1">SUMPRODUCT($O1134:AF1134,N(OFFSET($O229:AF229,0,MAX(COLUMN($O229:AF229))-COLUMN($O229:AF229),1,1)))</f>
        <v>0</v>
      </c>
      <c r="AG1163" s="256">
        <f ca="1">SUMPRODUCT($O1134:AG1134,N(OFFSET($O229:AG229,0,MAX(COLUMN($O229:AG229))-COLUMN($O229:AG229),1,1)))</f>
        <v>0</v>
      </c>
      <c r="AH1163" s="256">
        <f ca="1">SUMPRODUCT($O1134:AH1134,N(OFFSET($O229:AH229,0,MAX(COLUMN($O229:AH229))-COLUMN($O229:AH229),1,1)))</f>
        <v>0</v>
      </c>
      <c r="AI1163" s="256">
        <f ca="1">SUMPRODUCT($O1134:AI1134,N(OFFSET($O229:AI229,0,MAX(COLUMN($O229:AI229))-COLUMN($O229:AI229),1,1)))</f>
        <v>0</v>
      </c>
      <c r="AJ1163" s="256">
        <f ca="1">SUMPRODUCT($O1134:AJ1134,N(OFFSET($O229:AJ229,0,MAX(COLUMN($O229:AJ229))-COLUMN($O229:AJ229),1,1)))</f>
        <v>0</v>
      </c>
      <c r="AK1163" s="256">
        <f ca="1">SUMPRODUCT($O1134:AK1134,N(OFFSET($O229:AK229,0,MAX(COLUMN($O229:AK229))-COLUMN($O229:AK229),1,1)))</f>
        <v>0</v>
      </c>
      <c r="AL1163" s="256">
        <f ca="1">SUMPRODUCT($O1134:AL1134,N(OFFSET($O229:AL229,0,MAX(COLUMN($O229:AL229))-COLUMN($O229:AL229),1,1)))</f>
        <v>0</v>
      </c>
      <c r="AM1163" s="256">
        <f ca="1">SUMPRODUCT($O1134:AM1134,N(OFFSET($O229:AM229,0,MAX(COLUMN($O229:AM229))-COLUMN($O229:AM229),1,1)))</f>
        <v>0</v>
      </c>
      <c r="AN1163" s="256">
        <f ca="1">SUMPRODUCT($O1134:AN1134,N(OFFSET($O229:AN229,0,MAX(COLUMN($O229:AN229))-COLUMN($O229:AN229),1,1)))</f>
        <v>0</v>
      </c>
      <c r="AO1163" s="256">
        <f ca="1">SUMPRODUCT($O1134:AO1134,N(OFFSET($O229:AO229,0,MAX(COLUMN($O229:AO229))-COLUMN($O229:AO229),1,1)))</f>
        <v>0</v>
      </c>
      <c r="AP1163" s="256">
        <f ca="1">SUMPRODUCT($O1134:AP1134,N(OFFSET($O229:AP229,0,MAX(COLUMN($O229:AP229))-COLUMN($O229:AP229),1,1)))</f>
        <v>0</v>
      </c>
      <c r="AQ1163" s="256">
        <f ca="1">SUMPRODUCT($O1134:AQ1134,N(OFFSET($O229:AQ229,0,MAX(COLUMN($O229:AQ229))-COLUMN($O229:AQ229),1,1)))</f>
        <v>0</v>
      </c>
      <c r="AR1163" s="256">
        <f ca="1">SUMPRODUCT($O1134:AR1134,N(OFFSET($O229:AR229,0,MAX(COLUMN($O229:AR229))-COLUMN($O229:AR229),1,1)))</f>
        <v>0</v>
      </c>
      <c r="AS1163" s="256">
        <f ca="1">SUMPRODUCT($O1134:AS1134,N(OFFSET($O229:AS229,0,MAX(COLUMN($O229:AS229))-COLUMN($O229:AS229),1,1)))</f>
        <v>0</v>
      </c>
      <c r="AT1163" s="256">
        <f ca="1">SUMPRODUCT($O1134:AT1134,N(OFFSET($O229:AT229,0,MAX(COLUMN($O229:AT229))-COLUMN($O229:AT229),1,1)))</f>
        <v>0</v>
      </c>
      <c r="AU1163" s="256">
        <f ca="1">SUMPRODUCT($O1134:AU1134,N(OFFSET($O229:AU229,0,MAX(COLUMN($O229:AU229))-COLUMN($O229:AU229),1,1)))</f>
        <v>0</v>
      </c>
      <c r="AV1163" s="256">
        <f ca="1">SUMPRODUCT($O1134:AV1134,N(OFFSET($O229:AV229,0,MAX(COLUMN($O229:AV229))-COLUMN($O229:AV229),1,1)))</f>
        <v>0</v>
      </c>
      <c r="AW1163" s="256">
        <f ca="1">SUMPRODUCT($O1134:AW1134,N(OFFSET($O229:AW229,0,MAX(COLUMN($O229:AW229))-COLUMN($O229:AW229),1,1)))</f>
        <v>0</v>
      </c>
      <c r="AX1163" s="256">
        <f ca="1">SUMPRODUCT($O1134:AX1134,N(OFFSET($O229:AX229,0,MAX(COLUMN($O229:AX229))-COLUMN($O229:AX229),1,1)))</f>
        <v>0</v>
      </c>
      <c r="AY1163" s="256">
        <f ca="1">SUMPRODUCT($O1134:AY1134,N(OFFSET($O229:AY229,0,MAX(COLUMN($O229:AY229))-COLUMN($O229:AY229),1,1)))</f>
        <v>0</v>
      </c>
      <c r="AZ1163" s="256">
        <f ca="1">SUMPRODUCT($O1134:AZ1134,N(OFFSET($O229:AZ229,0,MAX(COLUMN($O229:AZ229))-COLUMN($O229:AZ229),1,1)))</f>
        <v>0</v>
      </c>
      <c r="BA1163" s="256">
        <f ca="1">SUMPRODUCT($O1134:BA1134,N(OFFSET($O229:BA229,0,MAX(COLUMN($O229:BA229))-COLUMN($O229:BA229),1,1)))</f>
        <v>0</v>
      </c>
      <c r="BB1163" s="256">
        <f ca="1">SUMPRODUCT($O1134:BB1134,N(OFFSET($O229:BB229,0,MAX(COLUMN($O229:BB229))-COLUMN($O229:BB229),1,1)))</f>
        <v>0</v>
      </c>
      <c r="BC1163" s="256">
        <f ca="1">SUMPRODUCT($O1134:BC1134,N(OFFSET($O229:BC229,0,MAX(COLUMN($O229:BC229))-COLUMN($O229:BC229),1,1)))</f>
        <v>0</v>
      </c>
      <c r="BD1163" s="256">
        <f ca="1">SUMPRODUCT($O1134:BD1134,N(OFFSET($O229:BD229,0,MAX(COLUMN($O229:BD229))-COLUMN($O229:BD229),1,1)))</f>
        <v>0</v>
      </c>
      <c r="BE1163" s="256">
        <f ca="1">SUMPRODUCT($O1134:BE1134,N(OFFSET($O229:BE229,0,MAX(COLUMN($O229:BE229))-COLUMN($O229:BE229),1,1)))</f>
        <v>0</v>
      </c>
      <c r="BF1163" s="256">
        <f ca="1">SUMPRODUCT($O1134:BF1134,N(OFFSET($O229:BF229,0,MAX(COLUMN($O229:BF229))-COLUMN($O229:BF229),1,1)))</f>
        <v>0</v>
      </c>
      <c r="BG1163" s="256">
        <f ca="1">SUMPRODUCT($O1134:BG1134,N(OFFSET($O229:BG229,0,MAX(COLUMN($O229:BG229))-COLUMN($O229:BG229),1,1)))</f>
        <v>0</v>
      </c>
      <c r="BH1163" s="256">
        <f ca="1">SUMPRODUCT($O1134:BH1134,N(OFFSET($O229:BH229,0,MAX(COLUMN($O229:BH229))-COLUMN($O229:BH229),1,1)))</f>
        <v>0</v>
      </c>
      <c r="BI1163" s="256">
        <f ca="1">SUMPRODUCT($O1134:BI1134,N(OFFSET($O229:BI229,0,MAX(COLUMN($O229:BI229))-COLUMN($O229:BI229),1,1)))</f>
        <v>0</v>
      </c>
      <c r="BJ1163" s="256">
        <f ca="1">SUMPRODUCT($O1134:BJ1134,N(OFFSET($O229:BJ229,0,MAX(COLUMN($O229:BJ229))-COLUMN($O229:BJ229),1,1)))</f>
        <v>0</v>
      </c>
      <c r="BK1163" s="256">
        <f ca="1">SUMPRODUCT($O1134:BK1134,N(OFFSET($O229:BK229,0,MAX(COLUMN($O229:BK229))-COLUMN($O229:BK229),1,1)))</f>
        <v>0</v>
      </c>
      <c r="BL1163" s="256">
        <f ca="1">SUMPRODUCT($O1134:BL1134,N(OFFSET($O229:BL229,0,MAX(COLUMN($O229:BL229))-COLUMN($O229:BL229),1,1)))</f>
        <v>0</v>
      </c>
      <c r="BM1163" s="256">
        <f ca="1">SUMPRODUCT($O1134:BM1134,N(OFFSET($O229:BM229,0,MAX(COLUMN($O229:BM229))-COLUMN($O229:BM229),1,1)))</f>
        <v>0</v>
      </c>
    </row>
    <row r="1164" spans="3:65" ht="12.75" outlineLevel="1">
      <c r="C1164" s="220">
        <f t="shared" si="855"/>
        <v>19</v>
      </c>
      <c r="D1164" s="198" t="str">
        <f t="shared" si="856"/>
        <v>…</v>
      </c>
      <c r="E1164" s="245" t="str">
        <f t="shared" si="854"/>
        <v>Operating Expense</v>
      </c>
      <c r="F1164" s="215">
        <f t="shared" si="854"/>
        <v>2</v>
      </c>
      <c r="G1164" s="215"/>
      <c r="H1164" s="257"/>
      <c r="K1164" s="236">
        <f t="shared" si="857"/>
        <v>0</v>
      </c>
      <c r="L1164" s="237">
        <f t="shared" si="858"/>
        <v>0</v>
      </c>
      <c r="O1164" s="256">
        <f ca="1">SUMPRODUCT($O1135:O1135,N(OFFSET($O230:O230,0,MAX(COLUMN($O230:O230))-COLUMN($O230:O230),1,1)))</f>
        <v>0</v>
      </c>
      <c r="P1164" s="256">
        <f ca="1">SUMPRODUCT($O1135:P1135,N(OFFSET($O230:P230,0,MAX(COLUMN($O230:P230))-COLUMN($O230:P230),1,1)))</f>
        <v>0</v>
      </c>
      <c r="Q1164" s="256">
        <f ca="1">SUMPRODUCT($O1135:Q1135,N(OFFSET($O230:Q230,0,MAX(COLUMN($O230:Q230))-COLUMN($O230:Q230),1,1)))</f>
        <v>0</v>
      </c>
      <c r="R1164" s="256">
        <f ca="1">SUMPRODUCT($O1135:R1135,N(OFFSET($O230:R230,0,MAX(COLUMN($O230:R230))-COLUMN($O230:R230),1,1)))</f>
        <v>0</v>
      </c>
      <c r="S1164" s="256">
        <f ca="1">SUMPRODUCT($O1135:S1135,N(OFFSET($O230:S230,0,MAX(COLUMN($O230:S230))-COLUMN($O230:S230),1,1)))</f>
        <v>0</v>
      </c>
      <c r="T1164" s="256">
        <f ca="1">SUMPRODUCT($O1135:T1135,N(OFFSET($O230:T230,0,MAX(COLUMN($O230:T230))-COLUMN($O230:T230),1,1)))</f>
        <v>0</v>
      </c>
      <c r="U1164" s="256">
        <f ca="1">SUMPRODUCT($O1135:U1135,N(OFFSET($O230:U230,0,MAX(COLUMN($O230:U230))-COLUMN($O230:U230),1,1)))</f>
        <v>0</v>
      </c>
      <c r="V1164" s="256">
        <f ca="1">SUMPRODUCT($O1135:V1135,N(OFFSET($O230:V230,0,MAX(COLUMN($O230:V230))-COLUMN($O230:V230),1,1)))</f>
        <v>0</v>
      </c>
      <c r="W1164" s="256">
        <f ca="1">SUMPRODUCT($O1135:W1135,N(OFFSET($O230:W230,0,MAX(COLUMN($O230:W230))-COLUMN($O230:W230),1,1)))</f>
        <v>0</v>
      </c>
      <c r="X1164" s="256">
        <f ca="1">SUMPRODUCT($O1135:X1135,N(OFFSET($O230:X230,0,MAX(COLUMN($O230:X230))-COLUMN($O230:X230),1,1)))</f>
        <v>0</v>
      </c>
      <c r="Y1164" s="256">
        <f ca="1">SUMPRODUCT($O1135:Y1135,N(OFFSET($O230:Y230,0,MAX(COLUMN($O230:Y230))-COLUMN($O230:Y230),1,1)))</f>
        <v>0</v>
      </c>
      <c r="Z1164" s="256">
        <f ca="1">SUMPRODUCT($O1135:Z1135,N(OFFSET($O230:Z230,0,MAX(COLUMN($O230:Z230))-COLUMN($O230:Z230),1,1)))</f>
        <v>0</v>
      </c>
      <c r="AA1164" s="256">
        <f ca="1">SUMPRODUCT($O1135:AA1135,N(OFFSET($O230:AA230,0,MAX(COLUMN($O230:AA230))-COLUMN($O230:AA230),1,1)))</f>
        <v>0</v>
      </c>
      <c r="AB1164" s="256">
        <f ca="1">SUMPRODUCT($O1135:AB1135,N(OFFSET($O230:AB230,0,MAX(COLUMN($O230:AB230))-COLUMN($O230:AB230),1,1)))</f>
        <v>0</v>
      </c>
      <c r="AC1164" s="256">
        <f ca="1">SUMPRODUCT($O1135:AC1135,N(OFFSET($O230:AC230,0,MAX(COLUMN($O230:AC230))-COLUMN($O230:AC230),1,1)))</f>
        <v>0</v>
      </c>
      <c r="AD1164" s="256">
        <f ca="1">SUMPRODUCT($O1135:AD1135,N(OFFSET($O230:AD230,0,MAX(COLUMN($O230:AD230))-COLUMN($O230:AD230),1,1)))</f>
        <v>0</v>
      </c>
      <c r="AE1164" s="256">
        <f ca="1">SUMPRODUCT($O1135:AE1135,N(OFFSET($O230:AE230,0,MAX(COLUMN($O230:AE230))-COLUMN($O230:AE230),1,1)))</f>
        <v>0</v>
      </c>
      <c r="AF1164" s="256">
        <f ca="1">SUMPRODUCT($O1135:AF1135,N(OFFSET($O230:AF230,0,MAX(COLUMN($O230:AF230))-COLUMN($O230:AF230),1,1)))</f>
        <v>0</v>
      </c>
      <c r="AG1164" s="256">
        <f ca="1">SUMPRODUCT($O1135:AG1135,N(OFFSET($O230:AG230,0,MAX(COLUMN($O230:AG230))-COLUMN($O230:AG230),1,1)))</f>
        <v>0</v>
      </c>
      <c r="AH1164" s="256">
        <f ca="1">SUMPRODUCT($O1135:AH1135,N(OFFSET($O230:AH230,0,MAX(COLUMN($O230:AH230))-COLUMN($O230:AH230),1,1)))</f>
        <v>0</v>
      </c>
      <c r="AI1164" s="256">
        <f ca="1">SUMPRODUCT($O1135:AI1135,N(OFFSET($O230:AI230,0,MAX(COLUMN($O230:AI230))-COLUMN($O230:AI230),1,1)))</f>
        <v>0</v>
      </c>
      <c r="AJ1164" s="256">
        <f ca="1">SUMPRODUCT($O1135:AJ1135,N(OFFSET($O230:AJ230,0,MAX(COLUMN($O230:AJ230))-COLUMN($O230:AJ230),1,1)))</f>
        <v>0</v>
      </c>
      <c r="AK1164" s="256">
        <f ca="1">SUMPRODUCT($O1135:AK1135,N(OFFSET($O230:AK230,0,MAX(COLUMN($O230:AK230))-COLUMN($O230:AK230),1,1)))</f>
        <v>0</v>
      </c>
      <c r="AL1164" s="256">
        <f ca="1">SUMPRODUCT($O1135:AL1135,N(OFFSET($O230:AL230,0,MAX(COLUMN($O230:AL230))-COLUMN($O230:AL230),1,1)))</f>
        <v>0</v>
      </c>
      <c r="AM1164" s="256">
        <f ca="1">SUMPRODUCT($O1135:AM1135,N(OFFSET($O230:AM230,0,MAX(COLUMN($O230:AM230))-COLUMN($O230:AM230),1,1)))</f>
        <v>0</v>
      </c>
      <c r="AN1164" s="256">
        <f ca="1">SUMPRODUCT($O1135:AN1135,N(OFFSET($O230:AN230,0,MAX(COLUMN($O230:AN230))-COLUMN($O230:AN230),1,1)))</f>
        <v>0</v>
      </c>
      <c r="AO1164" s="256">
        <f ca="1">SUMPRODUCT($O1135:AO1135,N(OFFSET($O230:AO230,0,MAX(COLUMN($O230:AO230))-COLUMN($O230:AO230),1,1)))</f>
        <v>0</v>
      </c>
      <c r="AP1164" s="256">
        <f ca="1">SUMPRODUCT($O1135:AP1135,N(OFFSET($O230:AP230,0,MAX(COLUMN($O230:AP230))-COLUMN($O230:AP230),1,1)))</f>
        <v>0</v>
      </c>
      <c r="AQ1164" s="256">
        <f ca="1">SUMPRODUCT($O1135:AQ1135,N(OFFSET($O230:AQ230,0,MAX(COLUMN($O230:AQ230))-COLUMN($O230:AQ230),1,1)))</f>
        <v>0</v>
      </c>
      <c r="AR1164" s="256">
        <f ca="1">SUMPRODUCT($O1135:AR1135,N(OFFSET($O230:AR230,0,MAX(COLUMN($O230:AR230))-COLUMN($O230:AR230),1,1)))</f>
        <v>0</v>
      </c>
      <c r="AS1164" s="256">
        <f ca="1">SUMPRODUCT($O1135:AS1135,N(OFFSET($O230:AS230,0,MAX(COLUMN($O230:AS230))-COLUMN($O230:AS230),1,1)))</f>
        <v>0</v>
      </c>
      <c r="AT1164" s="256">
        <f ca="1">SUMPRODUCT($O1135:AT1135,N(OFFSET($O230:AT230,0,MAX(COLUMN($O230:AT230))-COLUMN($O230:AT230),1,1)))</f>
        <v>0</v>
      </c>
      <c r="AU1164" s="256">
        <f ca="1">SUMPRODUCT($O1135:AU1135,N(OFFSET($O230:AU230,0,MAX(COLUMN($O230:AU230))-COLUMN($O230:AU230),1,1)))</f>
        <v>0</v>
      </c>
      <c r="AV1164" s="256">
        <f ca="1">SUMPRODUCT($O1135:AV1135,N(OFFSET($O230:AV230,0,MAX(COLUMN($O230:AV230))-COLUMN($O230:AV230),1,1)))</f>
        <v>0</v>
      </c>
      <c r="AW1164" s="256">
        <f ca="1">SUMPRODUCT($O1135:AW1135,N(OFFSET($O230:AW230,0,MAX(COLUMN($O230:AW230))-COLUMN($O230:AW230),1,1)))</f>
        <v>0</v>
      </c>
      <c r="AX1164" s="256">
        <f ca="1">SUMPRODUCT($O1135:AX1135,N(OFFSET($O230:AX230,0,MAX(COLUMN($O230:AX230))-COLUMN($O230:AX230),1,1)))</f>
        <v>0</v>
      </c>
      <c r="AY1164" s="256">
        <f ca="1">SUMPRODUCT($O1135:AY1135,N(OFFSET($O230:AY230,0,MAX(COLUMN($O230:AY230))-COLUMN($O230:AY230),1,1)))</f>
        <v>0</v>
      </c>
      <c r="AZ1164" s="256">
        <f ca="1">SUMPRODUCT($O1135:AZ1135,N(OFFSET($O230:AZ230,0,MAX(COLUMN($O230:AZ230))-COLUMN($O230:AZ230),1,1)))</f>
        <v>0</v>
      </c>
      <c r="BA1164" s="256">
        <f ca="1">SUMPRODUCT($O1135:BA1135,N(OFFSET($O230:BA230,0,MAX(COLUMN($O230:BA230))-COLUMN($O230:BA230),1,1)))</f>
        <v>0</v>
      </c>
      <c r="BB1164" s="256">
        <f ca="1">SUMPRODUCT($O1135:BB1135,N(OFFSET($O230:BB230,0,MAX(COLUMN($O230:BB230))-COLUMN($O230:BB230),1,1)))</f>
        <v>0</v>
      </c>
      <c r="BC1164" s="256">
        <f ca="1">SUMPRODUCT($O1135:BC1135,N(OFFSET($O230:BC230,0,MAX(COLUMN($O230:BC230))-COLUMN($O230:BC230),1,1)))</f>
        <v>0</v>
      </c>
      <c r="BD1164" s="256">
        <f ca="1">SUMPRODUCT($O1135:BD1135,N(OFFSET($O230:BD230,0,MAX(COLUMN($O230:BD230))-COLUMN($O230:BD230),1,1)))</f>
        <v>0</v>
      </c>
      <c r="BE1164" s="256">
        <f ca="1">SUMPRODUCT($O1135:BE1135,N(OFFSET($O230:BE230,0,MAX(COLUMN($O230:BE230))-COLUMN($O230:BE230),1,1)))</f>
        <v>0</v>
      </c>
      <c r="BF1164" s="256">
        <f ca="1">SUMPRODUCT($O1135:BF1135,N(OFFSET($O230:BF230,0,MAX(COLUMN($O230:BF230))-COLUMN($O230:BF230),1,1)))</f>
        <v>0</v>
      </c>
      <c r="BG1164" s="256">
        <f ca="1">SUMPRODUCT($O1135:BG1135,N(OFFSET($O230:BG230,0,MAX(COLUMN($O230:BG230))-COLUMN($O230:BG230),1,1)))</f>
        <v>0</v>
      </c>
      <c r="BH1164" s="256">
        <f ca="1">SUMPRODUCT($O1135:BH1135,N(OFFSET($O230:BH230,0,MAX(COLUMN($O230:BH230))-COLUMN($O230:BH230),1,1)))</f>
        <v>0</v>
      </c>
      <c r="BI1164" s="256">
        <f ca="1">SUMPRODUCT($O1135:BI1135,N(OFFSET($O230:BI230,0,MAX(COLUMN($O230:BI230))-COLUMN($O230:BI230),1,1)))</f>
        <v>0</v>
      </c>
      <c r="BJ1164" s="256">
        <f ca="1">SUMPRODUCT($O1135:BJ1135,N(OFFSET($O230:BJ230,0,MAX(COLUMN($O230:BJ230))-COLUMN($O230:BJ230),1,1)))</f>
        <v>0</v>
      </c>
      <c r="BK1164" s="256">
        <f ca="1">SUMPRODUCT($O1135:BK1135,N(OFFSET($O230:BK230,0,MAX(COLUMN($O230:BK230))-COLUMN($O230:BK230),1,1)))</f>
        <v>0</v>
      </c>
      <c r="BL1164" s="256">
        <f ca="1">SUMPRODUCT($O1135:BL1135,N(OFFSET($O230:BL230,0,MAX(COLUMN($O230:BL230))-COLUMN($O230:BL230),1,1)))</f>
        <v>0</v>
      </c>
      <c r="BM1164" s="256">
        <f ca="1">SUMPRODUCT($O1135:BM1135,N(OFFSET($O230:BM230,0,MAX(COLUMN($O230:BM230))-COLUMN($O230:BM230),1,1)))</f>
        <v>0</v>
      </c>
    </row>
    <row r="1165" spans="3:65" ht="12.75" outlineLevel="1">
      <c r="C1165" s="220">
        <f t="shared" si="855"/>
        <v>20</v>
      </c>
      <c r="D1165" s="198" t="str">
        <f t="shared" si="856"/>
        <v>…</v>
      </c>
      <c r="E1165" s="245" t="str">
        <f t="shared" si="854"/>
        <v>Operating Expense</v>
      </c>
      <c r="F1165" s="215">
        <f t="shared" si="854"/>
        <v>2</v>
      </c>
      <c r="G1165" s="215"/>
      <c r="H1165" s="257"/>
      <c r="K1165" s="236">
        <f t="shared" si="857"/>
        <v>0</v>
      </c>
      <c r="L1165" s="237">
        <f t="shared" si="858"/>
        <v>0</v>
      </c>
      <c r="O1165" s="256">
        <f ca="1">SUMPRODUCT($O1136:O1136,N(OFFSET($O231:O231,0,MAX(COLUMN($O231:O231))-COLUMN($O231:O231),1,1)))</f>
        <v>0</v>
      </c>
      <c r="P1165" s="256">
        <f ca="1">SUMPRODUCT($O1136:P1136,N(OFFSET($O231:P231,0,MAX(COLUMN($O231:P231))-COLUMN($O231:P231),1,1)))</f>
        <v>0</v>
      </c>
      <c r="Q1165" s="256">
        <f ca="1">SUMPRODUCT($O1136:Q1136,N(OFFSET($O231:Q231,0,MAX(COLUMN($O231:Q231))-COLUMN($O231:Q231),1,1)))</f>
        <v>0</v>
      </c>
      <c r="R1165" s="256">
        <f ca="1">SUMPRODUCT($O1136:R1136,N(OFFSET($O231:R231,0,MAX(COLUMN($O231:R231))-COLUMN($O231:R231),1,1)))</f>
        <v>0</v>
      </c>
      <c r="S1165" s="256">
        <f ca="1">SUMPRODUCT($O1136:S1136,N(OFFSET($O231:S231,0,MAX(COLUMN($O231:S231))-COLUMN($O231:S231),1,1)))</f>
        <v>0</v>
      </c>
      <c r="T1165" s="256">
        <f ca="1">SUMPRODUCT($O1136:T1136,N(OFFSET($O231:T231,0,MAX(COLUMN($O231:T231))-COLUMN($O231:T231),1,1)))</f>
        <v>0</v>
      </c>
      <c r="U1165" s="256">
        <f ca="1">SUMPRODUCT($O1136:U1136,N(OFFSET($O231:U231,0,MAX(COLUMN($O231:U231))-COLUMN($O231:U231),1,1)))</f>
        <v>0</v>
      </c>
      <c r="V1165" s="256">
        <f ca="1">SUMPRODUCT($O1136:V1136,N(OFFSET($O231:V231,0,MAX(COLUMN($O231:V231))-COLUMN($O231:V231),1,1)))</f>
        <v>0</v>
      </c>
      <c r="W1165" s="256">
        <f ca="1">SUMPRODUCT($O1136:W1136,N(OFFSET($O231:W231,0,MAX(COLUMN($O231:W231))-COLUMN($O231:W231),1,1)))</f>
        <v>0</v>
      </c>
      <c r="X1165" s="256">
        <f ca="1">SUMPRODUCT($O1136:X1136,N(OFFSET($O231:X231,0,MAX(COLUMN($O231:X231))-COLUMN($O231:X231),1,1)))</f>
        <v>0</v>
      </c>
      <c r="Y1165" s="256">
        <f ca="1">SUMPRODUCT($O1136:Y1136,N(OFFSET($O231:Y231,0,MAX(COLUMN($O231:Y231))-COLUMN($O231:Y231),1,1)))</f>
        <v>0</v>
      </c>
      <c r="Z1165" s="256">
        <f ca="1">SUMPRODUCT($O1136:Z1136,N(OFFSET($O231:Z231,0,MAX(COLUMN($O231:Z231))-COLUMN($O231:Z231),1,1)))</f>
        <v>0</v>
      </c>
      <c r="AA1165" s="256">
        <f ca="1">SUMPRODUCT($O1136:AA1136,N(OFFSET($O231:AA231,0,MAX(COLUMN($O231:AA231))-COLUMN($O231:AA231),1,1)))</f>
        <v>0</v>
      </c>
      <c r="AB1165" s="256">
        <f ca="1">SUMPRODUCT($O1136:AB1136,N(OFFSET($O231:AB231,0,MAX(COLUMN($O231:AB231))-COLUMN($O231:AB231),1,1)))</f>
        <v>0</v>
      </c>
      <c r="AC1165" s="256">
        <f ca="1">SUMPRODUCT($O1136:AC1136,N(OFFSET($O231:AC231,0,MAX(COLUMN($O231:AC231))-COLUMN($O231:AC231),1,1)))</f>
        <v>0</v>
      </c>
      <c r="AD1165" s="256">
        <f ca="1">SUMPRODUCT($O1136:AD1136,N(OFFSET($O231:AD231,0,MAX(COLUMN($O231:AD231))-COLUMN($O231:AD231),1,1)))</f>
        <v>0</v>
      </c>
      <c r="AE1165" s="256">
        <f ca="1">SUMPRODUCT($O1136:AE1136,N(OFFSET($O231:AE231,0,MAX(COLUMN($O231:AE231))-COLUMN($O231:AE231),1,1)))</f>
        <v>0</v>
      </c>
      <c r="AF1165" s="256">
        <f ca="1">SUMPRODUCT($O1136:AF1136,N(OFFSET($O231:AF231,0,MAX(COLUMN($O231:AF231))-COLUMN($O231:AF231),1,1)))</f>
        <v>0</v>
      </c>
      <c r="AG1165" s="256">
        <f ca="1">SUMPRODUCT($O1136:AG1136,N(OFFSET($O231:AG231,0,MAX(COLUMN($O231:AG231))-COLUMN($O231:AG231),1,1)))</f>
        <v>0</v>
      </c>
      <c r="AH1165" s="256">
        <f ca="1">SUMPRODUCT($O1136:AH1136,N(OFFSET($O231:AH231,0,MAX(COLUMN($O231:AH231))-COLUMN($O231:AH231),1,1)))</f>
        <v>0</v>
      </c>
      <c r="AI1165" s="256">
        <f ca="1">SUMPRODUCT($O1136:AI1136,N(OFFSET($O231:AI231,0,MAX(COLUMN($O231:AI231))-COLUMN($O231:AI231),1,1)))</f>
        <v>0</v>
      </c>
      <c r="AJ1165" s="256">
        <f ca="1">SUMPRODUCT($O1136:AJ1136,N(OFFSET($O231:AJ231,0,MAX(COLUMN($O231:AJ231))-COLUMN($O231:AJ231),1,1)))</f>
        <v>0</v>
      </c>
      <c r="AK1165" s="256">
        <f ca="1">SUMPRODUCT($O1136:AK1136,N(OFFSET($O231:AK231,0,MAX(COLUMN($O231:AK231))-COLUMN($O231:AK231),1,1)))</f>
        <v>0</v>
      </c>
      <c r="AL1165" s="256">
        <f ca="1">SUMPRODUCT($O1136:AL1136,N(OFFSET($O231:AL231,0,MAX(COLUMN($O231:AL231))-COLUMN($O231:AL231),1,1)))</f>
        <v>0</v>
      </c>
      <c r="AM1165" s="256">
        <f ca="1">SUMPRODUCT($O1136:AM1136,N(OFFSET($O231:AM231,0,MAX(COLUMN($O231:AM231))-COLUMN($O231:AM231),1,1)))</f>
        <v>0</v>
      </c>
      <c r="AN1165" s="256">
        <f ca="1">SUMPRODUCT($O1136:AN1136,N(OFFSET($O231:AN231,0,MAX(COLUMN($O231:AN231))-COLUMN($O231:AN231),1,1)))</f>
        <v>0</v>
      </c>
      <c r="AO1165" s="256">
        <f ca="1">SUMPRODUCT($O1136:AO1136,N(OFFSET($O231:AO231,0,MAX(COLUMN($O231:AO231))-COLUMN($O231:AO231),1,1)))</f>
        <v>0</v>
      </c>
      <c r="AP1165" s="256">
        <f ca="1">SUMPRODUCT($O1136:AP1136,N(OFFSET($O231:AP231,0,MAX(COLUMN($O231:AP231))-COLUMN($O231:AP231),1,1)))</f>
        <v>0</v>
      </c>
      <c r="AQ1165" s="256">
        <f ca="1">SUMPRODUCT($O1136:AQ1136,N(OFFSET($O231:AQ231,0,MAX(COLUMN($O231:AQ231))-COLUMN($O231:AQ231),1,1)))</f>
        <v>0</v>
      </c>
      <c r="AR1165" s="256">
        <f ca="1">SUMPRODUCT($O1136:AR1136,N(OFFSET($O231:AR231,0,MAX(COLUMN($O231:AR231))-COLUMN($O231:AR231),1,1)))</f>
        <v>0</v>
      </c>
      <c r="AS1165" s="256">
        <f ca="1">SUMPRODUCT($O1136:AS1136,N(OFFSET($O231:AS231,0,MAX(COLUMN($O231:AS231))-COLUMN($O231:AS231),1,1)))</f>
        <v>0</v>
      </c>
      <c r="AT1165" s="256">
        <f ca="1">SUMPRODUCT($O1136:AT1136,N(OFFSET($O231:AT231,0,MAX(COLUMN($O231:AT231))-COLUMN($O231:AT231),1,1)))</f>
        <v>0</v>
      </c>
      <c r="AU1165" s="256">
        <f ca="1">SUMPRODUCT($O1136:AU1136,N(OFFSET($O231:AU231,0,MAX(COLUMN($O231:AU231))-COLUMN($O231:AU231),1,1)))</f>
        <v>0</v>
      </c>
      <c r="AV1165" s="256">
        <f ca="1">SUMPRODUCT($O1136:AV1136,N(OFFSET($O231:AV231,0,MAX(COLUMN($O231:AV231))-COLUMN($O231:AV231),1,1)))</f>
        <v>0</v>
      </c>
      <c r="AW1165" s="256">
        <f ca="1">SUMPRODUCT($O1136:AW1136,N(OFFSET($O231:AW231,0,MAX(COLUMN($O231:AW231))-COLUMN($O231:AW231),1,1)))</f>
        <v>0</v>
      </c>
      <c r="AX1165" s="256">
        <f ca="1">SUMPRODUCT($O1136:AX1136,N(OFFSET($O231:AX231,0,MAX(COLUMN($O231:AX231))-COLUMN($O231:AX231),1,1)))</f>
        <v>0</v>
      </c>
      <c r="AY1165" s="256">
        <f ca="1">SUMPRODUCT($O1136:AY1136,N(OFFSET($O231:AY231,0,MAX(COLUMN($O231:AY231))-COLUMN($O231:AY231),1,1)))</f>
        <v>0</v>
      </c>
      <c r="AZ1165" s="256">
        <f ca="1">SUMPRODUCT($O1136:AZ1136,N(OFFSET($O231:AZ231,0,MAX(COLUMN($O231:AZ231))-COLUMN($O231:AZ231),1,1)))</f>
        <v>0</v>
      </c>
      <c r="BA1165" s="256">
        <f ca="1">SUMPRODUCT($O1136:BA1136,N(OFFSET($O231:BA231,0,MAX(COLUMN($O231:BA231))-COLUMN($O231:BA231),1,1)))</f>
        <v>0</v>
      </c>
      <c r="BB1165" s="256">
        <f ca="1">SUMPRODUCT($O1136:BB1136,N(OFFSET($O231:BB231,0,MAX(COLUMN($O231:BB231))-COLUMN($O231:BB231),1,1)))</f>
        <v>0</v>
      </c>
      <c r="BC1165" s="256">
        <f ca="1">SUMPRODUCT($O1136:BC1136,N(OFFSET($O231:BC231,0,MAX(COLUMN($O231:BC231))-COLUMN($O231:BC231),1,1)))</f>
        <v>0</v>
      </c>
      <c r="BD1165" s="256">
        <f ca="1">SUMPRODUCT($O1136:BD1136,N(OFFSET($O231:BD231,0,MAX(COLUMN($O231:BD231))-COLUMN($O231:BD231),1,1)))</f>
        <v>0</v>
      </c>
      <c r="BE1165" s="256">
        <f ca="1">SUMPRODUCT($O1136:BE1136,N(OFFSET($O231:BE231,0,MAX(COLUMN($O231:BE231))-COLUMN($O231:BE231),1,1)))</f>
        <v>0</v>
      </c>
      <c r="BF1165" s="256">
        <f ca="1">SUMPRODUCT($O1136:BF1136,N(OFFSET($O231:BF231,0,MAX(COLUMN($O231:BF231))-COLUMN($O231:BF231),1,1)))</f>
        <v>0</v>
      </c>
      <c r="BG1165" s="256">
        <f ca="1">SUMPRODUCT($O1136:BG1136,N(OFFSET($O231:BG231,0,MAX(COLUMN($O231:BG231))-COLUMN($O231:BG231),1,1)))</f>
        <v>0</v>
      </c>
      <c r="BH1165" s="256">
        <f ca="1">SUMPRODUCT($O1136:BH1136,N(OFFSET($O231:BH231,0,MAX(COLUMN($O231:BH231))-COLUMN($O231:BH231),1,1)))</f>
        <v>0</v>
      </c>
      <c r="BI1165" s="256">
        <f ca="1">SUMPRODUCT($O1136:BI1136,N(OFFSET($O231:BI231,0,MAX(COLUMN($O231:BI231))-COLUMN($O231:BI231),1,1)))</f>
        <v>0</v>
      </c>
      <c r="BJ1165" s="256">
        <f ca="1">SUMPRODUCT($O1136:BJ1136,N(OFFSET($O231:BJ231,0,MAX(COLUMN($O231:BJ231))-COLUMN($O231:BJ231),1,1)))</f>
        <v>0</v>
      </c>
      <c r="BK1165" s="256">
        <f ca="1">SUMPRODUCT($O1136:BK1136,N(OFFSET($O231:BK231,0,MAX(COLUMN($O231:BK231))-COLUMN($O231:BK231),1,1)))</f>
        <v>0</v>
      </c>
      <c r="BL1165" s="256">
        <f ca="1">SUMPRODUCT($O1136:BL1136,N(OFFSET($O231:BL231,0,MAX(COLUMN($O231:BL231))-COLUMN($O231:BL231),1,1)))</f>
        <v>0</v>
      </c>
      <c r="BM1165" s="256">
        <f ca="1">SUMPRODUCT($O1136:BM1136,N(OFFSET($O231:BM231,0,MAX(COLUMN($O231:BM231))-COLUMN($O231:BM231),1,1)))</f>
        <v>0</v>
      </c>
    </row>
    <row r="1166" spans="3:65" ht="12.75" outlineLevel="1">
      <c r="C1166" s="220">
        <f t="shared" si="855"/>
        <v>21</v>
      </c>
      <c r="D1166" s="198" t="str">
        <f t="shared" si="856"/>
        <v>…</v>
      </c>
      <c r="E1166" s="245" t="str">
        <f t="shared" si="854"/>
        <v>Operating Expense</v>
      </c>
      <c r="F1166" s="215">
        <f t="shared" si="854"/>
        <v>2</v>
      </c>
      <c r="G1166" s="215"/>
      <c r="H1166" s="257"/>
      <c r="K1166" s="236">
        <f t="shared" si="857"/>
        <v>0</v>
      </c>
      <c r="L1166" s="237">
        <f t="shared" si="858"/>
        <v>0</v>
      </c>
      <c r="O1166" s="256">
        <f ca="1">SUMPRODUCT($O1137:O1137,N(OFFSET($O232:O232,0,MAX(COLUMN($O232:O232))-COLUMN($O232:O232),1,1)))</f>
        <v>0</v>
      </c>
      <c r="P1166" s="256">
        <f ca="1">SUMPRODUCT($O1137:P1137,N(OFFSET($O232:P232,0,MAX(COLUMN($O232:P232))-COLUMN($O232:P232),1,1)))</f>
        <v>0</v>
      </c>
      <c r="Q1166" s="256">
        <f ca="1">SUMPRODUCT($O1137:Q1137,N(OFFSET($O232:Q232,0,MAX(COLUMN($O232:Q232))-COLUMN($O232:Q232),1,1)))</f>
        <v>0</v>
      </c>
      <c r="R1166" s="256">
        <f ca="1">SUMPRODUCT($O1137:R1137,N(OFFSET($O232:R232,0,MAX(COLUMN($O232:R232))-COLUMN($O232:R232),1,1)))</f>
        <v>0</v>
      </c>
      <c r="S1166" s="256">
        <f ca="1">SUMPRODUCT($O1137:S1137,N(OFFSET($O232:S232,0,MAX(COLUMN($O232:S232))-COLUMN($O232:S232),1,1)))</f>
        <v>0</v>
      </c>
      <c r="T1166" s="256">
        <f ca="1">SUMPRODUCT($O1137:T1137,N(OFFSET($O232:T232,0,MAX(COLUMN($O232:T232))-COLUMN($O232:T232),1,1)))</f>
        <v>0</v>
      </c>
      <c r="U1166" s="256">
        <f ca="1">SUMPRODUCT($O1137:U1137,N(OFFSET($O232:U232,0,MAX(COLUMN($O232:U232))-COLUMN($O232:U232),1,1)))</f>
        <v>0</v>
      </c>
      <c r="V1166" s="256">
        <f ca="1">SUMPRODUCT($O1137:V1137,N(OFFSET($O232:V232,0,MAX(COLUMN($O232:V232))-COLUMN($O232:V232),1,1)))</f>
        <v>0</v>
      </c>
      <c r="W1166" s="256">
        <f ca="1">SUMPRODUCT($O1137:W1137,N(OFFSET($O232:W232,0,MAX(COLUMN($O232:W232))-COLUMN($O232:W232),1,1)))</f>
        <v>0</v>
      </c>
      <c r="X1166" s="256">
        <f ca="1">SUMPRODUCT($O1137:X1137,N(OFFSET($O232:X232,0,MAX(COLUMN($O232:X232))-COLUMN($O232:X232),1,1)))</f>
        <v>0</v>
      </c>
      <c r="Y1166" s="256">
        <f ca="1">SUMPRODUCT($O1137:Y1137,N(OFFSET($O232:Y232,0,MAX(COLUMN($O232:Y232))-COLUMN($O232:Y232),1,1)))</f>
        <v>0</v>
      </c>
      <c r="Z1166" s="256">
        <f ca="1">SUMPRODUCT($O1137:Z1137,N(OFFSET($O232:Z232,0,MAX(COLUMN($O232:Z232))-COLUMN($O232:Z232),1,1)))</f>
        <v>0</v>
      </c>
      <c r="AA1166" s="256">
        <f ca="1">SUMPRODUCT($O1137:AA1137,N(OFFSET($O232:AA232,0,MAX(COLUMN($O232:AA232))-COLUMN($O232:AA232),1,1)))</f>
        <v>0</v>
      </c>
      <c r="AB1166" s="256">
        <f ca="1">SUMPRODUCT($O1137:AB1137,N(OFFSET($O232:AB232,0,MAX(COLUMN($O232:AB232))-COLUMN($O232:AB232),1,1)))</f>
        <v>0</v>
      </c>
      <c r="AC1166" s="256">
        <f ca="1">SUMPRODUCT($O1137:AC1137,N(OFFSET($O232:AC232,0,MAX(COLUMN($O232:AC232))-COLUMN($O232:AC232),1,1)))</f>
        <v>0</v>
      </c>
      <c r="AD1166" s="256">
        <f ca="1">SUMPRODUCT($O1137:AD1137,N(OFFSET($O232:AD232,0,MAX(COLUMN($O232:AD232))-COLUMN($O232:AD232),1,1)))</f>
        <v>0</v>
      </c>
      <c r="AE1166" s="256">
        <f ca="1">SUMPRODUCT($O1137:AE1137,N(OFFSET($O232:AE232,0,MAX(COLUMN($O232:AE232))-COLUMN($O232:AE232),1,1)))</f>
        <v>0</v>
      </c>
      <c r="AF1166" s="256">
        <f ca="1">SUMPRODUCT($O1137:AF1137,N(OFFSET($O232:AF232,0,MAX(COLUMN($O232:AF232))-COLUMN($O232:AF232),1,1)))</f>
        <v>0</v>
      </c>
      <c r="AG1166" s="256">
        <f ca="1">SUMPRODUCT($O1137:AG1137,N(OFFSET($O232:AG232,0,MAX(COLUMN($O232:AG232))-COLUMN($O232:AG232),1,1)))</f>
        <v>0</v>
      </c>
      <c r="AH1166" s="256">
        <f ca="1">SUMPRODUCT($O1137:AH1137,N(OFFSET($O232:AH232,0,MAX(COLUMN($O232:AH232))-COLUMN($O232:AH232),1,1)))</f>
        <v>0</v>
      </c>
      <c r="AI1166" s="256">
        <f ca="1">SUMPRODUCT($O1137:AI1137,N(OFFSET($O232:AI232,0,MAX(COLUMN($O232:AI232))-COLUMN($O232:AI232),1,1)))</f>
        <v>0</v>
      </c>
      <c r="AJ1166" s="256">
        <f ca="1">SUMPRODUCT($O1137:AJ1137,N(OFFSET($O232:AJ232,0,MAX(COLUMN($O232:AJ232))-COLUMN($O232:AJ232),1,1)))</f>
        <v>0</v>
      </c>
      <c r="AK1166" s="256">
        <f ca="1">SUMPRODUCT($O1137:AK1137,N(OFFSET($O232:AK232,0,MAX(COLUMN($O232:AK232))-COLUMN($O232:AK232),1,1)))</f>
        <v>0</v>
      </c>
      <c r="AL1166" s="256">
        <f ca="1">SUMPRODUCT($O1137:AL1137,N(OFFSET($O232:AL232,0,MAX(COLUMN($O232:AL232))-COLUMN($O232:AL232),1,1)))</f>
        <v>0</v>
      </c>
      <c r="AM1166" s="256">
        <f ca="1">SUMPRODUCT($O1137:AM1137,N(OFFSET($O232:AM232,0,MAX(COLUMN($O232:AM232))-COLUMN($O232:AM232),1,1)))</f>
        <v>0</v>
      </c>
      <c r="AN1166" s="256">
        <f ca="1">SUMPRODUCT($O1137:AN1137,N(OFFSET($O232:AN232,0,MAX(COLUMN($O232:AN232))-COLUMN($O232:AN232),1,1)))</f>
        <v>0</v>
      </c>
      <c r="AO1166" s="256">
        <f ca="1">SUMPRODUCT($O1137:AO1137,N(OFFSET($O232:AO232,0,MAX(COLUMN($O232:AO232))-COLUMN($O232:AO232),1,1)))</f>
        <v>0</v>
      </c>
      <c r="AP1166" s="256">
        <f ca="1">SUMPRODUCT($O1137:AP1137,N(OFFSET($O232:AP232,0,MAX(COLUMN($O232:AP232))-COLUMN($O232:AP232),1,1)))</f>
        <v>0</v>
      </c>
      <c r="AQ1166" s="256">
        <f ca="1">SUMPRODUCT($O1137:AQ1137,N(OFFSET($O232:AQ232,0,MAX(COLUMN($O232:AQ232))-COLUMN($O232:AQ232),1,1)))</f>
        <v>0</v>
      </c>
      <c r="AR1166" s="256">
        <f ca="1">SUMPRODUCT($O1137:AR1137,N(OFFSET($O232:AR232,0,MAX(COLUMN($O232:AR232))-COLUMN($O232:AR232),1,1)))</f>
        <v>0</v>
      </c>
      <c r="AS1166" s="256">
        <f ca="1">SUMPRODUCT($O1137:AS1137,N(OFFSET($O232:AS232,0,MAX(COLUMN($O232:AS232))-COLUMN($O232:AS232),1,1)))</f>
        <v>0</v>
      </c>
      <c r="AT1166" s="256">
        <f ca="1">SUMPRODUCT($O1137:AT1137,N(OFFSET($O232:AT232,0,MAX(COLUMN($O232:AT232))-COLUMN($O232:AT232),1,1)))</f>
        <v>0</v>
      </c>
      <c r="AU1166" s="256">
        <f ca="1">SUMPRODUCT($O1137:AU1137,N(OFFSET($O232:AU232,0,MAX(COLUMN($O232:AU232))-COLUMN($O232:AU232),1,1)))</f>
        <v>0</v>
      </c>
      <c r="AV1166" s="256">
        <f ca="1">SUMPRODUCT($O1137:AV1137,N(OFFSET($O232:AV232,0,MAX(COLUMN($O232:AV232))-COLUMN($O232:AV232),1,1)))</f>
        <v>0</v>
      </c>
      <c r="AW1166" s="256">
        <f ca="1">SUMPRODUCT($O1137:AW1137,N(OFFSET($O232:AW232,0,MAX(COLUMN($O232:AW232))-COLUMN($O232:AW232),1,1)))</f>
        <v>0</v>
      </c>
      <c r="AX1166" s="256">
        <f ca="1">SUMPRODUCT($O1137:AX1137,N(OFFSET($O232:AX232,0,MAX(COLUMN($O232:AX232))-COLUMN($O232:AX232),1,1)))</f>
        <v>0</v>
      </c>
      <c r="AY1166" s="256">
        <f ca="1">SUMPRODUCT($O1137:AY1137,N(OFFSET($O232:AY232,0,MAX(COLUMN($O232:AY232))-COLUMN($O232:AY232),1,1)))</f>
        <v>0</v>
      </c>
      <c r="AZ1166" s="256">
        <f ca="1">SUMPRODUCT($O1137:AZ1137,N(OFFSET($O232:AZ232,0,MAX(COLUMN($O232:AZ232))-COLUMN($O232:AZ232),1,1)))</f>
        <v>0</v>
      </c>
      <c r="BA1166" s="256">
        <f ca="1">SUMPRODUCT($O1137:BA1137,N(OFFSET($O232:BA232,0,MAX(COLUMN($O232:BA232))-COLUMN($O232:BA232),1,1)))</f>
        <v>0</v>
      </c>
      <c r="BB1166" s="256">
        <f ca="1">SUMPRODUCT($O1137:BB1137,N(OFFSET($O232:BB232,0,MAX(COLUMN($O232:BB232))-COLUMN($O232:BB232),1,1)))</f>
        <v>0</v>
      </c>
      <c r="BC1166" s="256">
        <f ca="1">SUMPRODUCT($O1137:BC1137,N(OFFSET($O232:BC232,0,MAX(COLUMN($O232:BC232))-COLUMN($O232:BC232),1,1)))</f>
        <v>0</v>
      </c>
      <c r="BD1166" s="256">
        <f ca="1">SUMPRODUCT($O1137:BD1137,N(OFFSET($O232:BD232,0,MAX(COLUMN($O232:BD232))-COLUMN($O232:BD232),1,1)))</f>
        <v>0</v>
      </c>
      <c r="BE1166" s="256">
        <f ca="1">SUMPRODUCT($O1137:BE1137,N(OFFSET($O232:BE232,0,MAX(COLUMN($O232:BE232))-COLUMN($O232:BE232),1,1)))</f>
        <v>0</v>
      </c>
      <c r="BF1166" s="256">
        <f ca="1">SUMPRODUCT($O1137:BF1137,N(OFFSET($O232:BF232,0,MAX(COLUMN($O232:BF232))-COLUMN($O232:BF232),1,1)))</f>
        <v>0</v>
      </c>
      <c r="BG1166" s="256">
        <f ca="1">SUMPRODUCT($O1137:BG1137,N(OFFSET($O232:BG232,0,MAX(COLUMN($O232:BG232))-COLUMN($O232:BG232),1,1)))</f>
        <v>0</v>
      </c>
      <c r="BH1166" s="256">
        <f ca="1">SUMPRODUCT($O1137:BH1137,N(OFFSET($O232:BH232,0,MAX(COLUMN($O232:BH232))-COLUMN($O232:BH232),1,1)))</f>
        <v>0</v>
      </c>
      <c r="BI1166" s="256">
        <f ca="1">SUMPRODUCT($O1137:BI1137,N(OFFSET($O232:BI232,0,MAX(COLUMN($O232:BI232))-COLUMN($O232:BI232),1,1)))</f>
        <v>0</v>
      </c>
      <c r="BJ1166" s="256">
        <f ca="1">SUMPRODUCT($O1137:BJ1137,N(OFFSET($O232:BJ232,0,MAX(COLUMN($O232:BJ232))-COLUMN($O232:BJ232),1,1)))</f>
        <v>0</v>
      </c>
      <c r="BK1166" s="256">
        <f ca="1">SUMPRODUCT($O1137:BK1137,N(OFFSET($O232:BK232,0,MAX(COLUMN($O232:BK232))-COLUMN($O232:BK232),1,1)))</f>
        <v>0</v>
      </c>
      <c r="BL1166" s="256">
        <f ca="1">SUMPRODUCT($O1137:BL1137,N(OFFSET($O232:BL232,0,MAX(COLUMN($O232:BL232))-COLUMN($O232:BL232),1,1)))</f>
        <v>0</v>
      </c>
      <c r="BM1166" s="256">
        <f ca="1">SUMPRODUCT($O1137:BM1137,N(OFFSET($O232:BM232,0,MAX(COLUMN($O232:BM232))-COLUMN($O232:BM232),1,1)))</f>
        <v>0</v>
      </c>
    </row>
    <row r="1167" spans="3:65" ht="12.75" outlineLevel="1">
      <c r="C1167" s="220">
        <f t="shared" si="855"/>
        <v>22</v>
      </c>
      <c r="D1167" s="198" t="str">
        <f t="shared" si="856"/>
        <v>…</v>
      </c>
      <c r="E1167" s="245" t="str">
        <f t="shared" si="854"/>
        <v>Operating Expense</v>
      </c>
      <c r="F1167" s="215">
        <f t="shared" si="854"/>
        <v>2</v>
      </c>
      <c r="G1167" s="215"/>
      <c r="H1167" s="257"/>
      <c r="K1167" s="236">
        <f t="shared" si="857"/>
        <v>0</v>
      </c>
      <c r="L1167" s="237">
        <f t="shared" si="858"/>
        <v>0</v>
      </c>
      <c r="O1167" s="256">
        <f ca="1">SUMPRODUCT($O1138:O1138,N(OFFSET($O233:O233,0,MAX(COLUMN($O233:O233))-COLUMN($O233:O233),1,1)))</f>
        <v>0</v>
      </c>
      <c r="P1167" s="256">
        <f ca="1">SUMPRODUCT($O1138:P1138,N(OFFSET($O233:P233,0,MAX(COLUMN($O233:P233))-COLUMN($O233:P233),1,1)))</f>
        <v>0</v>
      </c>
      <c r="Q1167" s="256">
        <f ca="1">SUMPRODUCT($O1138:Q1138,N(OFFSET($O233:Q233,0,MAX(COLUMN($O233:Q233))-COLUMN($O233:Q233),1,1)))</f>
        <v>0</v>
      </c>
      <c r="R1167" s="256">
        <f ca="1">SUMPRODUCT($O1138:R1138,N(OFFSET($O233:R233,0,MAX(COLUMN($O233:R233))-COLUMN($O233:R233),1,1)))</f>
        <v>0</v>
      </c>
      <c r="S1167" s="256">
        <f ca="1">SUMPRODUCT($O1138:S1138,N(OFFSET($O233:S233,0,MAX(COLUMN($O233:S233))-COLUMN($O233:S233),1,1)))</f>
        <v>0</v>
      </c>
      <c r="T1167" s="256">
        <f ca="1">SUMPRODUCT($O1138:T1138,N(OFFSET($O233:T233,0,MAX(COLUMN($O233:T233))-COLUMN($O233:T233),1,1)))</f>
        <v>0</v>
      </c>
      <c r="U1167" s="256">
        <f ca="1">SUMPRODUCT($O1138:U1138,N(OFFSET($O233:U233,0,MAX(COLUMN($O233:U233))-COLUMN($O233:U233),1,1)))</f>
        <v>0</v>
      </c>
      <c r="V1167" s="256">
        <f ca="1">SUMPRODUCT($O1138:V1138,N(OFFSET($O233:V233,0,MAX(COLUMN($O233:V233))-COLUMN($O233:V233),1,1)))</f>
        <v>0</v>
      </c>
      <c r="W1167" s="256">
        <f ca="1">SUMPRODUCT($O1138:W1138,N(OFFSET($O233:W233,0,MAX(COLUMN($O233:W233))-COLUMN($O233:W233),1,1)))</f>
        <v>0</v>
      </c>
      <c r="X1167" s="256">
        <f ca="1">SUMPRODUCT($O1138:X1138,N(OFFSET($O233:X233,0,MAX(COLUMN($O233:X233))-COLUMN($O233:X233),1,1)))</f>
        <v>0</v>
      </c>
      <c r="Y1167" s="256">
        <f ca="1">SUMPRODUCT($O1138:Y1138,N(OFFSET($O233:Y233,0,MAX(COLUMN($O233:Y233))-COLUMN($O233:Y233),1,1)))</f>
        <v>0</v>
      </c>
      <c r="Z1167" s="256">
        <f ca="1">SUMPRODUCT($O1138:Z1138,N(OFFSET($O233:Z233,0,MAX(COLUMN($O233:Z233))-COLUMN($O233:Z233),1,1)))</f>
        <v>0</v>
      </c>
      <c r="AA1167" s="256">
        <f ca="1">SUMPRODUCT($O1138:AA1138,N(OFFSET($O233:AA233,0,MAX(COLUMN($O233:AA233))-COLUMN($O233:AA233),1,1)))</f>
        <v>0</v>
      </c>
      <c r="AB1167" s="256">
        <f ca="1">SUMPRODUCT($O1138:AB1138,N(OFFSET($O233:AB233,0,MAX(COLUMN($O233:AB233))-COLUMN($O233:AB233),1,1)))</f>
        <v>0</v>
      </c>
      <c r="AC1167" s="256">
        <f ca="1">SUMPRODUCT($O1138:AC1138,N(OFFSET($O233:AC233,0,MAX(COLUMN($O233:AC233))-COLUMN($O233:AC233),1,1)))</f>
        <v>0</v>
      </c>
      <c r="AD1167" s="256">
        <f ca="1">SUMPRODUCT($O1138:AD1138,N(OFFSET($O233:AD233,0,MAX(COLUMN($O233:AD233))-COLUMN($O233:AD233),1,1)))</f>
        <v>0</v>
      </c>
      <c r="AE1167" s="256">
        <f ca="1">SUMPRODUCT($O1138:AE1138,N(OFFSET($O233:AE233,0,MAX(COLUMN($O233:AE233))-COLUMN($O233:AE233),1,1)))</f>
        <v>0</v>
      </c>
      <c r="AF1167" s="256">
        <f ca="1">SUMPRODUCT($O1138:AF1138,N(OFFSET($O233:AF233,0,MAX(COLUMN($O233:AF233))-COLUMN($O233:AF233),1,1)))</f>
        <v>0</v>
      </c>
      <c r="AG1167" s="256">
        <f ca="1">SUMPRODUCT($O1138:AG1138,N(OFFSET($O233:AG233,0,MAX(COLUMN($O233:AG233))-COLUMN($O233:AG233),1,1)))</f>
        <v>0</v>
      </c>
      <c r="AH1167" s="256">
        <f ca="1">SUMPRODUCT($O1138:AH1138,N(OFFSET($O233:AH233,0,MAX(COLUMN($O233:AH233))-COLUMN($O233:AH233),1,1)))</f>
        <v>0</v>
      </c>
      <c r="AI1167" s="256">
        <f ca="1">SUMPRODUCT($O1138:AI1138,N(OFFSET($O233:AI233,0,MAX(COLUMN($O233:AI233))-COLUMN($O233:AI233),1,1)))</f>
        <v>0</v>
      </c>
      <c r="AJ1167" s="256">
        <f ca="1">SUMPRODUCT($O1138:AJ1138,N(OFFSET($O233:AJ233,0,MAX(COLUMN($O233:AJ233))-COLUMN($O233:AJ233),1,1)))</f>
        <v>0</v>
      </c>
      <c r="AK1167" s="256">
        <f ca="1">SUMPRODUCT($O1138:AK1138,N(OFFSET($O233:AK233,0,MAX(COLUMN($O233:AK233))-COLUMN($O233:AK233),1,1)))</f>
        <v>0</v>
      </c>
      <c r="AL1167" s="256">
        <f ca="1">SUMPRODUCT($O1138:AL1138,N(OFFSET($O233:AL233,0,MAX(COLUMN($O233:AL233))-COLUMN($O233:AL233),1,1)))</f>
        <v>0</v>
      </c>
      <c r="AM1167" s="256">
        <f ca="1">SUMPRODUCT($O1138:AM1138,N(OFFSET($O233:AM233,0,MAX(COLUMN($O233:AM233))-COLUMN($O233:AM233),1,1)))</f>
        <v>0</v>
      </c>
      <c r="AN1167" s="256">
        <f ca="1">SUMPRODUCT($O1138:AN1138,N(OFFSET($O233:AN233,0,MAX(COLUMN($O233:AN233))-COLUMN($O233:AN233),1,1)))</f>
        <v>0</v>
      </c>
      <c r="AO1167" s="256">
        <f ca="1">SUMPRODUCT($O1138:AO1138,N(OFFSET($O233:AO233,0,MAX(COLUMN($O233:AO233))-COLUMN($O233:AO233),1,1)))</f>
        <v>0</v>
      </c>
      <c r="AP1167" s="256">
        <f ca="1">SUMPRODUCT($O1138:AP1138,N(OFFSET($O233:AP233,0,MAX(COLUMN($O233:AP233))-COLUMN($O233:AP233),1,1)))</f>
        <v>0</v>
      </c>
      <c r="AQ1167" s="256">
        <f ca="1">SUMPRODUCT($O1138:AQ1138,N(OFFSET($O233:AQ233,0,MAX(COLUMN($O233:AQ233))-COLUMN($O233:AQ233),1,1)))</f>
        <v>0</v>
      </c>
      <c r="AR1167" s="256">
        <f ca="1">SUMPRODUCT($O1138:AR1138,N(OFFSET($O233:AR233,0,MAX(COLUMN($O233:AR233))-COLUMN($O233:AR233),1,1)))</f>
        <v>0</v>
      </c>
      <c r="AS1167" s="256">
        <f ca="1">SUMPRODUCT($O1138:AS1138,N(OFFSET($O233:AS233,0,MAX(COLUMN($O233:AS233))-COLUMN($O233:AS233),1,1)))</f>
        <v>0</v>
      </c>
      <c r="AT1167" s="256">
        <f ca="1">SUMPRODUCT($O1138:AT1138,N(OFFSET($O233:AT233,0,MAX(COLUMN($O233:AT233))-COLUMN($O233:AT233),1,1)))</f>
        <v>0</v>
      </c>
      <c r="AU1167" s="256">
        <f ca="1">SUMPRODUCT($O1138:AU1138,N(OFFSET($O233:AU233,0,MAX(COLUMN($O233:AU233))-COLUMN($O233:AU233),1,1)))</f>
        <v>0</v>
      </c>
      <c r="AV1167" s="256">
        <f ca="1">SUMPRODUCT($O1138:AV1138,N(OFFSET($O233:AV233,0,MAX(COLUMN($O233:AV233))-COLUMN($O233:AV233),1,1)))</f>
        <v>0</v>
      </c>
      <c r="AW1167" s="256">
        <f ca="1">SUMPRODUCT($O1138:AW1138,N(OFFSET($O233:AW233,0,MAX(COLUMN($O233:AW233))-COLUMN($O233:AW233),1,1)))</f>
        <v>0</v>
      </c>
      <c r="AX1167" s="256">
        <f ca="1">SUMPRODUCT($O1138:AX1138,N(OFFSET($O233:AX233,0,MAX(COLUMN($O233:AX233))-COLUMN($O233:AX233),1,1)))</f>
        <v>0</v>
      </c>
      <c r="AY1167" s="256">
        <f ca="1">SUMPRODUCT($O1138:AY1138,N(OFFSET($O233:AY233,0,MAX(COLUMN($O233:AY233))-COLUMN($O233:AY233),1,1)))</f>
        <v>0</v>
      </c>
      <c r="AZ1167" s="256">
        <f ca="1">SUMPRODUCT($O1138:AZ1138,N(OFFSET($O233:AZ233,0,MAX(COLUMN($O233:AZ233))-COLUMN($O233:AZ233),1,1)))</f>
        <v>0</v>
      </c>
      <c r="BA1167" s="256">
        <f ca="1">SUMPRODUCT($O1138:BA1138,N(OFFSET($O233:BA233,0,MAX(COLUMN($O233:BA233))-COLUMN($O233:BA233),1,1)))</f>
        <v>0</v>
      </c>
      <c r="BB1167" s="256">
        <f ca="1">SUMPRODUCT($O1138:BB1138,N(OFFSET($O233:BB233,0,MAX(COLUMN($O233:BB233))-COLUMN($O233:BB233),1,1)))</f>
        <v>0</v>
      </c>
      <c r="BC1167" s="256">
        <f ca="1">SUMPRODUCT($O1138:BC1138,N(OFFSET($O233:BC233,0,MAX(COLUMN($O233:BC233))-COLUMN($O233:BC233),1,1)))</f>
        <v>0</v>
      </c>
      <c r="BD1167" s="256">
        <f ca="1">SUMPRODUCT($O1138:BD1138,N(OFFSET($O233:BD233,0,MAX(COLUMN($O233:BD233))-COLUMN($O233:BD233),1,1)))</f>
        <v>0</v>
      </c>
      <c r="BE1167" s="256">
        <f ca="1">SUMPRODUCT($O1138:BE1138,N(OFFSET($O233:BE233,0,MAX(COLUMN($O233:BE233))-COLUMN($O233:BE233),1,1)))</f>
        <v>0</v>
      </c>
      <c r="BF1167" s="256">
        <f ca="1">SUMPRODUCT($O1138:BF1138,N(OFFSET($O233:BF233,0,MAX(COLUMN($O233:BF233))-COLUMN($O233:BF233),1,1)))</f>
        <v>0</v>
      </c>
      <c r="BG1167" s="256">
        <f ca="1">SUMPRODUCT($O1138:BG1138,N(OFFSET($O233:BG233,0,MAX(COLUMN($O233:BG233))-COLUMN($O233:BG233),1,1)))</f>
        <v>0</v>
      </c>
      <c r="BH1167" s="256">
        <f ca="1">SUMPRODUCT($O1138:BH1138,N(OFFSET($O233:BH233,0,MAX(COLUMN($O233:BH233))-COLUMN($O233:BH233),1,1)))</f>
        <v>0</v>
      </c>
      <c r="BI1167" s="256">
        <f ca="1">SUMPRODUCT($O1138:BI1138,N(OFFSET($O233:BI233,0,MAX(COLUMN($O233:BI233))-COLUMN($O233:BI233),1,1)))</f>
        <v>0</v>
      </c>
      <c r="BJ1167" s="256">
        <f ca="1">SUMPRODUCT($O1138:BJ1138,N(OFFSET($O233:BJ233,0,MAX(COLUMN($O233:BJ233))-COLUMN($O233:BJ233),1,1)))</f>
        <v>0</v>
      </c>
      <c r="BK1167" s="256">
        <f ca="1">SUMPRODUCT($O1138:BK1138,N(OFFSET($O233:BK233,0,MAX(COLUMN($O233:BK233))-COLUMN($O233:BK233),1,1)))</f>
        <v>0</v>
      </c>
      <c r="BL1167" s="256">
        <f ca="1">SUMPRODUCT($O1138:BL1138,N(OFFSET($O233:BL233,0,MAX(COLUMN($O233:BL233))-COLUMN($O233:BL233),1,1)))</f>
        <v>0</v>
      </c>
      <c r="BM1167" s="256">
        <f ca="1">SUMPRODUCT($O1138:BM1138,N(OFFSET($O233:BM233,0,MAX(COLUMN($O233:BM233))-COLUMN($O233:BM233),1,1)))</f>
        <v>0</v>
      </c>
    </row>
    <row r="1168" spans="3:65" ht="12.75" outlineLevel="1">
      <c r="C1168" s="220">
        <f t="shared" si="855"/>
        <v>23</v>
      </c>
      <c r="D1168" s="198" t="str">
        <f t="shared" si="856"/>
        <v>…</v>
      </c>
      <c r="E1168" s="245" t="str">
        <f t="shared" si="854"/>
        <v>Operating Expense</v>
      </c>
      <c r="F1168" s="215">
        <f t="shared" si="854"/>
        <v>2</v>
      </c>
      <c r="G1168" s="215"/>
      <c r="H1168" s="257"/>
      <c r="K1168" s="236">
        <f t="shared" si="857"/>
        <v>0</v>
      </c>
      <c r="L1168" s="237">
        <f t="shared" si="858"/>
        <v>0</v>
      </c>
      <c r="O1168" s="256">
        <f ca="1">SUMPRODUCT($O1139:O1139,N(OFFSET($O234:O234,0,MAX(COLUMN($O234:O234))-COLUMN($O234:O234),1,1)))</f>
        <v>0</v>
      </c>
      <c r="P1168" s="256">
        <f ca="1">SUMPRODUCT($O1139:P1139,N(OFFSET($O234:P234,0,MAX(COLUMN($O234:P234))-COLUMN($O234:P234),1,1)))</f>
        <v>0</v>
      </c>
      <c r="Q1168" s="256">
        <f ca="1">SUMPRODUCT($O1139:Q1139,N(OFFSET($O234:Q234,0,MAX(COLUMN($O234:Q234))-COLUMN($O234:Q234),1,1)))</f>
        <v>0</v>
      </c>
      <c r="R1168" s="256">
        <f ca="1">SUMPRODUCT($O1139:R1139,N(OFFSET($O234:R234,0,MAX(COLUMN($O234:R234))-COLUMN($O234:R234),1,1)))</f>
        <v>0</v>
      </c>
      <c r="S1168" s="256">
        <f ca="1">SUMPRODUCT($O1139:S1139,N(OFFSET($O234:S234,0,MAX(COLUMN($O234:S234))-COLUMN($O234:S234),1,1)))</f>
        <v>0</v>
      </c>
      <c r="T1168" s="256">
        <f ca="1">SUMPRODUCT($O1139:T1139,N(OFFSET($O234:T234,0,MAX(COLUMN($O234:T234))-COLUMN($O234:T234),1,1)))</f>
        <v>0</v>
      </c>
      <c r="U1168" s="256">
        <f ca="1">SUMPRODUCT($O1139:U1139,N(OFFSET($O234:U234,0,MAX(COLUMN($O234:U234))-COLUMN($O234:U234),1,1)))</f>
        <v>0</v>
      </c>
      <c r="V1168" s="256">
        <f ca="1">SUMPRODUCT($O1139:V1139,N(OFFSET($O234:V234,0,MAX(COLUMN($O234:V234))-COLUMN($O234:V234),1,1)))</f>
        <v>0</v>
      </c>
      <c r="W1168" s="256">
        <f ca="1">SUMPRODUCT($O1139:W1139,N(OFFSET($O234:W234,0,MAX(COLUMN($O234:W234))-COLUMN($O234:W234),1,1)))</f>
        <v>0</v>
      </c>
      <c r="X1168" s="256">
        <f ca="1">SUMPRODUCT($O1139:X1139,N(OFFSET($O234:X234,0,MAX(COLUMN($O234:X234))-COLUMN($O234:X234),1,1)))</f>
        <v>0</v>
      </c>
      <c r="Y1168" s="256">
        <f ca="1">SUMPRODUCT($O1139:Y1139,N(OFFSET($O234:Y234,0,MAX(COLUMN($O234:Y234))-COLUMN($O234:Y234),1,1)))</f>
        <v>0</v>
      </c>
      <c r="Z1168" s="256">
        <f ca="1">SUMPRODUCT($O1139:Z1139,N(OFFSET($O234:Z234,0,MAX(COLUMN($O234:Z234))-COLUMN($O234:Z234),1,1)))</f>
        <v>0</v>
      </c>
      <c r="AA1168" s="256">
        <f ca="1">SUMPRODUCT($O1139:AA1139,N(OFFSET($O234:AA234,0,MAX(COLUMN($O234:AA234))-COLUMN($O234:AA234),1,1)))</f>
        <v>0</v>
      </c>
      <c r="AB1168" s="256">
        <f ca="1">SUMPRODUCT($O1139:AB1139,N(OFFSET($O234:AB234,0,MAX(COLUMN($O234:AB234))-COLUMN($O234:AB234),1,1)))</f>
        <v>0</v>
      </c>
      <c r="AC1168" s="256">
        <f ca="1">SUMPRODUCT($O1139:AC1139,N(OFFSET($O234:AC234,0,MAX(COLUMN($O234:AC234))-COLUMN($O234:AC234),1,1)))</f>
        <v>0</v>
      </c>
      <c r="AD1168" s="256">
        <f ca="1">SUMPRODUCT($O1139:AD1139,N(OFFSET($O234:AD234,0,MAX(COLUMN($O234:AD234))-COLUMN($O234:AD234),1,1)))</f>
        <v>0</v>
      </c>
      <c r="AE1168" s="256">
        <f ca="1">SUMPRODUCT($O1139:AE1139,N(OFFSET($O234:AE234,0,MAX(COLUMN($O234:AE234))-COLUMN($O234:AE234),1,1)))</f>
        <v>0</v>
      </c>
      <c r="AF1168" s="256">
        <f ca="1">SUMPRODUCT($O1139:AF1139,N(OFFSET($O234:AF234,0,MAX(COLUMN($O234:AF234))-COLUMN($O234:AF234),1,1)))</f>
        <v>0</v>
      </c>
      <c r="AG1168" s="256">
        <f ca="1">SUMPRODUCT($O1139:AG1139,N(OFFSET($O234:AG234,0,MAX(COLUMN($O234:AG234))-COLUMN($O234:AG234),1,1)))</f>
        <v>0</v>
      </c>
      <c r="AH1168" s="256">
        <f ca="1">SUMPRODUCT($O1139:AH1139,N(OFFSET($O234:AH234,0,MAX(COLUMN($O234:AH234))-COLUMN($O234:AH234),1,1)))</f>
        <v>0</v>
      </c>
      <c r="AI1168" s="256">
        <f ca="1">SUMPRODUCT($O1139:AI1139,N(OFFSET($O234:AI234,0,MAX(COLUMN($O234:AI234))-COLUMN($O234:AI234),1,1)))</f>
        <v>0</v>
      </c>
      <c r="AJ1168" s="256">
        <f ca="1">SUMPRODUCT($O1139:AJ1139,N(OFFSET($O234:AJ234,0,MAX(COLUMN($O234:AJ234))-COLUMN($O234:AJ234),1,1)))</f>
        <v>0</v>
      </c>
      <c r="AK1168" s="256">
        <f ca="1">SUMPRODUCT($O1139:AK1139,N(OFFSET($O234:AK234,0,MAX(COLUMN($O234:AK234))-COLUMN($O234:AK234),1,1)))</f>
        <v>0</v>
      </c>
      <c r="AL1168" s="256">
        <f ca="1">SUMPRODUCT($O1139:AL1139,N(OFFSET($O234:AL234,0,MAX(COLUMN($O234:AL234))-COLUMN($O234:AL234),1,1)))</f>
        <v>0</v>
      </c>
      <c r="AM1168" s="256">
        <f ca="1">SUMPRODUCT($O1139:AM1139,N(OFFSET($O234:AM234,0,MAX(COLUMN($O234:AM234))-COLUMN($O234:AM234),1,1)))</f>
        <v>0</v>
      </c>
      <c r="AN1168" s="256">
        <f ca="1">SUMPRODUCT($O1139:AN1139,N(OFFSET($O234:AN234,0,MAX(COLUMN($O234:AN234))-COLUMN($O234:AN234),1,1)))</f>
        <v>0</v>
      </c>
      <c r="AO1168" s="256">
        <f ca="1">SUMPRODUCT($O1139:AO1139,N(OFFSET($O234:AO234,0,MAX(COLUMN($O234:AO234))-COLUMN($O234:AO234),1,1)))</f>
        <v>0</v>
      </c>
      <c r="AP1168" s="256">
        <f ca="1">SUMPRODUCT($O1139:AP1139,N(OFFSET($O234:AP234,0,MAX(COLUMN($O234:AP234))-COLUMN($O234:AP234),1,1)))</f>
        <v>0</v>
      </c>
      <c r="AQ1168" s="256">
        <f ca="1">SUMPRODUCT($O1139:AQ1139,N(OFFSET($O234:AQ234,0,MAX(COLUMN($O234:AQ234))-COLUMN($O234:AQ234),1,1)))</f>
        <v>0</v>
      </c>
      <c r="AR1168" s="256">
        <f ca="1">SUMPRODUCT($O1139:AR1139,N(OFFSET($O234:AR234,0,MAX(COLUMN($O234:AR234))-COLUMN($O234:AR234),1,1)))</f>
        <v>0</v>
      </c>
      <c r="AS1168" s="256">
        <f ca="1">SUMPRODUCT($O1139:AS1139,N(OFFSET($O234:AS234,0,MAX(COLUMN($O234:AS234))-COLUMN($O234:AS234),1,1)))</f>
        <v>0</v>
      </c>
      <c r="AT1168" s="256">
        <f ca="1">SUMPRODUCT($O1139:AT1139,N(OFFSET($O234:AT234,0,MAX(COLUMN($O234:AT234))-COLUMN($O234:AT234),1,1)))</f>
        <v>0</v>
      </c>
      <c r="AU1168" s="256">
        <f ca="1">SUMPRODUCT($O1139:AU1139,N(OFFSET($O234:AU234,0,MAX(COLUMN($O234:AU234))-COLUMN($O234:AU234),1,1)))</f>
        <v>0</v>
      </c>
      <c r="AV1168" s="256">
        <f ca="1">SUMPRODUCT($O1139:AV1139,N(OFFSET($O234:AV234,0,MAX(COLUMN($O234:AV234))-COLUMN($O234:AV234),1,1)))</f>
        <v>0</v>
      </c>
      <c r="AW1168" s="256">
        <f ca="1">SUMPRODUCT($O1139:AW1139,N(OFFSET($O234:AW234,0,MAX(COLUMN($O234:AW234))-COLUMN($O234:AW234),1,1)))</f>
        <v>0</v>
      </c>
      <c r="AX1168" s="256">
        <f ca="1">SUMPRODUCT($O1139:AX1139,N(OFFSET($O234:AX234,0,MAX(COLUMN($O234:AX234))-COLUMN($O234:AX234),1,1)))</f>
        <v>0</v>
      </c>
      <c r="AY1168" s="256">
        <f ca="1">SUMPRODUCT($O1139:AY1139,N(OFFSET($O234:AY234,0,MAX(COLUMN($O234:AY234))-COLUMN($O234:AY234),1,1)))</f>
        <v>0</v>
      </c>
      <c r="AZ1168" s="256">
        <f ca="1">SUMPRODUCT($O1139:AZ1139,N(OFFSET($O234:AZ234,0,MAX(COLUMN($O234:AZ234))-COLUMN($O234:AZ234),1,1)))</f>
        <v>0</v>
      </c>
      <c r="BA1168" s="256">
        <f ca="1">SUMPRODUCT($O1139:BA1139,N(OFFSET($O234:BA234,0,MAX(COLUMN($O234:BA234))-COLUMN($O234:BA234),1,1)))</f>
        <v>0</v>
      </c>
      <c r="BB1168" s="256">
        <f ca="1">SUMPRODUCT($O1139:BB1139,N(OFFSET($O234:BB234,0,MAX(COLUMN($O234:BB234))-COLUMN($O234:BB234),1,1)))</f>
        <v>0</v>
      </c>
      <c r="BC1168" s="256">
        <f ca="1">SUMPRODUCT($O1139:BC1139,N(OFFSET($O234:BC234,0,MAX(COLUMN($O234:BC234))-COLUMN($O234:BC234),1,1)))</f>
        <v>0</v>
      </c>
      <c r="BD1168" s="256">
        <f ca="1">SUMPRODUCT($O1139:BD1139,N(OFFSET($O234:BD234,0,MAX(COLUMN($O234:BD234))-COLUMN($O234:BD234),1,1)))</f>
        <v>0</v>
      </c>
      <c r="BE1168" s="256">
        <f ca="1">SUMPRODUCT($O1139:BE1139,N(OFFSET($O234:BE234,0,MAX(COLUMN($O234:BE234))-COLUMN($O234:BE234),1,1)))</f>
        <v>0</v>
      </c>
      <c r="BF1168" s="256">
        <f ca="1">SUMPRODUCT($O1139:BF1139,N(OFFSET($O234:BF234,0,MAX(COLUMN($O234:BF234))-COLUMN($O234:BF234),1,1)))</f>
        <v>0</v>
      </c>
      <c r="BG1168" s="256">
        <f ca="1">SUMPRODUCT($O1139:BG1139,N(OFFSET($O234:BG234,0,MAX(COLUMN($O234:BG234))-COLUMN($O234:BG234),1,1)))</f>
        <v>0</v>
      </c>
      <c r="BH1168" s="256">
        <f ca="1">SUMPRODUCT($O1139:BH1139,N(OFFSET($O234:BH234,0,MAX(COLUMN($O234:BH234))-COLUMN($O234:BH234),1,1)))</f>
        <v>0</v>
      </c>
      <c r="BI1168" s="256">
        <f ca="1">SUMPRODUCT($O1139:BI1139,N(OFFSET($O234:BI234,0,MAX(COLUMN($O234:BI234))-COLUMN($O234:BI234),1,1)))</f>
        <v>0</v>
      </c>
      <c r="BJ1168" s="256">
        <f ca="1">SUMPRODUCT($O1139:BJ1139,N(OFFSET($O234:BJ234,0,MAX(COLUMN($O234:BJ234))-COLUMN($O234:BJ234),1,1)))</f>
        <v>0</v>
      </c>
      <c r="BK1168" s="256">
        <f ca="1">SUMPRODUCT($O1139:BK1139,N(OFFSET($O234:BK234,0,MAX(COLUMN($O234:BK234))-COLUMN($O234:BK234),1,1)))</f>
        <v>0</v>
      </c>
      <c r="BL1168" s="256">
        <f ca="1">SUMPRODUCT($O1139:BL1139,N(OFFSET($O234:BL234,0,MAX(COLUMN($O234:BL234))-COLUMN($O234:BL234),1,1)))</f>
        <v>0</v>
      </c>
      <c r="BM1168" s="256">
        <f ca="1">SUMPRODUCT($O1139:BM1139,N(OFFSET($O234:BM234,0,MAX(COLUMN($O234:BM234))-COLUMN($O234:BM234),1,1)))</f>
        <v>0</v>
      </c>
    </row>
    <row r="1169" spans="3:65" ht="12.75" outlineLevel="1">
      <c r="C1169" s="220">
        <f t="shared" si="855"/>
        <v>24</v>
      </c>
      <c r="D1169" s="198" t="str">
        <f t="shared" si="856"/>
        <v>…</v>
      </c>
      <c r="E1169" s="245" t="str">
        <f t="shared" si="854"/>
        <v>Operating Expense</v>
      </c>
      <c r="F1169" s="215">
        <f t="shared" si="854"/>
        <v>2</v>
      </c>
      <c r="G1169" s="215"/>
      <c r="H1169" s="257"/>
      <c r="K1169" s="236">
        <f t="shared" si="857"/>
        <v>0</v>
      </c>
      <c r="L1169" s="237">
        <f t="shared" si="858"/>
        <v>0</v>
      </c>
      <c r="O1169" s="256">
        <f ca="1">SUMPRODUCT($O1140:O1140,N(OFFSET($O235:O235,0,MAX(COLUMN($O235:O235))-COLUMN($O235:O235),1,1)))</f>
        <v>0</v>
      </c>
      <c r="P1169" s="256">
        <f ca="1">SUMPRODUCT($O1140:P1140,N(OFFSET($O235:P235,0,MAX(COLUMN($O235:P235))-COLUMN($O235:P235),1,1)))</f>
        <v>0</v>
      </c>
      <c r="Q1169" s="256">
        <f ca="1">SUMPRODUCT($O1140:Q1140,N(OFFSET($O235:Q235,0,MAX(COLUMN($O235:Q235))-COLUMN($O235:Q235),1,1)))</f>
        <v>0</v>
      </c>
      <c r="R1169" s="256">
        <f ca="1">SUMPRODUCT($O1140:R1140,N(OFFSET($O235:R235,0,MAX(COLUMN($O235:R235))-COLUMN($O235:R235),1,1)))</f>
        <v>0</v>
      </c>
      <c r="S1169" s="256">
        <f ca="1">SUMPRODUCT($O1140:S1140,N(OFFSET($O235:S235,0,MAX(COLUMN($O235:S235))-COLUMN($O235:S235),1,1)))</f>
        <v>0</v>
      </c>
      <c r="T1169" s="256">
        <f ca="1">SUMPRODUCT($O1140:T1140,N(OFFSET($O235:T235,0,MAX(COLUMN($O235:T235))-COLUMN($O235:T235),1,1)))</f>
        <v>0</v>
      </c>
      <c r="U1169" s="256">
        <f ca="1">SUMPRODUCT($O1140:U1140,N(OFFSET($O235:U235,0,MAX(COLUMN($O235:U235))-COLUMN($O235:U235),1,1)))</f>
        <v>0</v>
      </c>
      <c r="V1169" s="256">
        <f ca="1">SUMPRODUCT($O1140:V1140,N(OFFSET($O235:V235,0,MAX(COLUMN($O235:V235))-COLUMN($O235:V235),1,1)))</f>
        <v>0</v>
      </c>
      <c r="W1169" s="256">
        <f ca="1">SUMPRODUCT($O1140:W1140,N(OFFSET($O235:W235,0,MAX(COLUMN($O235:W235))-COLUMN($O235:W235),1,1)))</f>
        <v>0</v>
      </c>
      <c r="X1169" s="256">
        <f ca="1">SUMPRODUCT($O1140:X1140,N(OFFSET($O235:X235,0,MAX(COLUMN($O235:X235))-COLUMN($O235:X235),1,1)))</f>
        <v>0</v>
      </c>
      <c r="Y1169" s="256">
        <f ca="1">SUMPRODUCT($O1140:Y1140,N(OFFSET($O235:Y235,0,MAX(COLUMN($O235:Y235))-COLUMN($O235:Y235),1,1)))</f>
        <v>0</v>
      </c>
      <c r="Z1169" s="256">
        <f ca="1">SUMPRODUCT($O1140:Z1140,N(OFFSET($O235:Z235,0,MAX(COLUMN($O235:Z235))-COLUMN($O235:Z235),1,1)))</f>
        <v>0</v>
      </c>
      <c r="AA1169" s="256">
        <f ca="1">SUMPRODUCT($O1140:AA1140,N(OFFSET($O235:AA235,0,MAX(COLUMN($O235:AA235))-COLUMN($O235:AA235),1,1)))</f>
        <v>0</v>
      </c>
      <c r="AB1169" s="256">
        <f ca="1">SUMPRODUCT($O1140:AB1140,N(OFFSET($O235:AB235,0,MAX(COLUMN($O235:AB235))-COLUMN($O235:AB235),1,1)))</f>
        <v>0</v>
      </c>
      <c r="AC1169" s="256">
        <f ca="1">SUMPRODUCT($O1140:AC1140,N(OFFSET($O235:AC235,0,MAX(COLUMN($O235:AC235))-COLUMN($O235:AC235),1,1)))</f>
        <v>0</v>
      </c>
      <c r="AD1169" s="256">
        <f ca="1">SUMPRODUCT($O1140:AD1140,N(OFFSET($O235:AD235,0,MAX(COLUMN($O235:AD235))-COLUMN($O235:AD235),1,1)))</f>
        <v>0</v>
      </c>
      <c r="AE1169" s="256">
        <f ca="1">SUMPRODUCT($O1140:AE1140,N(OFFSET($O235:AE235,0,MAX(COLUMN($O235:AE235))-COLUMN($O235:AE235),1,1)))</f>
        <v>0</v>
      </c>
      <c r="AF1169" s="256">
        <f ca="1">SUMPRODUCT($O1140:AF1140,N(OFFSET($O235:AF235,0,MAX(COLUMN($O235:AF235))-COLUMN($O235:AF235),1,1)))</f>
        <v>0</v>
      </c>
      <c r="AG1169" s="256">
        <f ca="1">SUMPRODUCT($O1140:AG1140,N(OFFSET($O235:AG235,0,MAX(COLUMN($O235:AG235))-COLUMN($O235:AG235),1,1)))</f>
        <v>0</v>
      </c>
      <c r="AH1169" s="256">
        <f ca="1">SUMPRODUCT($O1140:AH1140,N(OFFSET($O235:AH235,0,MAX(COLUMN($O235:AH235))-COLUMN($O235:AH235),1,1)))</f>
        <v>0</v>
      </c>
      <c r="AI1169" s="256">
        <f ca="1">SUMPRODUCT($O1140:AI1140,N(OFFSET($O235:AI235,0,MAX(COLUMN($O235:AI235))-COLUMN($O235:AI235),1,1)))</f>
        <v>0</v>
      </c>
      <c r="AJ1169" s="256">
        <f ca="1">SUMPRODUCT($O1140:AJ1140,N(OFFSET($O235:AJ235,0,MAX(COLUMN($O235:AJ235))-COLUMN($O235:AJ235),1,1)))</f>
        <v>0</v>
      </c>
      <c r="AK1169" s="256">
        <f ca="1">SUMPRODUCT($O1140:AK1140,N(OFFSET($O235:AK235,0,MAX(COLUMN($O235:AK235))-COLUMN($O235:AK235),1,1)))</f>
        <v>0</v>
      </c>
      <c r="AL1169" s="256">
        <f ca="1">SUMPRODUCT($O1140:AL1140,N(OFFSET($O235:AL235,0,MAX(COLUMN($O235:AL235))-COLUMN($O235:AL235),1,1)))</f>
        <v>0</v>
      </c>
      <c r="AM1169" s="256">
        <f ca="1">SUMPRODUCT($O1140:AM1140,N(OFFSET($O235:AM235,0,MAX(COLUMN($O235:AM235))-COLUMN($O235:AM235),1,1)))</f>
        <v>0</v>
      </c>
      <c r="AN1169" s="256">
        <f ca="1">SUMPRODUCT($O1140:AN1140,N(OFFSET($O235:AN235,0,MAX(COLUMN($O235:AN235))-COLUMN($O235:AN235),1,1)))</f>
        <v>0</v>
      </c>
      <c r="AO1169" s="256">
        <f ca="1">SUMPRODUCT($O1140:AO1140,N(OFFSET($O235:AO235,0,MAX(COLUMN($O235:AO235))-COLUMN($O235:AO235),1,1)))</f>
        <v>0</v>
      </c>
      <c r="AP1169" s="256">
        <f ca="1">SUMPRODUCT($O1140:AP1140,N(OFFSET($O235:AP235,0,MAX(COLUMN($O235:AP235))-COLUMN($O235:AP235),1,1)))</f>
        <v>0</v>
      </c>
      <c r="AQ1169" s="256">
        <f ca="1">SUMPRODUCT($O1140:AQ1140,N(OFFSET($O235:AQ235,0,MAX(COLUMN($O235:AQ235))-COLUMN($O235:AQ235),1,1)))</f>
        <v>0</v>
      </c>
      <c r="AR1169" s="256">
        <f ca="1">SUMPRODUCT($O1140:AR1140,N(OFFSET($O235:AR235,0,MAX(COLUMN($O235:AR235))-COLUMN($O235:AR235),1,1)))</f>
        <v>0</v>
      </c>
      <c r="AS1169" s="256">
        <f ca="1">SUMPRODUCT($O1140:AS1140,N(OFFSET($O235:AS235,0,MAX(COLUMN($O235:AS235))-COLUMN($O235:AS235),1,1)))</f>
        <v>0</v>
      </c>
      <c r="AT1169" s="256">
        <f ca="1">SUMPRODUCT($O1140:AT1140,N(OFFSET($O235:AT235,0,MAX(COLUMN($O235:AT235))-COLUMN($O235:AT235),1,1)))</f>
        <v>0</v>
      </c>
      <c r="AU1169" s="256">
        <f ca="1">SUMPRODUCT($O1140:AU1140,N(OFFSET($O235:AU235,0,MAX(COLUMN($O235:AU235))-COLUMN($O235:AU235),1,1)))</f>
        <v>0</v>
      </c>
      <c r="AV1169" s="256">
        <f ca="1">SUMPRODUCT($O1140:AV1140,N(OFFSET($O235:AV235,0,MAX(COLUMN($O235:AV235))-COLUMN($O235:AV235),1,1)))</f>
        <v>0</v>
      </c>
      <c r="AW1169" s="256">
        <f ca="1">SUMPRODUCT($O1140:AW1140,N(OFFSET($O235:AW235,0,MAX(COLUMN($O235:AW235))-COLUMN($O235:AW235),1,1)))</f>
        <v>0</v>
      </c>
      <c r="AX1169" s="256">
        <f ca="1">SUMPRODUCT($O1140:AX1140,N(OFFSET($O235:AX235,0,MAX(COLUMN($O235:AX235))-COLUMN($O235:AX235),1,1)))</f>
        <v>0</v>
      </c>
      <c r="AY1169" s="256">
        <f ca="1">SUMPRODUCT($O1140:AY1140,N(OFFSET($O235:AY235,0,MAX(COLUMN($O235:AY235))-COLUMN($O235:AY235),1,1)))</f>
        <v>0</v>
      </c>
      <c r="AZ1169" s="256">
        <f ca="1">SUMPRODUCT($O1140:AZ1140,N(OFFSET($O235:AZ235,0,MAX(COLUMN($O235:AZ235))-COLUMN($O235:AZ235),1,1)))</f>
        <v>0</v>
      </c>
      <c r="BA1169" s="256">
        <f ca="1">SUMPRODUCT($O1140:BA1140,N(OFFSET($O235:BA235,0,MAX(COLUMN($O235:BA235))-COLUMN($O235:BA235),1,1)))</f>
        <v>0</v>
      </c>
      <c r="BB1169" s="256">
        <f ca="1">SUMPRODUCT($O1140:BB1140,N(OFFSET($O235:BB235,0,MAX(COLUMN($O235:BB235))-COLUMN($O235:BB235),1,1)))</f>
        <v>0</v>
      </c>
      <c r="BC1169" s="256">
        <f ca="1">SUMPRODUCT($O1140:BC1140,N(OFFSET($O235:BC235,0,MAX(COLUMN($O235:BC235))-COLUMN($O235:BC235),1,1)))</f>
        <v>0</v>
      </c>
      <c r="BD1169" s="256">
        <f ca="1">SUMPRODUCT($O1140:BD1140,N(OFFSET($O235:BD235,0,MAX(COLUMN($O235:BD235))-COLUMN($O235:BD235),1,1)))</f>
        <v>0</v>
      </c>
      <c r="BE1169" s="256">
        <f ca="1">SUMPRODUCT($O1140:BE1140,N(OFFSET($O235:BE235,0,MAX(COLUMN($O235:BE235))-COLUMN($O235:BE235),1,1)))</f>
        <v>0</v>
      </c>
      <c r="BF1169" s="256">
        <f ca="1">SUMPRODUCT($O1140:BF1140,N(OFFSET($O235:BF235,0,MAX(COLUMN($O235:BF235))-COLUMN($O235:BF235),1,1)))</f>
        <v>0</v>
      </c>
      <c r="BG1169" s="256">
        <f ca="1">SUMPRODUCT($O1140:BG1140,N(OFFSET($O235:BG235,0,MAX(COLUMN($O235:BG235))-COLUMN($O235:BG235),1,1)))</f>
        <v>0</v>
      </c>
      <c r="BH1169" s="256">
        <f ca="1">SUMPRODUCT($O1140:BH1140,N(OFFSET($O235:BH235,0,MAX(COLUMN($O235:BH235))-COLUMN($O235:BH235),1,1)))</f>
        <v>0</v>
      </c>
      <c r="BI1169" s="256">
        <f ca="1">SUMPRODUCT($O1140:BI1140,N(OFFSET($O235:BI235,0,MAX(COLUMN($O235:BI235))-COLUMN($O235:BI235),1,1)))</f>
        <v>0</v>
      </c>
      <c r="BJ1169" s="256">
        <f ca="1">SUMPRODUCT($O1140:BJ1140,N(OFFSET($O235:BJ235,0,MAX(COLUMN($O235:BJ235))-COLUMN($O235:BJ235),1,1)))</f>
        <v>0</v>
      </c>
      <c r="BK1169" s="256">
        <f ca="1">SUMPRODUCT($O1140:BK1140,N(OFFSET($O235:BK235,0,MAX(COLUMN($O235:BK235))-COLUMN($O235:BK235),1,1)))</f>
        <v>0</v>
      </c>
      <c r="BL1169" s="256">
        <f ca="1">SUMPRODUCT($O1140:BL1140,N(OFFSET($O235:BL235,0,MAX(COLUMN($O235:BL235))-COLUMN($O235:BL235),1,1)))</f>
        <v>0</v>
      </c>
      <c r="BM1169" s="256">
        <f ca="1">SUMPRODUCT($O1140:BM1140,N(OFFSET($O235:BM235,0,MAX(COLUMN($O235:BM235))-COLUMN($O235:BM235),1,1)))</f>
        <v>0</v>
      </c>
    </row>
    <row r="1170" spans="3:65" ht="12.75" outlineLevel="1">
      <c r="C1170" s="220">
        <f t="shared" si="855"/>
        <v>25</v>
      </c>
      <c r="D1170" s="198" t="str">
        <f t="shared" si="856"/>
        <v>…</v>
      </c>
      <c r="E1170" s="245" t="str">
        <f t="shared" si="854"/>
        <v>Operating Expense</v>
      </c>
      <c r="F1170" s="215">
        <f t="shared" si="854"/>
        <v>2</v>
      </c>
      <c r="G1170" s="215"/>
      <c r="H1170" s="257"/>
      <c r="K1170" s="239">
        <f t="shared" si="857"/>
        <v>0</v>
      </c>
      <c r="L1170" s="240">
        <f t="shared" si="858"/>
        <v>0</v>
      </c>
      <c r="O1170" s="256">
        <f ca="1">SUMPRODUCT($O1141:O1141,N(OFFSET($O236:O236,0,MAX(COLUMN($O236:O236))-COLUMN($O236:O236),1,1)))</f>
        <v>0</v>
      </c>
      <c r="P1170" s="256">
        <f ca="1">SUMPRODUCT($O1141:P1141,N(OFFSET($O236:P236,0,MAX(COLUMN($O236:P236))-COLUMN($O236:P236),1,1)))</f>
        <v>0</v>
      </c>
      <c r="Q1170" s="256">
        <f ca="1">SUMPRODUCT($O1141:Q1141,N(OFFSET($O236:Q236,0,MAX(COLUMN($O236:Q236))-COLUMN($O236:Q236),1,1)))</f>
        <v>0</v>
      </c>
      <c r="R1170" s="256">
        <f ca="1">SUMPRODUCT($O1141:R1141,N(OFFSET($O236:R236,0,MAX(COLUMN($O236:R236))-COLUMN($O236:R236),1,1)))</f>
        <v>0</v>
      </c>
      <c r="S1170" s="256">
        <f ca="1">SUMPRODUCT($O1141:S1141,N(OFFSET($O236:S236,0,MAX(COLUMN($O236:S236))-COLUMN($O236:S236),1,1)))</f>
        <v>0</v>
      </c>
      <c r="T1170" s="256">
        <f ca="1">SUMPRODUCT($O1141:T1141,N(OFFSET($O236:T236,0,MAX(COLUMN($O236:T236))-COLUMN($O236:T236),1,1)))</f>
        <v>0</v>
      </c>
      <c r="U1170" s="256">
        <f ca="1">SUMPRODUCT($O1141:U1141,N(OFFSET($O236:U236,0,MAX(COLUMN($O236:U236))-COLUMN($O236:U236),1,1)))</f>
        <v>0</v>
      </c>
      <c r="V1170" s="256">
        <f ca="1">SUMPRODUCT($O1141:V1141,N(OFFSET($O236:V236,0,MAX(COLUMN($O236:V236))-COLUMN($O236:V236),1,1)))</f>
        <v>0</v>
      </c>
      <c r="W1170" s="256">
        <f ca="1">SUMPRODUCT($O1141:W1141,N(OFFSET($O236:W236,0,MAX(COLUMN($O236:W236))-COLUMN($O236:W236),1,1)))</f>
        <v>0</v>
      </c>
      <c r="X1170" s="256">
        <f ca="1">SUMPRODUCT($O1141:X1141,N(OFFSET($O236:X236,0,MAX(COLUMN($O236:X236))-COLUMN($O236:X236),1,1)))</f>
        <v>0</v>
      </c>
      <c r="Y1170" s="256">
        <f ca="1">SUMPRODUCT($O1141:Y1141,N(OFFSET($O236:Y236,0,MAX(COLUMN($O236:Y236))-COLUMN($O236:Y236),1,1)))</f>
        <v>0</v>
      </c>
      <c r="Z1170" s="256">
        <f ca="1">SUMPRODUCT($O1141:Z1141,N(OFFSET($O236:Z236,0,MAX(COLUMN($O236:Z236))-COLUMN($O236:Z236),1,1)))</f>
        <v>0</v>
      </c>
      <c r="AA1170" s="256">
        <f ca="1">SUMPRODUCT($O1141:AA1141,N(OFFSET($O236:AA236,0,MAX(COLUMN($O236:AA236))-COLUMN($O236:AA236),1,1)))</f>
        <v>0</v>
      </c>
      <c r="AB1170" s="256">
        <f ca="1">SUMPRODUCT($O1141:AB1141,N(OFFSET($O236:AB236,0,MAX(COLUMN($O236:AB236))-COLUMN($O236:AB236),1,1)))</f>
        <v>0</v>
      </c>
      <c r="AC1170" s="256">
        <f ca="1">SUMPRODUCT($O1141:AC1141,N(OFFSET($O236:AC236,0,MAX(COLUMN($O236:AC236))-COLUMN($O236:AC236),1,1)))</f>
        <v>0</v>
      </c>
      <c r="AD1170" s="256">
        <f ca="1">SUMPRODUCT($O1141:AD1141,N(OFFSET($O236:AD236,0,MAX(COLUMN($O236:AD236))-COLUMN($O236:AD236),1,1)))</f>
        <v>0</v>
      </c>
      <c r="AE1170" s="256">
        <f ca="1">SUMPRODUCT($O1141:AE1141,N(OFFSET($O236:AE236,0,MAX(COLUMN($O236:AE236))-COLUMN($O236:AE236),1,1)))</f>
        <v>0</v>
      </c>
      <c r="AF1170" s="256">
        <f ca="1">SUMPRODUCT($O1141:AF1141,N(OFFSET($O236:AF236,0,MAX(COLUMN($O236:AF236))-COLUMN($O236:AF236),1,1)))</f>
        <v>0</v>
      </c>
      <c r="AG1170" s="256">
        <f ca="1">SUMPRODUCT($O1141:AG1141,N(OFFSET($O236:AG236,0,MAX(COLUMN($O236:AG236))-COLUMN($O236:AG236),1,1)))</f>
        <v>0</v>
      </c>
      <c r="AH1170" s="256">
        <f ca="1">SUMPRODUCT($O1141:AH1141,N(OFFSET($O236:AH236,0,MAX(COLUMN($O236:AH236))-COLUMN($O236:AH236),1,1)))</f>
        <v>0</v>
      </c>
      <c r="AI1170" s="256">
        <f ca="1">SUMPRODUCT($O1141:AI1141,N(OFFSET($O236:AI236,0,MAX(COLUMN($O236:AI236))-COLUMN($O236:AI236),1,1)))</f>
        <v>0</v>
      </c>
      <c r="AJ1170" s="256">
        <f ca="1">SUMPRODUCT($O1141:AJ1141,N(OFFSET($O236:AJ236,0,MAX(COLUMN($O236:AJ236))-COLUMN($O236:AJ236),1,1)))</f>
        <v>0</v>
      </c>
      <c r="AK1170" s="256">
        <f ca="1">SUMPRODUCT($O1141:AK1141,N(OFFSET($O236:AK236,0,MAX(COLUMN($O236:AK236))-COLUMN($O236:AK236),1,1)))</f>
        <v>0</v>
      </c>
      <c r="AL1170" s="256">
        <f ca="1">SUMPRODUCT($O1141:AL1141,N(OFFSET($O236:AL236,0,MAX(COLUMN($O236:AL236))-COLUMN($O236:AL236),1,1)))</f>
        <v>0</v>
      </c>
      <c r="AM1170" s="256">
        <f ca="1">SUMPRODUCT($O1141:AM1141,N(OFFSET($O236:AM236,0,MAX(COLUMN($O236:AM236))-COLUMN($O236:AM236),1,1)))</f>
        <v>0</v>
      </c>
      <c r="AN1170" s="256">
        <f ca="1">SUMPRODUCT($O1141:AN1141,N(OFFSET($O236:AN236,0,MAX(COLUMN($O236:AN236))-COLUMN($O236:AN236),1,1)))</f>
        <v>0</v>
      </c>
      <c r="AO1170" s="256">
        <f ca="1">SUMPRODUCT($O1141:AO1141,N(OFFSET($O236:AO236,0,MAX(COLUMN($O236:AO236))-COLUMN($O236:AO236),1,1)))</f>
        <v>0</v>
      </c>
      <c r="AP1170" s="256">
        <f ca="1">SUMPRODUCT($O1141:AP1141,N(OFFSET($O236:AP236,0,MAX(COLUMN($O236:AP236))-COLUMN($O236:AP236),1,1)))</f>
        <v>0</v>
      </c>
      <c r="AQ1170" s="256">
        <f ca="1">SUMPRODUCT($O1141:AQ1141,N(OFFSET($O236:AQ236,0,MAX(COLUMN($O236:AQ236))-COLUMN($O236:AQ236),1,1)))</f>
        <v>0</v>
      </c>
      <c r="AR1170" s="256">
        <f ca="1">SUMPRODUCT($O1141:AR1141,N(OFFSET($O236:AR236,0,MAX(COLUMN($O236:AR236))-COLUMN($O236:AR236),1,1)))</f>
        <v>0</v>
      </c>
      <c r="AS1170" s="256">
        <f ca="1">SUMPRODUCT($O1141:AS1141,N(OFFSET($O236:AS236,0,MAX(COLUMN($O236:AS236))-COLUMN($O236:AS236),1,1)))</f>
        <v>0</v>
      </c>
      <c r="AT1170" s="256">
        <f ca="1">SUMPRODUCT($O1141:AT1141,N(OFFSET($O236:AT236,0,MAX(COLUMN($O236:AT236))-COLUMN($O236:AT236),1,1)))</f>
        <v>0</v>
      </c>
      <c r="AU1170" s="256">
        <f ca="1">SUMPRODUCT($O1141:AU1141,N(OFFSET($O236:AU236,0,MAX(COLUMN($O236:AU236))-COLUMN($O236:AU236),1,1)))</f>
        <v>0</v>
      </c>
      <c r="AV1170" s="256">
        <f ca="1">SUMPRODUCT($O1141:AV1141,N(OFFSET($O236:AV236,0,MAX(COLUMN($O236:AV236))-COLUMN($O236:AV236),1,1)))</f>
        <v>0</v>
      </c>
      <c r="AW1170" s="256">
        <f ca="1">SUMPRODUCT($O1141:AW1141,N(OFFSET($O236:AW236,0,MAX(COLUMN($O236:AW236))-COLUMN($O236:AW236),1,1)))</f>
        <v>0</v>
      </c>
      <c r="AX1170" s="256">
        <f ca="1">SUMPRODUCT($O1141:AX1141,N(OFFSET($O236:AX236,0,MAX(COLUMN($O236:AX236))-COLUMN($O236:AX236),1,1)))</f>
        <v>0</v>
      </c>
      <c r="AY1170" s="256">
        <f ca="1">SUMPRODUCT($O1141:AY1141,N(OFFSET($O236:AY236,0,MAX(COLUMN($O236:AY236))-COLUMN($O236:AY236),1,1)))</f>
        <v>0</v>
      </c>
      <c r="AZ1170" s="256">
        <f ca="1">SUMPRODUCT($O1141:AZ1141,N(OFFSET($O236:AZ236,0,MAX(COLUMN($O236:AZ236))-COLUMN($O236:AZ236),1,1)))</f>
        <v>0</v>
      </c>
      <c r="BA1170" s="256">
        <f ca="1">SUMPRODUCT($O1141:BA1141,N(OFFSET($O236:BA236,0,MAX(COLUMN($O236:BA236))-COLUMN($O236:BA236),1,1)))</f>
        <v>0</v>
      </c>
      <c r="BB1170" s="256">
        <f ca="1">SUMPRODUCT($O1141:BB1141,N(OFFSET($O236:BB236,0,MAX(COLUMN($O236:BB236))-COLUMN($O236:BB236),1,1)))</f>
        <v>0</v>
      </c>
      <c r="BC1170" s="256">
        <f ca="1">SUMPRODUCT($O1141:BC1141,N(OFFSET($O236:BC236,0,MAX(COLUMN($O236:BC236))-COLUMN($O236:BC236),1,1)))</f>
        <v>0</v>
      </c>
      <c r="BD1170" s="256">
        <f ca="1">SUMPRODUCT($O1141:BD1141,N(OFFSET($O236:BD236,0,MAX(COLUMN($O236:BD236))-COLUMN($O236:BD236),1,1)))</f>
        <v>0</v>
      </c>
      <c r="BE1170" s="256">
        <f ca="1">SUMPRODUCT($O1141:BE1141,N(OFFSET($O236:BE236,0,MAX(COLUMN($O236:BE236))-COLUMN($O236:BE236),1,1)))</f>
        <v>0</v>
      </c>
      <c r="BF1170" s="256">
        <f ca="1">SUMPRODUCT($O1141:BF1141,N(OFFSET($O236:BF236,0,MAX(COLUMN($O236:BF236))-COLUMN($O236:BF236),1,1)))</f>
        <v>0</v>
      </c>
      <c r="BG1170" s="256">
        <f ca="1">SUMPRODUCT($O1141:BG1141,N(OFFSET($O236:BG236,0,MAX(COLUMN($O236:BG236))-COLUMN($O236:BG236),1,1)))</f>
        <v>0</v>
      </c>
      <c r="BH1170" s="256">
        <f ca="1">SUMPRODUCT($O1141:BH1141,N(OFFSET($O236:BH236,0,MAX(COLUMN($O236:BH236))-COLUMN($O236:BH236),1,1)))</f>
        <v>0</v>
      </c>
      <c r="BI1170" s="256">
        <f ca="1">SUMPRODUCT($O1141:BI1141,N(OFFSET($O236:BI236,0,MAX(COLUMN($O236:BI236))-COLUMN($O236:BI236),1,1)))</f>
        <v>0</v>
      </c>
      <c r="BJ1170" s="256">
        <f ca="1">SUMPRODUCT($O1141:BJ1141,N(OFFSET($O236:BJ236,0,MAX(COLUMN($O236:BJ236))-COLUMN($O236:BJ236),1,1)))</f>
        <v>0</v>
      </c>
      <c r="BK1170" s="256">
        <f ca="1">SUMPRODUCT($O1141:BK1141,N(OFFSET($O236:BK236,0,MAX(COLUMN($O236:BK236))-COLUMN($O236:BK236),1,1)))</f>
        <v>0</v>
      </c>
      <c r="BL1170" s="256">
        <f ca="1">SUMPRODUCT($O1141:BL1141,N(OFFSET($O236:BL236,0,MAX(COLUMN($O236:BL236))-COLUMN($O236:BL236),1,1)))</f>
        <v>0</v>
      </c>
      <c r="BM1170" s="256">
        <f ca="1">SUMPRODUCT($O1141:BM1141,N(OFFSET($O236:BM236,0,MAX(COLUMN($O236:BM236))-COLUMN($O236:BM236),1,1)))</f>
        <v>0</v>
      </c>
    </row>
    <row r="1171" spans="4:65" ht="12.75" outlineLevel="1">
      <c r="D1171" s="226" t="str">
        <f>"Total "&amp;D1145</f>
        <v>Total AFUDC Equity Depr Adj.</v>
      </c>
      <c r="K1171" s="241">
        <f t="shared" si="857"/>
        <v>0</v>
      </c>
      <c r="L1171" s="242">
        <f t="shared" si="858"/>
        <v>0</v>
      </c>
      <c r="O1171" s="243">
        <f>SUM(O1146:O1170)</f>
        <v>0</v>
      </c>
      <c r="P1171" s="243">
        <f>SUM(P1146:P1170)</f>
        <v>0</v>
      </c>
      <c r="Q1171" s="243">
        <f t="shared" si="859" ref="Q1171:BM1171">SUM(Q1146:Q1170)</f>
        <v>0</v>
      </c>
      <c r="R1171" s="243">
        <f t="shared" si="859"/>
        <v>0</v>
      </c>
      <c r="S1171" s="243">
        <f t="shared" si="859"/>
        <v>0</v>
      </c>
      <c r="T1171" s="243">
        <f t="shared" si="859"/>
        <v>0</v>
      </c>
      <c r="U1171" s="243">
        <f t="shared" si="859"/>
        <v>0</v>
      </c>
      <c r="V1171" s="243">
        <f t="shared" si="859"/>
        <v>0</v>
      </c>
      <c r="W1171" s="243">
        <f t="shared" si="859"/>
        <v>0</v>
      </c>
      <c r="X1171" s="243">
        <f t="shared" si="859"/>
        <v>0</v>
      </c>
      <c r="Y1171" s="243">
        <f t="shared" si="859"/>
        <v>0</v>
      </c>
      <c r="Z1171" s="243">
        <f t="shared" si="859"/>
        <v>0</v>
      </c>
      <c r="AA1171" s="243">
        <f t="shared" si="859"/>
        <v>0</v>
      </c>
      <c r="AB1171" s="243">
        <f t="shared" si="859"/>
        <v>0</v>
      </c>
      <c r="AC1171" s="243">
        <f t="shared" si="859"/>
        <v>0</v>
      </c>
      <c r="AD1171" s="243">
        <f t="shared" si="859"/>
        <v>0</v>
      </c>
      <c r="AE1171" s="243">
        <f t="shared" si="859"/>
        <v>0</v>
      </c>
      <c r="AF1171" s="243">
        <f t="shared" si="859"/>
        <v>0</v>
      </c>
      <c r="AG1171" s="243">
        <f t="shared" si="859"/>
        <v>0</v>
      </c>
      <c r="AH1171" s="243">
        <f t="shared" si="859"/>
        <v>0</v>
      </c>
      <c r="AI1171" s="243">
        <f t="shared" si="859"/>
        <v>0</v>
      </c>
      <c r="AJ1171" s="243">
        <f t="shared" si="859"/>
        <v>0</v>
      </c>
      <c r="AK1171" s="243">
        <f t="shared" si="859"/>
        <v>0</v>
      </c>
      <c r="AL1171" s="243">
        <f t="shared" si="859"/>
        <v>0</v>
      </c>
      <c r="AM1171" s="243">
        <f t="shared" si="859"/>
        <v>0</v>
      </c>
      <c r="AN1171" s="243">
        <f t="shared" si="859"/>
        <v>0</v>
      </c>
      <c r="AO1171" s="243">
        <f t="shared" si="859"/>
        <v>0</v>
      </c>
      <c r="AP1171" s="243">
        <f t="shared" si="859"/>
        <v>0</v>
      </c>
      <c r="AQ1171" s="243">
        <f t="shared" si="859"/>
        <v>0</v>
      </c>
      <c r="AR1171" s="243">
        <f t="shared" si="859"/>
        <v>0</v>
      </c>
      <c r="AS1171" s="243">
        <f t="shared" si="859"/>
        <v>0</v>
      </c>
      <c r="AT1171" s="243">
        <f t="shared" si="859"/>
        <v>0</v>
      </c>
      <c r="AU1171" s="243">
        <f t="shared" si="859"/>
        <v>0</v>
      </c>
      <c r="AV1171" s="243">
        <f t="shared" si="859"/>
        <v>0</v>
      </c>
      <c r="AW1171" s="243">
        <f t="shared" si="859"/>
        <v>0</v>
      </c>
      <c r="AX1171" s="243">
        <f t="shared" si="859"/>
        <v>0</v>
      </c>
      <c r="AY1171" s="243">
        <f t="shared" si="859"/>
        <v>0</v>
      </c>
      <c r="AZ1171" s="243">
        <f t="shared" si="859"/>
        <v>0</v>
      </c>
      <c r="BA1171" s="243">
        <f t="shared" si="859"/>
        <v>0</v>
      </c>
      <c r="BB1171" s="243">
        <f t="shared" si="859"/>
        <v>0</v>
      </c>
      <c r="BC1171" s="243">
        <f t="shared" si="859"/>
        <v>0</v>
      </c>
      <c r="BD1171" s="243">
        <f t="shared" si="859"/>
        <v>0</v>
      </c>
      <c r="BE1171" s="243">
        <f t="shared" si="859"/>
        <v>0</v>
      </c>
      <c r="BF1171" s="243">
        <f t="shared" si="859"/>
        <v>0</v>
      </c>
      <c r="BG1171" s="243">
        <f t="shared" si="859"/>
        <v>0</v>
      </c>
      <c r="BH1171" s="243">
        <f t="shared" si="859"/>
        <v>0</v>
      </c>
      <c r="BI1171" s="243">
        <f t="shared" si="859"/>
        <v>0</v>
      </c>
      <c r="BJ1171" s="243">
        <f t="shared" si="859"/>
        <v>0</v>
      </c>
      <c r="BK1171" s="243">
        <f t="shared" si="859"/>
        <v>0</v>
      </c>
      <c r="BL1171" s="243">
        <f t="shared" si="859"/>
        <v>0</v>
      </c>
      <c r="BM1171" s="243">
        <f t="shared" si="859"/>
        <v>0</v>
      </c>
    </row>
    <row r="1172" spans="4:7" s="221" customFormat="1" ht="12.75" outlineLevel="1">
      <c r="D1172" s="229"/>
      <c r="F1172" s="230"/>
      <c r="G1172" s="230"/>
    </row>
    <row r="1173" spans="4:7" s="221" customFormat="1" ht="12.75" outlineLevel="1">
      <c r="D1173" s="229"/>
      <c r="F1173" s="230"/>
      <c r="G1173" s="230"/>
    </row>
    <row r="1174" spans="4:65" ht="12.75" outlineLevel="1">
      <c r="D1174" s="218" t="s">
        <v>215</v>
      </c>
      <c r="E1174" s="213"/>
      <c r="F1174" s="186"/>
      <c r="G1174" s="186"/>
      <c r="H1174" s="251"/>
      <c r="K1174" s="216"/>
      <c r="L1174" s="216"/>
      <c r="M1174" s="216"/>
      <c r="O1174" s="216"/>
      <c r="P1174" s="216"/>
      <c r="Q1174" s="216"/>
      <c r="R1174" s="216"/>
      <c r="S1174" s="216"/>
      <c r="T1174" s="216"/>
      <c r="U1174" s="216"/>
      <c r="V1174" s="216"/>
      <c r="W1174" s="216"/>
      <c r="X1174" s="216"/>
      <c r="Y1174" s="216"/>
      <c r="Z1174" s="216"/>
      <c r="AA1174" s="216"/>
      <c r="AB1174" s="216"/>
      <c r="AC1174" s="216"/>
      <c r="AD1174" s="216"/>
      <c r="AE1174" s="216"/>
      <c r="AF1174" s="216"/>
      <c r="AG1174" s="216"/>
      <c r="AH1174" s="216"/>
      <c r="AI1174" s="216"/>
      <c r="AJ1174" s="216"/>
      <c r="AK1174" s="216"/>
      <c r="AL1174" s="216"/>
      <c r="AM1174" s="216"/>
      <c r="AN1174" s="216"/>
      <c r="AO1174" s="216"/>
      <c r="AP1174" s="216"/>
      <c r="AQ1174" s="216"/>
      <c r="AR1174" s="216"/>
      <c r="AS1174" s="216"/>
      <c r="AT1174" s="216"/>
      <c r="AU1174" s="216"/>
      <c r="AV1174" s="216"/>
      <c r="AW1174" s="216"/>
      <c r="AX1174" s="216"/>
      <c r="AY1174" s="216"/>
      <c r="AZ1174" s="216"/>
      <c r="BA1174" s="216"/>
      <c r="BB1174" s="216"/>
      <c r="BC1174" s="216"/>
      <c r="BD1174" s="216"/>
      <c r="BE1174" s="216"/>
      <c r="BF1174" s="216"/>
      <c r="BG1174" s="216"/>
      <c r="BH1174" s="216"/>
      <c r="BI1174" s="216"/>
      <c r="BJ1174" s="216"/>
      <c r="BK1174" s="216"/>
      <c r="BL1174" s="216"/>
      <c r="BM1174" s="216"/>
    </row>
    <row r="1175" spans="3:65" ht="12.75" outlineLevel="1">
      <c r="C1175" s="220">
        <f>C1174+1</f>
        <v>1</v>
      </c>
      <c r="D1175" s="198" t="str">
        <f>INDEX(D$64:D$88,$C1175,1)</f>
        <v>Capital Costs</v>
      </c>
      <c r="E1175" s="245" t="str">
        <f t="shared" si="860" ref="E1175:F1199">INDEX(E$64:E$88,$C1175,1)</f>
        <v>Capital</v>
      </c>
      <c r="F1175" s="215">
        <f t="shared" si="860"/>
        <v>4</v>
      </c>
      <c r="G1175" s="215"/>
      <c r="H1175" s="257">
        <f>Tax_Rate</f>
        <v>0.25345000000000001</v>
      </c>
      <c r="K1175" s="236">
        <f>SUMPRODUCT(O1175:BM1175,$O$12:$BM$12)</f>
        <v>0</v>
      </c>
      <c r="L1175" s="237">
        <f>SUM(O1175:BM1175)</f>
        <v>0</v>
      </c>
      <c r="O1175" s="269">
        <f>O1146*$H1175/(1-$H1175)</f>
        <v>0</v>
      </c>
      <c r="P1175" s="269">
        <f t="shared" si="861" ref="P1175:BM1175">P1146*$H1175/(1-$H1175)</f>
        <v>0</v>
      </c>
      <c r="Q1175" s="269">
        <f t="shared" si="861"/>
        <v>0</v>
      </c>
      <c r="R1175" s="269">
        <f t="shared" si="861"/>
        <v>0</v>
      </c>
      <c r="S1175" s="269">
        <f t="shared" si="861"/>
        <v>0</v>
      </c>
      <c r="T1175" s="269">
        <f t="shared" si="861"/>
        <v>0</v>
      </c>
      <c r="U1175" s="269">
        <f t="shared" si="861"/>
        <v>0</v>
      </c>
      <c r="V1175" s="269">
        <f t="shared" si="861"/>
        <v>0</v>
      </c>
      <c r="W1175" s="269">
        <f t="shared" si="861"/>
        <v>0</v>
      </c>
      <c r="X1175" s="269">
        <f t="shared" si="861"/>
        <v>0</v>
      </c>
      <c r="Y1175" s="269">
        <f t="shared" si="861"/>
        <v>0</v>
      </c>
      <c r="Z1175" s="269">
        <f t="shared" si="861"/>
        <v>0</v>
      </c>
      <c r="AA1175" s="269">
        <f t="shared" si="861"/>
        <v>0</v>
      </c>
      <c r="AB1175" s="269">
        <f t="shared" si="861"/>
        <v>0</v>
      </c>
      <c r="AC1175" s="269">
        <f t="shared" si="861"/>
        <v>0</v>
      </c>
      <c r="AD1175" s="269">
        <f t="shared" si="861"/>
        <v>0</v>
      </c>
      <c r="AE1175" s="269">
        <f t="shared" si="861"/>
        <v>0</v>
      </c>
      <c r="AF1175" s="269">
        <f t="shared" si="861"/>
        <v>0</v>
      </c>
      <c r="AG1175" s="269">
        <f t="shared" si="861"/>
        <v>0</v>
      </c>
      <c r="AH1175" s="269">
        <f t="shared" si="861"/>
        <v>0</v>
      </c>
      <c r="AI1175" s="269">
        <f t="shared" si="861"/>
        <v>0</v>
      </c>
      <c r="AJ1175" s="269">
        <f t="shared" si="861"/>
        <v>0</v>
      </c>
      <c r="AK1175" s="269">
        <f t="shared" si="861"/>
        <v>0</v>
      </c>
      <c r="AL1175" s="269">
        <f t="shared" si="861"/>
        <v>0</v>
      </c>
      <c r="AM1175" s="269">
        <f t="shared" si="861"/>
        <v>0</v>
      </c>
      <c r="AN1175" s="269">
        <f t="shared" si="861"/>
        <v>0</v>
      </c>
      <c r="AO1175" s="269">
        <f t="shared" si="861"/>
        <v>0</v>
      </c>
      <c r="AP1175" s="269">
        <f t="shared" si="861"/>
        <v>0</v>
      </c>
      <c r="AQ1175" s="269">
        <f t="shared" si="861"/>
        <v>0</v>
      </c>
      <c r="AR1175" s="269">
        <f t="shared" si="861"/>
        <v>0</v>
      </c>
      <c r="AS1175" s="269">
        <f t="shared" si="861"/>
        <v>0</v>
      </c>
      <c r="AT1175" s="269">
        <f t="shared" si="861"/>
        <v>0</v>
      </c>
      <c r="AU1175" s="269">
        <f t="shared" si="861"/>
        <v>0</v>
      </c>
      <c r="AV1175" s="269">
        <f t="shared" si="861"/>
        <v>0</v>
      </c>
      <c r="AW1175" s="269">
        <f t="shared" si="861"/>
        <v>0</v>
      </c>
      <c r="AX1175" s="269">
        <f t="shared" si="861"/>
        <v>0</v>
      </c>
      <c r="AY1175" s="269">
        <f t="shared" si="861"/>
        <v>0</v>
      </c>
      <c r="AZ1175" s="269">
        <f t="shared" si="861"/>
        <v>0</v>
      </c>
      <c r="BA1175" s="269">
        <f t="shared" si="861"/>
        <v>0</v>
      </c>
      <c r="BB1175" s="269">
        <f t="shared" si="861"/>
        <v>0</v>
      </c>
      <c r="BC1175" s="269">
        <f t="shared" si="861"/>
        <v>0</v>
      </c>
      <c r="BD1175" s="269">
        <f t="shared" si="861"/>
        <v>0</v>
      </c>
      <c r="BE1175" s="269">
        <f t="shared" si="861"/>
        <v>0</v>
      </c>
      <c r="BF1175" s="269">
        <f t="shared" si="861"/>
        <v>0</v>
      </c>
      <c r="BG1175" s="269">
        <f t="shared" si="861"/>
        <v>0</v>
      </c>
      <c r="BH1175" s="269">
        <f t="shared" si="861"/>
        <v>0</v>
      </c>
      <c r="BI1175" s="269">
        <f t="shared" si="861"/>
        <v>0</v>
      </c>
      <c r="BJ1175" s="269">
        <f t="shared" si="861"/>
        <v>0</v>
      </c>
      <c r="BK1175" s="269">
        <f t="shared" si="861"/>
        <v>0</v>
      </c>
      <c r="BL1175" s="269">
        <f t="shared" si="861"/>
        <v>0</v>
      </c>
      <c r="BM1175" s="269">
        <f t="shared" si="861"/>
        <v>0</v>
      </c>
    </row>
    <row r="1176" spans="3:65" ht="12.75" outlineLevel="1">
      <c r="C1176" s="220">
        <f t="shared" si="862" ref="C1176:C1199">C1175+1</f>
        <v>2</v>
      </c>
      <c r="D1176" s="198" t="str">
        <f t="shared" si="863" ref="D1176:D1199">INDEX(D$64:D$88,$C1176,1)</f>
        <v>O&amp;M</v>
      </c>
      <c r="E1176" s="245" t="str">
        <f t="shared" si="860"/>
        <v>Operating Expense</v>
      </c>
      <c r="F1176" s="215">
        <f t="shared" si="860"/>
        <v>2</v>
      </c>
      <c r="G1176" s="215"/>
      <c r="H1176" s="307">
        <f>H1175</f>
        <v>0.25345000000000001</v>
      </c>
      <c r="K1176" s="236">
        <f t="shared" si="864" ref="K1176:K1200">SUMPRODUCT(O1176:BM1176,$O$12:$BM$12)</f>
        <v>0</v>
      </c>
      <c r="L1176" s="237">
        <f t="shared" si="865" ref="L1176:L1200">SUM(O1176:BM1176)</f>
        <v>0</v>
      </c>
      <c r="O1176" s="269">
        <f t="shared" si="866" ref="O1176:BM1176">O1147*$H1176/(1-$H1176)</f>
        <v>0</v>
      </c>
      <c r="P1176" s="269">
        <f t="shared" si="866"/>
        <v>0</v>
      </c>
      <c r="Q1176" s="269">
        <f t="shared" si="866"/>
        <v>0</v>
      </c>
      <c r="R1176" s="269">
        <f t="shared" si="866"/>
        <v>0</v>
      </c>
      <c r="S1176" s="269">
        <f t="shared" si="866"/>
        <v>0</v>
      </c>
      <c r="T1176" s="269">
        <f t="shared" si="866"/>
        <v>0</v>
      </c>
      <c r="U1176" s="269">
        <f t="shared" si="866"/>
        <v>0</v>
      </c>
      <c r="V1176" s="269">
        <f t="shared" si="866"/>
        <v>0</v>
      </c>
      <c r="W1176" s="269">
        <f t="shared" si="866"/>
        <v>0</v>
      </c>
      <c r="X1176" s="269">
        <f t="shared" si="866"/>
        <v>0</v>
      </c>
      <c r="Y1176" s="269">
        <f t="shared" si="866"/>
        <v>0</v>
      </c>
      <c r="Z1176" s="269">
        <f t="shared" si="866"/>
        <v>0</v>
      </c>
      <c r="AA1176" s="269">
        <f t="shared" si="866"/>
        <v>0</v>
      </c>
      <c r="AB1176" s="269">
        <f t="shared" si="866"/>
        <v>0</v>
      </c>
      <c r="AC1176" s="269">
        <f t="shared" si="866"/>
        <v>0</v>
      </c>
      <c r="AD1176" s="269">
        <f t="shared" si="866"/>
        <v>0</v>
      </c>
      <c r="AE1176" s="269">
        <f t="shared" si="866"/>
        <v>0</v>
      </c>
      <c r="AF1176" s="269">
        <f t="shared" si="866"/>
        <v>0</v>
      </c>
      <c r="AG1176" s="269">
        <f t="shared" si="866"/>
        <v>0</v>
      </c>
      <c r="AH1176" s="269">
        <f t="shared" si="866"/>
        <v>0</v>
      </c>
      <c r="AI1176" s="269">
        <f t="shared" si="866"/>
        <v>0</v>
      </c>
      <c r="AJ1176" s="269">
        <f t="shared" si="866"/>
        <v>0</v>
      </c>
      <c r="AK1176" s="269">
        <f t="shared" si="866"/>
        <v>0</v>
      </c>
      <c r="AL1176" s="269">
        <f t="shared" si="866"/>
        <v>0</v>
      </c>
      <c r="AM1176" s="269">
        <f t="shared" si="866"/>
        <v>0</v>
      </c>
      <c r="AN1176" s="269">
        <f t="shared" si="866"/>
        <v>0</v>
      </c>
      <c r="AO1176" s="269">
        <f t="shared" si="866"/>
        <v>0</v>
      </c>
      <c r="AP1176" s="269">
        <f t="shared" si="866"/>
        <v>0</v>
      </c>
      <c r="AQ1176" s="269">
        <f t="shared" si="866"/>
        <v>0</v>
      </c>
      <c r="AR1176" s="269">
        <f t="shared" si="866"/>
        <v>0</v>
      </c>
      <c r="AS1176" s="269">
        <f t="shared" si="866"/>
        <v>0</v>
      </c>
      <c r="AT1176" s="269">
        <f t="shared" si="866"/>
        <v>0</v>
      </c>
      <c r="AU1176" s="269">
        <f t="shared" si="866"/>
        <v>0</v>
      </c>
      <c r="AV1176" s="269">
        <f t="shared" si="866"/>
        <v>0</v>
      </c>
      <c r="AW1176" s="269">
        <f t="shared" si="866"/>
        <v>0</v>
      </c>
      <c r="AX1176" s="269">
        <f t="shared" si="866"/>
        <v>0</v>
      </c>
      <c r="AY1176" s="269">
        <f t="shared" si="866"/>
        <v>0</v>
      </c>
      <c r="AZ1176" s="269">
        <f t="shared" si="866"/>
        <v>0</v>
      </c>
      <c r="BA1176" s="269">
        <f t="shared" si="866"/>
        <v>0</v>
      </c>
      <c r="BB1176" s="269">
        <f t="shared" si="866"/>
        <v>0</v>
      </c>
      <c r="BC1176" s="269">
        <f t="shared" si="866"/>
        <v>0</v>
      </c>
      <c r="BD1176" s="269">
        <f t="shared" si="866"/>
        <v>0</v>
      </c>
      <c r="BE1176" s="269">
        <f t="shared" si="866"/>
        <v>0</v>
      </c>
      <c r="BF1176" s="269">
        <f t="shared" si="866"/>
        <v>0</v>
      </c>
      <c r="BG1176" s="269">
        <f t="shared" si="866"/>
        <v>0</v>
      </c>
      <c r="BH1176" s="269">
        <f t="shared" si="866"/>
        <v>0</v>
      </c>
      <c r="BI1176" s="269">
        <f t="shared" si="866"/>
        <v>0</v>
      </c>
      <c r="BJ1176" s="269">
        <f t="shared" si="866"/>
        <v>0</v>
      </c>
      <c r="BK1176" s="269">
        <f t="shared" si="866"/>
        <v>0</v>
      </c>
      <c r="BL1176" s="269">
        <f t="shared" si="866"/>
        <v>0</v>
      </c>
      <c r="BM1176" s="269">
        <f t="shared" si="866"/>
        <v>0</v>
      </c>
    </row>
    <row r="1177" spans="3:65" ht="12.75" outlineLevel="1">
      <c r="C1177" s="220">
        <f t="shared" si="862"/>
        <v>3</v>
      </c>
      <c r="D1177" s="198" t="str">
        <f t="shared" si="863"/>
        <v>…</v>
      </c>
      <c r="E1177" s="245" t="str">
        <f t="shared" si="860"/>
        <v>Operating Expense</v>
      </c>
      <c r="F1177" s="215">
        <f t="shared" si="860"/>
        <v>2</v>
      </c>
      <c r="G1177" s="215"/>
      <c r="H1177" s="307">
        <f t="shared" si="867" ref="H1177:H1199">H1176</f>
        <v>0.25345000000000001</v>
      </c>
      <c r="K1177" s="236">
        <f t="shared" si="864"/>
        <v>0</v>
      </c>
      <c r="L1177" s="237">
        <f t="shared" si="865"/>
        <v>0</v>
      </c>
      <c r="O1177" s="269">
        <f t="shared" si="868" ref="O1177:BM1177">O1148*$H1177/(1-$H1177)</f>
        <v>0</v>
      </c>
      <c r="P1177" s="269">
        <f t="shared" si="868"/>
        <v>0</v>
      </c>
      <c r="Q1177" s="269">
        <f t="shared" si="868"/>
        <v>0</v>
      </c>
      <c r="R1177" s="269">
        <f t="shared" si="868"/>
        <v>0</v>
      </c>
      <c r="S1177" s="269">
        <f t="shared" si="868"/>
        <v>0</v>
      </c>
      <c r="T1177" s="269">
        <f t="shared" si="868"/>
        <v>0</v>
      </c>
      <c r="U1177" s="269">
        <f t="shared" si="868"/>
        <v>0</v>
      </c>
      <c r="V1177" s="269">
        <f t="shared" si="868"/>
        <v>0</v>
      </c>
      <c r="W1177" s="269">
        <f t="shared" si="868"/>
        <v>0</v>
      </c>
      <c r="X1177" s="269">
        <f t="shared" si="868"/>
        <v>0</v>
      </c>
      <c r="Y1177" s="269">
        <f t="shared" si="868"/>
        <v>0</v>
      </c>
      <c r="Z1177" s="269">
        <f t="shared" si="868"/>
        <v>0</v>
      </c>
      <c r="AA1177" s="269">
        <f t="shared" si="868"/>
        <v>0</v>
      </c>
      <c r="AB1177" s="269">
        <f t="shared" si="868"/>
        <v>0</v>
      </c>
      <c r="AC1177" s="269">
        <f t="shared" si="868"/>
        <v>0</v>
      </c>
      <c r="AD1177" s="269">
        <f t="shared" si="868"/>
        <v>0</v>
      </c>
      <c r="AE1177" s="269">
        <f t="shared" si="868"/>
        <v>0</v>
      </c>
      <c r="AF1177" s="269">
        <f t="shared" si="868"/>
        <v>0</v>
      </c>
      <c r="AG1177" s="269">
        <f t="shared" si="868"/>
        <v>0</v>
      </c>
      <c r="AH1177" s="269">
        <f t="shared" si="868"/>
        <v>0</v>
      </c>
      <c r="AI1177" s="269">
        <f t="shared" si="868"/>
        <v>0</v>
      </c>
      <c r="AJ1177" s="269">
        <f t="shared" si="868"/>
        <v>0</v>
      </c>
      <c r="AK1177" s="269">
        <f t="shared" si="868"/>
        <v>0</v>
      </c>
      <c r="AL1177" s="269">
        <f t="shared" si="868"/>
        <v>0</v>
      </c>
      <c r="AM1177" s="269">
        <f t="shared" si="868"/>
        <v>0</v>
      </c>
      <c r="AN1177" s="269">
        <f t="shared" si="868"/>
        <v>0</v>
      </c>
      <c r="AO1177" s="269">
        <f t="shared" si="868"/>
        <v>0</v>
      </c>
      <c r="AP1177" s="269">
        <f t="shared" si="868"/>
        <v>0</v>
      </c>
      <c r="AQ1177" s="269">
        <f t="shared" si="868"/>
        <v>0</v>
      </c>
      <c r="AR1177" s="269">
        <f t="shared" si="868"/>
        <v>0</v>
      </c>
      <c r="AS1177" s="269">
        <f t="shared" si="868"/>
        <v>0</v>
      </c>
      <c r="AT1177" s="269">
        <f t="shared" si="868"/>
        <v>0</v>
      </c>
      <c r="AU1177" s="269">
        <f t="shared" si="868"/>
        <v>0</v>
      </c>
      <c r="AV1177" s="269">
        <f t="shared" si="868"/>
        <v>0</v>
      </c>
      <c r="AW1177" s="269">
        <f t="shared" si="868"/>
        <v>0</v>
      </c>
      <c r="AX1177" s="269">
        <f t="shared" si="868"/>
        <v>0</v>
      </c>
      <c r="AY1177" s="269">
        <f t="shared" si="868"/>
        <v>0</v>
      </c>
      <c r="AZ1177" s="269">
        <f t="shared" si="868"/>
        <v>0</v>
      </c>
      <c r="BA1177" s="269">
        <f t="shared" si="868"/>
        <v>0</v>
      </c>
      <c r="BB1177" s="269">
        <f t="shared" si="868"/>
        <v>0</v>
      </c>
      <c r="BC1177" s="269">
        <f t="shared" si="868"/>
        <v>0</v>
      </c>
      <c r="BD1177" s="269">
        <f t="shared" si="868"/>
        <v>0</v>
      </c>
      <c r="BE1177" s="269">
        <f t="shared" si="868"/>
        <v>0</v>
      </c>
      <c r="BF1177" s="269">
        <f t="shared" si="868"/>
        <v>0</v>
      </c>
      <c r="BG1177" s="269">
        <f t="shared" si="868"/>
        <v>0</v>
      </c>
      <c r="BH1177" s="269">
        <f t="shared" si="868"/>
        <v>0</v>
      </c>
      <c r="BI1177" s="269">
        <f t="shared" si="868"/>
        <v>0</v>
      </c>
      <c r="BJ1177" s="269">
        <f t="shared" si="868"/>
        <v>0</v>
      </c>
      <c r="BK1177" s="269">
        <f t="shared" si="868"/>
        <v>0</v>
      </c>
      <c r="BL1177" s="269">
        <f t="shared" si="868"/>
        <v>0</v>
      </c>
      <c r="BM1177" s="269">
        <f t="shared" si="868"/>
        <v>0</v>
      </c>
    </row>
    <row r="1178" spans="3:65" ht="12.75" outlineLevel="1">
      <c r="C1178" s="220">
        <f t="shared" si="862"/>
        <v>4</v>
      </c>
      <c r="D1178" s="198" t="str">
        <f t="shared" si="863"/>
        <v>…</v>
      </c>
      <c r="E1178" s="245" t="str">
        <f t="shared" si="860"/>
        <v>Operating Savings</v>
      </c>
      <c r="F1178" s="215">
        <f t="shared" si="860"/>
        <v>1</v>
      </c>
      <c r="G1178" s="215"/>
      <c r="H1178" s="307">
        <f t="shared" si="867"/>
        <v>0.25345000000000001</v>
      </c>
      <c r="K1178" s="236">
        <f t="shared" si="864"/>
        <v>0</v>
      </c>
      <c r="L1178" s="237">
        <f t="shared" si="865"/>
        <v>0</v>
      </c>
      <c r="O1178" s="269">
        <f t="shared" si="869" ref="O1178:BM1178">O1149*$H1178/(1-$H1178)</f>
        <v>0</v>
      </c>
      <c r="P1178" s="269">
        <f t="shared" si="869"/>
        <v>0</v>
      </c>
      <c r="Q1178" s="269">
        <f t="shared" si="869"/>
        <v>0</v>
      </c>
      <c r="R1178" s="269">
        <f t="shared" si="869"/>
        <v>0</v>
      </c>
      <c r="S1178" s="269">
        <f t="shared" si="869"/>
        <v>0</v>
      </c>
      <c r="T1178" s="269">
        <f t="shared" si="869"/>
        <v>0</v>
      </c>
      <c r="U1178" s="269">
        <f t="shared" si="869"/>
        <v>0</v>
      </c>
      <c r="V1178" s="269">
        <f t="shared" si="869"/>
        <v>0</v>
      </c>
      <c r="W1178" s="269">
        <f t="shared" si="869"/>
        <v>0</v>
      </c>
      <c r="X1178" s="269">
        <f t="shared" si="869"/>
        <v>0</v>
      </c>
      <c r="Y1178" s="269">
        <f t="shared" si="869"/>
        <v>0</v>
      </c>
      <c r="Z1178" s="269">
        <f t="shared" si="869"/>
        <v>0</v>
      </c>
      <c r="AA1178" s="269">
        <f t="shared" si="869"/>
        <v>0</v>
      </c>
      <c r="AB1178" s="269">
        <f t="shared" si="869"/>
        <v>0</v>
      </c>
      <c r="AC1178" s="269">
        <f t="shared" si="869"/>
        <v>0</v>
      </c>
      <c r="AD1178" s="269">
        <f t="shared" si="869"/>
        <v>0</v>
      </c>
      <c r="AE1178" s="269">
        <f t="shared" si="869"/>
        <v>0</v>
      </c>
      <c r="AF1178" s="269">
        <f t="shared" si="869"/>
        <v>0</v>
      </c>
      <c r="AG1178" s="269">
        <f t="shared" si="869"/>
        <v>0</v>
      </c>
      <c r="AH1178" s="269">
        <f t="shared" si="869"/>
        <v>0</v>
      </c>
      <c r="AI1178" s="269">
        <f t="shared" si="869"/>
        <v>0</v>
      </c>
      <c r="AJ1178" s="269">
        <f t="shared" si="869"/>
        <v>0</v>
      </c>
      <c r="AK1178" s="269">
        <f t="shared" si="869"/>
        <v>0</v>
      </c>
      <c r="AL1178" s="269">
        <f t="shared" si="869"/>
        <v>0</v>
      </c>
      <c r="AM1178" s="269">
        <f t="shared" si="869"/>
        <v>0</v>
      </c>
      <c r="AN1178" s="269">
        <f t="shared" si="869"/>
        <v>0</v>
      </c>
      <c r="AO1178" s="269">
        <f t="shared" si="869"/>
        <v>0</v>
      </c>
      <c r="AP1178" s="269">
        <f t="shared" si="869"/>
        <v>0</v>
      </c>
      <c r="AQ1178" s="269">
        <f t="shared" si="869"/>
        <v>0</v>
      </c>
      <c r="AR1178" s="269">
        <f t="shared" si="869"/>
        <v>0</v>
      </c>
      <c r="AS1178" s="269">
        <f t="shared" si="869"/>
        <v>0</v>
      </c>
      <c r="AT1178" s="269">
        <f t="shared" si="869"/>
        <v>0</v>
      </c>
      <c r="AU1178" s="269">
        <f t="shared" si="869"/>
        <v>0</v>
      </c>
      <c r="AV1178" s="269">
        <f t="shared" si="869"/>
        <v>0</v>
      </c>
      <c r="AW1178" s="269">
        <f t="shared" si="869"/>
        <v>0</v>
      </c>
      <c r="AX1178" s="269">
        <f t="shared" si="869"/>
        <v>0</v>
      </c>
      <c r="AY1178" s="269">
        <f t="shared" si="869"/>
        <v>0</v>
      </c>
      <c r="AZ1178" s="269">
        <f t="shared" si="869"/>
        <v>0</v>
      </c>
      <c r="BA1178" s="269">
        <f t="shared" si="869"/>
        <v>0</v>
      </c>
      <c r="BB1178" s="269">
        <f t="shared" si="869"/>
        <v>0</v>
      </c>
      <c r="BC1178" s="269">
        <f t="shared" si="869"/>
        <v>0</v>
      </c>
      <c r="BD1178" s="269">
        <f t="shared" si="869"/>
        <v>0</v>
      </c>
      <c r="BE1178" s="269">
        <f t="shared" si="869"/>
        <v>0</v>
      </c>
      <c r="BF1178" s="269">
        <f t="shared" si="869"/>
        <v>0</v>
      </c>
      <c r="BG1178" s="269">
        <f t="shared" si="869"/>
        <v>0</v>
      </c>
      <c r="BH1178" s="269">
        <f t="shared" si="869"/>
        <v>0</v>
      </c>
      <c r="BI1178" s="269">
        <f t="shared" si="869"/>
        <v>0</v>
      </c>
      <c r="BJ1178" s="269">
        <f t="shared" si="869"/>
        <v>0</v>
      </c>
      <c r="BK1178" s="269">
        <f t="shared" si="869"/>
        <v>0</v>
      </c>
      <c r="BL1178" s="269">
        <f t="shared" si="869"/>
        <v>0</v>
      </c>
      <c r="BM1178" s="269">
        <f t="shared" si="869"/>
        <v>0</v>
      </c>
    </row>
    <row r="1179" spans="3:65" ht="12.75" outlineLevel="1">
      <c r="C1179" s="220">
        <f t="shared" si="862"/>
        <v>5</v>
      </c>
      <c r="D1179" s="198" t="str">
        <f t="shared" si="863"/>
        <v>…</v>
      </c>
      <c r="E1179" s="245" t="str">
        <f t="shared" si="860"/>
        <v>Operating Expense</v>
      </c>
      <c r="F1179" s="215">
        <f t="shared" si="860"/>
        <v>2</v>
      </c>
      <c r="G1179" s="215"/>
      <c r="H1179" s="307">
        <f t="shared" si="867"/>
        <v>0.25345000000000001</v>
      </c>
      <c r="K1179" s="236">
        <f t="shared" si="864"/>
        <v>0</v>
      </c>
      <c r="L1179" s="237">
        <f t="shared" si="865"/>
        <v>0</v>
      </c>
      <c r="O1179" s="269">
        <f t="shared" si="870" ref="O1179:BM1179">O1150*$H1179/(1-$H1179)</f>
        <v>0</v>
      </c>
      <c r="P1179" s="269">
        <f t="shared" si="870"/>
        <v>0</v>
      </c>
      <c r="Q1179" s="269">
        <f t="shared" si="870"/>
        <v>0</v>
      </c>
      <c r="R1179" s="269">
        <f t="shared" si="870"/>
        <v>0</v>
      </c>
      <c r="S1179" s="269">
        <f t="shared" si="870"/>
        <v>0</v>
      </c>
      <c r="T1179" s="269">
        <f t="shared" si="870"/>
        <v>0</v>
      </c>
      <c r="U1179" s="269">
        <f t="shared" si="870"/>
        <v>0</v>
      </c>
      <c r="V1179" s="269">
        <f t="shared" si="870"/>
        <v>0</v>
      </c>
      <c r="W1179" s="269">
        <f t="shared" si="870"/>
        <v>0</v>
      </c>
      <c r="X1179" s="269">
        <f t="shared" si="870"/>
        <v>0</v>
      </c>
      <c r="Y1179" s="269">
        <f t="shared" si="870"/>
        <v>0</v>
      </c>
      <c r="Z1179" s="269">
        <f t="shared" si="870"/>
        <v>0</v>
      </c>
      <c r="AA1179" s="269">
        <f t="shared" si="870"/>
        <v>0</v>
      </c>
      <c r="AB1179" s="269">
        <f t="shared" si="870"/>
        <v>0</v>
      </c>
      <c r="AC1179" s="269">
        <f t="shared" si="870"/>
        <v>0</v>
      </c>
      <c r="AD1179" s="269">
        <f t="shared" si="870"/>
        <v>0</v>
      </c>
      <c r="AE1179" s="269">
        <f t="shared" si="870"/>
        <v>0</v>
      </c>
      <c r="AF1179" s="269">
        <f t="shared" si="870"/>
        <v>0</v>
      </c>
      <c r="AG1179" s="269">
        <f t="shared" si="870"/>
        <v>0</v>
      </c>
      <c r="AH1179" s="269">
        <f t="shared" si="870"/>
        <v>0</v>
      </c>
      <c r="AI1179" s="269">
        <f t="shared" si="870"/>
        <v>0</v>
      </c>
      <c r="AJ1179" s="269">
        <f t="shared" si="870"/>
        <v>0</v>
      </c>
      <c r="AK1179" s="269">
        <f t="shared" si="870"/>
        <v>0</v>
      </c>
      <c r="AL1179" s="269">
        <f t="shared" si="870"/>
        <v>0</v>
      </c>
      <c r="AM1179" s="269">
        <f t="shared" si="870"/>
        <v>0</v>
      </c>
      <c r="AN1179" s="269">
        <f t="shared" si="870"/>
        <v>0</v>
      </c>
      <c r="AO1179" s="269">
        <f t="shared" si="870"/>
        <v>0</v>
      </c>
      <c r="AP1179" s="269">
        <f t="shared" si="870"/>
        <v>0</v>
      </c>
      <c r="AQ1179" s="269">
        <f t="shared" si="870"/>
        <v>0</v>
      </c>
      <c r="AR1179" s="269">
        <f t="shared" si="870"/>
        <v>0</v>
      </c>
      <c r="AS1179" s="269">
        <f t="shared" si="870"/>
        <v>0</v>
      </c>
      <c r="AT1179" s="269">
        <f t="shared" si="870"/>
        <v>0</v>
      </c>
      <c r="AU1179" s="269">
        <f t="shared" si="870"/>
        <v>0</v>
      </c>
      <c r="AV1179" s="269">
        <f t="shared" si="870"/>
        <v>0</v>
      </c>
      <c r="AW1179" s="269">
        <f t="shared" si="870"/>
        <v>0</v>
      </c>
      <c r="AX1179" s="269">
        <f t="shared" si="870"/>
        <v>0</v>
      </c>
      <c r="AY1179" s="269">
        <f t="shared" si="870"/>
        <v>0</v>
      </c>
      <c r="AZ1179" s="269">
        <f t="shared" si="870"/>
        <v>0</v>
      </c>
      <c r="BA1179" s="269">
        <f t="shared" si="870"/>
        <v>0</v>
      </c>
      <c r="BB1179" s="269">
        <f t="shared" si="870"/>
        <v>0</v>
      </c>
      <c r="BC1179" s="269">
        <f t="shared" si="870"/>
        <v>0</v>
      </c>
      <c r="BD1179" s="269">
        <f t="shared" si="870"/>
        <v>0</v>
      </c>
      <c r="BE1179" s="269">
        <f t="shared" si="870"/>
        <v>0</v>
      </c>
      <c r="BF1179" s="269">
        <f t="shared" si="870"/>
        <v>0</v>
      </c>
      <c r="BG1179" s="269">
        <f t="shared" si="870"/>
        <v>0</v>
      </c>
      <c r="BH1179" s="269">
        <f t="shared" si="870"/>
        <v>0</v>
      </c>
      <c r="BI1179" s="269">
        <f t="shared" si="870"/>
        <v>0</v>
      </c>
      <c r="BJ1179" s="269">
        <f t="shared" si="870"/>
        <v>0</v>
      </c>
      <c r="BK1179" s="269">
        <f t="shared" si="870"/>
        <v>0</v>
      </c>
      <c r="BL1179" s="269">
        <f t="shared" si="870"/>
        <v>0</v>
      </c>
      <c r="BM1179" s="269">
        <f t="shared" si="870"/>
        <v>0</v>
      </c>
    </row>
    <row r="1180" spans="3:65" ht="12.75" outlineLevel="1">
      <c r="C1180" s="220">
        <f t="shared" si="862"/>
        <v>6</v>
      </c>
      <c r="D1180" s="198" t="str">
        <f t="shared" si="863"/>
        <v>…</v>
      </c>
      <c r="E1180" s="245" t="str">
        <f t="shared" si="860"/>
        <v>Operating Expense</v>
      </c>
      <c r="F1180" s="215">
        <f t="shared" si="860"/>
        <v>2</v>
      </c>
      <c r="G1180" s="215"/>
      <c r="H1180" s="307">
        <f t="shared" si="867"/>
        <v>0.25345000000000001</v>
      </c>
      <c r="K1180" s="236">
        <f t="shared" si="864"/>
        <v>0</v>
      </c>
      <c r="L1180" s="237">
        <f t="shared" si="865"/>
        <v>0</v>
      </c>
      <c r="O1180" s="269">
        <f t="shared" si="871" ref="O1180:BM1180">O1151*$H1180/(1-$H1180)</f>
        <v>0</v>
      </c>
      <c r="P1180" s="269">
        <f t="shared" si="871"/>
        <v>0</v>
      </c>
      <c r="Q1180" s="269">
        <f t="shared" si="871"/>
        <v>0</v>
      </c>
      <c r="R1180" s="269">
        <f t="shared" si="871"/>
        <v>0</v>
      </c>
      <c r="S1180" s="269">
        <f t="shared" si="871"/>
        <v>0</v>
      </c>
      <c r="T1180" s="269">
        <f t="shared" si="871"/>
        <v>0</v>
      </c>
      <c r="U1180" s="269">
        <f t="shared" si="871"/>
        <v>0</v>
      </c>
      <c r="V1180" s="269">
        <f t="shared" si="871"/>
        <v>0</v>
      </c>
      <c r="W1180" s="269">
        <f t="shared" si="871"/>
        <v>0</v>
      </c>
      <c r="X1180" s="269">
        <f t="shared" si="871"/>
        <v>0</v>
      </c>
      <c r="Y1180" s="269">
        <f t="shared" si="871"/>
        <v>0</v>
      </c>
      <c r="Z1180" s="269">
        <f t="shared" si="871"/>
        <v>0</v>
      </c>
      <c r="AA1180" s="269">
        <f t="shared" si="871"/>
        <v>0</v>
      </c>
      <c r="AB1180" s="269">
        <f t="shared" si="871"/>
        <v>0</v>
      </c>
      <c r="AC1180" s="269">
        <f t="shared" si="871"/>
        <v>0</v>
      </c>
      <c r="AD1180" s="269">
        <f t="shared" si="871"/>
        <v>0</v>
      </c>
      <c r="AE1180" s="269">
        <f t="shared" si="871"/>
        <v>0</v>
      </c>
      <c r="AF1180" s="269">
        <f t="shared" si="871"/>
        <v>0</v>
      </c>
      <c r="AG1180" s="269">
        <f t="shared" si="871"/>
        <v>0</v>
      </c>
      <c r="AH1180" s="269">
        <f t="shared" si="871"/>
        <v>0</v>
      </c>
      <c r="AI1180" s="269">
        <f t="shared" si="871"/>
        <v>0</v>
      </c>
      <c r="AJ1180" s="269">
        <f t="shared" si="871"/>
        <v>0</v>
      </c>
      <c r="AK1180" s="269">
        <f t="shared" si="871"/>
        <v>0</v>
      </c>
      <c r="AL1180" s="269">
        <f t="shared" si="871"/>
        <v>0</v>
      </c>
      <c r="AM1180" s="269">
        <f t="shared" si="871"/>
        <v>0</v>
      </c>
      <c r="AN1180" s="269">
        <f t="shared" si="871"/>
        <v>0</v>
      </c>
      <c r="AO1180" s="269">
        <f t="shared" si="871"/>
        <v>0</v>
      </c>
      <c r="AP1180" s="269">
        <f t="shared" si="871"/>
        <v>0</v>
      </c>
      <c r="AQ1180" s="269">
        <f t="shared" si="871"/>
        <v>0</v>
      </c>
      <c r="AR1180" s="269">
        <f t="shared" si="871"/>
        <v>0</v>
      </c>
      <c r="AS1180" s="269">
        <f t="shared" si="871"/>
        <v>0</v>
      </c>
      <c r="AT1180" s="269">
        <f t="shared" si="871"/>
        <v>0</v>
      </c>
      <c r="AU1180" s="269">
        <f t="shared" si="871"/>
        <v>0</v>
      </c>
      <c r="AV1180" s="269">
        <f t="shared" si="871"/>
        <v>0</v>
      </c>
      <c r="AW1180" s="269">
        <f t="shared" si="871"/>
        <v>0</v>
      </c>
      <c r="AX1180" s="269">
        <f t="shared" si="871"/>
        <v>0</v>
      </c>
      <c r="AY1180" s="269">
        <f t="shared" si="871"/>
        <v>0</v>
      </c>
      <c r="AZ1180" s="269">
        <f t="shared" si="871"/>
        <v>0</v>
      </c>
      <c r="BA1180" s="269">
        <f t="shared" si="871"/>
        <v>0</v>
      </c>
      <c r="BB1180" s="269">
        <f t="shared" si="871"/>
        <v>0</v>
      </c>
      <c r="BC1180" s="269">
        <f t="shared" si="871"/>
        <v>0</v>
      </c>
      <c r="BD1180" s="269">
        <f t="shared" si="871"/>
        <v>0</v>
      </c>
      <c r="BE1180" s="269">
        <f t="shared" si="871"/>
        <v>0</v>
      </c>
      <c r="BF1180" s="269">
        <f t="shared" si="871"/>
        <v>0</v>
      </c>
      <c r="BG1180" s="269">
        <f t="shared" si="871"/>
        <v>0</v>
      </c>
      <c r="BH1180" s="269">
        <f t="shared" si="871"/>
        <v>0</v>
      </c>
      <c r="BI1180" s="269">
        <f t="shared" si="871"/>
        <v>0</v>
      </c>
      <c r="BJ1180" s="269">
        <f t="shared" si="871"/>
        <v>0</v>
      </c>
      <c r="BK1180" s="269">
        <f t="shared" si="871"/>
        <v>0</v>
      </c>
      <c r="BL1180" s="269">
        <f t="shared" si="871"/>
        <v>0</v>
      </c>
      <c r="BM1180" s="269">
        <f t="shared" si="871"/>
        <v>0</v>
      </c>
    </row>
    <row r="1181" spans="3:65" ht="12.75" outlineLevel="1">
      <c r="C1181" s="220">
        <f t="shared" si="862"/>
        <v>7</v>
      </c>
      <c r="D1181" s="198" t="str">
        <f t="shared" si="863"/>
        <v>…</v>
      </c>
      <c r="E1181" s="245" t="str">
        <f t="shared" si="860"/>
        <v>Operating Expense</v>
      </c>
      <c r="F1181" s="215">
        <f t="shared" si="860"/>
        <v>2</v>
      </c>
      <c r="G1181" s="215"/>
      <c r="H1181" s="307">
        <f t="shared" si="867"/>
        <v>0.25345000000000001</v>
      </c>
      <c r="K1181" s="236">
        <f t="shared" si="864"/>
        <v>0</v>
      </c>
      <c r="L1181" s="237">
        <f t="shared" si="865"/>
        <v>0</v>
      </c>
      <c r="O1181" s="269">
        <f t="shared" si="872" ref="O1181:BM1181">O1152*$H1181/(1-$H1181)</f>
        <v>0</v>
      </c>
      <c r="P1181" s="269">
        <f t="shared" si="872"/>
        <v>0</v>
      </c>
      <c r="Q1181" s="269">
        <f t="shared" si="872"/>
        <v>0</v>
      </c>
      <c r="R1181" s="269">
        <f t="shared" si="872"/>
        <v>0</v>
      </c>
      <c r="S1181" s="269">
        <f t="shared" si="872"/>
        <v>0</v>
      </c>
      <c r="T1181" s="269">
        <f t="shared" si="872"/>
        <v>0</v>
      </c>
      <c r="U1181" s="269">
        <f t="shared" si="872"/>
        <v>0</v>
      </c>
      <c r="V1181" s="269">
        <f t="shared" si="872"/>
        <v>0</v>
      </c>
      <c r="W1181" s="269">
        <f t="shared" si="872"/>
        <v>0</v>
      </c>
      <c r="X1181" s="269">
        <f t="shared" si="872"/>
        <v>0</v>
      </c>
      <c r="Y1181" s="269">
        <f t="shared" si="872"/>
        <v>0</v>
      </c>
      <c r="Z1181" s="269">
        <f t="shared" si="872"/>
        <v>0</v>
      </c>
      <c r="AA1181" s="269">
        <f t="shared" si="872"/>
        <v>0</v>
      </c>
      <c r="AB1181" s="269">
        <f t="shared" si="872"/>
        <v>0</v>
      </c>
      <c r="AC1181" s="269">
        <f t="shared" si="872"/>
        <v>0</v>
      </c>
      <c r="AD1181" s="269">
        <f t="shared" si="872"/>
        <v>0</v>
      </c>
      <c r="AE1181" s="269">
        <f t="shared" si="872"/>
        <v>0</v>
      </c>
      <c r="AF1181" s="269">
        <f t="shared" si="872"/>
        <v>0</v>
      </c>
      <c r="AG1181" s="269">
        <f t="shared" si="872"/>
        <v>0</v>
      </c>
      <c r="AH1181" s="269">
        <f t="shared" si="872"/>
        <v>0</v>
      </c>
      <c r="AI1181" s="269">
        <f t="shared" si="872"/>
        <v>0</v>
      </c>
      <c r="AJ1181" s="269">
        <f t="shared" si="872"/>
        <v>0</v>
      </c>
      <c r="AK1181" s="269">
        <f t="shared" si="872"/>
        <v>0</v>
      </c>
      <c r="AL1181" s="269">
        <f t="shared" si="872"/>
        <v>0</v>
      </c>
      <c r="AM1181" s="269">
        <f t="shared" si="872"/>
        <v>0</v>
      </c>
      <c r="AN1181" s="269">
        <f t="shared" si="872"/>
        <v>0</v>
      </c>
      <c r="AO1181" s="269">
        <f t="shared" si="872"/>
        <v>0</v>
      </c>
      <c r="AP1181" s="269">
        <f t="shared" si="872"/>
        <v>0</v>
      </c>
      <c r="AQ1181" s="269">
        <f t="shared" si="872"/>
        <v>0</v>
      </c>
      <c r="AR1181" s="269">
        <f t="shared" si="872"/>
        <v>0</v>
      </c>
      <c r="AS1181" s="269">
        <f t="shared" si="872"/>
        <v>0</v>
      </c>
      <c r="AT1181" s="269">
        <f t="shared" si="872"/>
        <v>0</v>
      </c>
      <c r="AU1181" s="269">
        <f t="shared" si="872"/>
        <v>0</v>
      </c>
      <c r="AV1181" s="269">
        <f t="shared" si="872"/>
        <v>0</v>
      </c>
      <c r="AW1181" s="269">
        <f t="shared" si="872"/>
        <v>0</v>
      </c>
      <c r="AX1181" s="269">
        <f t="shared" si="872"/>
        <v>0</v>
      </c>
      <c r="AY1181" s="269">
        <f t="shared" si="872"/>
        <v>0</v>
      </c>
      <c r="AZ1181" s="269">
        <f t="shared" si="872"/>
        <v>0</v>
      </c>
      <c r="BA1181" s="269">
        <f t="shared" si="872"/>
        <v>0</v>
      </c>
      <c r="BB1181" s="269">
        <f t="shared" si="872"/>
        <v>0</v>
      </c>
      <c r="BC1181" s="269">
        <f t="shared" si="872"/>
        <v>0</v>
      </c>
      <c r="BD1181" s="269">
        <f t="shared" si="872"/>
        <v>0</v>
      </c>
      <c r="BE1181" s="269">
        <f t="shared" si="872"/>
        <v>0</v>
      </c>
      <c r="BF1181" s="269">
        <f t="shared" si="872"/>
        <v>0</v>
      </c>
      <c r="BG1181" s="269">
        <f t="shared" si="872"/>
        <v>0</v>
      </c>
      <c r="BH1181" s="269">
        <f t="shared" si="872"/>
        <v>0</v>
      </c>
      <c r="BI1181" s="269">
        <f t="shared" si="872"/>
        <v>0</v>
      </c>
      <c r="BJ1181" s="269">
        <f t="shared" si="872"/>
        <v>0</v>
      </c>
      <c r="BK1181" s="269">
        <f t="shared" si="872"/>
        <v>0</v>
      </c>
      <c r="BL1181" s="269">
        <f t="shared" si="872"/>
        <v>0</v>
      </c>
      <c r="BM1181" s="269">
        <f t="shared" si="872"/>
        <v>0</v>
      </c>
    </row>
    <row r="1182" spans="3:65" ht="12.75" outlineLevel="1">
      <c r="C1182" s="220">
        <f t="shared" si="862"/>
        <v>8</v>
      </c>
      <c r="D1182" s="198" t="str">
        <f t="shared" si="863"/>
        <v>…</v>
      </c>
      <c r="E1182" s="245" t="str">
        <f t="shared" si="860"/>
        <v>Operating Expense</v>
      </c>
      <c r="F1182" s="215">
        <f t="shared" si="860"/>
        <v>2</v>
      </c>
      <c r="G1182" s="215"/>
      <c r="H1182" s="307">
        <f t="shared" si="867"/>
        <v>0.25345000000000001</v>
      </c>
      <c r="K1182" s="236">
        <f t="shared" si="864"/>
        <v>0</v>
      </c>
      <c r="L1182" s="237">
        <f t="shared" si="865"/>
        <v>0</v>
      </c>
      <c r="O1182" s="269">
        <f t="shared" si="873" ref="O1182:BM1182">O1153*$H1182/(1-$H1182)</f>
        <v>0</v>
      </c>
      <c r="P1182" s="269">
        <f t="shared" si="873"/>
        <v>0</v>
      </c>
      <c r="Q1182" s="269">
        <f t="shared" si="873"/>
        <v>0</v>
      </c>
      <c r="R1182" s="269">
        <f t="shared" si="873"/>
        <v>0</v>
      </c>
      <c r="S1182" s="269">
        <f t="shared" si="873"/>
        <v>0</v>
      </c>
      <c r="T1182" s="269">
        <f t="shared" si="873"/>
        <v>0</v>
      </c>
      <c r="U1182" s="269">
        <f t="shared" si="873"/>
        <v>0</v>
      </c>
      <c r="V1182" s="269">
        <f t="shared" si="873"/>
        <v>0</v>
      </c>
      <c r="W1182" s="269">
        <f t="shared" si="873"/>
        <v>0</v>
      </c>
      <c r="X1182" s="269">
        <f t="shared" si="873"/>
        <v>0</v>
      </c>
      <c r="Y1182" s="269">
        <f t="shared" si="873"/>
        <v>0</v>
      </c>
      <c r="Z1182" s="269">
        <f t="shared" si="873"/>
        <v>0</v>
      </c>
      <c r="AA1182" s="269">
        <f t="shared" si="873"/>
        <v>0</v>
      </c>
      <c r="AB1182" s="269">
        <f t="shared" si="873"/>
        <v>0</v>
      </c>
      <c r="AC1182" s="269">
        <f t="shared" si="873"/>
        <v>0</v>
      </c>
      <c r="AD1182" s="269">
        <f t="shared" si="873"/>
        <v>0</v>
      </c>
      <c r="AE1182" s="269">
        <f t="shared" si="873"/>
        <v>0</v>
      </c>
      <c r="AF1182" s="269">
        <f t="shared" si="873"/>
        <v>0</v>
      </c>
      <c r="AG1182" s="269">
        <f t="shared" si="873"/>
        <v>0</v>
      </c>
      <c r="AH1182" s="269">
        <f t="shared" si="873"/>
        <v>0</v>
      </c>
      <c r="AI1182" s="269">
        <f t="shared" si="873"/>
        <v>0</v>
      </c>
      <c r="AJ1182" s="269">
        <f t="shared" si="873"/>
        <v>0</v>
      </c>
      <c r="AK1182" s="269">
        <f t="shared" si="873"/>
        <v>0</v>
      </c>
      <c r="AL1182" s="269">
        <f t="shared" si="873"/>
        <v>0</v>
      </c>
      <c r="AM1182" s="269">
        <f t="shared" si="873"/>
        <v>0</v>
      </c>
      <c r="AN1182" s="269">
        <f t="shared" si="873"/>
        <v>0</v>
      </c>
      <c r="AO1182" s="269">
        <f t="shared" si="873"/>
        <v>0</v>
      </c>
      <c r="AP1182" s="269">
        <f t="shared" si="873"/>
        <v>0</v>
      </c>
      <c r="AQ1182" s="269">
        <f t="shared" si="873"/>
        <v>0</v>
      </c>
      <c r="AR1182" s="269">
        <f t="shared" si="873"/>
        <v>0</v>
      </c>
      <c r="AS1182" s="269">
        <f t="shared" si="873"/>
        <v>0</v>
      </c>
      <c r="AT1182" s="269">
        <f t="shared" si="873"/>
        <v>0</v>
      </c>
      <c r="AU1182" s="269">
        <f t="shared" si="873"/>
        <v>0</v>
      </c>
      <c r="AV1182" s="269">
        <f t="shared" si="873"/>
        <v>0</v>
      </c>
      <c r="AW1182" s="269">
        <f t="shared" si="873"/>
        <v>0</v>
      </c>
      <c r="AX1182" s="269">
        <f t="shared" si="873"/>
        <v>0</v>
      </c>
      <c r="AY1182" s="269">
        <f t="shared" si="873"/>
        <v>0</v>
      </c>
      <c r="AZ1182" s="269">
        <f t="shared" si="873"/>
        <v>0</v>
      </c>
      <c r="BA1182" s="269">
        <f t="shared" si="873"/>
        <v>0</v>
      </c>
      <c r="BB1182" s="269">
        <f t="shared" si="873"/>
        <v>0</v>
      </c>
      <c r="BC1182" s="269">
        <f t="shared" si="873"/>
        <v>0</v>
      </c>
      <c r="BD1182" s="269">
        <f t="shared" si="873"/>
        <v>0</v>
      </c>
      <c r="BE1182" s="269">
        <f t="shared" si="873"/>
        <v>0</v>
      </c>
      <c r="BF1182" s="269">
        <f t="shared" si="873"/>
        <v>0</v>
      </c>
      <c r="BG1182" s="269">
        <f t="shared" si="873"/>
        <v>0</v>
      </c>
      <c r="BH1182" s="269">
        <f t="shared" si="873"/>
        <v>0</v>
      </c>
      <c r="BI1182" s="269">
        <f t="shared" si="873"/>
        <v>0</v>
      </c>
      <c r="BJ1182" s="269">
        <f t="shared" si="873"/>
        <v>0</v>
      </c>
      <c r="BK1182" s="269">
        <f t="shared" si="873"/>
        <v>0</v>
      </c>
      <c r="BL1182" s="269">
        <f t="shared" si="873"/>
        <v>0</v>
      </c>
      <c r="BM1182" s="269">
        <f t="shared" si="873"/>
        <v>0</v>
      </c>
    </row>
    <row r="1183" spans="3:65" ht="12.75" outlineLevel="1">
      <c r="C1183" s="220">
        <f t="shared" si="862"/>
        <v>9</v>
      </c>
      <c r="D1183" s="198" t="str">
        <f t="shared" si="863"/>
        <v>…</v>
      </c>
      <c r="E1183" s="245" t="str">
        <f t="shared" si="860"/>
        <v>Operating Expense</v>
      </c>
      <c r="F1183" s="215">
        <f t="shared" si="860"/>
        <v>2</v>
      </c>
      <c r="G1183" s="215"/>
      <c r="H1183" s="307">
        <f t="shared" si="867"/>
        <v>0.25345000000000001</v>
      </c>
      <c r="K1183" s="236">
        <f t="shared" si="864"/>
        <v>0</v>
      </c>
      <c r="L1183" s="237">
        <f t="shared" si="865"/>
        <v>0</v>
      </c>
      <c r="O1183" s="269">
        <f t="shared" si="874" ref="O1183:BM1183">O1154*$H1183/(1-$H1183)</f>
        <v>0</v>
      </c>
      <c r="P1183" s="269">
        <f t="shared" si="874"/>
        <v>0</v>
      </c>
      <c r="Q1183" s="269">
        <f t="shared" si="874"/>
        <v>0</v>
      </c>
      <c r="R1183" s="269">
        <f t="shared" si="874"/>
        <v>0</v>
      </c>
      <c r="S1183" s="269">
        <f t="shared" si="874"/>
        <v>0</v>
      </c>
      <c r="T1183" s="269">
        <f t="shared" si="874"/>
        <v>0</v>
      </c>
      <c r="U1183" s="269">
        <f t="shared" si="874"/>
        <v>0</v>
      </c>
      <c r="V1183" s="269">
        <f t="shared" si="874"/>
        <v>0</v>
      </c>
      <c r="W1183" s="269">
        <f t="shared" si="874"/>
        <v>0</v>
      </c>
      <c r="X1183" s="269">
        <f t="shared" si="874"/>
        <v>0</v>
      </c>
      <c r="Y1183" s="269">
        <f t="shared" si="874"/>
        <v>0</v>
      </c>
      <c r="Z1183" s="269">
        <f t="shared" si="874"/>
        <v>0</v>
      </c>
      <c r="AA1183" s="269">
        <f t="shared" si="874"/>
        <v>0</v>
      </c>
      <c r="AB1183" s="269">
        <f t="shared" si="874"/>
        <v>0</v>
      </c>
      <c r="AC1183" s="269">
        <f t="shared" si="874"/>
        <v>0</v>
      </c>
      <c r="AD1183" s="269">
        <f t="shared" si="874"/>
        <v>0</v>
      </c>
      <c r="AE1183" s="269">
        <f t="shared" si="874"/>
        <v>0</v>
      </c>
      <c r="AF1183" s="269">
        <f t="shared" si="874"/>
        <v>0</v>
      </c>
      <c r="AG1183" s="269">
        <f t="shared" si="874"/>
        <v>0</v>
      </c>
      <c r="AH1183" s="269">
        <f t="shared" si="874"/>
        <v>0</v>
      </c>
      <c r="AI1183" s="269">
        <f t="shared" si="874"/>
        <v>0</v>
      </c>
      <c r="AJ1183" s="269">
        <f t="shared" si="874"/>
        <v>0</v>
      </c>
      <c r="AK1183" s="269">
        <f t="shared" si="874"/>
        <v>0</v>
      </c>
      <c r="AL1183" s="269">
        <f t="shared" si="874"/>
        <v>0</v>
      </c>
      <c r="AM1183" s="269">
        <f t="shared" si="874"/>
        <v>0</v>
      </c>
      <c r="AN1183" s="269">
        <f t="shared" si="874"/>
        <v>0</v>
      </c>
      <c r="AO1183" s="269">
        <f t="shared" si="874"/>
        <v>0</v>
      </c>
      <c r="AP1183" s="269">
        <f t="shared" si="874"/>
        <v>0</v>
      </c>
      <c r="AQ1183" s="269">
        <f t="shared" si="874"/>
        <v>0</v>
      </c>
      <c r="AR1183" s="269">
        <f t="shared" si="874"/>
        <v>0</v>
      </c>
      <c r="AS1183" s="269">
        <f t="shared" si="874"/>
        <v>0</v>
      </c>
      <c r="AT1183" s="269">
        <f t="shared" si="874"/>
        <v>0</v>
      </c>
      <c r="AU1183" s="269">
        <f t="shared" si="874"/>
        <v>0</v>
      </c>
      <c r="AV1183" s="269">
        <f t="shared" si="874"/>
        <v>0</v>
      </c>
      <c r="AW1183" s="269">
        <f t="shared" si="874"/>
        <v>0</v>
      </c>
      <c r="AX1183" s="269">
        <f t="shared" si="874"/>
        <v>0</v>
      </c>
      <c r="AY1183" s="269">
        <f t="shared" si="874"/>
        <v>0</v>
      </c>
      <c r="AZ1183" s="269">
        <f t="shared" si="874"/>
        <v>0</v>
      </c>
      <c r="BA1183" s="269">
        <f t="shared" si="874"/>
        <v>0</v>
      </c>
      <c r="BB1183" s="269">
        <f t="shared" si="874"/>
        <v>0</v>
      </c>
      <c r="BC1183" s="269">
        <f t="shared" si="874"/>
        <v>0</v>
      </c>
      <c r="BD1183" s="269">
        <f t="shared" si="874"/>
        <v>0</v>
      </c>
      <c r="BE1183" s="269">
        <f t="shared" si="874"/>
        <v>0</v>
      </c>
      <c r="BF1183" s="269">
        <f t="shared" si="874"/>
        <v>0</v>
      </c>
      <c r="BG1183" s="269">
        <f t="shared" si="874"/>
        <v>0</v>
      </c>
      <c r="BH1183" s="269">
        <f t="shared" si="874"/>
        <v>0</v>
      </c>
      <c r="BI1183" s="269">
        <f t="shared" si="874"/>
        <v>0</v>
      </c>
      <c r="BJ1183" s="269">
        <f t="shared" si="874"/>
        <v>0</v>
      </c>
      <c r="BK1183" s="269">
        <f t="shared" si="874"/>
        <v>0</v>
      </c>
      <c r="BL1183" s="269">
        <f t="shared" si="874"/>
        <v>0</v>
      </c>
      <c r="BM1183" s="269">
        <f t="shared" si="874"/>
        <v>0</v>
      </c>
    </row>
    <row r="1184" spans="3:65" ht="12.75" outlineLevel="1">
      <c r="C1184" s="220">
        <f t="shared" si="862"/>
        <v>10</v>
      </c>
      <c r="D1184" s="198" t="str">
        <f t="shared" si="863"/>
        <v>…</v>
      </c>
      <c r="E1184" s="245" t="str">
        <f t="shared" si="860"/>
        <v>Operating Expense</v>
      </c>
      <c r="F1184" s="215">
        <f t="shared" si="860"/>
        <v>2</v>
      </c>
      <c r="G1184" s="215"/>
      <c r="H1184" s="307">
        <f t="shared" si="867"/>
        <v>0.25345000000000001</v>
      </c>
      <c r="K1184" s="236">
        <f t="shared" si="864"/>
        <v>0</v>
      </c>
      <c r="L1184" s="237">
        <f t="shared" si="865"/>
        <v>0</v>
      </c>
      <c r="O1184" s="269">
        <f t="shared" si="875" ref="O1184:BM1184">O1155*$H1184/(1-$H1184)</f>
        <v>0</v>
      </c>
      <c r="P1184" s="269">
        <f t="shared" si="875"/>
        <v>0</v>
      </c>
      <c r="Q1184" s="269">
        <f t="shared" si="875"/>
        <v>0</v>
      </c>
      <c r="R1184" s="269">
        <f t="shared" si="875"/>
        <v>0</v>
      </c>
      <c r="S1184" s="269">
        <f t="shared" si="875"/>
        <v>0</v>
      </c>
      <c r="T1184" s="269">
        <f t="shared" si="875"/>
        <v>0</v>
      </c>
      <c r="U1184" s="269">
        <f t="shared" si="875"/>
        <v>0</v>
      </c>
      <c r="V1184" s="269">
        <f t="shared" si="875"/>
        <v>0</v>
      </c>
      <c r="W1184" s="269">
        <f t="shared" si="875"/>
        <v>0</v>
      </c>
      <c r="X1184" s="269">
        <f t="shared" si="875"/>
        <v>0</v>
      </c>
      <c r="Y1184" s="269">
        <f t="shared" si="875"/>
        <v>0</v>
      </c>
      <c r="Z1184" s="269">
        <f t="shared" si="875"/>
        <v>0</v>
      </c>
      <c r="AA1184" s="269">
        <f t="shared" si="875"/>
        <v>0</v>
      </c>
      <c r="AB1184" s="269">
        <f t="shared" si="875"/>
        <v>0</v>
      </c>
      <c r="AC1184" s="269">
        <f t="shared" si="875"/>
        <v>0</v>
      </c>
      <c r="AD1184" s="269">
        <f t="shared" si="875"/>
        <v>0</v>
      </c>
      <c r="AE1184" s="269">
        <f t="shared" si="875"/>
        <v>0</v>
      </c>
      <c r="AF1184" s="269">
        <f t="shared" si="875"/>
        <v>0</v>
      </c>
      <c r="AG1184" s="269">
        <f t="shared" si="875"/>
        <v>0</v>
      </c>
      <c r="AH1184" s="269">
        <f t="shared" si="875"/>
        <v>0</v>
      </c>
      <c r="AI1184" s="269">
        <f t="shared" si="875"/>
        <v>0</v>
      </c>
      <c r="AJ1184" s="269">
        <f t="shared" si="875"/>
        <v>0</v>
      </c>
      <c r="AK1184" s="269">
        <f t="shared" si="875"/>
        <v>0</v>
      </c>
      <c r="AL1184" s="269">
        <f t="shared" si="875"/>
        <v>0</v>
      </c>
      <c r="AM1184" s="269">
        <f t="shared" si="875"/>
        <v>0</v>
      </c>
      <c r="AN1184" s="269">
        <f t="shared" si="875"/>
        <v>0</v>
      </c>
      <c r="AO1184" s="269">
        <f t="shared" si="875"/>
        <v>0</v>
      </c>
      <c r="AP1184" s="269">
        <f t="shared" si="875"/>
        <v>0</v>
      </c>
      <c r="AQ1184" s="269">
        <f t="shared" si="875"/>
        <v>0</v>
      </c>
      <c r="AR1184" s="269">
        <f t="shared" si="875"/>
        <v>0</v>
      </c>
      <c r="AS1184" s="269">
        <f t="shared" si="875"/>
        <v>0</v>
      </c>
      <c r="AT1184" s="269">
        <f t="shared" si="875"/>
        <v>0</v>
      </c>
      <c r="AU1184" s="269">
        <f t="shared" si="875"/>
        <v>0</v>
      </c>
      <c r="AV1184" s="269">
        <f t="shared" si="875"/>
        <v>0</v>
      </c>
      <c r="AW1184" s="269">
        <f t="shared" si="875"/>
        <v>0</v>
      </c>
      <c r="AX1184" s="269">
        <f t="shared" si="875"/>
        <v>0</v>
      </c>
      <c r="AY1184" s="269">
        <f t="shared" si="875"/>
        <v>0</v>
      </c>
      <c r="AZ1184" s="269">
        <f t="shared" si="875"/>
        <v>0</v>
      </c>
      <c r="BA1184" s="269">
        <f t="shared" si="875"/>
        <v>0</v>
      </c>
      <c r="BB1184" s="269">
        <f t="shared" si="875"/>
        <v>0</v>
      </c>
      <c r="BC1184" s="269">
        <f t="shared" si="875"/>
        <v>0</v>
      </c>
      <c r="BD1184" s="269">
        <f t="shared" si="875"/>
        <v>0</v>
      </c>
      <c r="BE1184" s="269">
        <f t="shared" si="875"/>
        <v>0</v>
      </c>
      <c r="BF1184" s="269">
        <f t="shared" si="875"/>
        <v>0</v>
      </c>
      <c r="BG1184" s="269">
        <f t="shared" si="875"/>
        <v>0</v>
      </c>
      <c r="BH1184" s="269">
        <f t="shared" si="875"/>
        <v>0</v>
      </c>
      <c r="BI1184" s="269">
        <f t="shared" si="875"/>
        <v>0</v>
      </c>
      <c r="BJ1184" s="269">
        <f t="shared" si="875"/>
        <v>0</v>
      </c>
      <c r="BK1184" s="269">
        <f t="shared" si="875"/>
        <v>0</v>
      </c>
      <c r="BL1184" s="269">
        <f t="shared" si="875"/>
        <v>0</v>
      </c>
      <c r="BM1184" s="269">
        <f t="shared" si="875"/>
        <v>0</v>
      </c>
    </row>
    <row r="1185" spans="3:65" ht="12.75" outlineLevel="1">
      <c r="C1185" s="220">
        <f t="shared" si="862"/>
        <v>11</v>
      </c>
      <c r="D1185" s="198" t="str">
        <f t="shared" si="863"/>
        <v>…</v>
      </c>
      <c r="E1185" s="245" t="str">
        <f t="shared" si="860"/>
        <v>Operating Expense</v>
      </c>
      <c r="F1185" s="215">
        <f t="shared" si="860"/>
        <v>2</v>
      </c>
      <c r="G1185" s="215"/>
      <c r="H1185" s="307">
        <f t="shared" si="867"/>
        <v>0.25345000000000001</v>
      </c>
      <c r="K1185" s="236">
        <f t="shared" si="864"/>
        <v>0</v>
      </c>
      <c r="L1185" s="237">
        <f t="shared" si="865"/>
        <v>0</v>
      </c>
      <c r="O1185" s="269">
        <f t="shared" si="876" ref="O1185:BM1185">O1156*$H1185/(1-$H1185)</f>
        <v>0</v>
      </c>
      <c r="P1185" s="269">
        <f t="shared" si="876"/>
        <v>0</v>
      </c>
      <c r="Q1185" s="269">
        <f t="shared" si="876"/>
        <v>0</v>
      </c>
      <c r="R1185" s="269">
        <f t="shared" si="876"/>
        <v>0</v>
      </c>
      <c r="S1185" s="269">
        <f t="shared" si="876"/>
        <v>0</v>
      </c>
      <c r="T1185" s="269">
        <f t="shared" si="876"/>
        <v>0</v>
      </c>
      <c r="U1185" s="269">
        <f t="shared" si="876"/>
        <v>0</v>
      </c>
      <c r="V1185" s="269">
        <f t="shared" si="876"/>
        <v>0</v>
      </c>
      <c r="W1185" s="269">
        <f t="shared" si="876"/>
        <v>0</v>
      </c>
      <c r="X1185" s="269">
        <f t="shared" si="876"/>
        <v>0</v>
      </c>
      <c r="Y1185" s="269">
        <f t="shared" si="876"/>
        <v>0</v>
      </c>
      <c r="Z1185" s="269">
        <f t="shared" si="876"/>
        <v>0</v>
      </c>
      <c r="AA1185" s="269">
        <f t="shared" si="876"/>
        <v>0</v>
      </c>
      <c r="AB1185" s="269">
        <f t="shared" si="876"/>
        <v>0</v>
      </c>
      <c r="AC1185" s="269">
        <f t="shared" si="876"/>
        <v>0</v>
      </c>
      <c r="AD1185" s="269">
        <f t="shared" si="876"/>
        <v>0</v>
      </c>
      <c r="AE1185" s="269">
        <f t="shared" si="876"/>
        <v>0</v>
      </c>
      <c r="AF1185" s="269">
        <f t="shared" si="876"/>
        <v>0</v>
      </c>
      <c r="AG1185" s="269">
        <f t="shared" si="876"/>
        <v>0</v>
      </c>
      <c r="AH1185" s="269">
        <f t="shared" si="876"/>
        <v>0</v>
      </c>
      <c r="AI1185" s="269">
        <f t="shared" si="876"/>
        <v>0</v>
      </c>
      <c r="AJ1185" s="269">
        <f t="shared" si="876"/>
        <v>0</v>
      </c>
      <c r="AK1185" s="269">
        <f t="shared" si="876"/>
        <v>0</v>
      </c>
      <c r="AL1185" s="269">
        <f t="shared" si="876"/>
        <v>0</v>
      </c>
      <c r="AM1185" s="269">
        <f t="shared" si="876"/>
        <v>0</v>
      </c>
      <c r="AN1185" s="269">
        <f t="shared" si="876"/>
        <v>0</v>
      </c>
      <c r="AO1185" s="269">
        <f t="shared" si="876"/>
        <v>0</v>
      </c>
      <c r="AP1185" s="269">
        <f t="shared" si="876"/>
        <v>0</v>
      </c>
      <c r="AQ1185" s="269">
        <f t="shared" si="876"/>
        <v>0</v>
      </c>
      <c r="AR1185" s="269">
        <f t="shared" si="876"/>
        <v>0</v>
      </c>
      <c r="AS1185" s="269">
        <f t="shared" si="876"/>
        <v>0</v>
      </c>
      <c r="AT1185" s="269">
        <f t="shared" si="876"/>
        <v>0</v>
      </c>
      <c r="AU1185" s="269">
        <f t="shared" si="876"/>
        <v>0</v>
      </c>
      <c r="AV1185" s="269">
        <f t="shared" si="876"/>
        <v>0</v>
      </c>
      <c r="AW1185" s="269">
        <f t="shared" si="876"/>
        <v>0</v>
      </c>
      <c r="AX1185" s="269">
        <f t="shared" si="876"/>
        <v>0</v>
      </c>
      <c r="AY1185" s="269">
        <f t="shared" si="876"/>
        <v>0</v>
      </c>
      <c r="AZ1185" s="269">
        <f t="shared" si="876"/>
        <v>0</v>
      </c>
      <c r="BA1185" s="269">
        <f t="shared" si="876"/>
        <v>0</v>
      </c>
      <c r="BB1185" s="269">
        <f t="shared" si="876"/>
        <v>0</v>
      </c>
      <c r="BC1185" s="269">
        <f t="shared" si="876"/>
        <v>0</v>
      </c>
      <c r="BD1185" s="269">
        <f t="shared" si="876"/>
        <v>0</v>
      </c>
      <c r="BE1185" s="269">
        <f t="shared" si="876"/>
        <v>0</v>
      </c>
      <c r="BF1185" s="269">
        <f t="shared" si="876"/>
        <v>0</v>
      </c>
      <c r="BG1185" s="269">
        <f t="shared" si="876"/>
        <v>0</v>
      </c>
      <c r="BH1185" s="269">
        <f t="shared" si="876"/>
        <v>0</v>
      </c>
      <c r="BI1185" s="269">
        <f t="shared" si="876"/>
        <v>0</v>
      </c>
      <c r="BJ1185" s="269">
        <f t="shared" si="876"/>
        <v>0</v>
      </c>
      <c r="BK1185" s="269">
        <f t="shared" si="876"/>
        <v>0</v>
      </c>
      <c r="BL1185" s="269">
        <f t="shared" si="876"/>
        <v>0</v>
      </c>
      <c r="BM1185" s="269">
        <f t="shared" si="876"/>
        <v>0</v>
      </c>
    </row>
    <row r="1186" spans="3:65" ht="12.75" outlineLevel="1">
      <c r="C1186" s="220">
        <f t="shared" si="862"/>
        <v>12</v>
      </c>
      <c r="D1186" s="198" t="str">
        <f t="shared" si="863"/>
        <v>…</v>
      </c>
      <c r="E1186" s="245" t="str">
        <f t="shared" si="860"/>
        <v>Operating Expense</v>
      </c>
      <c r="F1186" s="215">
        <f t="shared" si="860"/>
        <v>2</v>
      </c>
      <c r="G1186" s="215"/>
      <c r="H1186" s="307">
        <f t="shared" si="867"/>
        <v>0.25345000000000001</v>
      </c>
      <c r="K1186" s="236">
        <f t="shared" si="864"/>
        <v>0</v>
      </c>
      <c r="L1186" s="237">
        <f t="shared" si="865"/>
        <v>0</v>
      </c>
      <c r="O1186" s="269">
        <f t="shared" si="877" ref="O1186:BM1186">O1157*$H1186/(1-$H1186)</f>
        <v>0</v>
      </c>
      <c r="P1186" s="269">
        <f t="shared" si="877"/>
        <v>0</v>
      </c>
      <c r="Q1186" s="269">
        <f t="shared" si="877"/>
        <v>0</v>
      </c>
      <c r="R1186" s="269">
        <f t="shared" si="877"/>
        <v>0</v>
      </c>
      <c r="S1186" s="269">
        <f t="shared" si="877"/>
        <v>0</v>
      </c>
      <c r="T1186" s="269">
        <f t="shared" si="877"/>
        <v>0</v>
      </c>
      <c r="U1186" s="269">
        <f t="shared" si="877"/>
        <v>0</v>
      </c>
      <c r="V1186" s="269">
        <f t="shared" si="877"/>
        <v>0</v>
      </c>
      <c r="W1186" s="269">
        <f t="shared" si="877"/>
        <v>0</v>
      </c>
      <c r="X1186" s="269">
        <f t="shared" si="877"/>
        <v>0</v>
      </c>
      <c r="Y1186" s="269">
        <f t="shared" si="877"/>
        <v>0</v>
      </c>
      <c r="Z1186" s="269">
        <f t="shared" si="877"/>
        <v>0</v>
      </c>
      <c r="AA1186" s="269">
        <f t="shared" si="877"/>
        <v>0</v>
      </c>
      <c r="AB1186" s="269">
        <f t="shared" si="877"/>
        <v>0</v>
      </c>
      <c r="AC1186" s="269">
        <f t="shared" si="877"/>
        <v>0</v>
      </c>
      <c r="AD1186" s="269">
        <f t="shared" si="877"/>
        <v>0</v>
      </c>
      <c r="AE1186" s="269">
        <f t="shared" si="877"/>
        <v>0</v>
      </c>
      <c r="AF1186" s="269">
        <f t="shared" si="877"/>
        <v>0</v>
      </c>
      <c r="AG1186" s="269">
        <f t="shared" si="877"/>
        <v>0</v>
      </c>
      <c r="AH1186" s="269">
        <f t="shared" si="877"/>
        <v>0</v>
      </c>
      <c r="AI1186" s="269">
        <f t="shared" si="877"/>
        <v>0</v>
      </c>
      <c r="AJ1186" s="269">
        <f t="shared" si="877"/>
        <v>0</v>
      </c>
      <c r="AK1186" s="269">
        <f t="shared" si="877"/>
        <v>0</v>
      </c>
      <c r="AL1186" s="269">
        <f t="shared" si="877"/>
        <v>0</v>
      </c>
      <c r="AM1186" s="269">
        <f t="shared" si="877"/>
        <v>0</v>
      </c>
      <c r="AN1186" s="269">
        <f t="shared" si="877"/>
        <v>0</v>
      </c>
      <c r="AO1186" s="269">
        <f t="shared" si="877"/>
        <v>0</v>
      </c>
      <c r="AP1186" s="269">
        <f t="shared" si="877"/>
        <v>0</v>
      </c>
      <c r="AQ1186" s="269">
        <f t="shared" si="877"/>
        <v>0</v>
      </c>
      <c r="AR1186" s="269">
        <f t="shared" si="877"/>
        <v>0</v>
      </c>
      <c r="AS1186" s="269">
        <f t="shared" si="877"/>
        <v>0</v>
      </c>
      <c r="AT1186" s="269">
        <f t="shared" si="877"/>
        <v>0</v>
      </c>
      <c r="AU1186" s="269">
        <f t="shared" si="877"/>
        <v>0</v>
      </c>
      <c r="AV1186" s="269">
        <f t="shared" si="877"/>
        <v>0</v>
      </c>
      <c r="AW1186" s="269">
        <f t="shared" si="877"/>
        <v>0</v>
      </c>
      <c r="AX1186" s="269">
        <f t="shared" si="877"/>
        <v>0</v>
      </c>
      <c r="AY1186" s="269">
        <f t="shared" si="877"/>
        <v>0</v>
      </c>
      <c r="AZ1186" s="269">
        <f t="shared" si="877"/>
        <v>0</v>
      </c>
      <c r="BA1186" s="269">
        <f t="shared" si="877"/>
        <v>0</v>
      </c>
      <c r="BB1186" s="269">
        <f t="shared" si="877"/>
        <v>0</v>
      </c>
      <c r="BC1186" s="269">
        <f t="shared" si="877"/>
        <v>0</v>
      </c>
      <c r="BD1186" s="269">
        <f t="shared" si="877"/>
        <v>0</v>
      </c>
      <c r="BE1186" s="269">
        <f t="shared" si="877"/>
        <v>0</v>
      </c>
      <c r="BF1186" s="269">
        <f t="shared" si="877"/>
        <v>0</v>
      </c>
      <c r="BG1186" s="269">
        <f t="shared" si="877"/>
        <v>0</v>
      </c>
      <c r="BH1186" s="269">
        <f t="shared" si="877"/>
        <v>0</v>
      </c>
      <c r="BI1186" s="269">
        <f t="shared" si="877"/>
        <v>0</v>
      </c>
      <c r="BJ1186" s="269">
        <f t="shared" si="877"/>
        <v>0</v>
      </c>
      <c r="BK1186" s="269">
        <f t="shared" si="877"/>
        <v>0</v>
      </c>
      <c r="BL1186" s="269">
        <f t="shared" si="877"/>
        <v>0</v>
      </c>
      <c r="BM1186" s="269">
        <f t="shared" si="877"/>
        <v>0</v>
      </c>
    </row>
    <row r="1187" spans="3:65" ht="12.75" outlineLevel="1">
      <c r="C1187" s="220">
        <f t="shared" si="862"/>
        <v>13</v>
      </c>
      <c r="D1187" s="198" t="str">
        <f t="shared" si="863"/>
        <v>…</v>
      </c>
      <c r="E1187" s="245" t="str">
        <f t="shared" si="860"/>
        <v>Operating Expense</v>
      </c>
      <c r="F1187" s="215">
        <f t="shared" si="860"/>
        <v>2</v>
      </c>
      <c r="G1187" s="215"/>
      <c r="H1187" s="307">
        <f t="shared" si="867"/>
        <v>0.25345000000000001</v>
      </c>
      <c r="K1187" s="236">
        <f t="shared" si="864"/>
        <v>0</v>
      </c>
      <c r="L1187" s="237">
        <f t="shared" si="865"/>
        <v>0</v>
      </c>
      <c r="O1187" s="269">
        <f t="shared" si="878" ref="O1187:BM1187">O1158*$H1187/(1-$H1187)</f>
        <v>0</v>
      </c>
      <c r="P1187" s="269">
        <f t="shared" si="878"/>
        <v>0</v>
      </c>
      <c r="Q1187" s="269">
        <f t="shared" si="878"/>
        <v>0</v>
      </c>
      <c r="R1187" s="269">
        <f t="shared" si="878"/>
        <v>0</v>
      </c>
      <c r="S1187" s="269">
        <f t="shared" si="878"/>
        <v>0</v>
      </c>
      <c r="T1187" s="269">
        <f t="shared" si="878"/>
        <v>0</v>
      </c>
      <c r="U1187" s="269">
        <f t="shared" si="878"/>
        <v>0</v>
      </c>
      <c r="V1187" s="269">
        <f t="shared" si="878"/>
        <v>0</v>
      </c>
      <c r="W1187" s="269">
        <f t="shared" si="878"/>
        <v>0</v>
      </c>
      <c r="X1187" s="269">
        <f t="shared" si="878"/>
        <v>0</v>
      </c>
      <c r="Y1187" s="269">
        <f t="shared" si="878"/>
        <v>0</v>
      </c>
      <c r="Z1187" s="269">
        <f t="shared" si="878"/>
        <v>0</v>
      </c>
      <c r="AA1187" s="269">
        <f t="shared" si="878"/>
        <v>0</v>
      </c>
      <c r="AB1187" s="269">
        <f t="shared" si="878"/>
        <v>0</v>
      </c>
      <c r="AC1187" s="269">
        <f t="shared" si="878"/>
        <v>0</v>
      </c>
      <c r="AD1187" s="269">
        <f t="shared" si="878"/>
        <v>0</v>
      </c>
      <c r="AE1187" s="269">
        <f t="shared" si="878"/>
        <v>0</v>
      </c>
      <c r="AF1187" s="269">
        <f t="shared" si="878"/>
        <v>0</v>
      </c>
      <c r="AG1187" s="269">
        <f t="shared" si="878"/>
        <v>0</v>
      </c>
      <c r="AH1187" s="269">
        <f t="shared" si="878"/>
        <v>0</v>
      </c>
      <c r="AI1187" s="269">
        <f t="shared" si="878"/>
        <v>0</v>
      </c>
      <c r="AJ1187" s="269">
        <f t="shared" si="878"/>
        <v>0</v>
      </c>
      <c r="AK1187" s="269">
        <f t="shared" si="878"/>
        <v>0</v>
      </c>
      <c r="AL1187" s="269">
        <f t="shared" si="878"/>
        <v>0</v>
      </c>
      <c r="AM1187" s="269">
        <f t="shared" si="878"/>
        <v>0</v>
      </c>
      <c r="AN1187" s="269">
        <f t="shared" si="878"/>
        <v>0</v>
      </c>
      <c r="AO1187" s="269">
        <f t="shared" si="878"/>
        <v>0</v>
      </c>
      <c r="AP1187" s="269">
        <f t="shared" si="878"/>
        <v>0</v>
      </c>
      <c r="AQ1187" s="269">
        <f t="shared" si="878"/>
        <v>0</v>
      </c>
      <c r="AR1187" s="269">
        <f t="shared" si="878"/>
        <v>0</v>
      </c>
      <c r="AS1187" s="269">
        <f t="shared" si="878"/>
        <v>0</v>
      </c>
      <c r="AT1187" s="269">
        <f t="shared" si="878"/>
        <v>0</v>
      </c>
      <c r="AU1187" s="269">
        <f t="shared" si="878"/>
        <v>0</v>
      </c>
      <c r="AV1187" s="269">
        <f t="shared" si="878"/>
        <v>0</v>
      </c>
      <c r="AW1187" s="269">
        <f t="shared" si="878"/>
        <v>0</v>
      </c>
      <c r="AX1187" s="269">
        <f t="shared" si="878"/>
        <v>0</v>
      </c>
      <c r="AY1187" s="269">
        <f t="shared" si="878"/>
        <v>0</v>
      </c>
      <c r="AZ1187" s="269">
        <f t="shared" si="878"/>
        <v>0</v>
      </c>
      <c r="BA1187" s="269">
        <f t="shared" si="878"/>
        <v>0</v>
      </c>
      <c r="BB1187" s="269">
        <f t="shared" si="878"/>
        <v>0</v>
      </c>
      <c r="BC1187" s="269">
        <f t="shared" si="878"/>
        <v>0</v>
      </c>
      <c r="BD1187" s="269">
        <f t="shared" si="878"/>
        <v>0</v>
      </c>
      <c r="BE1187" s="269">
        <f t="shared" si="878"/>
        <v>0</v>
      </c>
      <c r="BF1187" s="269">
        <f t="shared" si="878"/>
        <v>0</v>
      </c>
      <c r="BG1187" s="269">
        <f t="shared" si="878"/>
        <v>0</v>
      </c>
      <c r="BH1187" s="269">
        <f t="shared" si="878"/>
        <v>0</v>
      </c>
      <c r="BI1187" s="269">
        <f t="shared" si="878"/>
        <v>0</v>
      </c>
      <c r="BJ1187" s="269">
        <f t="shared" si="878"/>
        <v>0</v>
      </c>
      <c r="BK1187" s="269">
        <f t="shared" si="878"/>
        <v>0</v>
      </c>
      <c r="BL1187" s="269">
        <f t="shared" si="878"/>
        <v>0</v>
      </c>
      <c r="BM1187" s="269">
        <f t="shared" si="878"/>
        <v>0</v>
      </c>
    </row>
    <row r="1188" spans="3:65" ht="12.75" outlineLevel="1">
      <c r="C1188" s="220">
        <f t="shared" si="862"/>
        <v>14</v>
      </c>
      <c r="D1188" s="198" t="str">
        <f t="shared" si="863"/>
        <v>…</v>
      </c>
      <c r="E1188" s="245" t="str">
        <f t="shared" si="860"/>
        <v>Operating Expense</v>
      </c>
      <c r="F1188" s="215">
        <f t="shared" si="860"/>
        <v>2</v>
      </c>
      <c r="G1188" s="215"/>
      <c r="H1188" s="307">
        <f t="shared" si="867"/>
        <v>0.25345000000000001</v>
      </c>
      <c r="K1188" s="236">
        <f t="shared" si="864"/>
        <v>0</v>
      </c>
      <c r="L1188" s="237">
        <f t="shared" si="865"/>
        <v>0</v>
      </c>
      <c r="O1188" s="269">
        <f t="shared" si="879" ref="O1188:BM1188">O1159*$H1188/(1-$H1188)</f>
        <v>0</v>
      </c>
      <c r="P1188" s="269">
        <f t="shared" si="879"/>
        <v>0</v>
      </c>
      <c r="Q1188" s="269">
        <f t="shared" si="879"/>
        <v>0</v>
      </c>
      <c r="R1188" s="269">
        <f t="shared" si="879"/>
        <v>0</v>
      </c>
      <c r="S1188" s="269">
        <f t="shared" si="879"/>
        <v>0</v>
      </c>
      <c r="T1188" s="269">
        <f t="shared" si="879"/>
        <v>0</v>
      </c>
      <c r="U1188" s="269">
        <f t="shared" si="879"/>
        <v>0</v>
      </c>
      <c r="V1188" s="269">
        <f t="shared" si="879"/>
        <v>0</v>
      </c>
      <c r="W1188" s="269">
        <f t="shared" si="879"/>
        <v>0</v>
      </c>
      <c r="X1188" s="269">
        <f t="shared" si="879"/>
        <v>0</v>
      </c>
      <c r="Y1188" s="269">
        <f t="shared" si="879"/>
        <v>0</v>
      </c>
      <c r="Z1188" s="269">
        <f t="shared" si="879"/>
        <v>0</v>
      </c>
      <c r="AA1188" s="269">
        <f t="shared" si="879"/>
        <v>0</v>
      </c>
      <c r="AB1188" s="269">
        <f t="shared" si="879"/>
        <v>0</v>
      </c>
      <c r="AC1188" s="269">
        <f t="shared" si="879"/>
        <v>0</v>
      </c>
      <c r="AD1188" s="269">
        <f t="shared" si="879"/>
        <v>0</v>
      </c>
      <c r="AE1188" s="269">
        <f t="shared" si="879"/>
        <v>0</v>
      </c>
      <c r="AF1188" s="269">
        <f t="shared" si="879"/>
        <v>0</v>
      </c>
      <c r="AG1188" s="269">
        <f t="shared" si="879"/>
        <v>0</v>
      </c>
      <c r="AH1188" s="269">
        <f t="shared" si="879"/>
        <v>0</v>
      </c>
      <c r="AI1188" s="269">
        <f t="shared" si="879"/>
        <v>0</v>
      </c>
      <c r="AJ1188" s="269">
        <f t="shared" si="879"/>
        <v>0</v>
      </c>
      <c r="AK1188" s="269">
        <f t="shared" si="879"/>
        <v>0</v>
      </c>
      <c r="AL1188" s="269">
        <f t="shared" si="879"/>
        <v>0</v>
      </c>
      <c r="AM1188" s="269">
        <f t="shared" si="879"/>
        <v>0</v>
      </c>
      <c r="AN1188" s="269">
        <f t="shared" si="879"/>
        <v>0</v>
      </c>
      <c r="AO1188" s="269">
        <f t="shared" si="879"/>
        <v>0</v>
      </c>
      <c r="AP1188" s="269">
        <f t="shared" si="879"/>
        <v>0</v>
      </c>
      <c r="AQ1188" s="269">
        <f t="shared" si="879"/>
        <v>0</v>
      </c>
      <c r="AR1188" s="269">
        <f t="shared" si="879"/>
        <v>0</v>
      </c>
      <c r="AS1188" s="269">
        <f t="shared" si="879"/>
        <v>0</v>
      </c>
      <c r="AT1188" s="269">
        <f t="shared" si="879"/>
        <v>0</v>
      </c>
      <c r="AU1188" s="269">
        <f t="shared" si="879"/>
        <v>0</v>
      </c>
      <c r="AV1188" s="269">
        <f t="shared" si="879"/>
        <v>0</v>
      </c>
      <c r="AW1188" s="269">
        <f t="shared" si="879"/>
        <v>0</v>
      </c>
      <c r="AX1188" s="269">
        <f t="shared" si="879"/>
        <v>0</v>
      </c>
      <c r="AY1188" s="269">
        <f t="shared" si="879"/>
        <v>0</v>
      </c>
      <c r="AZ1188" s="269">
        <f t="shared" si="879"/>
        <v>0</v>
      </c>
      <c r="BA1188" s="269">
        <f t="shared" si="879"/>
        <v>0</v>
      </c>
      <c r="BB1188" s="269">
        <f t="shared" si="879"/>
        <v>0</v>
      </c>
      <c r="BC1188" s="269">
        <f t="shared" si="879"/>
        <v>0</v>
      </c>
      <c r="BD1188" s="269">
        <f t="shared" si="879"/>
        <v>0</v>
      </c>
      <c r="BE1188" s="269">
        <f t="shared" si="879"/>
        <v>0</v>
      </c>
      <c r="BF1188" s="269">
        <f t="shared" si="879"/>
        <v>0</v>
      </c>
      <c r="BG1188" s="269">
        <f t="shared" si="879"/>
        <v>0</v>
      </c>
      <c r="BH1188" s="269">
        <f t="shared" si="879"/>
        <v>0</v>
      </c>
      <c r="BI1188" s="269">
        <f t="shared" si="879"/>
        <v>0</v>
      </c>
      <c r="BJ1188" s="269">
        <f t="shared" si="879"/>
        <v>0</v>
      </c>
      <c r="BK1188" s="269">
        <f t="shared" si="879"/>
        <v>0</v>
      </c>
      <c r="BL1188" s="269">
        <f t="shared" si="879"/>
        <v>0</v>
      </c>
      <c r="BM1188" s="269">
        <f t="shared" si="879"/>
        <v>0</v>
      </c>
    </row>
    <row r="1189" spans="3:65" ht="12.75" outlineLevel="1">
      <c r="C1189" s="220">
        <f t="shared" si="862"/>
        <v>15</v>
      </c>
      <c r="D1189" s="198" t="str">
        <f t="shared" si="863"/>
        <v>…</v>
      </c>
      <c r="E1189" s="245" t="str">
        <f t="shared" si="860"/>
        <v>Operating Expense</v>
      </c>
      <c r="F1189" s="215">
        <f t="shared" si="860"/>
        <v>2</v>
      </c>
      <c r="G1189" s="215"/>
      <c r="H1189" s="307">
        <f t="shared" si="867"/>
        <v>0.25345000000000001</v>
      </c>
      <c r="K1189" s="236">
        <f t="shared" si="864"/>
        <v>0</v>
      </c>
      <c r="L1189" s="237">
        <f t="shared" si="865"/>
        <v>0</v>
      </c>
      <c r="O1189" s="269">
        <f t="shared" si="880" ref="O1189:BM1189">O1160*$H1189/(1-$H1189)</f>
        <v>0</v>
      </c>
      <c r="P1189" s="269">
        <f t="shared" si="880"/>
        <v>0</v>
      </c>
      <c r="Q1189" s="269">
        <f t="shared" si="880"/>
        <v>0</v>
      </c>
      <c r="R1189" s="269">
        <f t="shared" si="880"/>
        <v>0</v>
      </c>
      <c r="S1189" s="269">
        <f t="shared" si="880"/>
        <v>0</v>
      </c>
      <c r="T1189" s="269">
        <f t="shared" si="880"/>
        <v>0</v>
      </c>
      <c r="U1189" s="269">
        <f t="shared" si="880"/>
        <v>0</v>
      </c>
      <c r="V1189" s="269">
        <f t="shared" si="880"/>
        <v>0</v>
      </c>
      <c r="W1189" s="269">
        <f t="shared" si="880"/>
        <v>0</v>
      </c>
      <c r="X1189" s="269">
        <f t="shared" si="880"/>
        <v>0</v>
      </c>
      <c r="Y1189" s="269">
        <f t="shared" si="880"/>
        <v>0</v>
      </c>
      <c r="Z1189" s="269">
        <f t="shared" si="880"/>
        <v>0</v>
      </c>
      <c r="AA1189" s="269">
        <f t="shared" si="880"/>
        <v>0</v>
      </c>
      <c r="AB1189" s="269">
        <f t="shared" si="880"/>
        <v>0</v>
      </c>
      <c r="AC1189" s="269">
        <f t="shared" si="880"/>
        <v>0</v>
      </c>
      <c r="AD1189" s="269">
        <f t="shared" si="880"/>
        <v>0</v>
      </c>
      <c r="AE1189" s="269">
        <f t="shared" si="880"/>
        <v>0</v>
      </c>
      <c r="AF1189" s="269">
        <f t="shared" si="880"/>
        <v>0</v>
      </c>
      <c r="AG1189" s="269">
        <f t="shared" si="880"/>
        <v>0</v>
      </c>
      <c r="AH1189" s="269">
        <f t="shared" si="880"/>
        <v>0</v>
      </c>
      <c r="AI1189" s="269">
        <f t="shared" si="880"/>
        <v>0</v>
      </c>
      <c r="AJ1189" s="269">
        <f t="shared" si="880"/>
        <v>0</v>
      </c>
      <c r="AK1189" s="269">
        <f t="shared" si="880"/>
        <v>0</v>
      </c>
      <c r="AL1189" s="269">
        <f t="shared" si="880"/>
        <v>0</v>
      </c>
      <c r="AM1189" s="269">
        <f t="shared" si="880"/>
        <v>0</v>
      </c>
      <c r="AN1189" s="269">
        <f t="shared" si="880"/>
        <v>0</v>
      </c>
      <c r="AO1189" s="269">
        <f t="shared" si="880"/>
        <v>0</v>
      </c>
      <c r="AP1189" s="269">
        <f t="shared" si="880"/>
        <v>0</v>
      </c>
      <c r="AQ1189" s="269">
        <f t="shared" si="880"/>
        <v>0</v>
      </c>
      <c r="AR1189" s="269">
        <f t="shared" si="880"/>
        <v>0</v>
      </c>
      <c r="AS1189" s="269">
        <f t="shared" si="880"/>
        <v>0</v>
      </c>
      <c r="AT1189" s="269">
        <f t="shared" si="880"/>
        <v>0</v>
      </c>
      <c r="AU1189" s="269">
        <f t="shared" si="880"/>
        <v>0</v>
      </c>
      <c r="AV1189" s="269">
        <f t="shared" si="880"/>
        <v>0</v>
      </c>
      <c r="AW1189" s="269">
        <f t="shared" si="880"/>
        <v>0</v>
      </c>
      <c r="AX1189" s="269">
        <f t="shared" si="880"/>
        <v>0</v>
      </c>
      <c r="AY1189" s="269">
        <f t="shared" si="880"/>
        <v>0</v>
      </c>
      <c r="AZ1189" s="269">
        <f t="shared" si="880"/>
        <v>0</v>
      </c>
      <c r="BA1189" s="269">
        <f t="shared" si="880"/>
        <v>0</v>
      </c>
      <c r="BB1189" s="269">
        <f t="shared" si="880"/>
        <v>0</v>
      </c>
      <c r="BC1189" s="269">
        <f t="shared" si="880"/>
        <v>0</v>
      </c>
      <c r="BD1189" s="269">
        <f t="shared" si="880"/>
        <v>0</v>
      </c>
      <c r="BE1189" s="269">
        <f t="shared" si="880"/>
        <v>0</v>
      </c>
      <c r="BF1189" s="269">
        <f t="shared" si="880"/>
        <v>0</v>
      </c>
      <c r="BG1189" s="269">
        <f t="shared" si="880"/>
        <v>0</v>
      </c>
      <c r="BH1189" s="269">
        <f t="shared" si="880"/>
        <v>0</v>
      </c>
      <c r="BI1189" s="269">
        <f t="shared" si="880"/>
        <v>0</v>
      </c>
      <c r="BJ1189" s="269">
        <f t="shared" si="880"/>
        <v>0</v>
      </c>
      <c r="BK1189" s="269">
        <f t="shared" si="880"/>
        <v>0</v>
      </c>
      <c r="BL1189" s="269">
        <f t="shared" si="880"/>
        <v>0</v>
      </c>
      <c r="BM1189" s="269">
        <f t="shared" si="880"/>
        <v>0</v>
      </c>
    </row>
    <row r="1190" spans="3:65" ht="12.75" outlineLevel="1">
      <c r="C1190" s="220">
        <f t="shared" si="862"/>
        <v>16</v>
      </c>
      <c r="D1190" s="198" t="str">
        <f t="shared" si="863"/>
        <v>…</v>
      </c>
      <c r="E1190" s="245" t="str">
        <f t="shared" si="860"/>
        <v>Operating Expense</v>
      </c>
      <c r="F1190" s="215">
        <f t="shared" si="860"/>
        <v>2</v>
      </c>
      <c r="G1190" s="215"/>
      <c r="H1190" s="307">
        <f t="shared" si="867"/>
        <v>0.25345000000000001</v>
      </c>
      <c r="K1190" s="236">
        <f t="shared" si="864"/>
        <v>0</v>
      </c>
      <c r="L1190" s="237">
        <f t="shared" si="865"/>
        <v>0</v>
      </c>
      <c r="O1190" s="269">
        <f t="shared" si="881" ref="O1190:BM1190">O1161*$H1190/(1-$H1190)</f>
        <v>0</v>
      </c>
      <c r="P1190" s="269">
        <f t="shared" si="881"/>
        <v>0</v>
      </c>
      <c r="Q1190" s="269">
        <f t="shared" si="881"/>
        <v>0</v>
      </c>
      <c r="R1190" s="269">
        <f t="shared" si="881"/>
        <v>0</v>
      </c>
      <c r="S1190" s="269">
        <f t="shared" si="881"/>
        <v>0</v>
      </c>
      <c r="T1190" s="269">
        <f t="shared" si="881"/>
        <v>0</v>
      </c>
      <c r="U1190" s="269">
        <f t="shared" si="881"/>
        <v>0</v>
      </c>
      <c r="V1190" s="269">
        <f t="shared" si="881"/>
        <v>0</v>
      </c>
      <c r="W1190" s="269">
        <f t="shared" si="881"/>
        <v>0</v>
      </c>
      <c r="X1190" s="269">
        <f t="shared" si="881"/>
        <v>0</v>
      </c>
      <c r="Y1190" s="269">
        <f t="shared" si="881"/>
        <v>0</v>
      </c>
      <c r="Z1190" s="269">
        <f t="shared" si="881"/>
        <v>0</v>
      </c>
      <c r="AA1190" s="269">
        <f t="shared" si="881"/>
        <v>0</v>
      </c>
      <c r="AB1190" s="269">
        <f t="shared" si="881"/>
        <v>0</v>
      </c>
      <c r="AC1190" s="269">
        <f t="shared" si="881"/>
        <v>0</v>
      </c>
      <c r="AD1190" s="269">
        <f t="shared" si="881"/>
        <v>0</v>
      </c>
      <c r="AE1190" s="269">
        <f t="shared" si="881"/>
        <v>0</v>
      </c>
      <c r="AF1190" s="269">
        <f t="shared" si="881"/>
        <v>0</v>
      </c>
      <c r="AG1190" s="269">
        <f t="shared" si="881"/>
        <v>0</v>
      </c>
      <c r="AH1190" s="269">
        <f t="shared" si="881"/>
        <v>0</v>
      </c>
      <c r="AI1190" s="269">
        <f t="shared" si="881"/>
        <v>0</v>
      </c>
      <c r="AJ1190" s="269">
        <f t="shared" si="881"/>
        <v>0</v>
      </c>
      <c r="AK1190" s="269">
        <f t="shared" si="881"/>
        <v>0</v>
      </c>
      <c r="AL1190" s="269">
        <f t="shared" si="881"/>
        <v>0</v>
      </c>
      <c r="AM1190" s="269">
        <f t="shared" si="881"/>
        <v>0</v>
      </c>
      <c r="AN1190" s="269">
        <f t="shared" si="881"/>
        <v>0</v>
      </c>
      <c r="AO1190" s="269">
        <f t="shared" si="881"/>
        <v>0</v>
      </c>
      <c r="AP1190" s="269">
        <f t="shared" si="881"/>
        <v>0</v>
      </c>
      <c r="AQ1190" s="269">
        <f t="shared" si="881"/>
        <v>0</v>
      </c>
      <c r="AR1190" s="269">
        <f t="shared" si="881"/>
        <v>0</v>
      </c>
      <c r="AS1190" s="269">
        <f t="shared" si="881"/>
        <v>0</v>
      </c>
      <c r="AT1190" s="269">
        <f t="shared" si="881"/>
        <v>0</v>
      </c>
      <c r="AU1190" s="269">
        <f t="shared" si="881"/>
        <v>0</v>
      </c>
      <c r="AV1190" s="269">
        <f t="shared" si="881"/>
        <v>0</v>
      </c>
      <c r="AW1190" s="269">
        <f t="shared" si="881"/>
        <v>0</v>
      </c>
      <c r="AX1190" s="269">
        <f t="shared" si="881"/>
        <v>0</v>
      </c>
      <c r="AY1190" s="269">
        <f t="shared" si="881"/>
        <v>0</v>
      </c>
      <c r="AZ1190" s="269">
        <f t="shared" si="881"/>
        <v>0</v>
      </c>
      <c r="BA1190" s="269">
        <f t="shared" si="881"/>
        <v>0</v>
      </c>
      <c r="BB1190" s="269">
        <f t="shared" si="881"/>
        <v>0</v>
      </c>
      <c r="BC1190" s="269">
        <f t="shared" si="881"/>
        <v>0</v>
      </c>
      <c r="BD1190" s="269">
        <f t="shared" si="881"/>
        <v>0</v>
      </c>
      <c r="BE1190" s="269">
        <f t="shared" si="881"/>
        <v>0</v>
      </c>
      <c r="BF1190" s="269">
        <f t="shared" si="881"/>
        <v>0</v>
      </c>
      <c r="BG1190" s="269">
        <f t="shared" si="881"/>
        <v>0</v>
      </c>
      <c r="BH1190" s="269">
        <f t="shared" si="881"/>
        <v>0</v>
      </c>
      <c r="BI1190" s="269">
        <f t="shared" si="881"/>
        <v>0</v>
      </c>
      <c r="BJ1190" s="269">
        <f t="shared" si="881"/>
        <v>0</v>
      </c>
      <c r="BK1190" s="269">
        <f t="shared" si="881"/>
        <v>0</v>
      </c>
      <c r="BL1190" s="269">
        <f t="shared" si="881"/>
        <v>0</v>
      </c>
      <c r="BM1190" s="269">
        <f t="shared" si="881"/>
        <v>0</v>
      </c>
    </row>
    <row r="1191" spans="3:65" ht="12.75" outlineLevel="1">
      <c r="C1191" s="220">
        <f t="shared" si="862"/>
        <v>17</v>
      </c>
      <c r="D1191" s="198" t="str">
        <f t="shared" si="863"/>
        <v>…</v>
      </c>
      <c r="E1191" s="245" t="str">
        <f t="shared" si="860"/>
        <v>Operating Expense</v>
      </c>
      <c r="F1191" s="215">
        <f t="shared" si="860"/>
        <v>2</v>
      </c>
      <c r="G1191" s="215"/>
      <c r="H1191" s="307">
        <f t="shared" si="867"/>
        <v>0.25345000000000001</v>
      </c>
      <c r="K1191" s="236">
        <f t="shared" si="864"/>
        <v>0</v>
      </c>
      <c r="L1191" s="237">
        <f t="shared" si="865"/>
        <v>0</v>
      </c>
      <c r="O1191" s="269">
        <f t="shared" si="882" ref="O1191:BM1191">O1162*$H1191/(1-$H1191)</f>
        <v>0</v>
      </c>
      <c r="P1191" s="269">
        <f t="shared" si="882"/>
        <v>0</v>
      </c>
      <c r="Q1191" s="269">
        <f t="shared" si="882"/>
        <v>0</v>
      </c>
      <c r="R1191" s="269">
        <f t="shared" si="882"/>
        <v>0</v>
      </c>
      <c r="S1191" s="269">
        <f t="shared" si="882"/>
        <v>0</v>
      </c>
      <c r="T1191" s="269">
        <f t="shared" si="882"/>
        <v>0</v>
      </c>
      <c r="U1191" s="269">
        <f t="shared" si="882"/>
        <v>0</v>
      </c>
      <c r="V1191" s="269">
        <f t="shared" si="882"/>
        <v>0</v>
      </c>
      <c r="W1191" s="269">
        <f t="shared" si="882"/>
        <v>0</v>
      </c>
      <c r="X1191" s="269">
        <f t="shared" si="882"/>
        <v>0</v>
      </c>
      <c r="Y1191" s="269">
        <f t="shared" si="882"/>
        <v>0</v>
      </c>
      <c r="Z1191" s="269">
        <f t="shared" si="882"/>
        <v>0</v>
      </c>
      <c r="AA1191" s="269">
        <f t="shared" si="882"/>
        <v>0</v>
      </c>
      <c r="AB1191" s="269">
        <f t="shared" si="882"/>
        <v>0</v>
      </c>
      <c r="AC1191" s="269">
        <f t="shared" si="882"/>
        <v>0</v>
      </c>
      <c r="AD1191" s="269">
        <f t="shared" si="882"/>
        <v>0</v>
      </c>
      <c r="AE1191" s="269">
        <f t="shared" si="882"/>
        <v>0</v>
      </c>
      <c r="AF1191" s="269">
        <f t="shared" si="882"/>
        <v>0</v>
      </c>
      <c r="AG1191" s="269">
        <f t="shared" si="882"/>
        <v>0</v>
      </c>
      <c r="AH1191" s="269">
        <f t="shared" si="882"/>
        <v>0</v>
      </c>
      <c r="AI1191" s="269">
        <f t="shared" si="882"/>
        <v>0</v>
      </c>
      <c r="AJ1191" s="269">
        <f t="shared" si="882"/>
        <v>0</v>
      </c>
      <c r="AK1191" s="269">
        <f t="shared" si="882"/>
        <v>0</v>
      </c>
      <c r="AL1191" s="269">
        <f t="shared" si="882"/>
        <v>0</v>
      </c>
      <c r="AM1191" s="269">
        <f t="shared" si="882"/>
        <v>0</v>
      </c>
      <c r="AN1191" s="269">
        <f t="shared" si="882"/>
        <v>0</v>
      </c>
      <c r="AO1191" s="269">
        <f t="shared" si="882"/>
        <v>0</v>
      </c>
      <c r="AP1191" s="269">
        <f t="shared" si="882"/>
        <v>0</v>
      </c>
      <c r="AQ1191" s="269">
        <f t="shared" si="882"/>
        <v>0</v>
      </c>
      <c r="AR1191" s="269">
        <f t="shared" si="882"/>
        <v>0</v>
      </c>
      <c r="AS1191" s="269">
        <f t="shared" si="882"/>
        <v>0</v>
      </c>
      <c r="AT1191" s="269">
        <f t="shared" si="882"/>
        <v>0</v>
      </c>
      <c r="AU1191" s="269">
        <f t="shared" si="882"/>
        <v>0</v>
      </c>
      <c r="AV1191" s="269">
        <f t="shared" si="882"/>
        <v>0</v>
      </c>
      <c r="AW1191" s="269">
        <f t="shared" si="882"/>
        <v>0</v>
      </c>
      <c r="AX1191" s="269">
        <f t="shared" si="882"/>
        <v>0</v>
      </c>
      <c r="AY1191" s="269">
        <f t="shared" si="882"/>
        <v>0</v>
      </c>
      <c r="AZ1191" s="269">
        <f t="shared" si="882"/>
        <v>0</v>
      </c>
      <c r="BA1191" s="269">
        <f t="shared" si="882"/>
        <v>0</v>
      </c>
      <c r="BB1191" s="269">
        <f t="shared" si="882"/>
        <v>0</v>
      </c>
      <c r="BC1191" s="269">
        <f t="shared" si="882"/>
        <v>0</v>
      </c>
      <c r="BD1191" s="269">
        <f t="shared" si="882"/>
        <v>0</v>
      </c>
      <c r="BE1191" s="269">
        <f t="shared" si="882"/>
        <v>0</v>
      </c>
      <c r="BF1191" s="269">
        <f t="shared" si="882"/>
        <v>0</v>
      </c>
      <c r="BG1191" s="269">
        <f t="shared" si="882"/>
        <v>0</v>
      </c>
      <c r="BH1191" s="269">
        <f t="shared" si="882"/>
        <v>0</v>
      </c>
      <c r="BI1191" s="269">
        <f t="shared" si="882"/>
        <v>0</v>
      </c>
      <c r="BJ1191" s="269">
        <f t="shared" si="882"/>
        <v>0</v>
      </c>
      <c r="BK1191" s="269">
        <f t="shared" si="882"/>
        <v>0</v>
      </c>
      <c r="BL1191" s="269">
        <f t="shared" si="882"/>
        <v>0</v>
      </c>
      <c r="BM1191" s="269">
        <f t="shared" si="882"/>
        <v>0</v>
      </c>
    </row>
    <row r="1192" spans="3:65" ht="12.75" outlineLevel="1">
      <c r="C1192" s="220">
        <f t="shared" si="862"/>
        <v>18</v>
      </c>
      <c r="D1192" s="198" t="str">
        <f t="shared" si="863"/>
        <v>…</v>
      </c>
      <c r="E1192" s="245" t="str">
        <f t="shared" si="860"/>
        <v>Operating Expense</v>
      </c>
      <c r="F1192" s="215">
        <f t="shared" si="860"/>
        <v>2</v>
      </c>
      <c r="G1192" s="215"/>
      <c r="H1192" s="307">
        <f t="shared" si="867"/>
        <v>0.25345000000000001</v>
      </c>
      <c r="K1192" s="236">
        <f t="shared" si="864"/>
        <v>0</v>
      </c>
      <c r="L1192" s="237">
        <f t="shared" si="865"/>
        <v>0</v>
      </c>
      <c r="O1192" s="269">
        <f t="shared" si="883" ref="O1192:BM1192">O1163*$H1192/(1-$H1192)</f>
        <v>0</v>
      </c>
      <c r="P1192" s="269">
        <f t="shared" si="883"/>
        <v>0</v>
      </c>
      <c r="Q1192" s="269">
        <f t="shared" si="883"/>
        <v>0</v>
      </c>
      <c r="R1192" s="269">
        <f t="shared" si="883"/>
        <v>0</v>
      </c>
      <c r="S1192" s="269">
        <f t="shared" si="883"/>
        <v>0</v>
      </c>
      <c r="T1192" s="269">
        <f t="shared" si="883"/>
        <v>0</v>
      </c>
      <c r="U1192" s="269">
        <f t="shared" si="883"/>
        <v>0</v>
      </c>
      <c r="V1192" s="269">
        <f t="shared" si="883"/>
        <v>0</v>
      </c>
      <c r="W1192" s="269">
        <f t="shared" si="883"/>
        <v>0</v>
      </c>
      <c r="X1192" s="269">
        <f t="shared" si="883"/>
        <v>0</v>
      </c>
      <c r="Y1192" s="269">
        <f t="shared" si="883"/>
        <v>0</v>
      </c>
      <c r="Z1192" s="269">
        <f t="shared" si="883"/>
        <v>0</v>
      </c>
      <c r="AA1192" s="269">
        <f t="shared" si="883"/>
        <v>0</v>
      </c>
      <c r="AB1192" s="269">
        <f t="shared" si="883"/>
        <v>0</v>
      </c>
      <c r="AC1192" s="269">
        <f t="shared" si="883"/>
        <v>0</v>
      </c>
      <c r="AD1192" s="269">
        <f t="shared" si="883"/>
        <v>0</v>
      </c>
      <c r="AE1192" s="269">
        <f t="shared" si="883"/>
        <v>0</v>
      </c>
      <c r="AF1192" s="269">
        <f t="shared" si="883"/>
        <v>0</v>
      </c>
      <c r="AG1192" s="269">
        <f t="shared" si="883"/>
        <v>0</v>
      </c>
      <c r="AH1192" s="269">
        <f t="shared" si="883"/>
        <v>0</v>
      </c>
      <c r="AI1192" s="269">
        <f t="shared" si="883"/>
        <v>0</v>
      </c>
      <c r="AJ1192" s="269">
        <f t="shared" si="883"/>
        <v>0</v>
      </c>
      <c r="AK1192" s="269">
        <f t="shared" si="883"/>
        <v>0</v>
      </c>
      <c r="AL1192" s="269">
        <f t="shared" si="883"/>
        <v>0</v>
      </c>
      <c r="AM1192" s="269">
        <f t="shared" si="883"/>
        <v>0</v>
      </c>
      <c r="AN1192" s="269">
        <f t="shared" si="883"/>
        <v>0</v>
      </c>
      <c r="AO1192" s="269">
        <f t="shared" si="883"/>
        <v>0</v>
      </c>
      <c r="AP1192" s="269">
        <f t="shared" si="883"/>
        <v>0</v>
      </c>
      <c r="AQ1192" s="269">
        <f t="shared" si="883"/>
        <v>0</v>
      </c>
      <c r="AR1192" s="269">
        <f t="shared" si="883"/>
        <v>0</v>
      </c>
      <c r="AS1192" s="269">
        <f t="shared" si="883"/>
        <v>0</v>
      </c>
      <c r="AT1192" s="269">
        <f t="shared" si="883"/>
        <v>0</v>
      </c>
      <c r="AU1192" s="269">
        <f t="shared" si="883"/>
        <v>0</v>
      </c>
      <c r="AV1192" s="269">
        <f t="shared" si="883"/>
        <v>0</v>
      </c>
      <c r="AW1192" s="269">
        <f t="shared" si="883"/>
        <v>0</v>
      </c>
      <c r="AX1192" s="269">
        <f t="shared" si="883"/>
        <v>0</v>
      </c>
      <c r="AY1192" s="269">
        <f t="shared" si="883"/>
        <v>0</v>
      </c>
      <c r="AZ1192" s="269">
        <f t="shared" si="883"/>
        <v>0</v>
      </c>
      <c r="BA1192" s="269">
        <f t="shared" si="883"/>
        <v>0</v>
      </c>
      <c r="BB1192" s="269">
        <f t="shared" si="883"/>
        <v>0</v>
      </c>
      <c r="BC1192" s="269">
        <f t="shared" si="883"/>
        <v>0</v>
      </c>
      <c r="BD1192" s="269">
        <f t="shared" si="883"/>
        <v>0</v>
      </c>
      <c r="BE1192" s="269">
        <f t="shared" si="883"/>
        <v>0</v>
      </c>
      <c r="BF1192" s="269">
        <f t="shared" si="883"/>
        <v>0</v>
      </c>
      <c r="BG1192" s="269">
        <f t="shared" si="883"/>
        <v>0</v>
      </c>
      <c r="BH1192" s="269">
        <f t="shared" si="883"/>
        <v>0</v>
      </c>
      <c r="BI1192" s="269">
        <f t="shared" si="883"/>
        <v>0</v>
      </c>
      <c r="BJ1192" s="269">
        <f t="shared" si="883"/>
        <v>0</v>
      </c>
      <c r="BK1192" s="269">
        <f t="shared" si="883"/>
        <v>0</v>
      </c>
      <c r="BL1192" s="269">
        <f t="shared" si="883"/>
        <v>0</v>
      </c>
      <c r="BM1192" s="269">
        <f t="shared" si="883"/>
        <v>0</v>
      </c>
    </row>
    <row r="1193" spans="3:65" ht="12.75" outlineLevel="1">
      <c r="C1193" s="220">
        <f t="shared" si="862"/>
        <v>19</v>
      </c>
      <c r="D1193" s="198" t="str">
        <f t="shared" si="863"/>
        <v>…</v>
      </c>
      <c r="E1193" s="245" t="str">
        <f t="shared" si="860"/>
        <v>Operating Expense</v>
      </c>
      <c r="F1193" s="215">
        <f t="shared" si="860"/>
        <v>2</v>
      </c>
      <c r="G1193" s="215"/>
      <c r="H1193" s="307">
        <f t="shared" si="867"/>
        <v>0.25345000000000001</v>
      </c>
      <c r="K1193" s="236">
        <f t="shared" si="864"/>
        <v>0</v>
      </c>
      <c r="L1193" s="237">
        <f t="shared" si="865"/>
        <v>0</v>
      </c>
      <c r="O1193" s="269">
        <f t="shared" si="884" ref="O1193:BM1193">O1164*$H1193/(1-$H1193)</f>
        <v>0</v>
      </c>
      <c r="P1193" s="269">
        <f t="shared" si="884"/>
        <v>0</v>
      </c>
      <c r="Q1193" s="269">
        <f t="shared" si="884"/>
        <v>0</v>
      </c>
      <c r="R1193" s="269">
        <f t="shared" si="884"/>
        <v>0</v>
      </c>
      <c r="S1193" s="269">
        <f t="shared" si="884"/>
        <v>0</v>
      </c>
      <c r="T1193" s="269">
        <f t="shared" si="884"/>
        <v>0</v>
      </c>
      <c r="U1193" s="269">
        <f t="shared" si="884"/>
        <v>0</v>
      </c>
      <c r="V1193" s="269">
        <f t="shared" si="884"/>
        <v>0</v>
      </c>
      <c r="W1193" s="269">
        <f t="shared" si="884"/>
        <v>0</v>
      </c>
      <c r="X1193" s="269">
        <f t="shared" si="884"/>
        <v>0</v>
      </c>
      <c r="Y1193" s="269">
        <f t="shared" si="884"/>
        <v>0</v>
      </c>
      <c r="Z1193" s="269">
        <f t="shared" si="884"/>
        <v>0</v>
      </c>
      <c r="AA1193" s="269">
        <f t="shared" si="884"/>
        <v>0</v>
      </c>
      <c r="AB1193" s="269">
        <f t="shared" si="884"/>
        <v>0</v>
      </c>
      <c r="AC1193" s="269">
        <f t="shared" si="884"/>
        <v>0</v>
      </c>
      <c r="AD1193" s="269">
        <f t="shared" si="884"/>
        <v>0</v>
      </c>
      <c r="AE1193" s="269">
        <f t="shared" si="884"/>
        <v>0</v>
      </c>
      <c r="AF1193" s="269">
        <f t="shared" si="884"/>
        <v>0</v>
      </c>
      <c r="AG1193" s="269">
        <f t="shared" si="884"/>
        <v>0</v>
      </c>
      <c r="AH1193" s="269">
        <f t="shared" si="884"/>
        <v>0</v>
      </c>
      <c r="AI1193" s="269">
        <f t="shared" si="884"/>
        <v>0</v>
      </c>
      <c r="AJ1193" s="269">
        <f t="shared" si="884"/>
        <v>0</v>
      </c>
      <c r="AK1193" s="269">
        <f t="shared" si="884"/>
        <v>0</v>
      </c>
      <c r="AL1193" s="269">
        <f t="shared" si="884"/>
        <v>0</v>
      </c>
      <c r="AM1193" s="269">
        <f t="shared" si="884"/>
        <v>0</v>
      </c>
      <c r="AN1193" s="269">
        <f t="shared" si="884"/>
        <v>0</v>
      </c>
      <c r="AO1193" s="269">
        <f t="shared" si="884"/>
        <v>0</v>
      </c>
      <c r="AP1193" s="269">
        <f t="shared" si="884"/>
        <v>0</v>
      </c>
      <c r="AQ1193" s="269">
        <f t="shared" si="884"/>
        <v>0</v>
      </c>
      <c r="AR1193" s="269">
        <f t="shared" si="884"/>
        <v>0</v>
      </c>
      <c r="AS1193" s="269">
        <f t="shared" si="884"/>
        <v>0</v>
      </c>
      <c r="AT1193" s="269">
        <f t="shared" si="884"/>
        <v>0</v>
      </c>
      <c r="AU1193" s="269">
        <f t="shared" si="884"/>
        <v>0</v>
      </c>
      <c r="AV1193" s="269">
        <f t="shared" si="884"/>
        <v>0</v>
      </c>
      <c r="AW1193" s="269">
        <f t="shared" si="884"/>
        <v>0</v>
      </c>
      <c r="AX1193" s="269">
        <f t="shared" si="884"/>
        <v>0</v>
      </c>
      <c r="AY1193" s="269">
        <f t="shared" si="884"/>
        <v>0</v>
      </c>
      <c r="AZ1193" s="269">
        <f t="shared" si="884"/>
        <v>0</v>
      </c>
      <c r="BA1193" s="269">
        <f t="shared" si="884"/>
        <v>0</v>
      </c>
      <c r="BB1193" s="269">
        <f t="shared" si="884"/>
        <v>0</v>
      </c>
      <c r="BC1193" s="269">
        <f t="shared" si="884"/>
        <v>0</v>
      </c>
      <c r="BD1193" s="269">
        <f t="shared" si="884"/>
        <v>0</v>
      </c>
      <c r="BE1193" s="269">
        <f t="shared" si="884"/>
        <v>0</v>
      </c>
      <c r="BF1193" s="269">
        <f t="shared" si="884"/>
        <v>0</v>
      </c>
      <c r="BG1193" s="269">
        <f t="shared" si="884"/>
        <v>0</v>
      </c>
      <c r="BH1193" s="269">
        <f t="shared" si="884"/>
        <v>0</v>
      </c>
      <c r="BI1193" s="269">
        <f t="shared" si="884"/>
        <v>0</v>
      </c>
      <c r="BJ1193" s="269">
        <f t="shared" si="884"/>
        <v>0</v>
      </c>
      <c r="BK1193" s="269">
        <f t="shared" si="884"/>
        <v>0</v>
      </c>
      <c r="BL1193" s="269">
        <f t="shared" si="884"/>
        <v>0</v>
      </c>
      <c r="BM1193" s="269">
        <f t="shared" si="884"/>
        <v>0</v>
      </c>
    </row>
    <row r="1194" spans="3:65" ht="12.75" outlineLevel="1">
      <c r="C1194" s="220">
        <f t="shared" si="862"/>
        <v>20</v>
      </c>
      <c r="D1194" s="198" t="str">
        <f t="shared" si="863"/>
        <v>…</v>
      </c>
      <c r="E1194" s="245" t="str">
        <f t="shared" si="860"/>
        <v>Operating Expense</v>
      </c>
      <c r="F1194" s="215">
        <f t="shared" si="860"/>
        <v>2</v>
      </c>
      <c r="G1194" s="215"/>
      <c r="H1194" s="307">
        <f t="shared" si="867"/>
        <v>0.25345000000000001</v>
      </c>
      <c r="K1194" s="236">
        <f t="shared" si="864"/>
        <v>0</v>
      </c>
      <c r="L1194" s="237">
        <f t="shared" si="865"/>
        <v>0</v>
      </c>
      <c r="O1194" s="269">
        <f t="shared" si="885" ref="O1194:BM1194">O1165*$H1194/(1-$H1194)</f>
        <v>0</v>
      </c>
      <c r="P1194" s="269">
        <f t="shared" si="885"/>
        <v>0</v>
      </c>
      <c r="Q1194" s="269">
        <f t="shared" si="885"/>
        <v>0</v>
      </c>
      <c r="R1194" s="269">
        <f t="shared" si="885"/>
        <v>0</v>
      </c>
      <c r="S1194" s="269">
        <f t="shared" si="885"/>
        <v>0</v>
      </c>
      <c r="T1194" s="269">
        <f t="shared" si="885"/>
        <v>0</v>
      </c>
      <c r="U1194" s="269">
        <f t="shared" si="885"/>
        <v>0</v>
      </c>
      <c r="V1194" s="269">
        <f t="shared" si="885"/>
        <v>0</v>
      </c>
      <c r="W1194" s="269">
        <f t="shared" si="885"/>
        <v>0</v>
      </c>
      <c r="X1194" s="269">
        <f t="shared" si="885"/>
        <v>0</v>
      </c>
      <c r="Y1194" s="269">
        <f t="shared" si="885"/>
        <v>0</v>
      </c>
      <c r="Z1194" s="269">
        <f t="shared" si="885"/>
        <v>0</v>
      </c>
      <c r="AA1194" s="269">
        <f t="shared" si="885"/>
        <v>0</v>
      </c>
      <c r="AB1194" s="269">
        <f t="shared" si="885"/>
        <v>0</v>
      </c>
      <c r="AC1194" s="269">
        <f t="shared" si="885"/>
        <v>0</v>
      </c>
      <c r="AD1194" s="269">
        <f t="shared" si="885"/>
        <v>0</v>
      </c>
      <c r="AE1194" s="269">
        <f t="shared" si="885"/>
        <v>0</v>
      </c>
      <c r="AF1194" s="269">
        <f t="shared" si="885"/>
        <v>0</v>
      </c>
      <c r="AG1194" s="269">
        <f t="shared" si="885"/>
        <v>0</v>
      </c>
      <c r="AH1194" s="269">
        <f t="shared" si="885"/>
        <v>0</v>
      </c>
      <c r="AI1194" s="269">
        <f t="shared" si="885"/>
        <v>0</v>
      </c>
      <c r="AJ1194" s="269">
        <f t="shared" si="885"/>
        <v>0</v>
      </c>
      <c r="AK1194" s="269">
        <f t="shared" si="885"/>
        <v>0</v>
      </c>
      <c r="AL1194" s="269">
        <f t="shared" si="885"/>
        <v>0</v>
      </c>
      <c r="AM1194" s="269">
        <f t="shared" si="885"/>
        <v>0</v>
      </c>
      <c r="AN1194" s="269">
        <f t="shared" si="885"/>
        <v>0</v>
      </c>
      <c r="AO1194" s="269">
        <f t="shared" si="885"/>
        <v>0</v>
      </c>
      <c r="AP1194" s="269">
        <f t="shared" si="885"/>
        <v>0</v>
      </c>
      <c r="AQ1194" s="269">
        <f t="shared" si="885"/>
        <v>0</v>
      </c>
      <c r="AR1194" s="269">
        <f t="shared" si="885"/>
        <v>0</v>
      </c>
      <c r="AS1194" s="269">
        <f t="shared" si="885"/>
        <v>0</v>
      </c>
      <c r="AT1194" s="269">
        <f t="shared" si="885"/>
        <v>0</v>
      </c>
      <c r="AU1194" s="269">
        <f t="shared" si="885"/>
        <v>0</v>
      </c>
      <c r="AV1194" s="269">
        <f t="shared" si="885"/>
        <v>0</v>
      </c>
      <c r="AW1194" s="269">
        <f t="shared" si="885"/>
        <v>0</v>
      </c>
      <c r="AX1194" s="269">
        <f t="shared" si="885"/>
        <v>0</v>
      </c>
      <c r="AY1194" s="269">
        <f t="shared" si="885"/>
        <v>0</v>
      </c>
      <c r="AZ1194" s="269">
        <f t="shared" si="885"/>
        <v>0</v>
      </c>
      <c r="BA1194" s="269">
        <f t="shared" si="885"/>
        <v>0</v>
      </c>
      <c r="BB1194" s="269">
        <f t="shared" si="885"/>
        <v>0</v>
      </c>
      <c r="BC1194" s="269">
        <f t="shared" si="885"/>
        <v>0</v>
      </c>
      <c r="BD1194" s="269">
        <f t="shared" si="885"/>
        <v>0</v>
      </c>
      <c r="BE1194" s="269">
        <f t="shared" si="885"/>
        <v>0</v>
      </c>
      <c r="BF1194" s="269">
        <f t="shared" si="885"/>
        <v>0</v>
      </c>
      <c r="BG1194" s="269">
        <f t="shared" si="885"/>
        <v>0</v>
      </c>
      <c r="BH1194" s="269">
        <f t="shared" si="885"/>
        <v>0</v>
      </c>
      <c r="BI1194" s="269">
        <f t="shared" si="885"/>
        <v>0</v>
      </c>
      <c r="BJ1194" s="269">
        <f t="shared" si="885"/>
        <v>0</v>
      </c>
      <c r="BK1194" s="269">
        <f t="shared" si="885"/>
        <v>0</v>
      </c>
      <c r="BL1194" s="269">
        <f t="shared" si="885"/>
        <v>0</v>
      </c>
      <c r="BM1194" s="269">
        <f t="shared" si="885"/>
        <v>0</v>
      </c>
    </row>
    <row r="1195" spans="3:65" ht="12.75" outlineLevel="1">
      <c r="C1195" s="220">
        <f t="shared" si="862"/>
        <v>21</v>
      </c>
      <c r="D1195" s="198" t="str">
        <f t="shared" si="863"/>
        <v>…</v>
      </c>
      <c r="E1195" s="245" t="str">
        <f t="shared" si="860"/>
        <v>Operating Expense</v>
      </c>
      <c r="F1195" s="215">
        <f t="shared" si="860"/>
        <v>2</v>
      </c>
      <c r="G1195" s="215"/>
      <c r="H1195" s="307">
        <f t="shared" si="867"/>
        <v>0.25345000000000001</v>
      </c>
      <c r="K1195" s="236">
        <f t="shared" si="864"/>
        <v>0</v>
      </c>
      <c r="L1195" s="237">
        <f t="shared" si="865"/>
        <v>0</v>
      </c>
      <c r="O1195" s="269">
        <f t="shared" si="886" ref="O1195:BM1195">O1166*$H1195/(1-$H1195)</f>
        <v>0</v>
      </c>
      <c r="P1195" s="269">
        <f t="shared" si="886"/>
        <v>0</v>
      </c>
      <c r="Q1195" s="269">
        <f t="shared" si="886"/>
        <v>0</v>
      </c>
      <c r="R1195" s="269">
        <f t="shared" si="886"/>
        <v>0</v>
      </c>
      <c r="S1195" s="269">
        <f t="shared" si="886"/>
        <v>0</v>
      </c>
      <c r="T1195" s="269">
        <f t="shared" si="886"/>
        <v>0</v>
      </c>
      <c r="U1195" s="269">
        <f t="shared" si="886"/>
        <v>0</v>
      </c>
      <c r="V1195" s="269">
        <f t="shared" si="886"/>
        <v>0</v>
      </c>
      <c r="W1195" s="269">
        <f t="shared" si="886"/>
        <v>0</v>
      </c>
      <c r="X1195" s="269">
        <f t="shared" si="886"/>
        <v>0</v>
      </c>
      <c r="Y1195" s="269">
        <f t="shared" si="886"/>
        <v>0</v>
      </c>
      <c r="Z1195" s="269">
        <f t="shared" si="886"/>
        <v>0</v>
      </c>
      <c r="AA1195" s="269">
        <f t="shared" si="886"/>
        <v>0</v>
      </c>
      <c r="AB1195" s="269">
        <f t="shared" si="886"/>
        <v>0</v>
      </c>
      <c r="AC1195" s="269">
        <f t="shared" si="886"/>
        <v>0</v>
      </c>
      <c r="AD1195" s="269">
        <f t="shared" si="886"/>
        <v>0</v>
      </c>
      <c r="AE1195" s="269">
        <f t="shared" si="886"/>
        <v>0</v>
      </c>
      <c r="AF1195" s="269">
        <f t="shared" si="886"/>
        <v>0</v>
      </c>
      <c r="AG1195" s="269">
        <f t="shared" si="886"/>
        <v>0</v>
      </c>
      <c r="AH1195" s="269">
        <f t="shared" si="886"/>
        <v>0</v>
      </c>
      <c r="AI1195" s="269">
        <f t="shared" si="886"/>
        <v>0</v>
      </c>
      <c r="AJ1195" s="269">
        <f t="shared" si="886"/>
        <v>0</v>
      </c>
      <c r="AK1195" s="269">
        <f t="shared" si="886"/>
        <v>0</v>
      </c>
      <c r="AL1195" s="269">
        <f t="shared" si="886"/>
        <v>0</v>
      </c>
      <c r="AM1195" s="269">
        <f t="shared" si="886"/>
        <v>0</v>
      </c>
      <c r="AN1195" s="269">
        <f t="shared" si="886"/>
        <v>0</v>
      </c>
      <c r="AO1195" s="269">
        <f t="shared" si="886"/>
        <v>0</v>
      </c>
      <c r="AP1195" s="269">
        <f t="shared" si="886"/>
        <v>0</v>
      </c>
      <c r="AQ1195" s="269">
        <f t="shared" si="886"/>
        <v>0</v>
      </c>
      <c r="AR1195" s="269">
        <f t="shared" si="886"/>
        <v>0</v>
      </c>
      <c r="AS1195" s="269">
        <f t="shared" si="886"/>
        <v>0</v>
      </c>
      <c r="AT1195" s="269">
        <f t="shared" si="886"/>
        <v>0</v>
      </c>
      <c r="AU1195" s="269">
        <f t="shared" si="886"/>
        <v>0</v>
      </c>
      <c r="AV1195" s="269">
        <f t="shared" si="886"/>
        <v>0</v>
      </c>
      <c r="AW1195" s="269">
        <f t="shared" si="886"/>
        <v>0</v>
      </c>
      <c r="AX1195" s="269">
        <f t="shared" si="886"/>
        <v>0</v>
      </c>
      <c r="AY1195" s="269">
        <f t="shared" si="886"/>
        <v>0</v>
      </c>
      <c r="AZ1195" s="269">
        <f t="shared" si="886"/>
        <v>0</v>
      </c>
      <c r="BA1195" s="269">
        <f t="shared" si="886"/>
        <v>0</v>
      </c>
      <c r="BB1195" s="269">
        <f t="shared" si="886"/>
        <v>0</v>
      </c>
      <c r="BC1195" s="269">
        <f t="shared" si="886"/>
        <v>0</v>
      </c>
      <c r="BD1195" s="269">
        <f t="shared" si="886"/>
        <v>0</v>
      </c>
      <c r="BE1195" s="269">
        <f t="shared" si="886"/>
        <v>0</v>
      </c>
      <c r="BF1195" s="269">
        <f t="shared" si="886"/>
        <v>0</v>
      </c>
      <c r="BG1195" s="269">
        <f t="shared" si="886"/>
        <v>0</v>
      </c>
      <c r="BH1195" s="269">
        <f t="shared" si="886"/>
        <v>0</v>
      </c>
      <c r="BI1195" s="269">
        <f t="shared" si="886"/>
        <v>0</v>
      </c>
      <c r="BJ1195" s="269">
        <f t="shared" si="886"/>
        <v>0</v>
      </c>
      <c r="BK1195" s="269">
        <f t="shared" si="886"/>
        <v>0</v>
      </c>
      <c r="BL1195" s="269">
        <f t="shared" si="886"/>
        <v>0</v>
      </c>
      <c r="BM1195" s="269">
        <f t="shared" si="886"/>
        <v>0</v>
      </c>
    </row>
    <row r="1196" spans="3:65" ht="12.75" outlineLevel="1">
      <c r="C1196" s="220">
        <f t="shared" si="862"/>
        <v>22</v>
      </c>
      <c r="D1196" s="198" t="str">
        <f t="shared" si="863"/>
        <v>…</v>
      </c>
      <c r="E1196" s="245" t="str">
        <f t="shared" si="860"/>
        <v>Operating Expense</v>
      </c>
      <c r="F1196" s="215">
        <f t="shared" si="860"/>
        <v>2</v>
      </c>
      <c r="G1196" s="215"/>
      <c r="H1196" s="307">
        <f t="shared" si="867"/>
        <v>0.25345000000000001</v>
      </c>
      <c r="K1196" s="236">
        <f t="shared" si="864"/>
        <v>0</v>
      </c>
      <c r="L1196" s="237">
        <f t="shared" si="865"/>
        <v>0</v>
      </c>
      <c r="O1196" s="269">
        <f t="shared" si="887" ref="O1196:BM1196">O1167*$H1196/(1-$H1196)</f>
        <v>0</v>
      </c>
      <c r="P1196" s="269">
        <f t="shared" si="887"/>
        <v>0</v>
      </c>
      <c r="Q1196" s="269">
        <f t="shared" si="887"/>
        <v>0</v>
      </c>
      <c r="R1196" s="269">
        <f t="shared" si="887"/>
        <v>0</v>
      </c>
      <c r="S1196" s="269">
        <f t="shared" si="887"/>
        <v>0</v>
      </c>
      <c r="T1196" s="269">
        <f t="shared" si="887"/>
        <v>0</v>
      </c>
      <c r="U1196" s="269">
        <f t="shared" si="887"/>
        <v>0</v>
      </c>
      <c r="V1196" s="269">
        <f t="shared" si="887"/>
        <v>0</v>
      </c>
      <c r="W1196" s="269">
        <f t="shared" si="887"/>
        <v>0</v>
      </c>
      <c r="X1196" s="269">
        <f t="shared" si="887"/>
        <v>0</v>
      </c>
      <c r="Y1196" s="269">
        <f t="shared" si="887"/>
        <v>0</v>
      </c>
      <c r="Z1196" s="269">
        <f t="shared" si="887"/>
        <v>0</v>
      </c>
      <c r="AA1196" s="269">
        <f t="shared" si="887"/>
        <v>0</v>
      </c>
      <c r="AB1196" s="269">
        <f t="shared" si="887"/>
        <v>0</v>
      </c>
      <c r="AC1196" s="269">
        <f t="shared" si="887"/>
        <v>0</v>
      </c>
      <c r="AD1196" s="269">
        <f t="shared" si="887"/>
        <v>0</v>
      </c>
      <c r="AE1196" s="269">
        <f t="shared" si="887"/>
        <v>0</v>
      </c>
      <c r="AF1196" s="269">
        <f t="shared" si="887"/>
        <v>0</v>
      </c>
      <c r="AG1196" s="269">
        <f t="shared" si="887"/>
        <v>0</v>
      </c>
      <c r="AH1196" s="269">
        <f t="shared" si="887"/>
        <v>0</v>
      </c>
      <c r="AI1196" s="269">
        <f t="shared" si="887"/>
        <v>0</v>
      </c>
      <c r="AJ1196" s="269">
        <f t="shared" si="887"/>
        <v>0</v>
      </c>
      <c r="AK1196" s="269">
        <f t="shared" si="887"/>
        <v>0</v>
      </c>
      <c r="AL1196" s="269">
        <f t="shared" si="887"/>
        <v>0</v>
      </c>
      <c r="AM1196" s="269">
        <f t="shared" si="887"/>
        <v>0</v>
      </c>
      <c r="AN1196" s="269">
        <f t="shared" si="887"/>
        <v>0</v>
      </c>
      <c r="AO1196" s="269">
        <f t="shared" si="887"/>
        <v>0</v>
      </c>
      <c r="AP1196" s="269">
        <f t="shared" si="887"/>
        <v>0</v>
      </c>
      <c r="AQ1196" s="269">
        <f t="shared" si="887"/>
        <v>0</v>
      </c>
      <c r="AR1196" s="269">
        <f t="shared" si="887"/>
        <v>0</v>
      </c>
      <c r="AS1196" s="269">
        <f t="shared" si="887"/>
        <v>0</v>
      </c>
      <c r="AT1196" s="269">
        <f t="shared" si="887"/>
        <v>0</v>
      </c>
      <c r="AU1196" s="269">
        <f t="shared" si="887"/>
        <v>0</v>
      </c>
      <c r="AV1196" s="269">
        <f t="shared" si="887"/>
        <v>0</v>
      </c>
      <c r="AW1196" s="269">
        <f t="shared" si="887"/>
        <v>0</v>
      </c>
      <c r="AX1196" s="269">
        <f t="shared" si="887"/>
        <v>0</v>
      </c>
      <c r="AY1196" s="269">
        <f t="shared" si="887"/>
        <v>0</v>
      </c>
      <c r="AZ1196" s="269">
        <f t="shared" si="887"/>
        <v>0</v>
      </c>
      <c r="BA1196" s="269">
        <f t="shared" si="887"/>
        <v>0</v>
      </c>
      <c r="BB1196" s="269">
        <f t="shared" si="887"/>
        <v>0</v>
      </c>
      <c r="BC1196" s="269">
        <f t="shared" si="887"/>
        <v>0</v>
      </c>
      <c r="BD1196" s="269">
        <f t="shared" si="887"/>
        <v>0</v>
      </c>
      <c r="BE1196" s="269">
        <f t="shared" si="887"/>
        <v>0</v>
      </c>
      <c r="BF1196" s="269">
        <f t="shared" si="887"/>
        <v>0</v>
      </c>
      <c r="BG1196" s="269">
        <f t="shared" si="887"/>
        <v>0</v>
      </c>
      <c r="BH1196" s="269">
        <f t="shared" si="887"/>
        <v>0</v>
      </c>
      <c r="BI1196" s="269">
        <f t="shared" si="887"/>
        <v>0</v>
      </c>
      <c r="BJ1196" s="269">
        <f t="shared" si="887"/>
        <v>0</v>
      </c>
      <c r="BK1196" s="269">
        <f t="shared" si="887"/>
        <v>0</v>
      </c>
      <c r="BL1196" s="269">
        <f t="shared" si="887"/>
        <v>0</v>
      </c>
      <c r="BM1196" s="269">
        <f t="shared" si="887"/>
        <v>0</v>
      </c>
    </row>
    <row r="1197" spans="3:65" ht="12.75" outlineLevel="1">
      <c r="C1197" s="220">
        <f t="shared" si="862"/>
        <v>23</v>
      </c>
      <c r="D1197" s="198" t="str">
        <f t="shared" si="863"/>
        <v>…</v>
      </c>
      <c r="E1197" s="245" t="str">
        <f t="shared" si="860"/>
        <v>Operating Expense</v>
      </c>
      <c r="F1197" s="215">
        <f t="shared" si="860"/>
        <v>2</v>
      </c>
      <c r="G1197" s="215"/>
      <c r="H1197" s="307">
        <f t="shared" si="867"/>
        <v>0.25345000000000001</v>
      </c>
      <c r="K1197" s="236">
        <f t="shared" si="864"/>
        <v>0</v>
      </c>
      <c r="L1197" s="237">
        <f t="shared" si="865"/>
        <v>0</v>
      </c>
      <c r="O1197" s="269">
        <f t="shared" si="888" ref="O1197:BM1197">O1168*$H1197/(1-$H1197)</f>
        <v>0</v>
      </c>
      <c r="P1197" s="269">
        <f t="shared" si="888"/>
        <v>0</v>
      </c>
      <c r="Q1197" s="269">
        <f t="shared" si="888"/>
        <v>0</v>
      </c>
      <c r="R1197" s="269">
        <f t="shared" si="888"/>
        <v>0</v>
      </c>
      <c r="S1197" s="269">
        <f t="shared" si="888"/>
        <v>0</v>
      </c>
      <c r="T1197" s="269">
        <f t="shared" si="888"/>
        <v>0</v>
      </c>
      <c r="U1197" s="269">
        <f t="shared" si="888"/>
        <v>0</v>
      </c>
      <c r="V1197" s="269">
        <f t="shared" si="888"/>
        <v>0</v>
      </c>
      <c r="W1197" s="269">
        <f t="shared" si="888"/>
        <v>0</v>
      </c>
      <c r="X1197" s="269">
        <f t="shared" si="888"/>
        <v>0</v>
      </c>
      <c r="Y1197" s="269">
        <f t="shared" si="888"/>
        <v>0</v>
      </c>
      <c r="Z1197" s="269">
        <f t="shared" si="888"/>
        <v>0</v>
      </c>
      <c r="AA1197" s="269">
        <f t="shared" si="888"/>
        <v>0</v>
      </c>
      <c r="AB1197" s="269">
        <f t="shared" si="888"/>
        <v>0</v>
      </c>
      <c r="AC1197" s="269">
        <f t="shared" si="888"/>
        <v>0</v>
      </c>
      <c r="AD1197" s="269">
        <f t="shared" si="888"/>
        <v>0</v>
      </c>
      <c r="AE1197" s="269">
        <f t="shared" si="888"/>
        <v>0</v>
      </c>
      <c r="AF1197" s="269">
        <f t="shared" si="888"/>
        <v>0</v>
      </c>
      <c r="AG1197" s="269">
        <f t="shared" si="888"/>
        <v>0</v>
      </c>
      <c r="AH1197" s="269">
        <f t="shared" si="888"/>
        <v>0</v>
      </c>
      <c r="AI1197" s="269">
        <f t="shared" si="888"/>
        <v>0</v>
      </c>
      <c r="AJ1197" s="269">
        <f t="shared" si="888"/>
        <v>0</v>
      </c>
      <c r="AK1197" s="269">
        <f t="shared" si="888"/>
        <v>0</v>
      </c>
      <c r="AL1197" s="269">
        <f t="shared" si="888"/>
        <v>0</v>
      </c>
      <c r="AM1197" s="269">
        <f t="shared" si="888"/>
        <v>0</v>
      </c>
      <c r="AN1197" s="269">
        <f t="shared" si="888"/>
        <v>0</v>
      </c>
      <c r="AO1197" s="269">
        <f t="shared" si="888"/>
        <v>0</v>
      </c>
      <c r="AP1197" s="269">
        <f t="shared" si="888"/>
        <v>0</v>
      </c>
      <c r="AQ1197" s="269">
        <f t="shared" si="888"/>
        <v>0</v>
      </c>
      <c r="AR1197" s="269">
        <f t="shared" si="888"/>
        <v>0</v>
      </c>
      <c r="AS1197" s="269">
        <f t="shared" si="888"/>
        <v>0</v>
      </c>
      <c r="AT1197" s="269">
        <f t="shared" si="888"/>
        <v>0</v>
      </c>
      <c r="AU1197" s="269">
        <f t="shared" si="888"/>
        <v>0</v>
      </c>
      <c r="AV1197" s="269">
        <f t="shared" si="888"/>
        <v>0</v>
      </c>
      <c r="AW1197" s="269">
        <f t="shared" si="888"/>
        <v>0</v>
      </c>
      <c r="AX1197" s="269">
        <f t="shared" si="888"/>
        <v>0</v>
      </c>
      <c r="AY1197" s="269">
        <f t="shared" si="888"/>
        <v>0</v>
      </c>
      <c r="AZ1197" s="269">
        <f t="shared" si="888"/>
        <v>0</v>
      </c>
      <c r="BA1197" s="269">
        <f t="shared" si="888"/>
        <v>0</v>
      </c>
      <c r="BB1197" s="269">
        <f t="shared" si="888"/>
        <v>0</v>
      </c>
      <c r="BC1197" s="269">
        <f t="shared" si="888"/>
        <v>0</v>
      </c>
      <c r="BD1197" s="269">
        <f t="shared" si="888"/>
        <v>0</v>
      </c>
      <c r="BE1197" s="269">
        <f t="shared" si="888"/>
        <v>0</v>
      </c>
      <c r="BF1197" s="269">
        <f t="shared" si="888"/>
        <v>0</v>
      </c>
      <c r="BG1197" s="269">
        <f t="shared" si="888"/>
        <v>0</v>
      </c>
      <c r="BH1197" s="269">
        <f t="shared" si="888"/>
        <v>0</v>
      </c>
      <c r="BI1197" s="269">
        <f t="shared" si="888"/>
        <v>0</v>
      </c>
      <c r="BJ1197" s="269">
        <f t="shared" si="888"/>
        <v>0</v>
      </c>
      <c r="BK1197" s="269">
        <f t="shared" si="888"/>
        <v>0</v>
      </c>
      <c r="BL1197" s="269">
        <f t="shared" si="888"/>
        <v>0</v>
      </c>
      <c r="BM1197" s="269">
        <f t="shared" si="888"/>
        <v>0</v>
      </c>
    </row>
    <row r="1198" spans="3:65" ht="12.75" outlineLevel="1">
      <c r="C1198" s="220">
        <f t="shared" si="862"/>
        <v>24</v>
      </c>
      <c r="D1198" s="198" t="str">
        <f t="shared" si="863"/>
        <v>…</v>
      </c>
      <c r="E1198" s="245" t="str">
        <f t="shared" si="860"/>
        <v>Operating Expense</v>
      </c>
      <c r="F1198" s="215">
        <f t="shared" si="860"/>
        <v>2</v>
      </c>
      <c r="G1198" s="215"/>
      <c r="H1198" s="307">
        <f t="shared" si="867"/>
        <v>0.25345000000000001</v>
      </c>
      <c r="K1198" s="236">
        <f t="shared" si="864"/>
        <v>0</v>
      </c>
      <c r="L1198" s="237">
        <f t="shared" si="865"/>
        <v>0</v>
      </c>
      <c r="O1198" s="269">
        <f t="shared" si="889" ref="O1198:BM1198">O1169*$H1198/(1-$H1198)</f>
        <v>0</v>
      </c>
      <c r="P1198" s="269">
        <f t="shared" si="889"/>
        <v>0</v>
      </c>
      <c r="Q1198" s="269">
        <f t="shared" si="889"/>
        <v>0</v>
      </c>
      <c r="R1198" s="269">
        <f t="shared" si="889"/>
        <v>0</v>
      </c>
      <c r="S1198" s="269">
        <f t="shared" si="889"/>
        <v>0</v>
      </c>
      <c r="T1198" s="269">
        <f t="shared" si="889"/>
        <v>0</v>
      </c>
      <c r="U1198" s="269">
        <f t="shared" si="889"/>
        <v>0</v>
      </c>
      <c r="V1198" s="269">
        <f t="shared" si="889"/>
        <v>0</v>
      </c>
      <c r="W1198" s="269">
        <f t="shared" si="889"/>
        <v>0</v>
      </c>
      <c r="X1198" s="269">
        <f t="shared" si="889"/>
        <v>0</v>
      </c>
      <c r="Y1198" s="269">
        <f t="shared" si="889"/>
        <v>0</v>
      </c>
      <c r="Z1198" s="269">
        <f t="shared" si="889"/>
        <v>0</v>
      </c>
      <c r="AA1198" s="269">
        <f t="shared" si="889"/>
        <v>0</v>
      </c>
      <c r="AB1198" s="269">
        <f t="shared" si="889"/>
        <v>0</v>
      </c>
      <c r="AC1198" s="269">
        <f t="shared" si="889"/>
        <v>0</v>
      </c>
      <c r="AD1198" s="269">
        <f t="shared" si="889"/>
        <v>0</v>
      </c>
      <c r="AE1198" s="269">
        <f t="shared" si="889"/>
        <v>0</v>
      </c>
      <c r="AF1198" s="269">
        <f t="shared" si="889"/>
        <v>0</v>
      </c>
      <c r="AG1198" s="269">
        <f t="shared" si="889"/>
        <v>0</v>
      </c>
      <c r="AH1198" s="269">
        <f t="shared" si="889"/>
        <v>0</v>
      </c>
      <c r="AI1198" s="269">
        <f t="shared" si="889"/>
        <v>0</v>
      </c>
      <c r="AJ1198" s="269">
        <f t="shared" si="889"/>
        <v>0</v>
      </c>
      <c r="AK1198" s="269">
        <f t="shared" si="889"/>
        <v>0</v>
      </c>
      <c r="AL1198" s="269">
        <f t="shared" si="889"/>
        <v>0</v>
      </c>
      <c r="AM1198" s="269">
        <f t="shared" si="889"/>
        <v>0</v>
      </c>
      <c r="AN1198" s="269">
        <f t="shared" si="889"/>
        <v>0</v>
      </c>
      <c r="AO1198" s="269">
        <f t="shared" si="889"/>
        <v>0</v>
      </c>
      <c r="AP1198" s="269">
        <f t="shared" si="889"/>
        <v>0</v>
      </c>
      <c r="AQ1198" s="269">
        <f t="shared" si="889"/>
        <v>0</v>
      </c>
      <c r="AR1198" s="269">
        <f t="shared" si="889"/>
        <v>0</v>
      </c>
      <c r="AS1198" s="269">
        <f t="shared" si="889"/>
        <v>0</v>
      </c>
      <c r="AT1198" s="269">
        <f t="shared" si="889"/>
        <v>0</v>
      </c>
      <c r="AU1198" s="269">
        <f t="shared" si="889"/>
        <v>0</v>
      </c>
      <c r="AV1198" s="269">
        <f t="shared" si="889"/>
        <v>0</v>
      </c>
      <c r="AW1198" s="269">
        <f t="shared" si="889"/>
        <v>0</v>
      </c>
      <c r="AX1198" s="269">
        <f t="shared" si="889"/>
        <v>0</v>
      </c>
      <c r="AY1198" s="269">
        <f t="shared" si="889"/>
        <v>0</v>
      </c>
      <c r="AZ1198" s="269">
        <f t="shared" si="889"/>
        <v>0</v>
      </c>
      <c r="BA1198" s="269">
        <f t="shared" si="889"/>
        <v>0</v>
      </c>
      <c r="BB1198" s="269">
        <f t="shared" si="889"/>
        <v>0</v>
      </c>
      <c r="BC1198" s="269">
        <f t="shared" si="889"/>
        <v>0</v>
      </c>
      <c r="BD1198" s="269">
        <f t="shared" si="889"/>
        <v>0</v>
      </c>
      <c r="BE1198" s="269">
        <f t="shared" si="889"/>
        <v>0</v>
      </c>
      <c r="BF1198" s="269">
        <f t="shared" si="889"/>
        <v>0</v>
      </c>
      <c r="BG1198" s="269">
        <f t="shared" si="889"/>
        <v>0</v>
      </c>
      <c r="BH1198" s="269">
        <f t="shared" si="889"/>
        <v>0</v>
      </c>
      <c r="BI1198" s="269">
        <f t="shared" si="889"/>
        <v>0</v>
      </c>
      <c r="BJ1198" s="269">
        <f t="shared" si="889"/>
        <v>0</v>
      </c>
      <c r="BK1198" s="269">
        <f t="shared" si="889"/>
        <v>0</v>
      </c>
      <c r="BL1198" s="269">
        <f t="shared" si="889"/>
        <v>0</v>
      </c>
      <c r="BM1198" s="269">
        <f t="shared" si="889"/>
        <v>0</v>
      </c>
    </row>
    <row r="1199" spans="3:65" ht="12.75" outlineLevel="1">
      <c r="C1199" s="220">
        <f t="shared" si="862"/>
        <v>25</v>
      </c>
      <c r="D1199" s="198" t="str">
        <f t="shared" si="863"/>
        <v>…</v>
      </c>
      <c r="E1199" s="245" t="str">
        <f t="shared" si="860"/>
        <v>Operating Expense</v>
      </c>
      <c r="F1199" s="215">
        <f t="shared" si="860"/>
        <v>2</v>
      </c>
      <c r="G1199" s="215"/>
      <c r="H1199" s="307">
        <f t="shared" si="867"/>
        <v>0.25345000000000001</v>
      </c>
      <c r="K1199" s="239">
        <f t="shared" si="864"/>
        <v>0</v>
      </c>
      <c r="L1199" s="240">
        <f t="shared" si="865"/>
        <v>0</v>
      </c>
      <c r="O1199" s="269">
        <f t="shared" si="890" ref="O1199:BM1199">O1170*$H1199/(1-$H1199)</f>
        <v>0</v>
      </c>
      <c r="P1199" s="269">
        <f t="shared" si="890"/>
        <v>0</v>
      </c>
      <c r="Q1199" s="269">
        <f t="shared" si="890"/>
        <v>0</v>
      </c>
      <c r="R1199" s="269">
        <f t="shared" si="890"/>
        <v>0</v>
      </c>
      <c r="S1199" s="269">
        <f t="shared" si="890"/>
        <v>0</v>
      </c>
      <c r="T1199" s="269">
        <f t="shared" si="890"/>
        <v>0</v>
      </c>
      <c r="U1199" s="269">
        <f t="shared" si="890"/>
        <v>0</v>
      </c>
      <c r="V1199" s="269">
        <f t="shared" si="890"/>
        <v>0</v>
      </c>
      <c r="W1199" s="269">
        <f t="shared" si="890"/>
        <v>0</v>
      </c>
      <c r="X1199" s="269">
        <f t="shared" si="890"/>
        <v>0</v>
      </c>
      <c r="Y1199" s="269">
        <f t="shared" si="890"/>
        <v>0</v>
      </c>
      <c r="Z1199" s="269">
        <f t="shared" si="890"/>
        <v>0</v>
      </c>
      <c r="AA1199" s="269">
        <f t="shared" si="890"/>
        <v>0</v>
      </c>
      <c r="AB1199" s="269">
        <f t="shared" si="890"/>
        <v>0</v>
      </c>
      <c r="AC1199" s="269">
        <f t="shared" si="890"/>
        <v>0</v>
      </c>
      <c r="AD1199" s="269">
        <f t="shared" si="890"/>
        <v>0</v>
      </c>
      <c r="AE1199" s="269">
        <f t="shared" si="890"/>
        <v>0</v>
      </c>
      <c r="AF1199" s="269">
        <f t="shared" si="890"/>
        <v>0</v>
      </c>
      <c r="AG1199" s="269">
        <f t="shared" si="890"/>
        <v>0</v>
      </c>
      <c r="AH1199" s="269">
        <f t="shared" si="890"/>
        <v>0</v>
      </c>
      <c r="AI1199" s="269">
        <f t="shared" si="890"/>
        <v>0</v>
      </c>
      <c r="AJ1199" s="269">
        <f t="shared" si="890"/>
        <v>0</v>
      </c>
      <c r="AK1199" s="269">
        <f t="shared" si="890"/>
        <v>0</v>
      </c>
      <c r="AL1199" s="269">
        <f t="shared" si="890"/>
        <v>0</v>
      </c>
      <c r="AM1199" s="269">
        <f t="shared" si="890"/>
        <v>0</v>
      </c>
      <c r="AN1199" s="269">
        <f t="shared" si="890"/>
        <v>0</v>
      </c>
      <c r="AO1199" s="269">
        <f t="shared" si="890"/>
        <v>0</v>
      </c>
      <c r="AP1199" s="269">
        <f t="shared" si="890"/>
        <v>0</v>
      </c>
      <c r="AQ1199" s="269">
        <f t="shared" si="890"/>
        <v>0</v>
      </c>
      <c r="AR1199" s="269">
        <f t="shared" si="890"/>
        <v>0</v>
      </c>
      <c r="AS1199" s="269">
        <f t="shared" si="890"/>
        <v>0</v>
      </c>
      <c r="AT1199" s="269">
        <f t="shared" si="890"/>
        <v>0</v>
      </c>
      <c r="AU1199" s="269">
        <f t="shared" si="890"/>
        <v>0</v>
      </c>
      <c r="AV1199" s="269">
        <f t="shared" si="890"/>
        <v>0</v>
      </c>
      <c r="AW1199" s="269">
        <f t="shared" si="890"/>
        <v>0</v>
      </c>
      <c r="AX1199" s="269">
        <f t="shared" si="890"/>
        <v>0</v>
      </c>
      <c r="AY1199" s="269">
        <f t="shared" si="890"/>
        <v>0</v>
      </c>
      <c r="AZ1199" s="269">
        <f t="shared" si="890"/>
        <v>0</v>
      </c>
      <c r="BA1199" s="269">
        <f t="shared" si="890"/>
        <v>0</v>
      </c>
      <c r="BB1199" s="269">
        <f t="shared" si="890"/>
        <v>0</v>
      </c>
      <c r="BC1199" s="269">
        <f t="shared" si="890"/>
        <v>0</v>
      </c>
      <c r="BD1199" s="269">
        <f t="shared" si="890"/>
        <v>0</v>
      </c>
      <c r="BE1199" s="269">
        <f t="shared" si="890"/>
        <v>0</v>
      </c>
      <c r="BF1199" s="269">
        <f t="shared" si="890"/>
        <v>0</v>
      </c>
      <c r="BG1199" s="269">
        <f t="shared" si="890"/>
        <v>0</v>
      </c>
      <c r="BH1199" s="269">
        <f t="shared" si="890"/>
        <v>0</v>
      </c>
      <c r="BI1199" s="269">
        <f t="shared" si="890"/>
        <v>0</v>
      </c>
      <c r="BJ1199" s="269">
        <f t="shared" si="890"/>
        <v>0</v>
      </c>
      <c r="BK1199" s="269">
        <f t="shared" si="890"/>
        <v>0</v>
      </c>
      <c r="BL1199" s="269">
        <f t="shared" si="890"/>
        <v>0</v>
      </c>
      <c r="BM1199" s="269">
        <f t="shared" si="890"/>
        <v>0</v>
      </c>
    </row>
    <row r="1200" spans="4:65" ht="12.75" outlineLevel="1">
      <c r="D1200" s="226" t="str">
        <f>"Total "&amp;D1174</f>
        <v>Total AFUDC Perm. Tax Difference</v>
      </c>
      <c r="K1200" s="241">
        <f t="shared" si="864"/>
        <v>0</v>
      </c>
      <c r="L1200" s="242">
        <f t="shared" si="865"/>
        <v>0</v>
      </c>
      <c r="O1200" s="243">
        <f>SUM(O1175:O1199)</f>
        <v>0</v>
      </c>
      <c r="P1200" s="243">
        <f>SUM(P1175:P1199)</f>
        <v>0</v>
      </c>
      <c r="Q1200" s="243">
        <f t="shared" si="891" ref="Q1200:BM1200">SUM(Q1175:Q1199)</f>
        <v>0</v>
      </c>
      <c r="R1200" s="243">
        <f t="shared" si="891"/>
        <v>0</v>
      </c>
      <c r="S1200" s="243">
        <f t="shared" si="891"/>
        <v>0</v>
      </c>
      <c r="T1200" s="243">
        <f t="shared" si="891"/>
        <v>0</v>
      </c>
      <c r="U1200" s="243">
        <f t="shared" si="891"/>
        <v>0</v>
      </c>
      <c r="V1200" s="243">
        <f t="shared" si="891"/>
        <v>0</v>
      </c>
      <c r="W1200" s="243">
        <f t="shared" si="891"/>
        <v>0</v>
      </c>
      <c r="X1200" s="243">
        <f t="shared" si="891"/>
        <v>0</v>
      </c>
      <c r="Y1200" s="243">
        <f t="shared" si="891"/>
        <v>0</v>
      </c>
      <c r="Z1200" s="243">
        <f t="shared" si="891"/>
        <v>0</v>
      </c>
      <c r="AA1200" s="243">
        <f t="shared" si="891"/>
        <v>0</v>
      </c>
      <c r="AB1200" s="243">
        <f t="shared" si="891"/>
        <v>0</v>
      </c>
      <c r="AC1200" s="243">
        <f t="shared" si="891"/>
        <v>0</v>
      </c>
      <c r="AD1200" s="243">
        <f t="shared" si="891"/>
        <v>0</v>
      </c>
      <c r="AE1200" s="243">
        <f t="shared" si="891"/>
        <v>0</v>
      </c>
      <c r="AF1200" s="243">
        <f t="shared" si="891"/>
        <v>0</v>
      </c>
      <c r="AG1200" s="243">
        <f t="shared" si="891"/>
        <v>0</v>
      </c>
      <c r="AH1200" s="243">
        <f t="shared" si="891"/>
        <v>0</v>
      </c>
      <c r="AI1200" s="243">
        <f t="shared" si="891"/>
        <v>0</v>
      </c>
      <c r="AJ1200" s="243">
        <f t="shared" si="891"/>
        <v>0</v>
      </c>
      <c r="AK1200" s="243">
        <f t="shared" si="891"/>
        <v>0</v>
      </c>
      <c r="AL1200" s="243">
        <f t="shared" si="891"/>
        <v>0</v>
      </c>
      <c r="AM1200" s="243">
        <f t="shared" si="891"/>
        <v>0</v>
      </c>
      <c r="AN1200" s="243">
        <f t="shared" si="891"/>
        <v>0</v>
      </c>
      <c r="AO1200" s="243">
        <f t="shared" si="891"/>
        <v>0</v>
      </c>
      <c r="AP1200" s="243">
        <f t="shared" si="891"/>
        <v>0</v>
      </c>
      <c r="AQ1200" s="243">
        <f t="shared" si="891"/>
        <v>0</v>
      </c>
      <c r="AR1200" s="243">
        <f t="shared" si="891"/>
        <v>0</v>
      </c>
      <c r="AS1200" s="243">
        <f t="shared" si="891"/>
        <v>0</v>
      </c>
      <c r="AT1200" s="243">
        <f t="shared" si="891"/>
        <v>0</v>
      </c>
      <c r="AU1200" s="243">
        <f t="shared" si="891"/>
        <v>0</v>
      </c>
      <c r="AV1200" s="243">
        <f t="shared" si="891"/>
        <v>0</v>
      </c>
      <c r="AW1200" s="243">
        <f t="shared" si="891"/>
        <v>0</v>
      </c>
      <c r="AX1200" s="243">
        <f t="shared" si="891"/>
        <v>0</v>
      </c>
      <c r="AY1200" s="243">
        <f t="shared" si="891"/>
        <v>0</v>
      </c>
      <c r="AZ1200" s="243">
        <f t="shared" si="891"/>
        <v>0</v>
      </c>
      <c r="BA1200" s="243">
        <f t="shared" si="891"/>
        <v>0</v>
      </c>
      <c r="BB1200" s="243">
        <f t="shared" si="891"/>
        <v>0</v>
      </c>
      <c r="BC1200" s="243">
        <f t="shared" si="891"/>
        <v>0</v>
      </c>
      <c r="BD1200" s="243">
        <f t="shared" si="891"/>
        <v>0</v>
      </c>
      <c r="BE1200" s="243">
        <f t="shared" si="891"/>
        <v>0</v>
      </c>
      <c r="BF1200" s="243">
        <f t="shared" si="891"/>
        <v>0</v>
      </c>
      <c r="BG1200" s="243">
        <f t="shared" si="891"/>
        <v>0</v>
      </c>
      <c r="BH1200" s="243">
        <f t="shared" si="891"/>
        <v>0</v>
      </c>
      <c r="BI1200" s="243">
        <f t="shared" si="891"/>
        <v>0</v>
      </c>
      <c r="BJ1200" s="243">
        <f t="shared" si="891"/>
        <v>0</v>
      </c>
      <c r="BK1200" s="243">
        <f t="shared" si="891"/>
        <v>0</v>
      </c>
      <c r="BL1200" s="243">
        <f t="shared" si="891"/>
        <v>0</v>
      </c>
      <c r="BM1200" s="243">
        <f t="shared" si="891"/>
        <v>0</v>
      </c>
    </row>
    <row r="1201" spans="4:7" s="221" customFormat="1" ht="12.75" outlineLevel="1">
      <c r="D1201" s="229"/>
      <c r="F1201" s="230"/>
      <c r="G1201" s="230"/>
    </row>
    <row r="1202" spans="4:7" s="221" customFormat="1" ht="12.75" outlineLevel="1">
      <c r="D1202" s="229"/>
      <c r="F1202" s="230"/>
      <c r="G1202" s="230"/>
    </row>
    <row r="1203" spans="4:18" s="210" customFormat="1" ht="15.75">
      <c r="D1203" s="192" t="s">
        <v>68</v>
      </c>
      <c r="F1203" s="211"/>
      <c r="G1203" s="211"/>
      <c r="O1203" s="212"/>
      <c r="P1203" s="212"/>
      <c r="Q1203" s="212"/>
      <c r="R1203" s="212"/>
    </row>
    <row r="1204" spans="4:7" s="221" customFormat="1" ht="12.75">
      <c r="D1204" s="229"/>
      <c r="F1204" s="230"/>
      <c r="G1204" s="230"/>
    </row>
    <row r="1205" spans="4:65" s="270" customFormat="1" ht="12.75" outlineLevel="1">
      <c r="D1205" s="271" t="s">
        <v>69</v>
      </c>
      <c r="F1205" s="272"/>
      <c r="G1205" s="272"/>
      <c r="O1205" s="273">
        <f>MAX(SUMIF(Assumptions!$C$53:$H$53,O$10,Assumptions!$C$54:$H$54),10%)</f>
        <v>0.10</v>
      </c>
      <c r="P1205" s="273">
        <f>MAX(SUMIF(Assumptions!$C$53:$H$53,P$10,Assumptions!$C$54:$H$54),10%)</f>
        <v>0.10</v>
      </c>
      <c r="Q1205" s="273">
        <f>MAX(SUMIF(Assumptions!$C$53:$H$53,Q$10,Assumptions!$C$54:$H$54),10%)</f>
        <v>0.10</v>
      </c>
      <c r="R1205" s="273">
        <f>MAX(SUMIF(Assumptions!$C$53:$H$53,R$10,Assumptions!$C$54:$H$54),10%)</f>
        <v>0.10</v>
      </c>
      <c r="S1205" s="273">
        <f>MAX(SUMIF(Assumptions!$C$53:$H$53,S$10,Assumptions!$C$54:$H$54),10%)</f>
        <v>0.10</v>
      </c>
      <c r="T1205" s="273">
        <f>MAX(SUMIF(Assumptions!$C$53:$H$53,T$10,Assumptions!$C$54:$H$54),10%)</f>
        <v>0.10</v>
      </c>
      <c r="U1205" s="273">
        <f>MAX(SUMIF(Assumptions!$C$53:$H$53,U$10,Assumptions!$C$54:$H$54),10%)</f>
        <v>0.10</v>
      </c>
      <c r="V1205" s="273">
        <f>MAX(SUMIF(Assumptions!$C$53:$H$53,V$10,Assumptions!$C$54:$H$54),10%)</f>
        <v>0.10</v>
      </c>
      <c r="W1205" s="273">
        <f>MAX(SUMIF(Assumptions!$C$53:$H$53,W$10,Assumptions!$C$54:$H$54),10%)</f>
        <v>0.10</v>
      </c>
      <c r="X1205" s="273">
        <f>MAX(SUMIF(Assumptions!$C$53:$H$53,X$10,Assumptions!$C$54:$H$54),10%)</f>
        <v>0.10</v>
      </c>
      <c r="Y1205" s="273">
        <f>MAX(SUMIF(Assumptions!$C$53:$H$53,Y$10,Assumptions!$C$54:$H$54),10%)</f>
        <v>0.10</v>
      </c>
      <c r="Z1205" s="273">
        <f>MAX(SUMIF(Assumptions!$C$53:$H$53,Z$10,Assumptions!$C$54:$H$54),10%)</f>
        <v>0.10</v>
      </c>
      <c r="AA1205" s="273">
        <f>MAX(SUMIF(Assumptions!$C$53:$H$53,AA$10,Assumptions!$C$54:$H$54),10%)</f>
        <v>0.10</v>
      </c>
      <c r="AB1205" s="273">
        <f>MAX(SUMIF(Assumptions!$C$53:$H$53,AB$10,Assumptions!$C$54:$H$54),10%)</f>
        <v>0.10</v>
      </c>
      <c r="AC1205" s="273">
        <f>MAX(SUMIF(Assumptions!$C$53:$H$53,AC$10,Assumptions!$C$54:$H$54),10%)</f>
        <v>0.10</v>
      </c>
      <c r="AD1205" s="273">
        <f>MAX(SUMIF(Assumptions!$C$53:$H$53,AD$10,Assumptions!$C$54:$H$54),10%)</f>
        <v>0.10</v>
      </c>
      <c r="AE1205" s="273">
        <f>MAX(SUMIF(Assumptions!$C$53:$H$53,AE$10,Assumptions!$C$54:$H$54),10%)</f>
        <v>0.10</v>
      </c>
      <c r="AF1205" s="273">
        <f>MAX(SUMIF(Assumptions!$C$53:$H$53,AF$10,Assumptions!$C$54:$H$54),10%)</f>
        <v>0.10</v>
      </c>
      <c r="AG1205" s="273">
        <f>MAX(SUMIF(Assumptions!$C$53:$H$53,AG$10,Assumptions!$C$54:$H$54),10%)</f>
        <v>0.10</v>
      </c>
      <c r="AH1205" s="273">
        <f>MAX(SUMIF(Assumptions!$C$53:$H$53,AH$10,Assumptions!$C$54:$H$54),10%)</f>
        <v>0.10</v>
      </c>
      <c r="AI1205" s="273">
        <f>MAX(SUMIF(Assumptions!$C$53:$H$53,AI$10,Assumptions!$C$54:$H$54),10%)</f>
        <v>0.10</v>
      </c>
      <c r="AJ1205" s="273">
        <f>MAX(SUMIF(Assumptions!$C$53:$H$53,AJ$10,Assumptions!$C$54:$H$54),10%)</f>
        <v>0.10</v>
      </c>
      <c r="AK1205" s="273">
        <f>MAX(SUMIF(Assumptions!$C$53:$H$53,AK$10,Assumptions!$C$54:$H$54),10%)</f>
        <v>0.10</v>
      </c>
      <c r="AL1205" s="273">
        <f>MAX(SUMIF(Assumptions!$C$53:$H$53,AL$10,Assumptions!$C$54:$H$54),10%)</f>
        <v>0.10</v>
      </c>
      <c r="AM1205" s="273">
        <f>MAX(SUMIF(Assumptions!$C$53:$H$53,AM$10,Assumptions!$C$54:$H$54),10%)</f>
        <v>0.10</v>
      </c>
      <c r="AN1205" s="273">
        <f>MAX(SUMIF(Assumptions!$C$53:$H$53,AN$10,Assumptions!$C$54:$H$54),10%)</f>
        <v>0.10</v>
      </c>
      <c r="AO1205" s="273">
        <f>MAX(SUMIF(Assumptions!$C$53:$H$53,AO$10,Assumptions!$C$54:$H$54),10%)</f>
        <v>0.10</v>
      </c>
      <c r="AP1205" s="273">
        <f>MAX(SUMIF(Assumptions!$C$53:$H$53,AP$10,Assumptions!$C$54:$H$54),10%)</f>
        <v>0.10</v>
      </c>
      <c r="AQ1205" s="273">
        <f>MAX(SUMIF(Assumptions!$C$53:$H$53,AQ$10,Assumptions!$C$54:$H$54),10%)</f>
        <v>0.10</v>
      </c>
      <c r="AR1205" s="273">
        <f>MAX(SUMIF(Assumptions!$C$53:$H$53,AR$10,Assumptions!$C$54:$H$54),10%)</f>
        <v>0.10</v>
      </c>
      <c r="AS1205" s="273">
        <f>MAX(SUMIF(Assumptions!$C$53:$H$53,AS$10,Assumptions!$C$54:$H$54),10%)</f>
        <v>0.10</v>
      </c>
      <c r="AT1205" s="273">
        <f>MAX(SUMIF(Assumptions!$C$53:$H$53,AT$10,Assumptions!$C$54:$H$54),10%)</f>
        <v>0.10</v>
      </c>
      <c r="AU1205" s="273">
        <f>MAX(SUMIF(Assumptions!$C$53:$H$53,AU$10,Assumptions!$C$54:$H$54),10%)</f>
        <v>0.10</v>
      </c>
      <c r="AV1205" s="273">
        <f>MAX(SUMIF(Assumptions!$C$53:$H$53,AV$10,Assumptions!$C$54:$H$54),10%)</f>
        <v>0.10</v>
      </c>
      <c r="AW1205" s="273">
        <f>MAX(SUMIF(Assumptions!$C$53:$H$53,AW$10,Assumptions!$C$54:$H$54),10%)</f>
        <v>0.10</v>
      </c>
      <c r="AX1205" s="273">
        <f>MAX(SUMIF(Assumptions!$C$53:$H$53,AX$10,Assumptions!$C$54:$H$54),10%)</f>
        <v>0.10</v>
      </c>
      <c r="AY1205" s="273">
        <f>MAX(SUMIF(Assumptions!$C$53:$H$53,AY$10,Assumptions!$C$54:$H$54),10%)</f>
        <v>0.10</v>
      </c>
      <c r="AZ1205" s="273">
        <f>MAX(SUMIF(Assumptions!$C$53:$H$53,AZ$10,Assumptions!$C$54:$H$54),10%)</f>
        <v>0.10</v>
      </c>
      <c r="BA1205" s="273">
        <f>MAX(SUMIF(Assumptions!$C$53:$H$53,BA$10,Assumptions!$C$54:$H$54),10%)</f>
        <v>0.10</v>
      </c>
      <c r="BB1205" s="273">
        <f>MAX(SUMIF(Assumptions!$C$53:$H$53,BB$10,Assumptions!$C$54:$H$54),10%)</f>
        <v>0.10</v>
      </c>
      <c r="BC1205" s="273">
        <f>MAX(SUMIF(Assumptions!$C$53:$H$53,BC$10,Assumptions!$C$54:$H$54),10%)</f>
        <v>0.10</v>
      </c>
      <c r="BD1205" s="273">
        <f>MAX(SUMIF(Assumptions!$C$53:$H$53,BD$10,Assumptions!$C$54:$H$54),10%)</f>
        <v>0.10</v>
      </c>
      <c r="BE1205" s="273">
        <f>MAX(SUMIF(Assumptions!$C$53:$H$53,BE$10,Assumptions!$C$54:$H$54),10%)</f>
        <v>0.10</v>
      </c>
      <c r="BF1205" s="273">
        <f>MAX(SUMIF(Assumptions!$C$53:$H$53,BF$10,Assumptions!$C$54:$H$54),10%)</f>
        <v>0.10</v>
      </c>
      <c r="BG1205" s="273">
        <f>MAX(SUMIF(Assumptions!$C$53:$H$53,BG$10,Assumptions!$C$54:$H$54),10%)</f>
        <v>0.10</v>
      </c>
      <c r="BH1205" s="273">
        <f>MAX(SUMIF(Assumptions!$C$53:$H$53,BH$10,Assumptions!$C$54:$H$54),10%)</f>
        <v>0.10</v>
      </c>
      <c r="BI1205" s="273">
        <f>MAX(SUMIF(Assumptions!$C$53:$H$53,BI$10,Assumptions!$C$54:$H$54),10%)</f>
        <v>0.10</v>
      </c>
      <c r="BJ1205" s="273">
        <f>MAX(SUMIF(Assumptions!$C$53:$H$53,BJ$10,Assumptions!$C$54:$H$54),10%)</f>
        <v>0.10</v>
      </c>
      <c r="BK1205" s="273">
        <f>MAX(SUMIF(Assumptions!$C$53:$H$53,BK$10,Assumptions!$C$54:$H$54),10%)</f>
        <v>0.10</v>
      </c>
      <c r="BL1205" s="273">
        <f>MAX(SUMIF(Assumptions!$C$53:$H$53,BL$10,Assumptions!$C$54:$H$54),10%)</f>
        <v>0.10</v>
      </c>
      <c r="BM1205" s="273">
        <f>MAX(SUMIF(Assumptions!$C$53:$H$53,BM$10,Assumptions!$C$54:$H$54),10%)</f>
        <v>0.10</v>
      </c>
    </row>
    <row r="1206" spans="4:7" s="221" customFormat="1" ht="12.75" outlineLevel="1">
      <c r="D1206" s="229"/>
      <c r="F1206" s="230"/>
      <c r="G1206" s="230"/>
    </row>
    <row r="1207" spans="4:65" ht="12.75" outlineLevel="1">
      <c r="D1207" s="218" t="s">
        <v>71</v>
      </c>
      <c r="E1207" s="213"/>
      <c r="F1207" s="186"/>
      <c r="G1207" s="186"/>
      <c r="H1207" s="231" t="s">
        <v>70</v>
      </c>
      <c r="K1207" s="216"/>
      <c r="L1207" s="216"/>
      <c r="M1207" s="216"/>
      <c r="O1207" s="216"/>
      <c r="P1207" s="216"/>
      <c r="Q1207" s="216"/>
      <c r="R1207" s="216"/>
      <c r="S1207" s="216"/>
      <c r="T1207" s="216"/>
      <c r="U1207" s="216"/>
      <c r="V1207" s="216"/>
      <c r="W1207" s="216"/>
      <c r="X1207" s="216"/>
      <c r="Y1207" s="216"/>
      <c r="Z1207" s="216"/>
      <c r="AA1207" s="216"/>
      <c r="AB1207" s="216"/>
      <c r="AC1207" s="216"/>
      <c r="AD1207" s="216"/>
      <c r="AE1207" s="216"/>
      <c r="AF1207" s="216"/>
      <c r="AG1207" s="216"/>
      <c r="AH1207" s="216"/>
      <c r="AI1207" s="216"/>
      <c r="AJ1207" s="216"/>
      <c r="AK1207" s="216"/>
      <c r="AL1207" s="216"/>
      <c r="AM1207" s="216"/>
      <c r="AN1207" s="216"/>
      <c r="AO1207" s="216"/>
      <c r="AP1207" s="216"/>
      <c r="AQ1207" s="216"/>
      <c r="AR1207" s="216"/>
      <c r="AS1207" s="216"/>
      <c r="AT1207" s="216"/>
      <c r="AU1207" s="216"/>
      <c r="AV1207" s="216"/>
      <c r="AW1207" s="216"/>
      <c r="AX1207" s="216"/>
      <c r="AY1207" s="216"/>
      <c r="AZ1207" s="216"/>
      <c r="BA1207" s="216"/>
      <c r="BB1207" s="216"/>
      <c r="BC1207" s="216"/>
      <c r="BD1207" s="216"/>
      <c r="BE1207" s="216"/>
      <c r="BF1207" s="216"/>
      <c r="BG1207" s="216"/>
      <c r="BH1207" s="216"/>
      <c r="BI1207" s="216"/>
      <c r="BJ1207" s="216"/>
      <c r="BK1207" s="216"/>
      <c r="BL1207" s="216"/>
      <c r="BM1207" s="216"/>
    </row>
    <row r="1208" spans="3:65" ht="12.75" outlineLevel="1">
      <c r="C1208" s="220">
        <f>C1207+1</f>
        <v>1</v>
      </c>
      <c r="D1208" s="198" t="str">
        <f t="shared" si="892" ref="D1208:F1232">INDEX(D$64:D$88,$C1208,1)</f>
        <v>Capital Costs</v>
      </c>
      <c r="E1208" s="245" t="str">
        <f t="shared" si="892"/>
        <v>Capital</v>
      </c>
      <c r="F1208" s="215">
        <f t="shared" si="892"/>
        <v>4</v>
      </c>
      <c r="G1208" s="215"/>
      <c r="H1208" s="249" t="b">
        <f>Input!N12</f>
        <v>0</v>
      </c>
      <c r="K1208" s="236">
        <f>SUMPRODUCT(O1208:BM1208,$O$12:$BM$12)</f>
        <v>0</v>
      </c>
      <c r="L1208" s="237">
        <f>SUM(O1208:BM1208)</f>
        <v>0</v>
      </c>
      <c r="O1208" s="221">
        <f t="shared" si="893" ref="O1208:AT1208">O569*O$1205*($H1208=TRUE)</f>
        <v>0</v>
      </c>
      <c r="P1208" s="221">
        <f t="shared" si="893"/>
        <v>0</v>
      </c>
      <c r="Q1208" s="221">
        <f t="shared" si="893"/>
        <v>0</v>
      </c>
      <c r="R1208" s="221">
        <f t="shared" si="893"/>
        <v>0</v>
      </c>
      <c r="S1208" s="221">
        <f t="shared" si="893"/>
        <v>0</v>
      </c>
      <c r="T1208" s="221">
        <f t="shared" si="893"/>
        <v>0</v>
      </c>
      <c r="U1208" s="221">
        <f t="shared" si="893"/>
        <v>0</v>
      </c>
      <c r="V1208" s="221">
        <f t="shared" si="893"/>
        <v>0</v>
      </c>
      <c r="W1208" s="221">
        <f t="shared" si="893"/>
        <v>0</v>
      </c>
      <c r="X1208" s="221">
        <f t="shared" si="893"/>
        <v>0</v>
      </c>
      <c r="Y1208" s="221">
        <f t="shared" si="893"/>
        <v>0</v>
      </c>
      <c r="Z1208" s="221">
        <f t="shared" si="893"/>
        <v>0</v>
      </c>
      <c r="AA1208" s="221">
        <f t="shared" si="893"/>
        <v>0</v>
      </c>
      <c r="AB1208" s="221">
        <f t="shared" si="893"/>
        <v>0</v>
      </c>
      <c r="AC1208" s="221">
        <f t="shared" si="893"/>
        <v>0</v>
      </c>
      <c r="AD1208" s="221">
        <f t="shared" si="893"/>
        <v>0</v>
      </c>
      <c r="AE1208" s="221">
        <f t="shared" si="893"/>
        <v>0</v>
      </c>
      <c r="AF1208" s="221">
        <f t="shared" si="893"/>
        <v>0</v>
      </c>
      <c r="AG1208" s="221">
        <f t="shared" si="893"/>
        <v>0</v>
      </c>
      <c r="AH1208" s="221">
        <f t="shared" si="893"/>
        <v>0</v>
      </c>
      <c r="AI1208" s="221">
        <f t="shared" si="893"/>
        <v>0</v>
      </c>
      <c r="AJ1208" s="221">
        <f t="shared" si="893"/>
        <v>0</v>
      </c>
      <c r="AK1208" s="221">
        <f t="shared" si="893"/>
        <v>0</v>
      </c>
      <c r="AL1208" s="221">
        <f t="shared" si="893"/>
        <v>0</v>
      </c>
      <c r="AM1208" s="221">
        <f t="shared" si="893"/>
        <v>0</v>
      </c>
      <c r="AN1208" s="221">
        <f t="shared" si="893"/>
        <v>0</v>
      </c>
      <c r="AO1208" s="221">
        <f t="shared" si="893"/>
        <v>0</v>
      </c>
      <c r="AP1208" s="221">
        <f t="shared" si="893"/>
        <v>0</v>
      </c>
      <c r="AQ1208" s="221">
        <f t="shared" si="893"/>
        <v>0</v>
      </c>
      <c r="AR1208" s="221">
        <f t="shared" si="893"/>
        <v>0</v>
      </c>
      <c r="AS1208" s="221">
        <f t="shared" si="893"/>
        <v>0</v>
      </c>
      <c r="AT1208" s="221">
        <f t="shared" si="893"/>
        <v>0</v>
      </c>
      <c r="AU1208" s="221">
        <f t="shared" si="894" ref="AU1208:BM1208">AU569*AU$1205*($H1208=TRUE)</f>
        <v>0</v>
      </c>
      <c r="AV1208" s="221">
        <f t="shared" si="894"/>
        <v>0</v>
      </c>
      <c r="AW1208" s="221">
        <f t="shared" si="894"/>
        <v>0</v>
      </c>
      <c r="AX1208" s="221">
        <f t="shared" si="894"/>
        <v>0</v>
      </c>
      <c r="AY1208" s="221">
        <f t="shared" si="894"/>
        <v>0</v>
      </c>
      <c r="AZ1208" s="221">
        <f t="shared" si="894"/>
        <v>0</v>
      </c>
      <c r="BA1208" s="221">
        <f t="shared" si="894"/>
        <v>0</v>
      </c>
      <c r="BB1208" s="221">
        <f t="shared" si="894"/>
        <v>0</v>
      </c>
      <c r="BC1208" s="221">
        <f t="shared" si="894"/>
        <v>0</v>
      </c>
      <c r="BD1208" s="221">
        <f t="shared" si="894"/>
        <v>0</v>
      </c>
      <c r="BE1208" s="221">
        <f t="shared" si="894"/>
        <v>0</v>
      </c>
      <c r="BF1208" s="221">
        <f t="shared" si="894"/>
        <v>0</v>
      </c>
      <c r="BG1208" s="221">
        <f t="shared" si="894"/>
        <v>0</v>
      </c>
      <c r="BH1208" s="221">
        <f t="shared" si="894"/>
        <v>0</v>
      </c>
      <c r="BI1208" s="221">
        <f t="shared" si="894"/>
        <v>0</v>
      </c>
      <c r="BJ1208" s="221">
        <f t="shared" si="894"/>
        <v>0</v>
      </c>
      <c r="BK1208" s="221">
        <f t="shared" si="894"/>
        <v>0</v>
      </c>
      <c r="BL1208" s="221">
        <f t="shared" si="894"/>
        <v>0</v>
      </c>
      <c r="BM1208" s="221">
        <f t="shared" si="894"/>
        <v>0</v>
      </c>
    </row>
    <row r="1209" spans="3:65" ht="12.75" outlineLevel="1">
      <c r="C1209" s="220">
        <f t="shared" si="895" ref="C1209:C1232">C1208+1</f>
        <v>2</v>
      </c>
      <c r="D1209" s="198" t="str">
        <f t="shared" si="892"/>
        <v>O&amp;M</v>
      </c>
      <c r="E1209" s="245" t="str">
        <f t="shared" si="892"/>
        <v>Operating Expense</v>
      </c>
      <c r="F1209" s="215">
        <f t="shared" si="892"/>
        <v>2</v>
      </c>
      <c r="G1209" s="215"/>
      <c r="H1209" s="249" t="b">
        <f>Input!N13</f>
        <v>0</v>
      </c>
      <c r="K1209" s="236">
        <f t="shared" si="896" ref="K1209:K1233">SUMPRODUCT(O1209:BM1209,$O$12:$BM$12)</f>
        <v>0</v>
      </c>
      <c r="L1209" s="237">
        <f t="shared" si="897" ref="L1209:L1233">SUM(O1209:BM1209)</f>
        <v>0</v>
      </c>
      <c r="O1209" s="221">
        <f t="shared" si="898" ref="O1209:AT1209">O570*O$1205*($H1209=TRUE)</f>
        <v>0</v>
      </c>
      <c r="P1209" s="221">
        <f t="shared" si="898"/>
        <v>0</v>
      </c>
      <c r="Q1209" s="221">
        <f t="shared" si="898"/>
        <v>0</v>
      </c>
      <c r="R1209" s="221">
        <f t="shared" si="898"/>
        <v>0</v>
      </c>
      <c r="S1209" s="221">
        <f t="shared" si="898"/>
        <v>0</v>
      </c>
      <c r="T1209" s="221">
        <f t="shared" si="898"/>
        <v>0</v>
      </c>
      <c r="U1209" s="221">
        <f t="shared" si="898"/>
        <v>0</v>
      </c>
      <c r="V1209" s="221">
        <f t="shared" si="898"/>
        <v>0</v>
      </c>
      <c r="W1209" s="221">
        <f t="shared" si="898"/>
        <v>0</v>
      </c>
      <c r="X1209" s="221">
        <f t="shared" si="898"/>
        <v>0</v>
      </c>
      <c r="Y1209" s="221">
        <f t="shared" si="898"/>
        <v>0</v>
      </c>
      <c r="Z1209" s="221">
        <f t="shared" si="898"/>
        <v>0</v>
      </c>
      <c r="AA1209" s="221">
        <f t="shared" si="898"/>
        <v>0</v>
      </c>
      <c r="AB1209" s="221">
        <f t="shared" si="898"/>
        <v>0</v>
      </c>
      <c r="AC1209" s="221">
        <f t="shared" si="898"/>
        <v>0</v>
      </c>
      <c r="AD1209" s="221">
        <f t="shared" si="898"/>
        <v>0</v>
      </c>
      <c r="AE1209" s="221">
        <f t="shared" si="898"/>
        <v>0</v>
      </c>
      <c r="AF1209" s="221">
        <f t="shared" si="898"/>
        <v>0</v>
      </c>
      <c r="AG1209" s="221">
        <f t="shared" si="898"/>
        <v>0</v>
      </c>
      <c r="AH1209" s="221">
        <f t="shared" si="898"/>
        <v>0</v>
      </c>
      <c r="AI1209" s="221">
        <f t="shared" si="898"/>
        <v>0</v>
      </c>
      <c r="AJ1209" s="221">
        <f t="shared" si="898"/>
        <v>0</v>
      </c>
      <c r="AK1209" s="221">
        <f t="shared" si="898"/>
        <v>0</v>
      </c>
      <c r="AL1209" s="221">
        <f t="shared" si="898"/>
        <v>0</v>
      </c>
      <c r="AM1209" s="221">
        <f t="shared" si="898"/>
        <v>0</v>
      </c>
      <c r="AN1209" s="221">
        <f t="shared" si="898"/>
        <v>0</v>
      </c>
      <c r="AO1209" s="221">
        <f t="shared" si="898"/>
        <v>0</v>
      </c>
      <c r="AP1209" s="221">
        <f t="shared" si="898"/>
        <v>0</v>
      </c>
      <c r="AQ1209" s="221">
        <f t="shared" si="898"/>
        <v>0</v>
      </c>
      <c r="AR1209" s="221">
        <f t="shared" si="898"/>
        <v>0</v>
      </c>
      <c r="AS1209" s="221">
        <f t="shared" si="898"/>
        <v>0</v>
      </c>
      <c r="AT1209" s="221">
        <f t="shared" si="898"/>
        <v>0</v>
      </c>
      <c r="AU1209" s="221">
        <f t="shared" si="899" ref="AU1209:BM1209">AU570*AU$1205*($H1209=TRUE)</f>
        <v>0</v>
      </c>
      <c r="AV1209" s="221">
        <f t="shared" si="899"/>
        <v>0</v>
      </c>
      <c r="AW1209" s="221">
        <f t="shared" si="899"/>
        <v>0</v>
      </c>
      <c r="AX1209" s="221">
        <f t="shared" si="899"/>
        <v>0</v>
      </c>
      <c r="AY1209" s="221">
        <f t="shared" si="899"/>
        <v>0</v>
      </c>
      <c r="AZ1209" s="221">
        <f t="shared" si="899"/>
        <v>0</v>
      </c>
      <c r="BA1209" s="221">
        <f t="shared" si="899"/>
        <v>0</v>
      </c>
      <c r="BB1209" s="221">
        <f t="shared" si="899"/>
        <v>0</v>
      </c>
      <c r="BC1209" s="221">
        <f t="shared" si="899"/>
        <v>0</v>
      </c>
      <c r="BD1209" s="221">
        <f t="shared" si="899"/>
        <v>0</v>
      </c>
      <c r="BE1209" s="221">
        <f t="shared" si="899"/>
        <v>0</v>
      </c>
      <c r="BF1209" s="221">
        <f t="shared" si="899"/>
        <v>0</v>
      </c>
      <c r="BG1209" s="221">
        <f t="shared" si="899"/>
        <v>0</v>
      </c>
      <c r="BH1209" s="221">
        <f t="shared" si="899"/>
        <v>0</v>
      </c>
      <c r="BI1209" s="221">
        <f t="shared" si="899"/>
        <v>0</v>
      </c>
      <c r="BJ1209" s="221">
        <f t="shared" si="899"/>
        <v>0</v>
      </c>
      <c r="BK1209" s="221">
        <f t="shared" si="899"/>
        <v>0</v>
      </c>
      <c r="BL1209" s="221">
        <f t="shared" si="899"/>
        <v>0</v>
      </c>
      <c r="BM1209" s="221">
        <f t="shared" si="899"/>
        <v>0</v>
      </c>
    </row>
    <row r="1210" spans="3:65" ht="12.75" outlineLevel="1">
      <c r="C1210" s="220">
        <f t="shared" si="895"/>
        <v>3</v>
      </c>
      <c r="D1210" s="198" t="str">
        <f t="shared" si="892"/>
        <v>…</v>
      </c>
      <c r="E1210" s="245" t="str">
        <f t="shared" si="892"/>
        <v>Operating Expense</v>
      </c>
      <c r="F1210" s="215">
        <f t="shared" si="892"/>
        <v>2</v>
      </c>
      <c r="G1210" s="215"/>
      <c r="H1210" s="249" t="b">
        <f>Input!N14</f>
        <v>0</v>
      </c>
      <c r="K1210" s="236">
        <f t="shared" si="896"/>
        <v>0</v>
      </c>
      <c r="L1210" s="237">
        <f t="shared" si="897"/>
        <v>0</v>
      </c>
      <c r="O1210" s="221">
        <f t="shared" si="900" ref="O1210:AT1210">O571*O$1205*($H1210=TRUE)</f>
        <v>0</v>
      </c>
      <c r="P1210" s="221">
        <f t="shared" si="900"/>
        <v>0</v>
      </c>
      <c r="Q1210" s="221">
        <f t="shared" si="900"/>
        <v>0</v>
      </c>
      <c r="R1210" s="221">
        <f t="shared" si="900"/>
        <v>0</v>
      </c>
      <c r="S1210" s="221">
        <f t="shared" si="900"/>
        <v>0</v>
      </c>
      <c r="T1210" s="221">
        <f t="shared" si="900"/>
        <v>0</v>
      </c>
      <c r="U1210" s="221">
        <f t="shared" si="900"/>
        <v>0</v>
      </c>
      <c r="V1210" s="221">
        <f t="shared" si="900"/>
        <v>0</v>
      </c>
      <c r="W1210" s="221">
        <f t="shared" si="900"/>
        <v>0</v>
      </c>
      <c r="X1210" s="221">
        <f t="shared" si="900"/>
        <v>0</v>
      </c>
      <c r="Y1210" s="221">
        <f t="shared" si="900"/>
        <v>0</v>
      </c>
      <c r="Z1210" s="221">
        <f t="shared" si="900"/>
        <v>0</v>
      </c>
      <c r="AA1210" s="221">
        <f t="shared" si="900"/>
        <v>0</v>
      </c>
      <c r="AB1210" s="221">
        <f t="shared" si="900"/>
        <v>0</v>
      </c>
      <c r="AC1210" s="221">
        <f t="shared" si="900"/>
        <v>0</v>
      </c>
      <c r="AD1210" s="221">
        <f t="shared" si="900"/>
        <v>0</v>
      </c>
      <c r="AE1210" s="221">
        <f t="shared" si="900"/>
        <v>0</v>
      </c>
      <c r="AF1210" s="221">
        <f t="shared" si="900"/>
        <v>0</v>
      </c>
      <c r="AG1210" s="221">
        <f t="shared" si="900"/>
        <v>0</v>
      </c>
      <c r="AH1210" s="221">
        <f t="shared" si="900"/>
        <v>0</v>
      </c>
      <c r="AI1210" s="221">
        <f t="shared" si="900"/>
        <v>0</v>
      </c>
      <c r="AJ1210" s="221">
        <f t="shared" si="900"/>
        <v>0</v>
      </c>
      <c r="AK1210" s="221">
        <f t="shared" si="900"/>
        <v>0</v>
      </c>
      <c r="AL1210" s="221">
        <f t="shared" si="900"/>
        <v>0</v>
      </c>
      <c r="AM1210" s="221">
        <f t="shared" si="900"/>
        <v>0</v>
      </c>
      <c r="AN1210" s="221">
        <f t="shared" si="900"/>
        <v>0</v>
      </c>
      <c r="AO1210" s="221">
        <f t="shared" si="900"/>
        <v>0</v>
      </c>
      <c r="AP1210" s="221">
        <f t="shared" si="900"/>
        <v>0</v>
      </c>
      <c r="AQ1210" s="221">
        <f t="shared" si="900"/>
        <v>0</v>
      </c>
      <c r="AR1210" s="221">
        <f t="shared" si="900"/>
        <v>0</v>
      </c>
      <c r="AS1210" s="221">
        <f t="shared" si="900"/>
        <v>0</v>
      </c>
      <c r="AT1210" s="221">
        <f t="shared" si="900"/>
        <v>0</v>
      </c>
      <c r="AU1210" s="221">
        <f t="shared" si="901" ref="AU1210:BM1210">AU571*AU$1205*($H1210=TRUE)</f>
        <v>0</v>
      </c>
      <c r="AV1210" s="221">
        <f t="shared" si="901"/>
        <v>0</v>
      </c>
      <c r="AW1210" s="221">
        <f t="shared" si="901"/>
        <v>0</v>
      </c>
      <c r="AX1210" s="221">
        <f t="shared" si="901"/>
        <v>0</v>
      </c>
      <c r="AY1210" s="221">
        <f t="shared" si="901"/>
        <v>0</v>
      </c>
      <c r="AZ1210" s="221">
        <f t="shared" si="901"/>
        <v>0</v>
      </c>
      <c r="BA1210" s="221">
        <f t="shared" si="901"/>
        <v>0</v>
      </c>
      <c r="BB1210" s="221">
        <f t="shared" si="901"/>
        <v>0</v>
      </c>
      <c r="BC1210" s="221">
        <f t="shared" si="901"/>
        <v>0</v>
      </c>
      <c r="BD1210" s="221">
        <f t="shared" si="901"/>
        <v>0</v>
      </c>
      <c r="BE1210" s="221">
        <f t="shared" si="901"/>
        <v>0</v>
      </c>
      <c r="BF1210" s="221">
        <f t="shared" si="901"/>
        <v>0</v>
      </c>
      <c r="BG1210" s="221">
        <f t="shared" si="901"/>
        <v>0</v>
      </c>
      <c r="BH1210" s="221">
        <f t="shared" si="901"/>
        <v>0</v>
      </c>
      <c r="BI1210" s="221">
        <f t="shared" si="901"/>
        <v>0</v>
      </c>
      <c r="BJ1210" s="221">
        <f t="shared" si="901"/>
        <v>0</v>
      </c>
      <c r="BK1210" s="221">
        <f t="shared" si="901"/>
        <v>0</v>
      </c>
      <c r="BL1210" s="221">
        <f t="shared" si="901"/>
        <v>0</v>
      </c>
      <c r="BM1210" s="221">
        <f t="shared" si="901"/>
        <v>0</v>
      </c>
    </row>
    <row r="1211" spans="3:65" ht="12.75" outlineLevel="1">
      <c r="C1211" s="220">
        <f t="shared" si="895"/>
        <v>4</v>
      </c>
      <c r="D1211" s="198" t="str">
        <f t="shared" si="892"/>
        <v>…</v>
      </c>
      <c r="E1211" s="245" t="str">
        <f t="shared" si="892"/>
        <v>Operating Savings</v>
      </c>
      <c r="F1211" s="215">
        <f t="shared" si="892"/>
        <v>1</v>
      </c>
      <c r="G1211" s="215"/>
      <c r="H1211" s="249" t="b">
        <f>Input!N15</f>
        <v>0</v>
      </c>
      <c r="K1211" s="236">
        <f t="shared" si="896"/>
        <v>0</v>
      </c>
      <c r="L1211" s="237">
        <f t="shared" si="897"/>
        <v>0</v>
      </c>
      <c r="O1211" s="221">
        <f t="shared" si="902" ref="O1211:AT1211">O572*O$1205*($H1211=TRUE)</f>
        <v>0</v>
      </c>
      <c r="P1211" s="221">
        <f t="shared" si="902"/>
        <v>0</v>
      </c>
      <c r="Q1211" s="221">
        <f t="shared" si="902"/>
        <v>0</v>
      </c>
      <c r="R1211" s="221">
        <f t="shared" si="902"/>
        <v>0</v>
      </c>
      <c r="S1211" s="221">
        <f t="shared" si="902"/>
        <v>0</v>
      </c>
      <c r="T1211" s="221">
        <f t="shared" si="902"/>
        <v>0</v>
      </c>
      <c r="U1211" s="221">
        <f t="shared" si="902"/>
        <v>0</v>
      </c>
      <c r="V1211" s="221">
        <f t="shared" si="902"/>
        <v>0</v>
      </c>
      <c r="W1211" s="221">
        <f t="shared" si="902"/>
        <v>0</v>
      </c>
      <c r="X1211" s="221">
        <f t="shared" si="902"/>
        <v>0</v>
      </c>
      <c r="Y1211" s="221">
        <f t="shared" si="902"/>
        <v>0</v>
      </c>
      <c r="Z1211" s="221">
        <f t="shared" si="902"/>
        <v>0</v>
      </c>
      <c r="AA1211" s="221">
        <f t="shared" si="902"/>
        <v>0</v>
      </c>
      <c r="AB1211" s="221">
        <f t="shared" si="902"/>
        <v>0</v>
      </c>
      <c r="AC1211" s="221">
        <f t="shared" si="902"/>
        <v>0</v>
      </c>
      <c r="AD1211" s="221">
        <f t="shared" si="902"/>
        <v>0</v>
      </c>
      <c r="AE1211" s="221">
        <f t="shared" si="902"/>
        <v>0</v>
      </c>
      <c r="AF1211" s="221">
        <f t="shared" si="902"/>
        <v>0</v>
      </c>
      <c r="AG1211" s="221">
        <f t="shared" si="902"/>
        <v>0</v>
      </c>
      <c r="AH1211" s="221">
        <f t="shared" si="902"/>
        <v>0</v>
      </c>
      <c r="AI1211" s="221">
        <f t="shared" si="902"/>
        <v>0</v>
      </c>
      <c r="AJ1211" s="221">
        <f t="shared" si="902"/>
        <v>0</v>
      </c>
      <c r="AK1211" s="221">
        <f t="shared" si="902"/>
        <v>0</v>
      </c>
      <c r="AL1211" s="221">
        <f t="shared" si="902"/>
        <v>0</v>
      </c>
      <c r="AM1211" s="221">
        <f t="shared" si="902"/>
        <v>0</v>
      </c>
      <c r="AN1211" s="221">
        <f t="shared" si="902"/>
        <v>0</v>
      </c>
      <c r="AO1211" s="221">
        <f t="shared" si="902"/>
        <v>0</v>
      </c>
      <c r="AP1211" s="221">
        <f t="shared" si="902"/>
        <v>0</v>
      </c>
      <c r="AQ1211" s="221">
        <f t="shared" si="902"/>
        <v>0</v>
      </c>
      <c r="AR1211" s="221">
        <f t="shared" si="902"/>
        <v>0</v>
      </c>
      <c r="AS1211" s="221">
        <f t="shared" si="902"/>
        <v>0</v>
      </c>
      <c r="AT1211" s="221">
        <f t="shared" si="902"/>
        <v>0</v>
      </c>
      <c r="AU1211" s="221">
        <f t="shared" si="903" ref="AU1211:BM1211">AU572*AU$1205*($H1211=TRUE)</f>
        <v>0</v>
      </c>
      <c r="AV1211" s="221">
        <f t="shared" si="903"/>
        <v>0</v>
      </c>
      <c r="AW1211" s="221">
        <f t="shared" si="903"/>
        <v>0</v>
      </c>
      <c r="AX1211" s="221">
        <f t="shared" si="903"/>
        <v>0</v>
      </c>
      <c r="AY1211" s="221">
        <f t="shared" si="903"/>
        <v>0</v>
      </c>
      <c r="AZ1211" s="221">
        <f t="shared" si="903"/>
        <v>0</v>
      </c>
      <c r="BA1211" s="221">
        <f t="shared" si="903"/>
        <v>0</v>
      </c>
      <c r="BB1211" s="221">
        <f t="shared" si="903"/>
        <v>0</v>
      </c>
      <c r="BC1211" s="221">
        <f t="shared" si="903"/>
        <v>0</v>
      </c>
      <c r="BD1211" s="221">
        <f t="shared" si="903"/>
        <v>0</v>
      </c>
      <c r="BE1211" s="221">
        <f t="shared" si="903"/>
        <v>0</v>
      </c>
      <c r="BF1211" s="221">
        <f t="shared" si="903"/>
        <v>0</v>
      </c>
      <c r="BG1211" s="221">
        <f t="shared" si="903"/>
        <v>0</v>
      </c>
      <c r="BH1211" s="221">
        <f t="shared" si="903"/>
        <v>0</v>
      </c>
      <c r="BI1211" s="221">
        <f t="shared" si="903"/>
        <v>0</v>
      </c>
      <c r="BJ1211" s="221">
        <f t="shared" si="903"/>
        <v>0</v>
      </c>
      <c r="BK1211" s="221">
        <f t="shared" si="903"/>
        <v>0</v>
      </c>
      <c r="BL1211" s="221">
        <f t="shared" si="903"/>
        <v>0</v>
      </c>
      <c r="BM1211" s="221">
        <f t="shared" si="903"/>
        <v>0</v>
      </c>
    </row>
    <row r="1212" spans="3:65" ht="12.75" outlineLevel="1">
      <c r="C1212" s="220">
        <f t="shared" si="895"/>
        <v>5</v>
      </c>
      <c r="D1212" s="198" t="str">
        <f t="shared" si="892"/>
        <v>…</v>
      </c>
      <c r="E1212" s="245" t="str">
        <f t="shared" si="892"/>
        <v>Operating Expense</v>
      </c>
      <c r="F1212" s="215">
        <f t="shared" si="892"/>
        <v>2</v>
      </c>
      <c r="G1212" s="215"/>
      <c r="H1212" s="249" t="b">
        <f>Input!N16</f>
        <v>0</v>
      </c>
      <c r="K1212" s="236">
        <f t="shared" si="896"/>
        <v>0</v>
      </c>
      <c r="L1212" s="237">
        <f t="shared" si="897"/>
        <v>0</v>
      </c>
      <c r="O1212" s="221">
        <f t="shared" si="904" ref="O1212:AT1212">O573*O$1205*($H1212=TRUE)</f>
        <v>0</v>
      </c>
      <c r="P1212" s="221">
        <f t="shared" si="904"/>
        <v>0</v>
      </c>
      <c r="Q1212" s="221">
        <f t="shared" si="904"/>
        <v>0</v>
      </c>
      <c r="R1212" s="221">
        <f t="shared" si="904"/>
        <v>0</v>
      </c>
      <c r="S1212" s="221">
        <f t="shared" si="904"/>
        <v>0</v>
      </c>
      <c r="T1212" s="221">
        <f t="shared" si="904"/>
        <v>0</v>
      </c>
      <c r="U1212" s="221">
        <f t="shared" si="904"/>
        <v>0</v>
      </c>
      <c r="V1212" s="221">
        <f t="shared" si="904"/>
        <v>0</v>
      </c>
      <c r="W1212" s="221">
        <f t="shared" si="904"/>
        <v>0</v>
      </c>
      <c r="X1212" s="221">
        <f t="shared" si="904"/>
        <v>0</v>
      </c>
      <c r="Y1212" s="221">
        <f t="shared" si="904"/>
        <v>0</v>
      </c>
      <c r="Z1212" s="221">
        <f t="shared" si="904"/>
        <v>0</v>
      </c>
      <c r="AA1212" s="221">
        <f t="shared" si="904"/>
        <v>0</v>
      </c>
      <c r="AB1212" s="221">
        <f t="shared" si="904"/>
        <v>0</v>
      </c>
      <c r="AC1212" s="221">
        <f t="shared" si="904"/>
        <v>0</v>
      </c>
      <c r="AD1212" s="221">
        <f t="shared" si="904"/>
        <v>0</v>
      </c>
      <c r="AE1212" s="221">
        <f t="shared" si="904"/>
        <v>0</v>
      </c>
      <c r="AF1212" s="221">
        <f t="shared" si="904"/>
        <v>0</v>
      </c>
      <c r="AG1212" s="221">
        <f t="shared" si="904"/>
        <v>0</v>
      </c>
      <c r="AH1212" s="221">
        <f t="shared" si="904"/>
        <v>0</v>
      </c>
      <c r="AI1212" s="221">
        <f t="shared" si="904"/>
        <v>0</v>
      </c>
      <c r="AJ1212" s="221">
        <f t="shared" si="904"/>
        <v>0</v>
      </c>
      <c r="AK1212" s="221">
        <f t="shared" si="904"/>
        <v>0</v>
      </c>
      <c r="AL1212" s="221">
        <f t="shared" si="904"/>
        <v>0</v>
      </c>
      <c r="AM1212" s="221">
        <f t="shared" si="904"/>
        <v>0</v>
      </c>
      <c r="AN1212" s="221">
        <f t="shared" si="904"/>
        <v>0</v>
      </c>
      <c r="AO1212" s="221">
        <f t="shared" si="904"/>
        <v>0</v>
      </c>
      <c r="AP1212" s="221">
        <f t="shared" si="904"/>
        <v>0</v>
      </c>
      <c r="AQ1212" s="221">
        <f t="shared" si="904"/>
        <v>0</v>
      </c>
      <c r="AR1212" s="221">
        <f t="shared" si="904"/>
        <v>0</v>
      </c>
      <c r="AS1212" s="221">
        <f t="shared" si="904"/>
        <v>0</v>
      </c>
      <c r="AT1212" s="221">
        <f t="shared" si="904"/>
        <v>0</v>
      </c>
      <c r="AU1212" s="221">
        <f t="shared" si="905" ref="AU1212:BM1212">AU573*AU$1205*($H1212=TRUE)</f>
        <v>0</v>
      </c>
      <c r="AV1212" s="221">
        <f t="shared" si="905"/>
        <v>0</v>
      </c>
      <c r="AW1212" s="221">
        <f t="shared" si="905"/>
        <v>0</v>
      </c>
      <c r="AX1212" s="221">
        <f t="shared" si="905"/>
        <v>0</v>
      </c>
      <c r="AY1212" s="221">
        <f t="shared" si="905"/>
        <v>0</v>
      </c>
      <c r="AZ1212" s="221">
        <f t="shared" si="905"/>
        <v>0</v>
      </c>
      <c r="BA1212" s="221">
        <f t="shared" si="905"/>
        <v>0</v>
      </c>
      <c r="BB1212" s="221">
        <f t="shared" si="905"/>
        <v>0</v>
      </c>
      <c r="BC1212" s="221">
        <f t="shared" si="905"/>
        <v>0</v>
      </c>
      <c r="BD1212" s="221">
        <f t="shared" si="905"/>
        <v>0</v>
      </c>
      <c r="BE1212" s="221">
        <f t="shared" si="905"/>
        <v>0</v>
      </c>
      <c r="BF1212" s="221">
        <f t="shared" si="905"/>
        <v>0</v>
      </c>
      <c r="BG1212" s="221">
        <f t="shared" si="905"/>
        <v>0</v>
      </c>
      <c r="BH1212" s="221">
        <f t="shared" si="905"/>
        <v>0</v>
      </c>
      <c r="BI1212" s="221">
        <f t="shared" si="905"/>
        <v>0</v>
      </c>
      <c r="BJ1212" s="221">
        <f t="shared" si="905"/>
        <v>0</v>
      </c>
      <c r="BK1212" s="221">
        <f t="shared" si="905"/>
        <v>0</v>
      </c>
      <c r="BL1212" s="221">
        <f t="shared" si="905"/>
        <v>0</v>
      </c>
      <c r="BM1212" s="221">
        <f t="shared" si="905"/>
        <v>0</v>
      </c>
    </row>
    <row r="1213" spans="3:65" ht="12.75" outlineLevel="1">
      <c r="C1213" s="220">
        <f t="shared" si="895"/>
        <v>6</v>
      </c>
      <c r="D1213" s="198" t="str">
        <f t="shared" si="892"/>
        <v>…</v>
      </c>
      <c r="E1213" s="245" t="str">
        <f t="shared" si="892"/>
        <v>Operating Expense</v>
      </c>
      <c r="F1213" s="215">
        <f t="shared" si="892"/>
        <v>2</v>
      </c>
      <c r="G1213" s="215"/>
      <c r="H1213" s="249" t="b">
        <f>Input!N17</f>
        <v>0</v>
      </c>
      <c r="K1213" s="236">
        <f t="shared" si="896"/>
        <v>0</v>
      </c>
      <c r="L1213" s="237">
        <f t="shared" si="897"/>
        <v>0</v>
      </c>
      <c r="O1213" s="221">
        <f t="shared" si="906" ref="O1213:AT1213">O574*O$1205*($H1213=TRUE)</f>
        <v>0</v>
      </c>
      <c r="P1213" s="221">
        <f t="shared" si="906"/>
        <v>0</v>
      </c>
      <c r="Q1213" s="221">
        <f t="shared" si="906"/>
        <v>0</v>
      </c>
      <c r="R1213" s="221">
        <f t="shared" si="906"/>
        <v>0</v>
      </c>
      <c r="S1213" s="221">
        <f t="shared" si="906"/>
        <v>0</v>
      </c>
      <c r="T1213" s="221">
        <f t="shared" si="906"/>
        <v>0</v>
      </c>
      <c r="U1213" s="221">
        <f t="shared" si="906"/>
        <v>0</v>
      </c>
      <c r="V1213" s="221">
        <f t="shared" si="906"/>
        <v>0</v>
      </c>
      <c r="W1213" s="221">
        <f t="shared" si="906"/>
        <v>0</v>
      </c>
      <c r="X1213" s="221">
        <f t="shared" si="906"/>
        <v>0</v>
      </c>
      <c r="Y1213" s="221">
        <f t="shared" si="906"/>
        <v>0</v>
      </c>
      <c r="Z1213" s="221">
        <f t="shared" si="906"/>
        <v>0</v>
      </c>
      <c r="AA1213" s="221">
        <f t="shared" si="906"/>
        <v>0</v>
      </c>
      <c r="AB1213" s="221">
        <f t="shared" si="906"/>
        <v>0</v>
      </c>
      <c r="AC1213" s="221">
        <f t="shared" si="906"/>
        <v>0</v>
      </c>
      <c r="AD1213" s="221">
        <f t="shared" si="906"/>
        <v>0</v>
      </c>
      <c r="AE1213" s="221">
        <f t="shared" si="906"/>
        <v>0</v>
      </c>
      <c r="AF1213" s="221">
        <f t="shared" si="906"/>
        <v>0</v>
      </c>
      <c r="AG1213" s="221">
        <f t="shared" si="906"/>
        <v>0</v>
      </c>
      <c r="AH1213" s="221">
        <f t="shared" si="906"/>
        <v>0</v>
      </c>
      <c r="AI1213" s="221">
        <f t="shared" si="906"/>
        <v>0</v>
      </c>
      <c r="AJ1213" s="221">
        <f t="shared" si="906"/>
        <v>0</v>
      </c>
      <c r="AK1213" s="221">
        <f t="shared" si="906"/>
        <v>0</v>
      </c>
      <c r="AL1213" s="221">
        <f t="shared" si="906"/>
        <v>0</v>
      </c>
      <c r="AM1213" s="221">
        <f t="shared" si="906"/>
        <v>0</v>
      </c>
      <c r="AN1213" s="221">
        <f t="shared" si="906"/>
        <v>0</v>
      </c>
      <c r="AO1213" s="221">
        <f t="shared" si="906"/>
        <v>0</v>
      </c>
      <c r="AP1213" s="221">
        <f t="shared" si="906"/>
        <v>0</v>
      </c>
      <c r="AQ1213" s="221">
        <f t="shared" si="906"/>
        <v>0</v>
      </c>
      <c r="AR1213" s="221">
        <f t="shared" si="906"/>
        <v>0</v>
      </c>
      <c r="AS1213" s="221">
        <f t="shared" si="906"/>
        <v>0</v>
      </c>
      <c r="AT1213" s="221">
        <f t="shared" si="906"/>
        <v>0</v>
      </c>
      <c r="AU1213" s="221">
        <f t="shared" si="907" ref="AU1213:BM1213">AU574*AU$1205*($H1213=TRUE)</f>
        <v>0</v>
      </c>
      <c r="AV1213" s="221">
        <f t="shared" si="907"/>
        <v>0</v>
      </c>
      <c r="AW1213" s="221">
        <f t="shared" si="907"/>
        <v>0</v>
      </c>
      <c r="AX1213" s="221">
        <f t="shared" si="907"/>
        <v>0</v>
      </c>
      <c r="AY1213" s="221">
        <f t="shared" si="907"/>
        <v>0</v>
      </c>
      <c r="AZ1213" s="221">
        <f t="shared" si="907"/>
        <v>0</v>
      </c>
      <c r="BA1213" s="221">
        <f t="shared" si="907"/>
        <v>0</v>
      </c>
      <c r="BB1213" s="221">
        <f t="shared" si="907"/>
        <v>0</v>
      </c>
      <c r="BC1213" s="221">
        <f t="shared" si="907"/>
        <v>0</v>
      </c>
      <c r="BD1213" s="221">
        <f t="shared" si="907"/>
        <v>0</v>
      </c>
      <c r="BE1213" s="221">
        <f t="shared" si="907"/>
        <v>0</v>
      </c>
      <c r="BF1213" s="221">
        <f t="shared" si="907"/>
        <v>0</v>
      </c>
      <c r="BG1213" s="221">
        <f t="shared" si="907"/>
        <v>0</v>
      </c>
      <c r="BH1213" s="221">
        <f t="shared" si="907"/>
        <v>0</v>
      </c>
      <c r="BI1213" s="221">
        <f t="shared" si="907"/>
        <v>0</v>
      </c>
      <c r="BJ1213" s="221">
        <f t="shared" si="907"/>
        <v>0</v>
      </c>
      <c r="BK1213" s="221">
        <f t="shared" si="907"/>
        <v>0</v>
      </c>
      <c r="BL1213" s="221">
        <f t="shared" si="907"/>
        <v>0</v>
      </c>
      <c r="BM1213" s="221">
        <f t="shared" si="907"/>
        <v>0</v>
      </c>
    </row>
    <row r="1214" spans="3:65" ht="12.75" outlineLevel="1">
      <c r="C1214" s="220">
        <f t="shared" si="895"/>
        <v>7</v>
      </c>
      <c r="D1214" s="198" t="str">
        <f t="shared" si="892"/>
        <v>…</v>
      </c>
      <c r="E1214" s="245" t="str">
        <f t="shared" si="892"/>
        <v>Operating Expense</v>
      </c>
      <c r="F1214" s="215">
        <f t="shared" si="892"/>
        <v>2</v>
      </c>
      <c r="G1214" s="215"/>
      <c r="H1214" s="249" t="b">
        <f>Input!N18</f>
        <v>0</v>
      </c>
      <c r="K1214" s="236">
        <f t="shared" si="896"/>
        <v>0</v>
      </c>
      <c r="L1214" s="237">
        <f t="shared" si="897"/>
        <v>0</v>
      </c>
      <c r="O1214" s="221">
        <f t="shared" si="908" ref="O1214:AT1214">O575*O$1205*($H1214=TRUE)</f>
        <v>0</v>
      </c>
      <c r="P1214" s="221">
        <f t="shared" si="908"/>
        <v>0</v>
      </c>
      <c r="Q1214" s="221">
        <f t="shared" si="908"/>
        <v>0</v>
      </c>
      <c r="R1214" s="221">
        <f t="shared" si="908"/>
        <v>0</v>
      </c>
      <c r="S1214" s="221">
        <f t="shared" si="908"/>
        <v>0</v>
      </c>
      <c r="T1214" s="221">
        <f t="shared" si="908"/>
        <v>0</v>
      </c>
      <c r="U1214" s="221">
        <f t="shared" si="908"/>
        <v>0</v>
      </c>
      <c r="V1214" s="221">
        <f t="shared" si="908"/>
        <v>0</v>
      </c>
      <c r="W1214" s="221">
        <f t="shared" si="908"/>
        <v>0</v>
      </c>
      <c r="X1214" s="221">
        <f t="shared" si="908"/>
        <v>0</v>
      </c>
      <c r="Y1214" s="221">
        <f t="shared" si="908"/>
        <v>0</v>
      </c>
      <c r="Z1214" s="221">
        <f t="shared" si="908"/>
        <v>0</v>
      </c>
      <c r="AA1214" s="221">
        <f t="shared" si="908"/>
        <v>0</v>
      </c>
      <c r="AB1214" s="221">
        <f t="shared" si="908"/>
        <v>0</v>
      </c>
      <c r="AC1214" s="221">
        <f t="shared" si="908"/>
        <v>0</v>
      </c>
      <c r="AD1214" s="221">
        <f t="shared" si="908"/>
        <v>0</v>
      </c>
      <c r="AE1214" s="221">
        <f t="shared" si="908"/>
        <v>0</v>
      </c>
      <c r="AF1214" s="221">
        <f t="shared" si="908"/>
        <v>0</v>
      </c>
      <c r="AG1214" s="221">
        <f t="shared" si="908"/>
        <v>0</v>
      </c>
      <c r="AH1214" s="221">
        <f t="shared" si="908"/>
        <v>0</v>
      </c>
      <c r="AI1214" s="221">
        <f t="shared" si="908"/>
        <v>0</v>
      </c>
      <c r="AJ1214" s="221">
        <f t="shared" si="908"/>
        <v>0</v>
      </c>
      <c r="AK1214" s="221">
        <f t="shared" si="908"/>
        <v>0</v>
      </c>
      <c r="AL1214" s="221">
        <f t="shared" si="908"/>
        <v>0</v>
      </c>
      <c r="AM1214" s="221">
        <f t="shared" si="908"/>
        <v>0</v>
      </c>
      <c r="AN1214" s="221">
        <f t="shared" si="908"/>
        <v>0</v>
      </c>
      <c r="AO1214" s="221">
        <f t="shared" si="908"/>
        <v>0</v>
      </c>
      <c r="AP1214" s="221">
        <f t="shared" si="908"/>
        <v>0</v>
      </c>
      <c r="AQ1214" s="221">
        <f t="shared" si="908"/>
        <v>0</v>
      </c>
      <c r="AR1214" s="221">
        <f t="shared" si="908"/>
        <v>0</v>
      </c>
      <c r="AS1214" s="221">
        <f t="shared" si="908"/>
        <v>0</v>
      </c>
      <c r="AT1214" s="221">
        <f t="shared" si="908"/>
        <v>0</v>
      </c>
      <c r="AU1214" s="221">
        <f t="shared" si="909" ref="AU1214:BM1214">AU575*AU$1205*($H1214=TRUE)</f>
        <v>0</v>
      </c>
      <c r="AV1214" s="221">
        <f t="shared" si="909"/>
        <v>0</v>
      </c>
      <c r="AW1214" s="221">
        <f t="shared" si="909"/>
        <v>0</v>
      </c>
      <c r="AX1214" s="221">
        <f t="shared" si="909"/>
        <v>0</v>
      </c>
      <c r="AY1214" s="221">
        <f t="shared" si="909"/>
        <v>0</v>
      </c>
      <c r="AZ1214" s="221">
        <f t="shared" si="909"/>
        <v>0</v>
      </c>
      <c r="BA1214" s="221">
        <f t="shared" si="909"/>
        <v>0</v>
      </c>
      <c r="BB1214" s="221">
        <f t="shared" si="909"/>
        <v>0</v>
      </c>
      <c r="BC1214" s="221">
        <f t="shared" si="909"/>
        <v>0</v>
      </c>
      <c r="BD1214" s="221">
        <f t="shared" si="909"/>
        <v>0</v>
      </c>
      <c r="BE1214" s="221">
        <f t="shared" si="909"/>
        <v>0</v>
      </c>
      <c r="BF1214" s="221">
        <f t="shared" si="909"/>
        <v>0</v>
      </c>
      <c r="BG1214" s="221">
        <f t="shared" si="909"/>
        <v>0</v>
      </c>
      <c r="BH1214" s="221">
        <f t="shared" si="909"/>
        <v>0</v>
      </c>
      <c r="BI1214" s="221">
        <f t="shared" si="909"/>
        <v>0</v>
      </c>
      <c r="BJ1214" s="221">
        <f t="shared" si="909"/>
        <v>0</v>
      </c>
      <c r="BK1214" s="221">
        <f t="shared" si="909"/>
        <v>0</v>
      </c>
      <c r="BL1214" s="221">
        <f t="shared" si="909"/>
        <v>0</v>
      </c>
      <c r="BM1214" s="221">
        <f t="shared" si="909"/>
        <v>0</v>
      </c>
    </row>
    <row r="1215" spans="3:65" ht="12.75" outlineLevel="1">
      <c r="C1215" s="220">
        <f t="shared" si="895"/>
        <v>8</v>
      </c>
      <c r="D1215" s="198" t="str">
        <f t="shared" si="892"/>
        <v>…</v>
      </c>
      <c r="E1215" s="245" t="str">
        <f t="shared" si="892"/>
        <v>Operating Expense</v>
      </c>
      <c r="F1215" s="215">
        <f t="shared" si="892"/>
        <v>2</v>
      </c>
      <c r="G1215" s="215"/>
      <c r="H1215" s="249" t="b">
        <f>Input!N19</f>
        <v>0</v>
      </c>
      <c r="K1215" s="236">
        <f t="shared" si="896"/>
        <v>0</v>
      </c>
      <c r="L1215" s="237">
        <f t="shared" si="897"/>
        <v>0</v>
      </c>
      <c r="O1215" s="221">
        <f t="shared" si="910" ref="O1215:AT1215">O576*O$1205*($H1215=TRUE)</f>
        <v>0</v>
      </c>
      <c r="P1215" s="221">
        <f t="shared" si="910"/>
        <v>0</v>
      </c>
      <c r="Q1215" s="221">
        <f t="shared" si="910"/>
        <v>0</v>
      </c>
      <c r="R1215" s="221">
        <f t="shared" si="910"/>
        <v>0</v>
      </c>
      <c r="S1215" s="221">
        <f t="shared" si="910"/>
        <v>0</v>
      </c>
      <c r="T1215" s="221">
        <f t="shared" si="910"/>
        <v>0</v>
      </c>
      <c r="U1215" s="221">
        <f t="shared" si="910"/>
        <v>0</v>
      </c>
      <c r="V1215" s="221">
        <f t="shared" si="910"/>
        <v>0</v>
      </c>
      <c r="W1215" s="221">
        <f t="shared" si="910"/>
        <v>0</v>
      </c>
      <c r="X1215" s="221">
        <f t="shared" si="910"/>
        <v>0</v>
      </c>
      <c r="Y1215" s="221">
        <f t="shared" si="910"/>
        <v>0</v>
      </c>
      <c r="Z1215" s="221">
        <f t="shared" si="910"/>
        <v>0</v>
      </c>
      <c r="AA1215" s="221">
        <f t="shared" si="910"/>
        <v>0</v>
      </c>
      <c r="AB1215" s="221">
        <f t="shared" si="910"/>
        <v>0</v>
      </c>
      <c r="AC1215" s="221">
        <f t="shared" si="910"/>
        <v>0</v>
      </c>
      <c r="AD1215" s="221">
        <f t="shared" si="910"/>
        <v>0</v>
      </c>
      <c r="AE1215" s="221">
        <f t="shared" si="910"/>
        <v>0</v>
      </c>
      <c r="AF1215" s="221">
        <f t="shared" si="910"/>
        <v>0</v>
      </c>
      <c r="AG1215" s="221">
        <f t="shared" si="910"/>
        <v>0</v>
      </c>
      <c r="AH1215" s="221">
        <f t="shared" si="910"/>
        <v>0</v>
      </c>
      <c r="AI1215" s="221">
        <f t="shared" si="910"/>
        <v>0</v>
      </c>
      <c r="AJ1215" s="221">
        <f t="shared" si="910"/>
        <v>0</v>
      </c>
      <c r="AK1215" s="221">
        <f t="shared" si="910"/>
        <v>0</v>
      </c>
      <c r="AL1215" s="221">
        <f t="shared" si="910"/>
        <v>0</v>
      </c>
      <c r="AM1215" s="221">
        <f t="shared" si="910"/>
        <v>0</v>
      </c>
      <c r="AN1215" s="221">
        <f t="shared" si="910"/>
        <v>0</v>
      </c>
      <c r="AO1215" s="221">
        <f t="shared" si="910"/>
        <v>0</v>
      </c>
      <c r="AP1215" s="221">
        <f t="shared" si="910"/>
        <v>0</v>
      </c>
      <c r="AQ1215" s="221">
        <f t="shared" si="910"/>
        <v>0</v>
      </c>
      <c r="AR1215" s="221">
        <f t="shared" si="910"/>
        <v>0</v>
      </c>
      <c r="AS1215" s="221">
        <f t="shared" si="910"/>
        <v>0</v>
      </c>
      <c r="AT1215" s="221">
        <f t="shared" si="910"/>
        <v>0</v>
      </c>
      <c r="AU1215" s="221">
        <f t="shared" si="911" ref="AU1215:BM1215">AU576*AU$1205*($H1215=TRUE)</f>
        <v>0</v>
      </c>
      <c r="AV1215" s="221">
        <f t="shared" si="911"/>
        <v>0</v>
      </c>
      <c r="AW1215" s="221">
        <f t="shared" si="911"/>
        <v>0</v>
      </c>
      <c r="AX1215" s="221">
        <f t="shared" si="911"/>
        <v>0</v>
      </c>
      <c r="AY1215" s="221">
        <f t="shared" si="911"/>
        <v>0</v>
      </c>
      <c r="AZ1215" s="221">
        <f t="shared" si="911"/>
        <v>0</v>
      </c>
      <c r="BA1215" s="221">
        <f t="shared" si="911"/>
        <v>0</v>
      </c>
      <c r="BB1215" s="221">
        <f t="shared" si="911"/>
        <v>0</v>
      </c>
      <c r="BC1215" s="221">
        <f t="shared" si="911"/>
        <v>0</v>
      </c>
      <c r="BD1215" s="221">
        <f t="shared" si="911"/>
        <v>0</v>
      </c>
      <c r="BE1215" s="221">
        <f t="shared" si="911"/>
        <v>0</v>
      </c>
      <c r="BF1215" s="221">
        <f t="shared" si="911"/>
        <v>0</v>
      </c>
      <c r="BG1215" s="221">
        <f t="shared" si="911"/>
        <v>0</v>
      </c>
      <c r="BH1215" s="221">
        <f t="shared" si="911"/>
        <v>0</v>
      </c>
      <c r="BI1215" s="221">
        <f t="shared" si="911"/>
        <v>0</v>
      </c>
      <c r="BJ1215" s="221">
        <f t="shared" si="911"/>
        <v>0</v>
      </c>
      <c r="BK1215" s="221">
        <f t="shared" si="911"/>
        <v>0</v>
      </c>
      <c r="BL1215" s="221">
        <f t="shared" si="911"/>
        <v>0</v>
      </c>
      <c r="BM1215" s="221">
        <f t="shared" si="911"/>
        <v>0</v>
      </c>
    </row>
    <row r="1216" spans="3:65" ht="12.75" outlineLevel="1">
      <c r="C1216" s="220">
        <f t="shared" si="895"/>
        <v>9</v>
      </c>
      <c r="D1216" s="198" t="str">
        <f t="shared" si="892"/>
        <v>…</v>
      </c>
      <c r="E1216" s="245" t="str">
        <f t="shared" si="892"/>
        <v>Operating Expense</v>
      </c>
      <c r="F1216" s="215">
        <f t="shared" si="892"/>
        <v>2</v>
      </c>
      <c r="G1216" s="215"/>
      <c r="H1216" s="249" t="b">
        <f>Input!N20</f>
        <v>0</v>
      </c>
      <c r="K1216" s="236">
        <f t="shared" si="896"/>
        <v>0</v>
      </c>
      <c r="L1216" s="237">
        <f t="shared" si="897"/>
        <v>0</v>
      </c>
      <c r="O1216" s="221">
        <f t="shared" si="912" ref="O1216:AT1216">O577*O$1205*($H1216=TRUE)</f>
        <v>0</v>
      </c>
      <c r="P1216" s="221">
        <f t="shared" si="912"/>
        <v>0</v>
      </c>
      <c r="Q1216" s="221">
        <f t="shared" si="912"/>
        <v>0</v>
      </c>
      <c r="R1216" s="221">
        <f t="shared" si="912"/>
        <v>0</v>
      </c>
      <c r="S1216" s="221">
        <f t="shared" si="912"/>
        <v>0</v>
      </c>
      <c r="T1216" s="221">
        <f t="shared" si="912"/>
        <v>0</v>
      </c>
      <c r="U1216" s="221">
        <f t="shared" si="912"/>
        <v>0</v>
      </c>
      <c r="V1216" s="221">
        <f t="shared" si="912"/>
        <v>0</v>
      </c>
      <c r="W1216" s="221">
        <f t="shared" si="912"/>
        <v>0</v>
      </c>
      <c r="X1216" s="221">
        <f t="shared" si="912"/>
        <v>0</v>
      </c>
      <c r="Y1216" s="221">
        <f t="shared" si="912"/>
        <v>0</v>
      </c>
      <c r="Z1216" s="221">
        <f t="shared" si="912"/>
        <v>0</v>
      </c>
      <c r="AA1216" s="221">
        <f t="shared" si="912"/>
        <v>0</v>
      </c>
      <c r="AB1216" s="221">
        <f t="shared" si="912"/>
        <v>0</v>
      </c>
      <c r="AC1216" s="221">
        <f t="shared" si="912"/>
        <v>0</v>
      </c>
      <c r="AD1216" s="221">
        <f t="shared" si="912"/>
        <v>0</v>
      </c>
      <c r="AE1216" s="221">
        <f t="shared" si="912"/>
        <v>0</v>
      </c>
      <c r="AF1216" s="221">
        <f t="shared" si="912"/>
        <v>0</v>
      </c>
      <c r="AG1216" s="221">
        <f t="shared" si="912"/>
        <v>0</v>
      </c>
      <c r="AH1216" s="221">
        <f t="shared" si="912"/>
        <v>0</v>
      </c>
      <c r="AI1216" s="221">
        <f t="shared" si="912"/>
        <v>0</v>
      </c>
      <c r="AJ1216" s="221">
        <f t="shared" si="912"/>
        <v>0</v>
      </c>
      <c r="AK1216" s="221">
        <f t="shared" si="912"/>
        <v>0</v>
      </c>
      <c r="AL1216" s="221">
        <f t="shared" si="912"/>
        <v>0</v>
      </c>
      <c r="AM1216" s="221">
        <f t="shared" si="912"/>
        <v>0</v>
      </c>
      <c r="AN1216" s="221">
        <f t="shared" si="912"/>
        <v>0</v>
      </c>
      <c r="AO1216" s="221">
        <f t="shared" si="912"/>
        <v>0</v>
      </c>
      <c r="AP1216" s="221">
        <f t="shared" si="912"/>
        <v>0</v>
      </c>
      <c r="AQ1216" s="221">
        <f t="shared" si="912"/>
        <v>0</v>
      </c>
      <c r="AR1216" s="221">
        <f t="shared" si="912"/>
        <v>0</v>
      </c>
      <c r="AS1216" s="221">
        <f t="shared" si="912"/>
        <v>0</v>
      </c>
      <c r="AT1216" s="221">
        <f t="shared" si="912"/>
        <v>0</v>
      </c>
      <c r="AU1216" s="221">
        <f t="shared" si="913" ref="AU1216:BM1216">AU577*AU$1205*($H1216=TRUE)</f>
        <v>0</v>
      </c>
      <c r="AV1216" s="221">
        <f t="shared" si="913"/>
        <v>0</v>
      </c>
      <c r="AW1216" s="221">
        <f t="shared" si="913"/>
        <v>0</v>
      </c>
      <c r="AX1216" s="221">
        <f t="shared" si="913"/>
        <v>0</v>
      </c>
      <c r="AY1216" s="221">
        <f t="shared" si="913"/>
        <v>0</v>
      </c>
      <c r="AZ1216" s="221">
        <f t="shared" si="913"/>
        <v>0</v>
      </c>
      <c r="BA1216" s="221">
        <f t="shared" si="913"/>
        <v>0</v>
      </c>
      <c r="BB1216" s="221">
        <f t="shared" si="913"/>
        <v>0</v>
      </c>
      <c r="BC1216" s="221">
        <f t="shared" si="913"/>
        <v>0</v>
      </c>
      <c r="BD1216" s="221">
        <f t="shared" si="913"/>
        <v>0</v>
      </c>
      <c r="BE1216" s="221">
        <f t="shared" si="913"/>
        <v>0</v>
      </c>
      <c r="BF1216" s="221">
        <f t="shared" si="913"/>
        <v>0</v>
      </c>
      <c r="BG1216" s="221">
        <f t="shared" si="913"/>
        <v>0</v>
      </c>
      <c r="BH1216" s="221">
        <f t="shared" si="913"/>
        <v>0</v>
      </c>
      <c r="BI1216" s="221">
        <f t="shared" si="913"/>
        <v>0</v>
      </c>
      <c r="BJ1216" s="221">
        <f t="shared" si="913"/>
        <v>0</v>
      </c>
      <c r="BK1216" s="221">
        <f t="shared" si="913"/>
        <v>0</v>
      </c>
      <c r="BL1216" s="221">
        <f t="shared" si="913"/>
        <v>0</v>
      </c>
      <c r="BM1216" s="221">
        <f t="shared" si="913"/>
        <v>0</v>
      </c>
    </row>
    <row r="1217" spans="3:65" ht="12.75" outlineLevel="1">
      <c r="C1217" s="220">
        <f t="shared" si="895"/>
        <v>10</v>
      </c>
      <c r="D1217" s="198" t="str">
        <f t="shared" si="892"/>
        <v>…</v>
      </c>
      <c r="E1217" s="245" t="str">
        <f t="shared" si="892"/>
        <v>Operating Expense</v>
      </c>
      <c r="F1217" s="215">
        <f t="shared" si="892"/>
        <v>2</v>
      </c>
      <c r="G1217" s="215"/>
      <c r="H1217" s="249" t="b">
        <f>Input!N21</f>
        <v>0</v>
      </c>
      <c r="K1217" s="236">
        <f t="shared" si="896"/>
        <v>0</v>
      </c>
      <c r="L1217" s="237">
        <f t="shared" si="897"/>
        <v>0</v>
      </c>
      <c r="O1217" s="221">
        <f t="shared" si="914" ref="O1217:AT1217">O578*O$1205*($H1217=TRUE)</f>
        <v>0</v>
      </c>
      <c r="P1217" s="221">
        <f t="shared" si="914"/>
        <v>0</v>
      </c>
      <c r="Q1217" s="221">
        <f t="shared" si="914"/>
        <v>0</v>
      </c>
      <c r="R1217" s="221">
        <f t="shared" si="914"/>
        <v>0</v>
      </c>
      <c r="S1217" s="221">
        <f t="shared" si="914"/>
        <v>0</v>
      </c>
      <c r="T1217" s="221">
        <f t="shared" si="914"/>
        <v>0</v>
      </c>
      <c r="U1217" s="221">
        <f t="shared" si="914"/>
        <v>0</v>
      </c>
      <c r="V1217" s="221">
        <f t="shared" si="914"/>
        <v>0</v>
      </c>
      <c r="W1217" s="221">
        <f t="shared" si="914"/>
        <v>0</v>
      </c>
      <c r="X1217" s="221">
        <f t="shared" si="914"/>
        <v>0</v>
      </c>
      <c r="Y1217" s="221">
        <f t="shared" si="914"/>
        <v>0</v>
      </c>
      <c r="Z1217" s="221">
        <f t="shared" si="914"/>
        <v>0</v>
      </c>
      <c r="AA1217" s="221">
        <f t="shared" si="914"/>
        <v>0</v>
      </c>
      <c r="AB1217" s="221">
        <f t="shared" si="914"/>
        <v>0</v>
      </c>
      <c r="AC1217" s="221">
        <f t="shared" si="914"/>
        <v>0</v>
      </c>
      <c r="AD1217" s="221">
        <f t="shared" si="914"/>
        <v>0</v>
      </c>
      <c r="AE1217" s="221">
        <f t="shared" si="914"/>
        <v>0</v>
      </c>
      <c r="AF1217" s="221">
        <f t="shared" si="914"/>
        <v>0</v>
      </c>
      <c r="AG1217" s="221">
        <f t="shared" si="914"/>
        <v>0</v>
      </c>
      <c r="AH1217" s="221">
        <f t="shared" si="914"/>
        <v>0</v>
      </c>
      <c r="AI1217" s="221">
        <f t="shared" si="914"/>
        <v>0</v>
      </c>
      <c r="AJ1217" s="221">
        <f t="shared" si="914"/>
        <v>0</v>
      </c>
      <c r="AK1217" s="221">
        <f t="shared" si="914"/>
        <v>0</v>
      </c>
      <c r="AL1217" s="221">
        <f t="shared" si="914"/>
        <v>0</v>
      </c>
      <c r="AM1217" s="221">
        <f t="shared" si="914"/>
        <v>0</v>
      </c>
      <c r="AN1217" s="221">
        <f t="shared" si="914"/>
        <v>0</v>
      </c>
      <c r="AO1217" s="221">
        <f t="shared" si="914"/>
        <v>0</v>
      </c>
      <c r="AP1217" s="221">
        <f t="shared" si="914"/>
        <v>0</v>
      </c>
      <c r="AQ1217" s="221">
        <f t="shared" si="914"/>
        <v>0</v>
      </c>
      <c r="AR1217" s="221">
        <f t="shared" si="914"/>
        <v>0</v>
      </c>
      <c r="AS1217" s="221">
        <f t="shared" si="914"/>
        <v>0</v>
      </c>
      <c r="AT1217" s="221">
        <f t="shared" si="914"/>
        <v>0</v>
      </c>
      <c r="AU1217" s="221">
        <f t="shared" si="915" ref="AU1217:BM1217">AU578*AU$1205*($H1217=TRUE)</f>
        <v>0</v>
      </c>
      <c r="AV1217" s="221">
        <f t="shared" si="915"/>
        <v>0</v>
      </c>
      <c r="AW1217" s="221">
        <f t="shared" si="915"/>
        <v>0</v>
      </c>
      <c r="AX1217" s="221">
        <f t="shared" si="915"/>
        <v>0</v>
      </c>
      <c r="AY1217" s="221">
        <f t="shared" si="915"/>
        <v>0</v>
      </c>
      <c r="AZ1217" s="221">
        <f t="shared" si="915"/>
        <v>0</v>
      </c>
      <c r="BA1217" s="221">
        <f t="shared" si="915"/>
        <v>0</v>
      </c>
      <c r="BB1217" s="221">
        <f t="shared" si="915"/>
        <v>0</v>
      </c>
      <c r="BC1217" s="221">
        <f t="shared" si="915"/>
        <v>0</v>
      </c>
      <c r="BD1217" s="221">
        <f t="shared" si="915"/>
        <v>0</v>
      </c>
      <c r="BE1217" s="221">
        <f t="shared" si="915"/>
        <v>0</v>
      </c>
      <c r="BF1217" s="221">
        <f t="shared" si="915"/>
        <v>0</v>
      </c>
      <c r="BG1217" s="221">
        <f t="shared" si="915"/>
        <v>0</v>
      </c>
      <c r="BH1217" s="221">
        <f t="shared" si="915"/>
        <v>0</v>
      </c>
      <c r="BI1217" s="221">
        <f t="shared" si="915"/>
        <v>0</v>
      </c>
      <c r="BJ1217" s="221">
        <f t="shared" si="915"/>
        <v>0</v>
      </c>
      <c r="BK1217" s="221">
        <f t="shared" si="915"/>
        <v>0</v>
      </c>
      <c r="BL1217" s="221">
        <f t="shared" si="915"/>
        <v>0</v>
      </c>
      <c r="BM1217" s="221">
        <f t="shared" si="915"/>
        <v>0</v>
      </c>
    </row>
    <row r="1218" spans="3:65" ht="12.75" outlineLevel="1">
      <c r="C1218" s="220">
        <f t="shared" si="895"/>
        <v>11</v>
      </c>
      <c r="D1218" s="198" t="str">
        <f t="shared" si="892"/>
        <v>…</v>
      </c>
      <c r="E1218" s="245" t="str">
        <f t="shared" si="892"/>
        <v>Operating Expense</v>
      </c>
      <c r="F1218" s="215">
        <f t="shared" si="892"/>
        <v>2</v>
      </c>
      <c r="G1218" s="215"/>
      <c r="H1218" s="249" t="b">
        <f>Input!N22</f>
        <v>0</v>
      </c>
      <c r="K1218" s="236">
        <f t="shared" si="896"/>
        <v>0</v>
      </c>
      <c r="L1218" s="237">
        <f t="shared" si="897"/>
        <v>0</v>
      </c>
      <c r="O1218" s="221">
        <f t="shared" si="916" ref="O1218:AT1218">O579*O$1205*($H1218=TRUE)</f>
        <v>0</v>
      </c>
      <c r="P1218" s="221">
        <f t="shared" si="916"/>
        <v>0</v>
      </c>
      <c r="Q1218" s="221">
        <f t="shared" si="916"/>
        <v>0</v>
      </c>
      <c r="R1218" s="221">
        <f t="shared" si="916"/>
        <v>0</v>
      </c>
      <c r="S1218" s="221">
        <f t="shared" si="916"/>
        <v>0</v>
      </c>
      <c r="T1218" s="221">
        <f t="shared" si="916"/>
        <v>0</v>
      </c>
      <c r="U1218" s="221">
        <f t="shared" si="916"/>
        <v>0</v>
      </c>
      <c r="V1218" s="221">
        <f t="shared" si="916"/>
        <v>0</v>
      </c>
      <c r="W1218" s="221">
        <f t="shared" si="916"/>
        <v>0</v>
      </c>
      <c r="X1218" s="221">
        <f t="shared" si="916"/>
        <v>0</v>
      </c>
      <c r="Y1218" s="221">
        <f t="shared" si="916"/>
        <v>0</v>
      </c>
      <c r="Z1218" s="221">
        <f t="shared" si="916"/>
        <v>0</v>
      </c>
      <c r="AA1218" s="221">
        <f t="shared" si="916"/>
        <v>0</v>
      </c>
      <c r="AB1218" s="221">
        <f t="shared" si="916"/>
        <v>0</v>
      </c>
      <c r="AC1218" s="221">
        <f t="shared" si="916"/>
        <v>0</v>
      </c>
      <c r="AD1218" s="221">
        <f t="shared" si="916"/>
        <v>0</v>
      </c>
      <c r="AE1218" s="221">
        <f t="shared" si="916"/>
        <v>0</v>
      </c>
      <c r="AF1218" s="221">
        <f t="shared" si="916"/>
        <v>0</v>
      </c>
      <c r="AG1218" s="221">
        <f t="shared" si="916"/>
        <v>0</v>
      </c>
      <c r="AH1218" s="221">
        <f t="shared" si="916"/>
        <v>0</v>
      </c>
      <c r="AI1218" s="221">
        <f t="shared" si="916"/>
        <v>0</v>
      </c>
      <c r="AJ1218" s="221">
        <f t="shared" si="916"/>
        <v>0</v>
      </c>
      <c r="AK1218" s="221">
        <f t="shared" si="916"/>
        <v>0</v>
      </c>
      <c r="AL1218" s="221">
        <f t="shared" si="916"/>
        <v>0</v>
      </c>
      <c r="AM1218" s="221">
        <f t="shared" si="916"/>
        <v>0</v>
      </c>
      <c r="AN1218" s="221">
        <f t="shared" si="916"/>
        <v>0</v>
      </c>
      <c r="AO1218" s="221">
        <f t="shared" si="916"/>
        <v>0</v>
      </c>
      <c r="AP1218" s="221">
        <f t="shared" si="916"/>
        <v>0</v>
      </c>
      <c r="AQ1218" s="221">
        <f t="shared" si="916"/>
        <v>0</v>
      </c>
      <c r="AR1218" s="221">
        <f t="shared" si="916"/>
        <v>0</v>
      </c>
      <c r="AS1218" s="221">
        <f t="shared" si="916"/>
        <v>0</v>
      </c>
      <c r="AT1218" s="221">
        <f t="shared" si="916"/>
        <v>0</v>
      </c>
      <c r="AU1218" s="221">
        <f t="shared" si="917" ref="AU1218:BM1218">AU579*AU$1205*($H1218=TRUE)</f>
        <v>0</v>
      </c>
      <c r="AV1218" s="221">
        <f t="shared" si="917"/>
        <v>0</v>
      </c>
      <c r="AW1218" s="221">
        <f t="shared" si="917"/>
        <v>0</v>
      </c>
      <c r="AX1218" s="221">
        <f t="shared" si="917"/>
        <v>0</v>
      </c>
      <c r="AY1218" s="221">
        <f t="shared" si="917"/>
        <v>0</v>
      </c>
      <c r="AZ1218" s="221">
        <f t="shared" si="917"/>
        <v>0</v>
      </c>
      <c r="BA1218" s="221">
        <f t="shared" si="917"/>
        <v>0</v>
      </c>
      <c r="BB1218" s="221">
        <f t="shared" si="917"/>
        <v>0</v>
      </c>
      <c r="BC1218" s="221">
        <f t="shared" si="917"/>
        <v>0</v>
      </c>
      <c r="BD1218" s="221">
        <f t="shared" si="917"/>
        <v>0</v>
      </c>
      <c r="BE1218" s="221">
        <f t="shared" si="917"/>
        <v>0</v>
      </c>
      <c r="BF1218" s="221">
        <f t="shared" si="917"/>
        <v>0</v>
      </c>
      <c r="BG1218" s="221">
        <f t="shared" si="917"/>
        <v>0</v>
      </c>
      <c r="BH1218" s="221">
        <f t="shared" si="917"/>
        <v>0</v>
      </c>
      <c r="BI1218" s="221">
        <f t="shared" si="917"/>
        <v>0</v>
      </c>
      <c r="BJ1218" s="221">
        <f t="shared" si="917"/>
        <v>0</v>
      </c>
      <c r="BK1218" s="221">
        <f t="shared" si="917"/>
        <v>0</v>
      </c>
      <c r="BL1218" s="221">
        <f t="shared" si="917"/>
        <v>0</v>
      </c>
      <c r="BM1218" s="221">
        <f t="shared" si="917"/>
        <v>0</v>
      </c>
    </row>
    <row r="1219" spans="3:65" ht="12.75" outlineLevel="1">
      <c r="C1219" s="220">
        <f t="shared" si="895"/>
        <v>12</v>
      </c>
      <c r="D1219" s="198" t="str">
        <f t="shared" si="892"/>
        <v>…</v>
      </c>
      <c r="E1219" s="245" t="str">
        <f t="shared" si="892"/>
        <v>Operating Expense</v>
      </c>
      <c r="F1219" s="215">
        <f t="shared" si="892"/>
        <v>2</v>
      </c>
      <c r="G1219" s="215"/>
      <c r="H1219" s="249" t="b">
        <f>Input!N23</f>
        <v>0</v>
      </c>
      <c r="K1219" s="236">
        <f t="shared" si="896"/>
        <v>0</v>
      </c>
      <c r="L1219" s="237">
        <f t="shared" si="897"/>
        <v>0</v>
      </c>
      <c r="O1219" s="221">
        <f t="shared" si="918" ref="O1219:AT1219">O580*O$1205*($H1219=TRUE)</f>
        <v>0</v>
      </c>
      <c r="P1219" s="221">
        <f t="shared" si="918"/>
        <v>0</v>
      </c>
      <c r="Q1219" s="221">
        <f t="shared" si="918"/>
        <v>0</v>
      </c>
      <c r="R1219" s="221">
        <f t="shared" si="918"/>
        <v>0</v>
      </c>
      <c r="S1219" s="221">
        <f t="shared" si="918"/>
        <v>0</v>
      </c>
      <c r="T1219" s="221">
        <f t="shared" si="918"/>
        <v>0</v>
      </c>
      <c r="U1219" s="221">
        <f t="shared" si="918"/>
        <v>0</v>
      </c>
      <c r="V1219" s="221">
        <f t="shared" si="918"/>
        <v>0</v>
      </c>
      <c r="W1219" s="221">
        <f t="shared" si="918"/>
        <v>0</v>
      </c>
      <c r="X1219" s="221">
        <f t="shared" si="918"/>
        <v>0</v>
      </c>
      <c r="Y1219" s="221">
        <f t="shared" si="918"/>
        <v>0</v>
      </c>
      <c r="Z1219" s="221">
        <f t="shared" si="918"/>
        <v>0</v>
      </c>
      <c r="AA1219" s="221">
        <f t="shared" si="918"/>
        <v>0</v>
      </c>
      <c r="AB1219" s="221">
        <f t="shared" si="918"/>
        <v>0</v>
      </c>
      <c r="AC1219" s="221">
        <f t="shared" si="918"/>
        <v>0</v>
      </c>
      <c r="AD1219" s="221">
        <f t="shared" si="918"/>
        <v>0</v>
      </c>
      <c r="AE1219" s="221">
        <f t="shared" si="918"/>
        <v>0</v>
      </c>
      <c r="AF1219" s="221">
        <f t="shared" si="918"/>
        <v>0</v>
      </c>
      <c r="AG1219" s="221">
        <f t="shared" si="918"/>
        <v>0</v>
      </c>
      <c r="AH1219" s="221">
        <f t="shared" si="918"/>
        <v>0</v>
      </c>
      <c r="AI1219" s="221">
        <f t="shared" si="918"/>
        <v>0</v>
      </c>
      <c r="AJ1219" s="221">
        <f t="shared" si="918"/>
        <v>0</v>
      </c>
      <c r="AK1219" s="221">
        <f t="shared" si="918"/>
        <v>0</v>
      </c>
      <c r="AL1219" s="221">
        <f t="shared" si="918"/>
        <v>0</v>
      </c>
      <c r="AM1219" s="221">
        <f t="shared" si="918"/>
        <v>0</v>
      </c>
      <c r="AN1219" s="221">
        <f t="shared" si="918"/>
        <v>0</v>
      </c>
      <c r="AO1219" s="221">
        <f t="shared" si="918"/>
        <v>0</v>
      </c>
      <c r="AP1219" s="221">
        <f t="shared" si="918"/>
        <v>0</v>
      </c>
      <c r="AQ1219" s="221">
        <f t="shared" si="918"/>
        <v>0</v>
      </c>
      <c r="AR1219" s="221">
        <f t="shared" si="918"/>
        <v>0</v>
      </c>
      <c r="AS1219" s="221">
        <f t="shared" si="918"/>
        <v>0</v>
      </c>
      <c r="AT1219" s="221">
        <f t="shared" si="918"/>
        <v>0</v>
      </c>
      <c r="AU1219" s="221">
        <f t="shared" si="919" ref="AU1219:BM1219">AU580*AU$1205*($H1219=TRUE)</f>
        <v>0</v>
      </c>
      <c r="AV1219" s="221">
        <f t="shared" si="919"/>
        <v>0</v>
      </c>
      <c r="AW1219" s="221">
        <f t="shared" si="919"/>
        <v>0</v>
      </c>
      <c r="AX1219" s="221">
        <f t="shared" si="919"/>
        <v>0</v>
      </c>
      <c r="AY1219" s="221">
        <f t="shared" si="919"/>
        <v>0</v>
      </c>
      <c r="AZ1219" s="221">
        <f t="shared" si="919"/>
        <v>0</v>
      </c>
      <c r="BA1219" s="221">
        <f t="shared" si="919"/>
        <v>0</v>
      </c>
      <c r="BB1219" s="221">
        <f t="shared" si="919"/>
        <v>0</v>
      </c>
      <c r="BC1219" s="221">
        <f t="shared" si="919"/>
        <v>0</v>
      </c>
      <c r="BD1219" s="221">
        <f t="shared" si="919"/>
        <v>0</v>
      </c>
      <c r="BE1219" s="221">
        <f t="shared" si="919"/>
        <v>0</v>
      </c>
      <c r="BF1219" s="221">
        <f t="shared" si="919"/>
        <v>0</v>
      </c>
      <c r="BG1219" s="221">
        <f t="shared" si="919"/>
        <v>0</v>
      </c>
      <c r="BH1219" s="221">
        <f t="shared" si="919"/>
        <v>0</v>
      </c>
      <c r="BI1219" s="221">
        <f t="shared" si="919"/>
        <v>0</v>
      </c>
      <c r="BJ1219" s="221">
        <f t="shared" si="919"/>
        <v>0</v>
      </c>
      <c r="BK1219" s="221">
        <f t="shared" si="919"/>
        <v>0</v>
      </c>
      <c r="BL1219" s="221">
        <f t="shared" si="919"/>
        <v>0</v>
      </c>
      <c r="BM1219" s="221">
        <f t="shared" si="919"/>
        <v>0</v>
      </c>
    </row>
    <row r="1220" spans="3:65" ht="12.75" outlineLevel="1">
      <c r="C1220" s="220">
        <f t="shared" si="895"/>
        <v>13</v>
      </c>
      <c r="D1220" s="198" t="str">
        <f t="shared" si="892"/>
        <v>…</v>
      </c>
      <c r="E1220" s="245" t="str">
        <f t="shared" si="892"/>
        <v>Operating Expense</v>
      </c>
      <c r="F1220" s="215">
        <f t="shared" si="892"/>
        <v>2</v>
      </c>
      <c r="G1220" s="215"/>
      <c r="H1220" s="249" t="b">
        <f>Input!N24</f>
        <v>0</v>
      </c>
      <c r="K1220" s="236">
        <f t="shared" si="896"/>
        <v>0</v>
      </c>
      <c r="L1220" s="237">
        <f t="shared" si="897"/>
        <v>0</v>
      </c>
      <c r="O1220" s="221">
        <f t="shared" si="920" ref="O1220:AT1220">O581*O$1205*($H1220=TRUE)</f>
        <v>0</v>
      </c>
      <c r="P1220" s="221">
        <f t="shared" si="920"/>
        <v>0</v>
      </c>
      <c r="Q1220" s="221">
        <f t="shared" si="920"/>
        <v>0</v>
      </c>
      <c r="R1220" s="221">
        <f t="shared" si="920"/>
        <v>0</v>
      </c>
      <c r="S1220" s="221">
        <f t="shared" si="920"/>
        <v>0</v>
      </c>
      <c r="T1220" s="221">
        <f t="shared" si="920"/>
        <v>0</v>
      </c>
      <c r="U1220" s="221">
        <f t="shared" si="920"/>
        <v>0</v>
      </c>
      <c r="V1220" s="221">
        <f t="shared" si="920"/>
        <v>0</v>
      </c>
      <c r="W1220" s="221">
        <f t="shared" si="920"/>
        <v>0</v>
      </c>
      <c r="X1220" s="221">
        <f t="shared" si="920"/>
        <v>0</v>
      </c>
      <c r="Y1220" s="221">
        <f t="shared" si="920"/>
        <v>0</v>
      </c>
      <c r="Z1220" s="221">
        <f t="shared" si="920"/>
        <v>0</v>
      </c>
      <c r="AA1220" s="221">
        <f t="shared" si="920"/>
        <v>0</v>
      </c>
      <c r="AB1220" s="221">
        <f t="shared" si="920"/>
        <v>0</v>
      </c>
      <c r="AC1220" s="221">
        <f t="shared" si="920"/>
        <v>0</v>
      </c>
      <c r="AD1220" s="221">
        <f t="shared" si="920"/>
        <v>0</v>
      </c>
      <c r="AE1220" s="221">
        <f t="shared" si="920"/>
        <v>0</v>
      </c>
      <c r="AF1220" s="221">
        <f t="shared" si="920"/>
        <v>0</v>
      </c>
      <c r="AG1220" s="221">
        <f t="shared" si="920"/>
        <v>0</v>
      </c>
      <c r="AH1220" s="221">
        <f t="shared" si="920"/>
        <v>0</v>
      </c>
      <c r="AI1220" s="221">
        <f t="shared" si="920"/>
        <v>0</v>
      </c>
      <c r="AJ1220" s="221">
        <f t="shared" si="920"/>
        <v>0</v>
      </c>
      <c r="AK1220" s="221">
        <f t="shared" si="920"/>
        <v>0</v>
      </c>
      <c r="AL1220" s="221">
        <f t="shared" si="920"/>
        <v>0</v>
      </c>
      <c r="AM1220" s="221">
        <f t="shared" si="920"/>
        <v>0</v>
      </c>
      <c r="AN1220" s="221">
        <f t="shared" si="920"/>
        <v>0</v>
      </c>
      <c r="AO1220" s="221">
        <f t="shared" si="920"/>
        <v>0</v>
      </c>
      <c r="AP1220" s="221">
        <f t="shared" si="920"/>
        <v>0</v>
      </c>
      <c r="AQ1220" s="221">
        <f t="shared" si="920"/>
        <v>0</v>
      </c>
      <c r="AR1220" s="221">
        <f t="shared" si="920"/>
        <v>0</v>
      </c>
      <c r="AS1220" s="221">
        <f t="shared" si="920"/>
        <v>0</v>
      </c>
      <c r="AT1220" s="221">
        <f t="shared" si="920"/>
        <v>0</v>
      </c>
      <c r="AU1220" s="221">
        <f t="shared" si="921" ref="AU1220:BM1220">AU581*AU$1205*($H1220=TRUE)</f>
        <v>0</v>
      </c>
      <c r="AV1220" s="221">
        <f t="shared" si="921"/>
        <v>0</v>
      </c>
      <c r="AW1220" s="221">
        <f t="shared" si="921"/>
        <v>0</v>
      </c>
      <c r="AX1220" s="221">
        <f t="shared" si="921"/>
        <v>0</v>
      </c>
      <c r="AY1220" s="221">
        <f t="shared" si="921"/>
        <v>0</v>
      </c>
      <c r="AZ1220" s="221">
        <f t="shared" si="921"/>
        <v>0</v>
      </c>
      <c r="BA1220" s="221">
        <f t="shared" si="921"/>
        <v>0</v>
      </c>
      <c r="BB1220" s="221">
        <f t="shared" si="921"/>
        <v>0</v>
      </c>
      <c r="BC1220" s="221">
        <f t="shared" si="921"/>
        <v>0</v>
      </c>
      <c r="BD1220" s="221">
        <f t="shared" si="921"/>
        <v>0</v>
      </c>
      <c r="BE1220" s="221">
        <f t="shared" si="921"/>
        <v>0</v>
      </c>
      <c r="BF1220" s="221">
        <f t="shared" si="921"/>
        <v>0</v>
      </c>
      <c r="BG1220" s="221">
        <f t="shared" si="921"/>
        <v>0</v>
      </c>
      <c r="BH1220" s="221">
        <f t="shared" si="921"/>
        <v>0</v>
      </c>
      <c r="BI1220" s="221">
        <f t="shared" si="921"/>
        <v>0</v>
      </c>
      <c r="BJ1220" s="221">
        <f t="shared" si="921"/>
        <v>0</v>
      </c>
      <c r="BK1220" s="221">
        <f t="shared" si="921"/>
        <v>0</v>
      </c>
      <c r="BL1220" s="221">
        <f t="shared" si="921"/>
        <v>0</v>
      </c>
      <c r="BM1220" s="221">
        <f t="shared" si="921"/>
        <v>0</v>
      </c>
    </row>
    <row r="1221" spans="3:65" ht="12.75" outlineLevel="1">
      <c r="C1221" s="220">
        <f t="shared" si="895"/>
        <v>14</v>
      </c>
      <c r="D1221" s="198" t="str">
        <f t="shared" si="892"/>
        <v>…</v>
      </c>
      <c r="E1221" s="245" t="str">
        <f t="shared" si="892"/>
        <v>Operating Expense</v>
      </c>
      <c r="F1221" s="215">
        <f t="shared" si="892"/>
        <v>2</v>
      </c>
      <c r="G1221" s="215"/>
      <c r="H1221" s="249" t="b">
        <f>Input!N25</f>
        <v>0</v>
      </c>
      <c r="K1221" s="236">
        <f t="shared" si="896"/>
        <v>0</v>
      </c>
      <c r="L1221" s="237">
        <f t="shared" si="897"/>
        <v>0</v>
      </c>
      <c r="O1221" s="221">
        <f t="shared" si="922" ref="O1221:AT1221">O582*O$1205*($H1221=TRUE)</f>
        <v>0</v>
      </c>
      <c r="P1221" s="221">
        <f t="shared" si="922"/>
        <v>0</v>
      </c>
      <c r="Q1221" s="221">
        <f t="shared" si="922"/>
        <v>0</v>
      </c>
      <c r="R1221" s="221">
        <f t="shared" si="922"/>
        <v>0</v>
      </c>
      <c r="S1221" s="221">
        <f t="shared" si="922"/>
        <v>0</v>
      </c>
      <c r="T1221" s="221">
        <f t="shared" si="922"/>
        <v>0</v>
      </c>
      <c r="U1221" s="221">
        <f t="shared" si="922"/>
        <v>0</v>
      </c>
      <c r="V1221" s="221">
        <f t="shared" si="922"/>
        <v>0</v>
      </c>
      <c r="W1221" s="221">
        <f t="shared" si="922"/>
        <v>0</v>
      </c>
      <c r="X1221" s="221">
        <f t="shared" si="922"/>
        <v>0</v>
      </c>
      <c r="Y1221" s="221">
        <f t="shared" si="922"/>
        <v>0</v>
      </c>
      <c r="Z1221" s="221">
        <f t="shared" si="922"/>
        <v>0</v>
      </c>
      <c r="AA1221" s="221">
        <f t="shared" si="922"/>
        <v>0</v>
      </c>
      <c r="AB1221" s="221">
        <f t="shared" si="922"/>
        <v>0</v>
      </c>
      <c r="AC1221" s="221">
        <f t="shared" si="922"/>
        <v>0</v>
      </c>
      <c r="AD1221" s="221">
        <f t="shared" si="922"/>
        <v>0</v>
      </c>
      <c r="AE1221" s="221">
        <f t="shared" si="922"/>
        <v>0</v>
      </c>
      <c r="AF1221" s="221">
        <f t="shared" si="922"/>
        <v>0</v>
      </c>
      <c r="AG1221" s="221">
        <f t="shared" si="922"/>
        <v>0</v>
      </c>
      <c r="AH1221" s="221">
        <f t="shared" si="922"/>
        <v>0</v>
      </c>
      <c r="AI1221" s="221">
        <f t="shared" si="922"/>
        <v>0</v>
      </c>
      <c r="AJ1221" s="221">
        <f t="shared" si="922"/>
        <v>0</v>
      </c>
      <c r="AK1221" s="221">
        <f t="shared" si="922"/>
        <v>0</v>
      </c>
      <c r="AL1221" s="221">
        <f t="shared" si="922"/>
        <v>0</v>
      </c>
      <c r="AM1221" s="221">
        <f t="shared" si="922"/>
        <v>0</v>
      </c>
      <c r="AN1221" s="221">
        <f t="shared" si="922"/>
        <v>0</v>
      </c>
      <c r="AO1221" s="221">
        <f t="shared" si="922"/>
        <v>0</v>
      </c>
      <c r="AP1221" s="221">
        <f t="shared" si="922"/>
        <v>0</v>
      </c>
      <c r="AQ1221" s="221">
        <f t="shared" si="922"/>
        <v>0</v>
      </c>
      <c r="AR1221" s="221">
        <f t="shared" si="922"/>
        <v>0</v>
      </c>
      <c r="AS1221" s="221">
        <f t="shared" si="922"/>
        <v>0</v>
      </c>
      <c r="AT1221" s="221">
        <f t="shared" si="922"/>
        <v>0</v>
      </c>
      <c r="AU1221" s="221">
        <f t="shared" si="923" ref="AU1221:BM1221">AU582*AU$1205*($H1221=TRUE)</f>
        <v>0</v>
      </c>
      <c r="AV1221" s="221">
        <f t="shared" si="923"/>
        <v>0</v>
      </c>
      <c r="AW1221" s="221">
        <f t="shared" si="923"/>
        <v>0</v>
      </c>
      <c r="AX1221" s="221">
        <f t="shared" si="923"/>
        <v>0</v>
      </c>
      <c r="AY1221" s="221">
        <f t="shared" si="923"/>
        <v>0</v>
      </c>
      <c r="AZ1221" s="221">
        <f t="shared" si="923"/>
        <v>0</v>
      </c>
      <c r="BA1221" s="221">
        <f t="shared" si="923"/>
        <v>0</v>
      </c>
      <c r="BB1221" s="221">
        <f t="shared" si="923"/>
        <v>0</v>
      </c>
      <c r="BC1221" s="221">
        <f t="shared" si="923"/>
        <v>0</v>
      </c>
      <c r="BD1221" s="221">
        <f t="shared" si="923"/>
        <v>0</v>
      </c>
      <c r="BE1221" s="221">
        <f t="shared" si="923"/>
        <v>0</v>
      </c>
      <c r="BF1221" s="221">
        <f t="shared" si="923"/>
        <v>0</v>
      </c>
      <c r="BG1221" s="221">
        <f t="shared" si="923"/>
        <v>0</v>
      </c>
      <c r="BH1221" s="221">
        <f t="shared" si="923"/>
        <v>0</v>
      </c>
      <c r="BI1221" s="221">
        <f t="shared" si="923"/>
        <v>0</v>
      </c>
      <c r="BJ1221" s="221">
        <f t="shared" si="923"/>
        <v>0</v>
      </c>
      <c r="BK1221" s="221">
        <f t="shared" si="923"/>
        <v>0</v>
      </c>
      <c r="BL1221" s="221">
        <f t="shared" si="923"/>
        <v>0</v>
      </c>
      <c r="BM1221" s="221">
        <f t="shared" si="923"/>
        <v>0</v>
      </c>
    </row>
    <row r="1222" spans="3:65" ht="12.75" outlineLevel="1">
      <c r="C1222" s="220">
        <f t="shared" si="895"/>
        <v>15</v>
      </c>
      <c r="D1222" s="198" t="str">
        <f t="shared" si="892"/>
        <v>…</v>
      </c>
      <c r="E1222" s="245" t="str">
        <f t="shared" si="892"/>
        <v>Operating Expense</v>
      </c>
      <c r="F1222" s="215">
        <f t="shared" si="892"/>
        <v>2</v>
      </c>
      <c r="G1222" s="215"/>
      <c r="H1222" s="249" t="b">
        <f>Input!N26</f>
        <v>0</v>
      </c>
      <c r="K1222" s="236">
        <f t="shared" si="896"/>
        <v>0</v>
      </c>
      <c r="L1222" s="237">
        <f t="shared" si="897"/>
        <v>0</v>
      </c>
      <c r="O1222" s="221">
        <f t="shared" si="924" ref="O1222:AT1222">O583*O$1205*($H1222=TRUE)</f>
        <v>0</v>
      </c>
      <c r="P1222" s="221">
        <f t="shared" si="924"/>
        <v>0</v>
      </c>
      <c r="Q1222" s="221">
        <f t="shared" si="924"/>
        <v>0</v>
      </c>
      <c r="R1222" s="221">
        <f t="shared" si="924"/>
        <v>0</v>
      </c>
      <c r="S1222" s="221">
        <f t="shared" si="924"/>
        <v>0</v>
      </c>
      <c r="T1222" s="221">
        <f t="shared" si="924"/>
        <v>0</v>
      </c>
      <c r="U1222" s="221">
        <f t="shared" si="924"/>
        <v>0</v>
      </c>
      <c r="V1222" s="221">
        <f t="shared" si="924"/>
        <v>0</v>
      </c>
      <c r="W1222" s="221">
        <f t="shared" si="924"/>
        <v>0</v>
      </c>
      <c r="X1222" s="221">
        <f t="shared" si="924"/>
        <v>0</v>
      </c>
      <c r="Y1222" s="221">
        <f t="shared" si="924"/>
        <v>0</v>
      </c>
      <c r="Z1222" s="221">
        <f t="shared" si="924"/>
        <v>0</v>
      </c>
      <c r="AA1222" s="221">
        <f t="shared" si="924"/>
        <v>0</v>
      </c>
      <c r="AB1222" s="221">
        <f t="shared" si="924"/>
        <v>0</v>
      </c>
      <c r="AC1222" s="221">
        <f t="shared" si="924"/>
        <v>0</v>
      </c>
      <c r="AD1222" s="221">
        <f t="shared" si="924"/>
        <v>0</v>
      </c>
      <c r="AE1222" s="221">
        <f t="shared" si="924"/>
        <v>0</v>
      </c>
      <c r="AF1222" s="221">
        <f t="shared" si="924"/>
        <v>0</v>
      </c>
      <c r="AG1222" s="221">
        <f t="shared" si="924"/>
        <v>0</v>
      </c>
      <c r="AH1222" s="221">
        <f t="shared" si="924"/>
        <v>0</v>
      </c>
      <c r="AI1222" s="221">
        <f t="shared" si="924"/>
        <v>0</v>
      </c>
      <c r="AJ1222" s="221">
        <f t="shared" si="924"/>
        <v>0</v>
      </c>
      <c r="AK1222" s="221">
        <f t="shared" si="924"/>
        <v>0</v>
      </c>
      <c r="AL1222" s="221">
        <f t="shared" si="924"/>
        <v>0</v>
      </c>
      <c r="AM1222" s="221">
        <f t="shared" si="924"/>
        <v>0</v>
      </c>
      <c r="AN1222" s="221">
        <f t="shared" si="924"/>
        <v>0</v>
      </c>
      <c r="AO1222" s="221">
        <f t="shared" si="924"/>
        <v>0</v>
      </c>
      <c r="AP1222" s="221">
        <f t="shared" si="924"/>
        <v>0</v>
      </c>
      <c r="AQ1222" s="221">
        <f t="shared" si="924"/>
        <v>0</v>
      </c>
      <c r="AR1222" s="221">
        <f t="shared" si="924"/>
        <v>0</v>
      </c>
      <c r="AS1222" s="221">
        <f t="shared" si="924"/>
        <v>0</v>
      </c>
      <c r="AT1222" s="221">
        <f t="shared" si="924"/>
        <v>0</v>
      </c>
      <c r="AU1222" s="221">
        <f t="shared" si="925" ref="AU1222:BM1222">AU583*AU$1205*($H1222=TRUE)</f>
        <v>0</v>
      </c>
      <c r="AV1222" s="221">
        <f t="shared" si="925"/>
        <v>0</v>
      </c>
      <c r="AW1222" s="221">
        <f t="shared" si="925"/>
        <v>0</v>
      </c>
      <c r="AX1222" s="221">
        <f t="shared" si="925"/>
        <v>0</v>
      </c>
      <c r="AY1222" s="221">
        <f t="shared" si="925"/>
        <v>0</v>
      </c>
      <c r="AZ1222" s="221">
        <f t="shared" si="925"/>
        <v>0</v>
      </c>
      <c r="BA1222" s="221">
        <f t="shared" si="925"/>
        <v>0</v>
      </c>
      <c r="BB1222" s="221">
        <f t="shared" si="925"/>
        <v>0</v>
      </c>
      <c r="BC1222" s="221">
        <f t="shared" si="925"/>
        <v>0</v>
      </c>
      <c r="BD1222" s="221">
        <f t="shared" si="925"/>
        <v>0</v>
      </c>
      <c r="BE1222" s="221">
        <f t="shared" si="925"/>
        <v>0</v>
      </c>
      <c r="BF1222" s="221">
        <f t="shared" si="925"/>
        <v>0</v>
      </c>
      <c r="BG1222" s="221">
        <f t="shared" si="925"/>
        <v>0</v>
      </c>
      <c r="BH1222" s="221">
        <f t="shared" si="925"/>
        <v>0</v>
      </c>
      <c r="BI1222" s="221">
        <f t="shared" si="925"/>
        <v>0</v>
      </c>
      <c r="BJ1222" s="221">
        <f t="shared" si="925"/>
        <v>0</v>
      </c>
      <c r="BK1222" s="221">
        <f t="shared" si="925"/>
        <v>0</v>
      </c>
      <c r="BL1222" s="221">
        <f t="shared" si="925"/>
        <v>0</v>
      </c>
      <c r="BM1222" s="221">
        <f t="shared" si="925"/>
        <v>0</v>
      </c>
    </row>
    <row r="1223" spans="3:65" ht="12.75" outlineLevel="1">
      <c r="C1223" s="220">
        <f t="shared" si="895"/>
        <v>16</v>
      </c>
      <c r="D1223" s="198" t="str">
        <f t="shared" si="892"/>
        <v>…</v>
      </c>
      <c r="E1223" s="245" t="str">
        <f t="shared" si="892"/>
        <v>Operating Expense</v>
      </c>
      <c r="F1223" s="215">
        <f t="shared" si="892"/>
        <v>2</v>
      </c>
      <c r="G1223" s="215"/>
      <c r="H1223" s="249" t="b">
        <f>Input!N27</f>
        <v>0</v>
      </c>
      <c r="K1223" s="236">
        <f t="shared" si="896"/>
        <v>0</v>
      </c>
      <c r="L1223" s="237">
        <f t="shared" si="897"/>
        <v>0</v>
      </c>
      <c r="O1223" s="221">
        <f t="shared" si="926" ref="O1223:AT1223">O584*O$1205*($H1223=TRUE)</f>
        <v>0</v>
      </c>
      <c r="P1223" s="221">
        <f t="shared" si="926"/>
        <v>0</v>
      </c>
      <c r="Q1223" s="221">
        <f t="shared" si="926"/>
        <v>0</v>
      </c>
      <c r="R1223" s="221">
        <f t="shared" si="926"/>
        <v>0</v>
      </c>
      <c r="S1223" s="221">
        <f t="shared" si="926"/>
        <v>0</v>
      </c>
      <c r="T1223" s="221">
        <f t="shared" si="926"/>
        <v>0</v>
      </c>
      <c r="U1223" s="221">
        <f t="shared" si="926"/>
        <v>0</v>
      </c>
      <c r="V1223" s="221">
        <f t="shared" si="926"/>
        <v>0</v>
      </c>
      <c r="W1223" s="221">
        <f t="shared" si="926"/>
        <v>0</v>
      </c>
      <c r="X1223" s="221">
        <f t="shared" si="926"/>
        <v>0</v>
      </c>
      <c r="Y1223" s="221">
        <f t="shared" si="926"/>
        <v>0</v>
      </c>
      <c r="Z1223" s="221">
        <f t="shared" si="926"/>
        <v>0</v>
      </c>
      <c r="AA1223" s="221">
        <f t="shared" si="926"/>
        <v>0</v>
      </c>
      <c r="AB1223" s="221">
        <f t="shared" si="926"/>
        <v>0</v>
      </c>
      <c r="AC1223" s="221">
        <f t="shared" si="926"/>
        <v>0</v>
      </c>
      <c r="AD1223" s="221">
        <f t="shared" si="926"/>
        <v>0</v>
      </c>
      <c r="AE1223" s="221">
        <f t="shared" si="926"/>
        <v>0</v>
      </c>
      <c r="AF1223" s="221">
        <f t="shared" si="926"/>
        <v>0</v>
      </c>
      <c r="AG1223" s="221">
        <f t="shared" si="926"/>
        <v>0</v>
      </c>
      <c r="AH1223" s="221">
        <f t="shared" si="926"/>
        <v>0</v>
      </c>
      <c r="AI1223" s="221">
        <f t="shared" si="926"/>
        <v>0</v>
      </c>
      <c r="AJ1223" s="221">
        <f t="shared" si="926"/>
        <v>0</v>
      </c>
      <c r="AK1223" s="221">
        <f t="shared" si="926"/>
        <v>0</v>
      </c>
      <c r="AL1223" s="221">
        <f t="shared" si="926"/>
        <v>0</v>
      </c>
      <c r="AM1223" s="221">
        <f t="shared" si="926"/>
        <v>0</v>
      </c>
      <c r="AN1223" s="221">
        <f t="shared" si="926"/>
        <v>0</v>
      </c>
      <c r="AO1223" s="221">
        <f t="shared" si="926"/>
        <v>0</v>
      </c>
      <c r="AP1223" s="221">
        <f t="shared" si="926"/>
        <v>0</v>
      </c>
      <c r="AQ1223" s="221">
        <f t="shared" si="926"/>
        <v>0</v>
      </c>
      <c r="AR1223" s="221">
        <f t="shared" si="926"/>
        <v>0</v>
      </c>
      <c r="AS1223" s="221">
        <f t="shared" si="926"/>
        <v>0</v>
      </c>
      <c r="AT1223" s="221">
        <f t="shared" si="926"/>
        <v>0</v>
      </c>
      <c r="AU1223" s="221">
        <f t="shared" si="927" ref="AU1223:BM1223">AU584*AU$1205*($H1223=TRUE)</f>
        <v>0</v>
      </c>
      <c r="AV1223" s="221">
        <f t="shared" si="927"/>
        <v>0</v>
      </c>
      <c r="AW1223" s="221">
        <f t="shared" si="927"/>
        <v>0</v>
      </c>
      <c r="AX1223" s="221">
        <f t="shared" si="927"/>
        <v>0</v>
      </c>
      <c r="AY1223" s="221">
        <f t="shared" si="927"/>
        <v>0</v>
      </c>
      <c r="AZ1223" s="221">
        <f t="shared" si="927"/>
        <v>0</v>
      </c>
      <c r="BA1223" s="221">
        <f t="shared" si="927"/>
        <v>0</v>
      </c>
      <c r="BB1223" s="221">
        <f t="shared" si="927"/>
        <v>0</v>
      </c>
      <c r="BC1223" s="221">
        <f t="shared" si="927"/>
        <v>0</v>
      </c>
      <c r="BD1223" s="221">
        <f t="shared" si="927"/>
        <v>0</v>
      </c>
      <c r="BE1223" s="221">
        <f t="shared" si="927"/>
        <v>0</v>
      </c>
      <c r="BF1223" s="221">
        <f t="shared" si="927"/>
        <v>0</v>
      </c>
      <c r="BG1223" s="221">
        <f t="shared" si="927"/>
        <v>0</v>
      </c>
      <c r="BH1223" s="221">
        <f t="shared" si="927"/>
        <v>0</v>
      </c>
      <c r="BI1223" s="221">
        <f t="shared" si="927"/>
        <v>0</v>
      </c>
      <c r="BJ1223" s="221">
        <f t="shared" si="927"/>
        <v>0</v>
      </c>
      <c r="BK1223" s="221">
        <f t="shared" si="927"/>
        <v>0</v>
      </c>
      <c r="BL1223" s="221">
        <f t="shared" si="927"/>
        <v>0</v>
      </c>
      <c r="BM1223" s="221">
        <f t="shared" si="927"/>
        <v>0</v>
      </c>
    </row>
    <row r="1224" spans="3:65" ht="12.75" outlineLevel="1">
      <c r="C1224" s="220">
        <f t="shared" si="895"/>
        <v>17</v>
      </c>
      <c r="D1224" s="198" t="str">
        <f t="shared" si="892"/>
        <v>…</v>
      </c>
      <c r="E1224" s="245" t="str">
        <f t="shared" si="892"/>
        <v>Operating Expense</v>
      </c>
      <c r="F1224" s="215">
        <f t="shared" si="892"/>
        <v>2</v>
      </c>
      <c r="G1224" s="215"/>
      <c r="H1224" s="249" t="b">
        <f>Input!N28</f>
        <v>0</v>
      </c>
      <c r="K1224" s="236">
        <f t="shared" si="896"/>
        <v>0</v>
      </c>
      <c r="L1224" s="237">
        <f t="shared" si="897"/>
        <v>0</v>
      </c>
      <c r="O1224" s="221">
        <f t="shared" si="928" ref="O1224:AT1224">O585*O$1205*($H1224=TRUE)</f>
        <v>0</v>
      </c>
      <c r="P1224" s="221">
        <f t="shared" si="928"/>
        <v>0</v>
      </c>
      <c r="Q1224" s="221">
        <f t="shared" si="928"/>
        <v>0</v>
      </c>
      <c r="R1224" s="221">
        <f t="shared" si="928"/>
        <v>0</v>
      </c>
      <c r="S1224" s="221">
        <f t="shared" si="928"/>
        <v>0</v>
      </c>
      <c r="T1224" s="221">
        <f t="shared" si="928"/>
        <v>0</v>
      </c>
      <c r="U1224" s="221">
        <f t="shared" si="928"/>
        <v>0</v>
      </c>
      <c r="V1224" s="221">
        <f t="shared" si="928"/>
        <v>0</v>
      </c>
      <c r="W1224" s="221">
        <f t="shared" si="928"/>
        <v>0</v>
      </c>
      <c r="X1224" s="221">
        <f t="shared" si="928"/>
        <v>0</v>
      </c>
      <c r="Y1224" s="221">
        <f t="shared" si="928"/>
        <v>0</v>
      </c>
      <c r="Z1224" s="221">
        <f t="shared" si="928"/>
        <v>0</v>
      </c>
      <c r="AA1224" s="221">
        <f t="shared" si="928"/>
        <v>0</v>
      </c>
      <c r="AB1224" s="221">
        <f t="shared" si="928"/>
        <v>0</v>
      </c>
      <c r="AC1224" s="221">
        <f t="shared" si="928"/>
        <v>0</v>
      </c>
      <c r="AD1224" s="221">
        <f t="shared" si="928"/>
        <v>0</v>
      </c>
      <c r="AE1224" s="221">
        <f t="shared" si="928"/>
        <v>0</v>
      </c>
      <c r="AF1224" s="221">
        <f t="shared" si="928"/>
        <v>0</v>
      </c>
      <c r="AG1224" s="221">
        <f t="shared" si="928"/>
        <v>0</v>
      </c>
      <c r="AH1224" s="221">
        <f t="shared" si="928"/>
        <v>0</v>
      </c>
      <c r="AI1224" s="221">
        <f t="shared" si="928"/>
        <v>0</v>
      </c>
      <c r="AJ1224" s="221">
        <f t="shared" si="928"/>
        <v>0</v>
      </c>
      <c r="AK1224" s="221">
        <f t="shared" si="928"/>
        <v>0</v>
      </c>
      <c r="AL1224" s="221">
        <f t="shared" si="928"/>
        <v>0</v>
      </c>
      <c r="AM1224" s="221">
        <f t="shared" si="928"/>
        <v>0</v>
      </c>
      <c r="AN1224" s="221">
        <f t="shared" si="928"/>
        <v>0</v>
      </c>
      <c r="AO1224" s="221">
        <f t="shared" si="928"/>
        <v>0</v>
      </c>
      <c r="AP1224" s="221">
        <f t="shared" si="928"/>
        <v>0</v>
      </c>
      <c r="AQ1224" s="221">
        <f t="shared" si="928"/>
        <v>0</v>
      </c>
      <c r="AR1224" s="221">
        <f t="shared" si="928"/>
        <v>0</v>
      </c>
      <c r="AS1224" s="221">
        <f t="shared" si="928"/>
        <v>0</v>
      </c>
      <c r="AT1224" s="221">
        <f t="shared" si="928"/>
        <v>0</v>
      </c>
      <c r="AU1224" s="221">
        <f t="shared" si="929" ref="AU1224:BM1224">AU585*AU$1205*($H1224=TRUE)</f>
        <v>0</v>
      </c>
      <c r="AV1224" s="221">
        <f t="shared" si="929"/>
        <v>0</v>
      </c>
      <c r="AW1224" s="221">
        <f t="shared" si="929"/>
        <v>0</v>
      </c>
      <c r="AX1224" s="221">
        <f t="shared" si="929"/>
        <v>0</v>
      </c>
      <c r="AY1224" s="221">
        <f t="shared" si="929"/>
        <v>0</v>
      </c>
      <c r="AZ1224" s="221">
        <f t="shared" si="929"/>
        <v>0</v>
      </c>
      <c r="BA1224" s="221">
        <f t="shared" si="929"/>
        <v>0</v>
      </c>
      <c r="BB1224" s="221">
        <f t="shared" si="929"/>
        <v>0</v>
      </c>
      <c r="BC1224" s="221">
        <f t="shared" si="929"/>
        <v>0</v>
      </c>
      <c r="BD1224" s="221">
        <f t="shared" si="929"/>
        <v>0</v>
      </c>
      <c r="BE1224" s="221">
        <f t="shared" si="929"/>
        <v>0</v>
      </c>
      <c r="BF1224" s="221">
        <f t="shared" si="929"/>
        <v>0</v>
      </c>
      <c r="BG1224" s="221">
        <f t="shared" si="929"/>
        <v>0</v>
      </c>
      <c r="BH1224" s="221">
        <f t="shared" si="929"/>
        <v>0</v>
      </c>
      <c r="BI1224" s="221">
        <f t="shared" si="929"/>
        <v>0</v>
      </c>
      <c r="BJ1224" s="221">
        <f t="shared" si="929"/>
        <v>0</v>
      </c>
      <c r="BK1224" s="221">
        <f t="shared" si="929"/>
        <v>0</v>
      </c>
      <c r="BL1224" s="221">
        <f t="shared" si="929"/>
        <v>0</v>
      </c>
      <c r="BM1224" s="221">
        <f t="shared" si="929"/>
        <v>0</v>
      </c>
    </row>
    <row r="1225" spans="3:65" ht="12.75" outlineLevel="1">
      <c r="C1225" s="220">
        <f t="shared" si="895"/>
        <v>18</v>
      </c>
      <c r="D1225" s="198" t="str">
        <f t="shared" si="892"/>
        <v>…</v>
      </c>
      <c r="E1225" s="245" t="str">
        <f t="shared" si="892"/>
        <v>Operating Expense</v>
      </c>
      <c r="F1225" s="215">
        <f t="shared" si="892"/>
        <v>2</v>
      </c>
      <c r="G1225" s="215"/>
      <c r="H1225" s="249" t="b">
        <f>Input!N29</f>
        <v>0</v>
      </c>
      <c r="K1225" s="236">
        <f t="shared" si="896"/>
        <v>0</v>
      </c>
      <c r="L1225" s="237">
        <f t="shared" si="897"/>
        <v>0</v>
      </c>
      <c r="O1225" s="221">
        <f t="shared" si="930" ref="O1225:AT1225">O586*O$1205*($H1225=TRUE)</f>
        <v>0</v>
      </c>
      <c r="P1225" s="221">
        <f t="shared" si="930"/>
        <v>0</v>
      </c>
      <c r="Q1225" s="221">
        <f t="shared" si="930"/>
        <v>0</v>
      </c>
      <c r="R1225" s="221">
        <f t="shared" si="930"/>
        <v>0</v>
      </c>
      <c r="S1225" s="221">
        <f t="shared" si="930"/>
        <v>0</v>
      </c>
      <c r="T1225" s="221">
        <f t="shared" si="930"/>
        <v>0</v>
      </c>
      <c r="U1225" s="221">
        <f t="shared" si="930"/>
        <v>0</v>
      </c>
      <c r="V1225" s="221">
        <f t="shared" si="930"/>
        <v>0</v>
      </c>
      <c r="W1225" s="221">
        <f t="shared" si="930"/>
        <v>0</v>
      </c>
      <c r="X1225" s="221">
        <f t="shared" si="930"/>
        <v>0</v>
      </c>
      <c r="Y1225" s="221">
        <f t="shared" si="930"/>
        <v>0</v>
      </c>
      <c r="Z1225" s="221">
        <f t="shared" si="930"/>
        <v>0</v>
      </c>
      <c r="AA1225" s="221">
        <f t="shared" si="930"/>
        <v>0</v>
      </c>
      <c r="AB1225" s="221">
        <f t="shared" si="930"/>
        <v>0</v>
      </c>
      <c r="AC1225" s="221">
        <f t="shared" si="930"/>
        <v>0</v>
      </c>
      <c r="AD1225" s="221">
        <f t="shared" si="930"/>
        <v>0</v>
      </c>
      <c r="AE1225" s="221">
        <f t="shared" si="930"/>
        <v>0</v>
      </c>
      <c r="AF1225" s="221">
        <f t="shared" si="930"/>
        <v>0</v>
      </c>
      <c r="AG1225" s="221">
        <f t="shared" si="930"/>
        <v>0</v>
      </c>
      <c r="AH1225" s="221">
        <f t="shared" si="930"/>
        <v>0</v>
      </c>
      <c r="AI1225" s="221">
        <f t="shared" si="930"/>
        <v>0</v>
      </c>
      <c r="AJ1225" s="221">
        <f t="shared" si="930"/>
        <v>0</v>
      </c>
      <c r="AK1225" s="221">
        <f t="shared" si="930"/>
        <v>0</v>
      </c>
      <c r="AL1225" s="221">
        <f t="shared" si="930"/>
        <v>0</v>
      </c>
      <c r="AM1225" s="221">
        <f t="shared" si="930"/>
        <v>0</v>
      </c>
      <c r="AN1225" s="221">
        <f t="shared" si="930"/>
        <v>0</v>
      </c>
      <c r="AO1225" s="221">
        <f t="shared" si="930"/>
        <v>0</v>
      </c>
      <c r="AP1225" s="221">
        <f t="shared" si="930"/>
        <v>0</v>
      </c>
      <c r="AQ1225" s="221">
        <f t="shared" si="930"/>
        <v>0</v>
      </c>
      <c r="AR1225" s="221">
        <f t="shared" si="930"/>
        <v>0</v>
      </c>
      <c r="AS1225" s="221">
        <f t="shared" si="930"/>
        <v>0</v>
      </c>
      <c r="AT1225" s="221">
        <f t="shared" si="930"/>
        <v>0</v>
      </c>
      <c r="AU1225" s="221">
        <f t="shared" si="931" ref="AU1225:BM1225">AU586*AU$1205*($H1225=TRUE)</f>
        <v>0</v>
      </c>
      <c r="AV1225" s="221">
        <f t="shared" si="931"/>
        <v>0</v>
      </c>
      <c r="AW1225" s="221">
        <f t="shared" si="931"/>
        <v>0</v>
      </c>
      <c r="AX1225" s="221">
        <f t="shared" si="931"/>
        <v>0</v>
      </c>
      <c r="AY1225" s="221">
        <f t="shared" si="931"/>
        <v>0</v>
      </c>
      <c r="AZ1225" s="221">
        <f t="shared" si="931"/>
        <v>0</v>
      </c>
      <c r="BA1225" s="221">
        <f t="shared" si="931"/>
        <v>0</v>
      </c>
      <c r="BB1225" s="221">
        <f t="shared" si="931"/>
        <v>0</v>
      </c>
      <c r="BC1225" s="221">
        <f t="shared" si="931"/>
        <v>0</v>
      </c>
      <c r="BD1225" s="221">
        <f t="shared" si="931"/>
        <v>0</v>
      </c>
      <c r="BE1225" s="221">
        <f t="shared" si="931"/>
        <v>0</v>
      </c>
      <c r="BF1225" s="221">
        <f t="shared" si="931"/>
        <v>0</v>
      </c>
      <c r="BG1225" s="221">
        <f t="shared" si="931"/>
        <v>0</v>
      </c>
      <c r="BH1225" s="221">
        <f t="shared" si="931"/>
        <v>0</v>
      </c>
      <c r="BI1225" s="221">
        <f t="shared" si="931"/>
        <v>0</v>
      </c>
      <c r="BJ1225" s="221">
        <f t="shared" si="931"/>
        <v>0</v>
      </c>
      <c r="BK1225" s="221">
        <f t="shared" si="931"/>
        <v>0</v>
      </c>
      <c r="BL1225" s="221">
        <f t="shared" si="931"/>
        <v>0</v>
      </c>
      <c r="BM1225" s="221">
        <f t="shared" si="931"/>
        <v>0</v>
      </c>
    </row>
    <row r="1226" spans="3:65" ht="12.75" outlineLevel="1">
      <c r="C1226" s="220">
        <f t="shared" si="895"/>
        <v>19</v>
      </c>
      <c r="D1226" s="198" t="str">
        <f t="shared" si="892"/>
        <v>…</v>
      </c>
      <c r="E1226" s="245" t="str">
        <f t="shared" si="892"/>
        <v>Operating Expense</v>
      </c>
      <c r="F1226" s="215">
        <f t="shared" si="892"/>
        <v>2</v>
      </c>
      <c r="G1226" s="215"/>
      <c r="H1226" s="249" t="b">
        <f>Input!N30</f>
        <v>0</v>
      </c>
      <c r="K1226" s="236">
        <f t="shared" si="896"/>
        <v>0</v>
      </c>
      <c r="L1226" s="237">
        <f t="shared" si="897"/>
        <v>0</v>
      </c>
      <c r="O1226" s="221">
        <f t="shared" si="932" ref="O1226:AT1226">O587*O$1205*($H1226=TRUE)</f>
        <v>0</v>
      </c>
      <c r="P1226" s="221">
        <f t="shared" si="932"/>
        <v>0</v>
      </c>
      <c r="Q1226" s="221">
        <f t="shared" si="932"/>
        <v>0</v>
      </c>
      <c r="R1226" s="221">
        <f t="shared" si="932"/>
        <v>0</v>
      </c>
      <c r="S1226" s="221">
        <f t="shared" si="932"/>
        <v>0</v>
      </c>
      <c r="T1226" s="221">
        <f t="shared" si="932"/>
        <v>0</v>
      </c>
      <c r="U1226" s="221">
        <f t="shared" si="932"/>
        <v>0</v>
      </c>
      <c r="V1226" s="221">
        <f t="shared" si="932"/>
        <v>0</v>
      </c>
      <c r="W1226" s="221">
        <f t="shared" si="932"/>
        <v>0</v>
      </c>
      <c r="X1226" s="221">
        <f t="shared" si="932"/>
        <v>0</v>
      </c>
      <c r="Y1226" s="221">
        <f t="shared" si="932"/>
        <v>0</v>
      </c>
      <c r="Z1226" s="221">
        <f t="shared" si="932"/>
        <v>0</v>
      </c>
      <c r="AA1226" s="221">
        <f t="shared" si="932"/>
        <v>0</v>
      </c>
      <c r="AB1226" s="221">
        <f t="shared" si="932"/>
        <v>0</v>
      </c>
      <c r="AC1226" s="221">
        <f t="shared" si="932"/>
        <v>0</v>
      </c>
      <c r="AD1226" s="221">
        <f t="shared" si="932"/>
        <v>0</v>
      </c>
      <c r="AE1226" s="221">
        <f t="shared" si="932"/>
        <v>0</v>
      </c>
      <c r="AF1226" s="221">
        <f t="shared" si="932"/>
        <v>0</v>
      </c>
      <c r="AG1226" s="221">
        <f t="shared" si="932"/>
        <v>0</v>
      </c>
      <c r="AH1226" s="221">
        <f t="shared" si="932"/>
        <v>0</v>
      </c>
      <c r="AI1226" s="221">
        <f t="shared" si="932"/>
        <v>0</v>
      </c>
      <c r="AJ1226" s="221">
        <f t="shared" si="932"/>
        <v>0</v>
      </c>
      <c r="AK1226" s="221">
        <f t="shared" si="932"/>
        <v>0</v>
      </c>
      <c r="AL1226" s="221">
        <f t="shared" si="932"/>
        <v>0</v>
      </c>
      <c r="AM1226" s="221">
        <f t="shared" si="932"/>
        <v>0</v>
      </c>
      <c r="AN1226" s="221">
        <f t="shared" si="932"/>
        <v>0</v>
      </c>
      <c r="AO1226" s="221">
        <f t="shared" si="932"/>
        <v>0</v>
      </c>
      <c r="AP1226" s="221">
        <f t="shared" si="932"/>
        <v>0</v>
      </c>
      <c r="AQ1226" s="221">
        <f t="shared" si="932"/>
        <v>0</v>
      </c>
      <c r="AR1226" s="221">
        <f t="shared" si="932"/>
        <v>0</v>
      </c>
      <c r="AS1226" s="221">
        <f t="shared" si="932"/>
        <v>0</v>
      </c>
      <c r="AT1226" s="221">
        <f t="shared" si="932"/>
        <v>0</v>
      </c>
      <c r="AU1226" s="221">
        <f t="shared" si="933" ref="AU1226:BM1226">AU587*AU$1205*($H1226=TRUE)</f>
        <v>0</v>
      </c>
      <c r="AV1226" s="221">
        <f t="shared" si="933"/>
        <v>0</v>
      </c>
      <c r="AW1226" s="221">
        <f t="shared" si="933"/>
        <v>0</v>
      </c>
      <c r="AX1226" s="221">
        <f t="shared" si="933"/>
        <v>0</v>
      </c>
      <c r="AY1226" s="221">
        <f t="shared" si="933"/>
        <v>0</v>
      </c>
      <c r="AZ1226" s="221">
        <f t="shared" si="933"/>
        <v>0</v>
      </c>
      <c r="BA1226" s="221">
        <f t="shared" si="933"/>
        <v>0</v>
      </c>
      <c r="BB1226" s="221">
        <f t="shared" si="933"/>
        <v>0</v>
      </c>
      <c r="BC1226" s="221">
        <f t="shared" si="933"/>
        <v>0</v>
      </c>
      <c r="BD1226" s="221">
        <f t="shared" si="933"/>
        <v>0</v>
      </c>
      <c r="BE1226" s="221">
        <f t="shared" si="933"/>
        <v>0</v>
      </c>
      <c r="BF1226" s="221">
        <f t="shared" si="933"/>
        <v>0</v>
      </c>
      <c r="BG1226" s="221">
        <f t="shared" si="933"/>
        <v>0</v>
      </c>
      <c r="BH1226" s="221">
        <f t="shared" si="933"/>
        <v>0</v>
      </c>
      <c r="BI1226" s="221">
        <f t="shared" si="933"/>
        <v>0</v>
      </c>
      <c r="BJ1226" s="221">
        <f t="shared" si="933"/>
        <v>0</v>
      </c>
      <c r="BK1226" s="221">
        <f t="shared" si="933"/>
        <v>0</v>
      </c>
      <c r="BL1226" s="221">
        <f t="shared" si="933"/>
        <v>0</v>
      </c>
      <c r="BM1226" s="221">
        <f t="shared" si="933"/>
        <v>0</v>
      </c>
    </row>
    <row r="1227" spans="3:65" ht="12.75" outlineLevel="1">
      <c r="C1227" s="220">
        <f t="shared" si="895"/>
        <v>20</v>
      </c>
      <c r="D1227" s="198" t="str">
        <f t="shared" si="892"/>
        <v>…</v>
      </c>
      <c r="E1227" s="245" t="str">
        <f t="shared" si="892"/>
        <v>Operating Expense</v>
      </c>
      <c r="F1227" s="215">
        <f t="shared" si="892"/>
        <v>2</v>
      </c>
      <c r="G1227" s="215"/>
      <c r="H1227" s="249" t="b">
        <f>Input!N31</f>
        <v>0</v>
      </c>
      <c r="K1227" s="236">
        <f t="shared" si="896"/>
        <v>0</v>
      </c>
      <c r="L1227" s="237">
        <f t="shared" si="897"/>
        <v>0</v>
      </c>
      <c r="O1227" s="221">
        <f t="shared" si="934" ref="O1227:AT1227">O588*O$1205*($H1227=TRUE)</f>
        <v>0</v>
      </c>
      <c r="P1227" s="221">
        <f t="shared" si="934"/>
        <v>0</v>
      </c>
      <c r="Q1227" s="221">
        <f t="shared" si="934"/>
        <v>0</v>
      </c>
      <c r="R1227" s="221">
        <f t="shared" si="934"/>
        <v>0</v>
      </c>
      <c r="S1227" s="221">
        <f t="shared" si="934"/>
        <v>0</v>
      </c>
      <c r="T1227" s="221">
        <f t="shared" si="934"/>
        <v>0</v>
      </c>
      <c r="U1227" s="221">
        <f t="shared" si="934"/>
        <v>0</v>
      </c>
      <c r="V1227" s="221">
        <f t="shared" si="934"/>
        <v>0</v>
      </c>
      <c r="W1227" s="221">
        <f t="shared" si="934"/>
        <v>0</v>
      </c>
      <c r="X1227" s="221">
        <f t="shared" si="934"/>
        <v>0</v>
      </c>
      <c r="Y1227" s="221">
        <f t="shared" si="934"/>
        <v>0</v>
      </c>
      <c r="Z1227" s="221">
        <f t="shared" si="934"/>
        <v>0</v>
      </c>
      <c r="AA1227" s="221">
        <f t="shared" si="934"/>
        <v>0</v>
      </c>
      <c r="AB1227" s="221">
        <f t="shared" si="934"/>
        <v>0</v>
      </c>
      <c r="AC1227" s="221">
        <f t="shared" si="934"/>
        <v>0</v>
      </c>
      <c r="AD1227" s="221">
        <f t="shared" si="934"/>
        <v>0</v>
      </c>
      <c r="AE1227" s="221">
        <f t="shared" si="934"/>
        <v>0</v>
      </c>
      <c r="AF1227" s="221">
        <f t="shared" si="934"/>
        <v>0</v>
      </c>
      <c r="AG1227" s="221">
        <f t="shared" si="934"/>
        <v>0</v>
      </c>
      <c r="AH1227" s="221">
        <f t="shared" si="934"/>
        <v>0</v>
      </c>
      <c r="AI1227" s="221">
        <f t="shared" si="934"/>
        <v>0</v>
      </c>
      <c r="AJ1227" s="221">
        <f t="shared" si="934"/>
        <v>0</v>
      </c>
      <c r="AK1227" s="221">
        <f t="shared" si="934"/>
        <v>0</v>
      </c>
      <c r="AL1227" s="221">
        <f t="shared" si="934"/>
        <v>0</v>
      </c>
      <c r="AM1227" s="221">
        <f t="shared" si="934"/>
        <v>0</v>
      </c>
      <c r="AN1227" s="221">
        <f t="shared" si="934"/>
        <v>0</v>
      </c>
      <c r="AO1227" s="221">
        <f t="shared" si="934"/>
        <v>0</v>
      </c>
      <c r="AP1227" s="221">
        <f t="shared" si="934"/>
        <v>0</v>
      </c>
      <c r="AQ1227" s="221">
        <f t="shared" si="934"/>
        <v>0</v>
      </c>
      <c r="AR1227" s="221">
        <f t="shared" si="934"/>
        <v>0</v>
      </c>
      <c r="AS1227" s="221">
        <f t="shared" si="934"/>
        <v>0</v>
      </c>
      <c r="AT1227" s="221">
        <f t="shared" si="934"/>
        <v>0</v>
      </c>
      <c r="AU1227" s="221">
        <f t="shared" si="935" ref="AU1227:BM1227">AU588*AU$1205*($H1227=TRUE)</f>
        <v>0</v>
      </c>
      <c r="AV1227" s="221">
        <f t="shared" si="935"/>
        <v>0</v>
      </c>
      <c r="AW1227" s="221">
        <f t="shared" si="935"/>
        <v>0</v>
      </c>
      <c r="AX1227" s="221">
        <f t="shared" si="935"/>
        <v>0</v>
      </c>
      <c r="AY1227" s="221">
        <f t="shared" si="935"/>
        <v>0</v>
      </c>
      <c r="AZ1227" s="221">
        <f t="shared" si="935"/>
        <v>0</v>
      </c>
      <c r="BA1227" s="221">
        <f t="shared" si="935"/>
        <v>0</v>
      </c>
      <c r="BB1227" s="221">
        <f t="shared" si="935"/>
        <v>0</v>
      </c>
      <c r="BC1227" s="221">
        <f t="shared" si="935"/>
        <v>0</v>
      </c>
      <c r="BD1227" s="221">
        <f t="shared" si="935"/>
        <v>0</v>
      </c>
      <c r="BE1227" s="221">
        <f t="shared" si="935"/>
        <v>0</v>
      </c>
      <c r="BF1227" s="221">
        <f t="shared" si="935"/>
        <v>0</v>
      </c>
      <c r="BG1227" s="221">
        <f t="shared" si="935"/>
        <v>0</v>
      </c>
      <c r="BH1227" s="221">
        <f t="shared" si="935"/>
        <v>0</v>
      </c>
      <c r="BI1227" s="221">
        <f t="shared" si="935"/>
        <v>0</v>
      </c>
      <c r="BJ1227" s="221">
        <f t="shared" si="935"/>
        <v>0</v>
      </c>
      <c r="BK1227" s="221">
        <f t="shared" si="935"/>
        <v>0</v>
      </c>
      <c r="BL1227" s="221">
        <f t="shared" si="935"/>
        <v>0</v>
      </c>
      <c r="BM1227" s="221">
        <f t="shared" si="935"/>
        <v>0</v>
      </c>
    </row>
    <row r="1228" spans="3:65" ht="12.75" outlineLevel="1">
      <c r="C1228" s="220">
        <f t="shared" si="895"/>
        <v>21</v>
      </c>
      <c r="D1228" s="198" t="str">
        <f t="shared" si="892"/>
        <v>…</v>
      </c>
      <c r="E1228" s="245" t="str">
        <f t="shared" si="892"/>
        <v>Operating Expense</v>
      </c>
      <c r="F1228" s="215">
        <f t="shared" si="892"/>
        <v>2</v>
      </c>
      <c r="G1228" s="215"/>
      <c r="H1228" s="249" t="b">
        <f>Input!N32</f>
        <v>0</v>
      </c>
      <c r="K1228" s="236">
        <f t="shared" si="896"/>
        <v>0</v>
      </c>
      <c r="L1228" s="237">
        <f t="shared" si="897"/>
        <v>0</v>
      </c>
      <c r="O1228" s="221">
        <f t="shared" si="936" ref="O1228:AT1228">O589*O$1205*($H1228=TRUE)</f>
        <v>0</v>
      </c>
      <c r="P1228" s="221">
        <f t="shared" si="936"/>
        <v>0</v>
      </c>
      <c r="Q1228" s="221">
        <f t="shared" si="936"/>
        <v>0</v>
      </c>
      <c r="R1228" s="221">
        <f t="shared" si="936"/>
        <v>0</v>
      </c>
      <c r="S1228" s="221">
        <f t="shared" si="936"/>
        <v>0</v>
      </c>
      <c r="T1228" s="221">
        <f t="shared" si="936"/>
        <v>0</v>
      </c>
      <c r="U1228" s="221">
        <f t="shared" si="936"/>
        <v>0</v>
      </c>
      <c r="V1228" s="221">
        <f t="shared" si="936"/>
        <v>0</v>
      </c>
      <c r="W1228" s="221">
        <f t="shared" si="936"/>
        <v>0</v>
      </c>
      <c r="X1228" s="221">
        <f t="shared" si="936"/>
        <v>0</v>
      </c>
      <c r="Y1228" s="221">
        <f t="shared" si="936"/>
        <v>0</v>
      </c>
      <c r="Z1228" s="221">
        <f t="shared" si="936"/>
        <v>0</v>
      </c>
      <c r="AA1228" s="221">
        <f t="shared" si="936"/>
        <v>0</v>
      </c>
      <c r="AB1228" s="221">
        <f t="shared" si="936"/>
        <v>0</v>
      </c>
      <c r="AC1228" s="221">
        <f t="shared" si="936"/>
        <v>0</v>
      </c>
      <c r="AD1228" s="221">
        <f t="shared" si="936"/>
        <v>0</v>
      </c>
      <c r="AE1228" s="221">
        <f t="shared" si="936"/>
        <v>0</v>
      </c>
      <c r="AF1228" s="221">
        <f t="shared" si="936"/>
        <v>0</v>
      </c>
      <c r="AG1228" s="221">
        <f t="shared" si="936"/>
        <v>0</v>
      </c>
      <c r="AH1228" s="221">
        <f t="shared" si="936"/>
        <v>0</v>
      </c>
      <c r="AI1228" s="221">
        <f t="shared" si="936"/>
        <v>0</v>
      </c>
      <c r="AJ1228" s="221">
        <f t="shared" si="936"/>
        <v>0</v>
      </c>
      <c r="AK1228" s="221">
        <f t="shared" si="936"/>
        <v>0</v>
      </c>
      <c r="AL1228" s="221">
        <f t="shared" si="936"/>
        <v>0</v>
      </c>
      <c r="AM1228" s="221">
        <f t="shared" si="936"/>
        <v>0</v>
      </c>
      <c r="AN1228" s="221">
        <f t="shared" si="936"/>
        <v>0</v>
      </c>
      <c r="AO1228" s="221">
        <f t="shared" si="936"/>
        <v>0</v>
      </c>
      <c r="AP1228" s="221">
        <f t="shared" si="936"/>
        <v>0</v>
      </c>
      <c r="AQ1228" s="221">
        <f t="shared" si="936"/>
        <v>0</v>
      </c>
      <c r="AR1228" s="221">
        <f t="shared" si="936"/>
        <v>0</v>
      </c>
      <c r="AS1228" s="221">
        <f t="shared" si="936"/>
        <v>0</v>
      </c>
      <c r="AT1228" s="221">
        <f t="shared" si="936"/>
        <v>0</v>
      </c>
      <c r="AU1228" s="221">
        <f t="shared" si="937" ref="AU1228:BM1228">AU589*AU$1205*($H1228=TRUE)</f>
        <v>0</v>
      </c>
      <c r="AV1228" s="221">
        <f t="shared" si="937"/>
        <v>0</v>
      </c>
      <c r="AW1228" s="221">
        <f t="shared" si="937"/>
        <v>0</v>
      </c>
      <c r="AX1228" s="221">
        <f t="shared" si="937"/>
        <v>0</v>
      </c>
      <c r="AY1228" s="221">
        <f t="shared" si="937"/>
        <v>0</v>
      </c>
      <c r="AZ1228" s="221">
        <f t="shared" si="937"/>
        <v>0</v>
      </c>
      <c r="BA1228" s="221">
        <f t="shared" si="937"/>
        <v>0</v>
      </c>
      <c r="BB1228" s="221">
        <f t="shared" si="937"/>
        <v>0</v>
      </c>
      <c r="BC1228" s="221">
        <f t="shared" si="937"/>
        <v>0</v>
      </c>
      <c r="BD1228" s="221">
        <f t="shared" si="937"/>
        <v>0</v>
      </c>
      <c r="BE1228" s="221">
        <f t="shared" si="937"/>
        <v>0</v>
      </c>
      <c r="BF1228" s="221">
        <f t="shared" si="937"/>
        <v>0</v>
      </c>
      <c r="BG1228" s="221">
        <f t="shared" si="937"/>
        <v>0</v>
      </c>
      <c r="BH1228" s="221">
        <f t="shared" si="937"/>
        <v>0</v>
      </c>
      <c r="BI1228" s="221">
        <f t="shared" si="937"/>
        <v>0</v>
      </c>
      <c r="BJ1228" s="221">
        <f t="shared" si="937"/>
        <v>0</v>
      </c>
      <c r="BK1228" s="221">
        <f t="shared" si="937"/>
        <v>0</v>
      </c>
      <c r="BL1228" s="221">
        <f t="shared" si="937"/>
        <v>0</v>
      </c>
      <c r="BM1228" s="221">
        <f t="shared" si="937"/>
        <v>0</v>
      </c>
    </row>
    <row r="1229" spans="3:65" ht="12.75" outlineLevel="1">
      <c r="C1229" s="220">
        <f t="shared" si="895"/>
        <v>22</v>
      </c>
      <c r="D1229" s="198" t="str">
        <f t="shared" si="892"/>
        <v>…</v>
      </c>
      <c r="E1229" s="245" t="str">
        <f t="shared" si="892"/>
        <v>Operating Expense</v>
      </c>
      <c r="F1229" s="215">
        <f t="shared" si="892"/>
        <v>2</v>
      </c>
      <c r="G1229" s="215"/>
      <c r="H1229" s="249" t="b">
        <f>Input!N33</f>
        <v>0</v>
      </c>
      <c r="K1229" s="236">
        <f t="shared" si="896"/>
        <v>0</v>
      </c>
      <c r="L1229" s="237">
        <f t="shared" si="897"/>
        <v>0</v>
      </c>
      <c r="O1229" s="221">
        <f t="shared" si="938" ref="O1229:AT1229">O590*O$1205*($H1229=TRUE)</f>
        <v>0</v>
      </c>
      <c r="P1229" s="221">
        <f t="shared" si="938"/>
        <v>0</v>
      </c>
      <c r="Q1229" s="221">
        <f t="shared" si="938"/>
        <v>0</v>
      </c>
      <c r="R1229" s="221">
        <f t="shared" si="938"/>
        <v>0</v>
      </c>
      <c r="S1229" s="221">
        <f t="shared" si="938"/>
        <v>0</v>
      </c>
      <c r="T1229" s="221">
        <f t="shared" si="938"/>
        <v>0</v>
      </c>
      <c r="U1229" s="221">
        <f t="shared" si="938"/>
        <v>0</v>
      </c>
      <c r="V1229" s="221">
        <f t="shared" si="938"/>
        <v>0</v>
      </c>
      <c r="W1229" s="221">
        <f t="shared" si="938"/>
        <v>0</v>
      </c>
      <c r="X1229" s="221">
        <f t="shared" si="938"/>
        <v>0</v>
      </c>
      <c r="Y1229" s="221">
        <f t="shared" si="938"/>
        <v>0</v>
      </c>
      <c r="Z1229" s="221">
        <f t="shared" si="938"/>
        <v>0</v>
      </c>
      <c r="AA1229" s="221">
        <f t="shared" si="938"/>
        <v>0</v>
      </c>
      <c r="AB1229" s="221">
        <f t="shared" si="938"/>
        <v>0</v>
      </c>
      <c r="AC1229" s="221">
        <f t="shared" si="938"/>
        <v>0</v>
      </c>
      <c r="AD1229" s="221">
        <f t="shared" si="938"/>
        <v>0</v>
      </c>
      <c r="AE1229" s="221">
        <f t="shared" si="938"/>
        <v>0</v>
      </c>
      <c r="AF1229" s="221">
        <f t="shared" si="938"/>
        <v>0</v>
      </c>
      <c r="AG1229" s="221">
        <f t="shared" si="938"/>
        <v>0</v>
      </c>
      <c r="AH1229" s="221">
        <f t="shared" si="938"/>
        <v>0</v>
      </c>
      <c r="AI1229" s="221">
        <f t="shared" si="938"/>
        <v>0</v>
      </c>
      <c r="AJ1229" s="221">
        <f t="shared" si="938"/>
        <v>0</v>
      </c>
      <c r="AK1229" s="221">
        <f t="shared" si="938"/>
        <v>0</v>
      </c>
      <c r="AL1229" s="221">
        <f t="shared" si="938"/>
        <v>0</v>
      </c>
      <c r="AM1229" s="221">
        <f t="shared" si="938"/>
        <v>0</v>
      </c>
      <c r="AN1229" s="221">
        <f t="shared" si="938"/>
        <v>0</v>
      </c>
      <c r="AO1229" s="221">
        <f t="shared" si="938"/>
        <v>0</v>
      </c>
      <c r="AP1229" s="221">
        <f t="shared" si="938"/>
        <v>0</v>
      </c>
      <c r="AQ1229" s="221">
        <f t="shared" si="938"/>
        <v>0</v>
      </c>
      <c r="AR1229" s="221">
        <f t="shared" si="938"/>
        <v>0</v>
      </c>
      <c r="AS1229" s="221">
        <f t="shared" si="938"/>
        <v>0</v>
      </c>
      <c r="AT1229" s="221">
        <f t="shared" si="938"/>
        <v>0</v>
      </c>
      <c r="AU1229" s="221">
        <f t="shared" si="939" ref="AU1229:BM1229">AU590*AU$1205*($H1229=TRUE)</f>
        <v>0</v>
      </c>
      <c r="AV1229" s="221">
        <f t="shared" si="939"/>
        <v>0</v>
      </c>
      <c r="AW1229" s="221">
        <f t="shared" si="939"/>
        <v>0</v>
      </c>
      <c r="AX1229" s="221">
        <f t="shared" si="939"/>
        <v>0</v>
      </c>
      <c r="AY1229" s="221">
        <f t="shared" si="939"/>
        <v>0</v>
      </c>
      <c r="AZ1229" s="221">
        <f t="shared" si="939"/>
        <v>0</v>
      </c>
      <c r="BA1229" s="221">
        <f t="shared" si="939"/>
        <v>0</v>
      </c>
      <c r="BB1229" s="221">
        <f t="shared" si="939"/>
        <v>0</v>
      </c>
      <c r="BC1229" s="221">
        <f t="shared" si="939"/>
        <v>0</v>
      </c>
      <c r="BD1229" s="221">
        <f t="shared" si="939"/>
        <v>0</v>
      </c>
      <c r="BE1229" s="221">
        <f t="shared" si="939"/>
        <v>0</v>
      </c>
      <c r="BF1229" s="221">
        <f t="shared" si="939"/>
        <v>0</v>
      </c>
      <c r="BG1229" s="221">
        <f t="shared" si="939"/>
        <v>0</v>
      </c>
      <c r="BH1229" s="221">
        <f t="shared" si="939"/>
        <v>0</v>
      </c>
      <c r="BI1229" s="221">
        <f t="shared" si="939"/>
        <v>0</v>
      </c>
      <c r="BJ1229" s="221">
        <f t="shared" si="939"/>
        <v>0</v>
      </c>
      <c r="BK1229" s="221">
        <f t="shared" si="939"/>
        <v>0</v>
      </c>
      <c r="BL1229" s="221">
        <f t="shared" si="939"/>
        <v>0</v>
      </c>
      <c r="BM1229" s="221">
        <f t="shared" si="939"/>
        <v>0</v>
      </c>
    </row>
    <row r="1230" spans="3:65" ht="12.75" outlineLevel="1">
      <c r="C1230" s="220">
        <f t="shared" si="895"/>
        <v>23</v>
      </c>
      <c r="D1230" s="198" t="str">
        <f t="shared" si="892"/>
        <v>…</v>
      </c>
      <c r="E1230" s="245" t="str">
        <f t="shared" si="892"/>
        <v>Operating Expense</v>
      </c>
      <c r="F1230" s="215">
        <f t="shared" si="892"/>
        <v>2</v>
      </c>
      <c r="G1230" s="215"/>
      <c r="H1230" s="249" t="b">
        <f>Input!N34</f>
        <v>0</v>
      </c>
      <c r="K1230" s="236">
        <f t="shared" si="896"/>
        <v>0</v>
      </c>
      <c r="L1230" s="237">
        <f t="shared" si="897"/>
        <v>0</v>
      </c>
      <c r="O1230" s="221">
        <f t="shared" si="940" ref="O1230:AT1230">O591*O$1205*($H1230=TRUE)</f>
        <v>0</v>
      </c>
      <c r="P1230" s="221">
        <f t="shared" si="940"/>
        <v>0</v>
      </c>
      <c r="Q1230" s="221">
        <f t="shared" si="940"/>
        <v>0</v>
      </c>
      <c r="R1230" s="221">
        <f t="shared" si="940"/>
        <v>0</v>
      </c>
      <c r="S1230" s="221">
        <f t="shared" si="940"/>
        <v>0</v>
      </c>
      <c r="T1230" s="221">
        <f t="shared" si="940"/>
        <v>0</v>
      </c>
      <c r="U1230" s="221">
        <f t="shared" si="940"/>
        <v>0</v>
      </c>
      <c r="V1230" s="221">
        <f t="shared" si="940"/>
        <v>0</v>
      </c>
      <c r="W1230" s="221">
        <f t="shared" si="940"/>
        <v>0</v>
      </c>
      <c r="X1230" s="221">
        <f t="shared" si="940"/>
        <v>0</v>
      </c>
      <c r="Y1230" s="221">
        <f t="shared" si="940"/>
        <v>0</v>
      </c>
      <c r="Z1230" s="221">
        <f t="shared" si="940"/>
        <v>0</v>
      </c>
      <c r="AA1230" s="221">
        <f t="shared" si="940"/>
        <v>0</v>
      </c>
      <c r="AB1230" s="221">
        <f t="shared" si="940"/>
        <v>0</v>
      </c>
      <c r="AC1230" s="221">
        <f t="shared" si="940"/>
        <v>0</v>
      </c>
      <c r="AD1230" s="221">
        <f t="shared" si="940"/>
        <v>0</v>
      </c>
      <c r="AE1230" s="221">
        <f t="shared" si="940"/>
        <v>0</v>
      </c>
      <c r="AF1230" s="221">
        <f t="shared" si="940"/>
        <v>0</v>
      </c>
      <c r="AG1230" s="221">
        <f t="shared" si="940"/>
        <v>0</v>
      </c>
      <c r="AH1230" s="221">
        <f t="shared" si="940"/>
        <v>0</v>
      </c>
      <c r="AI1230" s="221">
        <f t="shared" si="940"/>
        <v>0</v>
      </c>
      <c r="AJ1230" s="221">
        <f t="shared" si="940"/>
        <v>0</v>
      </c>
      <c r="AK1230" s="221">
        <f t="shared" si="940"/>
        <v>0</v>
      </c>
      <c r="AL1230" s="221">
        <f t="shared" si="940"/>
        <v>0</v>
      </c>
      <c r="AM1230" s="221">
        <f t="shared" si="940"/>
        <v>0</v>
      </c>
      <c r="AN1230" s="221">
        <f t="shared" si="940"/>
        <v>0</v>
      </c>
      <c r="AO1230" s="221">
        <f t="shared" si="940"/>
        <v>0</v>
      </c>
      <c r="AP1230" s="221">
        <f t="shared" si="940"/>
        <v>0</v>
      </c>
      <c r="AQ1230" s="221">
        <f t="shared" si="940"/>
        <v>0</v>
      </c>
      <c r="AR1230" s="221">
        <f t="shared" si="940"/>
        <v>0</v>
      </c>
      <c r="AS1230" s="221">
        <f t="shared" si="940"/>
        <v>0</v>
      </c>
      <c r="AT1230" s="221">
        <f t="shared" si="940"/>
        <v>0</v>
      </c>
      <c r="AU1230" s="221">
        <f t="shared" si="941" ref="AU1230:BM1230">AU591*AU$1205*($H1230=TRUE)</f>
        <v>0</v>
      </c>
      <c r="AV1230" s="221">
        <f t="shared" si="941"/>
        <v>0</v>
      </c>
      <c r="AW1230" s="221">
        <f t="shared" si="941"/>
        <v>0</v>
      </c>
      <c r="AX1230" s="221">
        <f t="shared" si="941"/>
        <v>0</v>
      </c>
      <c r="AY1230" s="221">
        <f t="shared" si="941"/>
        <v>0</v>
      </c>
      <c r="AZ1230" s="221">
        <f t="shared" si="941"/>
        <v>0</v>
      </c>
      <c r="BA1230" s="221">
        <f t="shared" si="941"/>
        <v>0</v>
      </c>
      <c r="BB1230" s="221">
        <f t="shared" si="941"/>
        <v>0</v>
      </c>
      <c r="BC1230" s="221">
        <f t="shared" si="941"/>
        <v>0</v>
      </c>
      <c r="BD1230" s="221">
        <f t="shared" si="941"/>
        <v>0</v>
      </c>
      <c r="BE1230" s="221">
        <f t="shared" si="941"/>
        <v>0</v>
      </c>
      <c r="BF1230" s="221">
        <f t="shared" si="941"/>
        <v>0</v>
      </c>
      <c r="BG1230" s="221">
        <f t="shared" si="941"/>
        <v>0</v>
      </c>
      <c r="BH1230" s="221">
        <f t="shared" si="941"/>
        <v>0</v>
      </c>
      <c r="BI1230" s="221">
        <f t="shared" si="941"/>
        <v>0</v>
      </c>
      <c r="BJ1230" s="221">
        <f t="shared" si="941"/>
        <v>0</v>
      </c>
      <c r="BK1230" s="221">
        <f t="shared" si="941"/>
        <v>0</v>
      </c>
      <c r="BL1230" s="221">
        <f t="shared" si="941"/>
        <v>0</v>
      </c>
      <c r="BM1230" s="221">
        <f t="shared" si="941"/>
        <v>0</v>
      </c>
    </row>
    <row r="1231" spans="3:65" ht="12.75" outlineLevel="1">
      <c r="C1231" s="220">
        <f t="shared" si="895"/>
        <v>24</v>
      </c>
      <c r="D1231" s="198" t="str">
        <f t="shared" si="892"/>
        <v>…</v>
      </c>
      <c r="E1231" s="245" t="str">
        <f t="shared" si="892"/>
        <v>Operating Expense</v>
      </c>
      <c r="F1231" s="215">
        <f t="shared" si="892"/>
        <v>2</v>
      </c>
      <c r="G1231" s="215"/>
      <c r="H1231" s="249" t="b">
        <f>Input!N35</f>
        <v>0</v>
      </c>
      <c r="K1231" s="236">
        <f t="shared" si="896"/>
        <v>0</v>
      </c>
      <c r="L1231" s="237">
        <f t="shared" si="897"/>
        <v>0</v>
      </c>
      <c r="O1231" s="221">
        <f t="shared" si="942" ref="O1231:AT1231">O592*O$1205*($H1231=TRUE)</f>
        <v>0</v>
      </c>
      <c r="P1231" s="221">
        <f t="shared" si="942"/>
        <v>0</v>
      </c>
      <c r="Q1231" s="221">
        <f t="shared" si="942"/>
        <v>0</v>
      </c>
      <c r="R1231" s="221">
        <f t="shared" si="942"/>
        <v>0</v>
      </c>
      <c r="S1231" s="221">
        <f t="shared" si="942"/>
        <v>0</v>
      </c>
      <c r="T1231" s="221">
        <f t="shared" si="942"/>
        <v>0</v>
      </c>
      <c r="U1231" s="221">
        <f t="shared" si="942"/>
        <v>0</v>
      </c>
      <c r="V1231" s="221">
        <f t="shared" si="942"/>
        <v>0</v>
      </c>
      <c r="W1231" s="221">
        <f t="shared" si="942"/>
        <v>0</v>
      </c>
      <c r="X1231" s="221">
        <f t="shared" si="942"/>
        <v>0</v>
      </c>
      <c r="Y1231" s="221">
        <f t="shared" si="942"/>
        <v>0</v>
      </c>
      <c r="Z1231" s="221">
        <f t="shared" si="942"/>
        <v>0</v>
      </c>
      <c r="AA1231" s="221">
        <f t="shared" si="942"/>
        <v>0</v>
      </c>
      <c r="AB1231" s="221">
        <f t="shared" si="942"/>
        <v>0</v>
      </c>
      <c r="AC1231" s="221">
        <f t="shared" si="942"/>
        <v>0</v>
      </c>
      <c r="AD1231" s="221">
        <f t="shared" si="942"/>
        <v>0</v>
      </c>
      <c r="AE1231" s="221">
        <f t="shared" si="942"/>
        <v>0</v>
      </c>
      <c r="AF1231" s="221">
        <f t="shared" si="942"/>
        <v>0</v>
      </c>
      <c r="AG1231" s="221">
        <f t="shared" si="942"/>
        <v>0</v>
      </c>
      <c r="AH1231" s="221">
        <f t="shared" si="942"/>
        <v>0</v>
      </c>
      <c r="AI1231" s="221">
        <f t="shared" si="942"/>
        <v>0</v>
      </c>
      <c r="AJ1231" s="221">
        <f t="shared" si="942"/>
        <v>0</v>
      </c>
      <c r="AK1231" s="221">
        <f t="shared" si="942"/>
        <v>0</v>
      </c>
      <c r="AL1231" s="221">
        <f t="shared" si="942"/>
        <v>0</v>
      </c>
      <c r="AM1231" s="221">
        <f t="shared" si="942"/>
        <v>0</v>
      </c>
      <c r="AN1231" s="221">
        <f t="shared" si="942"/>
        <v>0</v>
      </c>
      <c r="AO1231" s="221">
        <f t="shared" si="942"/>
        <v>0</v>
      </c>
      <c r="AP1231" s="221">
        <f t="shared" si="942"/>
        <v>0</v>
      </c>
      <c r="AQ1231" s="221">
        <f t="shared" si="942"/>
        <v>0</v>
      </c>
      <c r="AR1231" s="221">
        <f t="shared" si="942"/>
        <v>0</v>
      </c>
      <c r="AS1231" s="221">
        <f t="shared" si="942"/>
        <v>0</v>
      </c>
      <c r="AT1231" s="221">
        <f t="shared" si="942"/>
        <v>0</v>
      </c>
      <c r="AU1231" s="221">
        <f t="shared" si="943" ref="AU1231:BM1231">AU592*AU$1205*($H1231=TRUE)</f>
        <v>0</v>
      </c>
      <c r="AV1231" s="221">
        <f t="shared" si="943"/>
        <v>0</v>
      </c>
      <c r="AW1231" s="221">
        <f t="shared" si="943"/>
        <v>0</v>
      </c>
      <c r="AX1231" s="221">
        <f t="shared" si="943"/>
        <v>0</v>
      </c>
      <c r="AY1231" s="221">
        <f t="shared" si="943"/>
        <v>0</v>
      </c>
      <c r="AZ1231" s="221">
        <f t="shared" si="943"/>
        <v>0</v>
      </c>
      <c r="BA1231" s="221">
        <f t="shared" si="943"/>
        <v>0</v>
      </c>
      <c r="BB1231" s="221">
        <f t="shared" si="943"/>
        <v>0</v>
      </c>
      <c r="BC1231" s="221">
        <f t="shared" si="943"/>
        <v>0</v>
      </c>
      <c r="BD1231" s="221">
        <f t="shared" si="943"/>
        <v>0</v>
      </c>
      <c r="BE1231" s="221">
        <f t="shared" si="943"/>
        <v>0</v>
      </c>
      <c r="BF1231" s="221">
        <f t="shared" si="943"/>
        <v>0</v>
      </c>
      <c r="BG1231" s="221">
        <f t="shared" si="943"/>
        <v>0</v>
      </c>
      <c r="BH1231" s="221">
        <f t="shared" si="943"/>
        <v>0</v>
      </c>
      <c r="BI1231" s="221">
        <f t="shared" si="943"/>
        <v>0</v>
      </c>
      <c r="BJ1231" s="221">
        <f t="shared" si="943"/>
        <v>0</v>
      </c>
      <c r="BK1231" s="221">
        <f t="shared" si="943"/>
        <v>0</v>
      </c>
      <c r="BL1231" s="221">
        <f t="shared" si="943"/>
        <v>0</v>
      </c>
      <c r="BM1231" s="221">
        <f t="shared" si="943"/>
        <v>0</v>
      </c>
    </row>
    <row r="1232" spans="3:65" ht="12.75" outlineLevel="1">
      <c r="C1232" s="220">
        <f t="shared" si="895"/>
        <v>25</v>
      </c>
      <c r="D1232" s="198" t="str">
        <f t="shared" si="892"/>
        <v>…</v>
      </c>
      <c r="E1232" s="245" t="str">
        <f t="shared" si="892"/>
        <v>Operating Expense</v>
      </c>
      <c r="F1232" s="215">
        <f t="shared" si="892"/>
        <v>2</v>
      </c>
      <c r="G1232" s="215"/>
      <c r="H1232" s="249" t="b">
        <f>Input!N36</f>
        <v>0</v>
      </c>
      <c r="K1232" s="239">
        <f t="shared" si="896"/>
        <v>0</v>
      </c>
      <c r="L1232" s="240">
        <f t="shared" si="897"/>
        <v>0</v>
      </c>
      <c r="O1232" s="221">
        <f t="shared" si="944" ref="O1232:AT1232">O593*O$1205*($H1232=TRUE)</f>
        <v>0</v>
      </c>
      <c r="P1232" s="221">
        <f t="shared" si="944"/>
        <v>0</v>
      </c>
      <c r="Q1232" s="221">
        <f t="shared" si="944"/>
        <v>0</v>
      </c>
      <c r="R1232" s="221">
        <f t="shared" si="944"/>
        <v>0</v>
      </c>
      <c r="S1232" s="221">
        <f t="shared" si="944"/>
        <v>0</v>
      </c>
      <c r="T1232" s="221">
        <f t="shared" si="944"/>
        <v>0</v>
      </c>
      <c r="U1232" s="221">
        <f t="shared" si="944"/>
        <v>0</v>
      </c>
      <c r="V1232" s="221">
        <f t="shared" si="944"/>
        <v>0</v>
      </c>
      <c r="W1232" s="221">
        <f t="shared" si="944"/>
        <v>0</v>
      </c>
      <c r="X1232" s="221">
        <f t="shared" si="944"/>
        <v>0</v>
      </c>
      <c r="Y1232" s="221">
        <f t="shared" si="944"/>
        <v>0</v>
      </c>
      <c r="Z1232" s="221">
        <f t="shared" si="944"/>
        <v>0</v>
      </c>
      <c r="AA1232" s="221">
        <f t="shared" si="944"/>
        <v>0</v>
      </c>
      <c r="AB1232" s="221">
        <f t="shared" si="944"/>
        <v>0</v>
      </c>
      <c r="AC1232" s="221">
        <f t="shared" si="944"/>
        <v>0</v>
      </c>
      <c r="AD1232" s="221">
        <f t="shared" si="944"/>
        <v>0</v>
      </c>
      <c r="AE1232" s="221">
        <f t="shared" si="944"/>
        <v>0</v>
      </c>
      <c r="AF1232" s="221">
        <f t="shared" si="944"/>
        <v>0</v>
      </c>
      <c r="AG1232" s="221">
        <f t="shared" si="944"/>
        <v>0</v>
      </c>
      <c r="AH1232" s="221">
        <f t="shared" si="944"/>
        <v>0</v>
      </c>
      <c r="AI1232" s="221">
        <f t="shared" si="944"/>
        <v>0</v>
      </c>
      <c r="AJ1232" s="221">
        <f t="shared" si="944"/>
        <v>0</v>
      </c>
      <c r="AK1232" s="221">
        <f t="shared" si="944"/>
        <v>0</v>
      </c>
      <c r="AL1232" s="221">
        <f t="shared" si="944"/>
        <v>0</v>
      </c>
      <c r="AM1232" s="221">
        <f t="shared" si="944"/>
        <v>0</v>
      </c>
      <c r="AN1232" s="221">
        <f t="shared" si="944"/>
        <v>0</v>
      </c>
      <c r="AO1232" s="221">
        <f t="shared" si="944"/>
        <v>0</v>
      </c>
      <c r="AP1232" s="221">
        <f t="shared" si="944"/>
        <v>0</v>
      </c>
      <c r="AQ1232" s="221">
        <f t="shared" si="944"/>
        <v>0</v>
      </c>
      <c r="AR1232" s="221">
        <f t="shared" si="944"/>
        <v>0</v>
      </c>
      <c r="AS1232" s="221">
        <f t="shared" si="944"/>
        <v>0</v>
      </c>
      <c r="AT1232" s="221">
        <f t="shared" si="944"/>
        <v>0</v>
      </c>
      <c r="AU1232" s="221">
        <f t="shared" si="945" ref="AU1232:BM1232">AU593*AU$1205*($H1232=TRUE)</f>
        <v>0</v>
      </c>
      <c r="AV1232" s="221">
        <f t="shared" si="945"/>
        <v>0</v>
      </c>
      <c r="AW1232" s="221">
        <f t="shared" si="945"/>
        <v>0</v>
      </c>
      <c r="AX1232" s="221">
        <f t="shared" si="945"/>
        <v>0</v>
      </c>
      <c r="AY1232" s="221">
        <f t="shared" si="945"/>
        <v>0</v>
      </c>
      <c r="AZ1232" s="221">
        <f t="shared" si="945"/>
        <v>0</v>
      </c>
      <c r="BA1232" s="221">
        <f t="shared" si="945"/>
        <v>0</v>
      </c>
      <c r="BB1232" s="221">
        <f t="shared" si="945"/>
        <v>0</v>
      </c>
      <c r="BC1232" s="221">
        <f t="shared" si="945"/>
        <v>0</v>
      </c>
      <c r="BD1232" s="221">
        <f t="shared" si="945"/>
        <v>0</v>
      </c>
      <c r="BE1232" s="221">
        <f t="shared" si="945"/>
        <v>0</v>
      </c>
      <c r="BF1232" s="221">
        <f t="shared" si="945"/>
        <v>0</v>
      </c>
      <c r="BG1232" s="221">
        <f t="shared" si="945"/>
        <v>0</v>
      </c>
      <c r="BH1232" s="221">
        <f t="shared" si="945"/>
        <v>0</v>
      </c>
      <c r="BI1232" s="221">
        <f t="shared" si="945"/>
        <v>0</v>
      </c>
      <c r="BJ1232" s="221">
        <f t="shared" si="945"/>
        <v>0</v>
      </c>
      <c r="BK1232" s="221">
        <f t="shared" si="945"/>
        <v>0</v>
      </c>
      <c r="BL1232" s="221">
        <f t="shared" si="945"/>
        <v>0</v>
      </c>
      <c r="BM1232" s="221">
        <f t="shared" si="945"/>
        <v>0</v>
      </c>
    </row>
    <row r="1233" spans="4:65" ht="12.75" outlineLevel="1">
      <c r="D1233" s="226" t="str">
        <f>"Total "&amp;D1207</f>
        <v>Total Investment Tax Credit (ITC)</v>
      </c>
      <c r="K1233" s="241">
        <f t="shared" si="896"/>
        <v>0</v>
      </c>
      <c r="L1233" s="242">
        <f t="shared" si="897"/>
        <v>0</v>
      </c>
      <c r="O1233" s="243">
        <f t="shared" si="946" ref="O1233:AT1233">SUM(O1208:O1232)</f>
        <v>0</v>
      </c>
      <c r="P1233" s="243">
        <f t="shared" si="946"/>
        <v>0</v>
      </c>
      <c r="Q1233" s="243">
        <f t="shared" si="946"/>
        <v>0</v>
      </c>
      <c r="R1233" s="243">
        <f t="shared" si="946"/>
        <v>0</v>
      </c>
      <c r="S1233" s="243">
        <f t="shared" si="946"/>
        <v>0</v>
      </c>
      <c r="T1233" s="243">
        <f t="shared" si="946"/>
        <v>0</v>
      </c>
      <c r="U1233" s="243">
        <f t="shared" si="946"/>
        <v>0</v>
      </c>
      <c r="V1233" s="243">
        <f t="shared" si="946"/>
        <v>0</v>
      </c>
      <c r="W1233" s="243">
        <f t="shared" si="946"/>
        <v>0</v>
      </c>
      <c r="X1233" s="243">
        <f t="shared" si="946"/>
        <v>0</v>
      </c>
      <c r="Y1233" s="243">
        <f t="shared" si="946"/>
        <v>0</v>
      </c>
      <c r="Z1233" s="243">
        <f t="shared" si="946"/>
        <v>0</v>
      </c>
      <c r="AA1233" s="243">
        <f t="shared" si="946"/>
        <v>0</v>
      </c>
      <c r="AB1233" s="243">
        <f t="shared" si="946"/>
        <v>0</v>
      </c>
      <c r="AC1233" s="243">
        <f t="shared" si="946"/>
        <v>0</v>
      </c>
      <c r="AD1233" s="243">
        <f t="shared" si="946"/>
        <v>0</v>
      </c>
      <c r="AE1233" s="243">
        <f t="shared" si="946"/>
        <v>0</v>
      </c>
      <c r="AF1233" s="243">
        <f t="shared" si="946"/>
        <v>0</v>
      </c>
      <c r="AG1233" s="243">
        <f t="shared" si="946"/>
        <v>0</v>
      </c>
      <c r="AH1233" s="243">
        <f t="shared" si="946"/>
        <v>0</v>
      </c>
      <c r="AI1233" s="243">
        <f t="shared" si="946"/>
        <v>0</v>
      </c>
      <c r="AJ1233" s="243">
        <f t="shared" si="946"/>
        <v>0</v>
      </c>
      <c r="AK1233" s="243">
        <f t="shared" si="946"/>
        <v>0</v>
      </c>
      <c r="AL1233" s="243">
        <f t="shared" si="946"/>
        <v>0</v>
      </c>
      <c r="AM1233" s="243">
        <f t="shared" si="946"/>
        <v>0</v>
      </c>
      <c r="AN1233" s="243">
        <f t="shared" si="946"/>
        <v>0</v>
      </c>
      <c r="AO1233" s="243">
        <f t="shared" si="946"/>
        <v>0</v>
      </c>
      <c r="AP1233" s="243">
        <f t="shared" si="946"/>
        <v>0</v>
      </c>
      <c r="AQ1233" s="243">
        <f t="shared" si="946"/>
        <v>0</v>
      </c>
      <c r="AR1233" s="243">
        <f t="shared" si="946"/>
        <v>0</v>
      </c>
      <c r="AS1233" s="243">
        <f t="shared" si="946"/>
        <v>0</v>
      </c>
      <c r="AT1233" s="243">
        <f t="shared" si="946"/>
        <v>0</v>
      </c>
      <c r="AU1233" s="243">
        <f t="shared" si="947" ref="AU1233:BM1233">SUM(AU1208:AU1232)</f>
        <v>0</v>
      </c>
      <c r="AV1233" s="243">
        <f t="shared" si="947"/>
        <v>0</v>
      </c>
      <c r="AW1233" s="243">
        <f t="shared" si="947"/>
        <v>0</v>
      </c>
      <c r="AX1233" s="243">
        <f t="shared" si="947"/>
        <v>0</v>
      </c>
      <c r="AY1233" s="243">
        <f t="shared" si="947"/>
        <v>0</v>
      </c>
      <c r="AZ1233" s="243">
        <f t="shared" si="947"/>
        <v>0</v>
      </c>
      <c r="BA1233" s="243">
        <f t="shared" si="947"/>
        <v>0</v>
      </c>
      <c r="BB1233" s="243">
        <f t="shared" si="947"/>
        <v>0</v>
      </c>
      <c r="BC1233" s="243">
        <f t="shared" si="947"/>
        <v>0</v>
      </c>
      <c r="BD1233" s="243">
        <f t="shared" si="947"/>
        <v>0</v>
      </c>
      <c r="BE1233" s="243">
        <f t="shared" si="947"/>
        <v>0</v>
      </c>
      <c r="BF1233" s="243">
        <f t="shared" si="947"/>
        <v>0</v>
      </c>
      <c r="BG1233" s="243">
        <f t="shared" si="947"/>
        <v>0</v>
      </c>
      <c r="BH1233" s="243">
        <f t="shared" si="947"/>
        <v>0</v>
      </c>
      <c r="BI1233" s="243">
        <f t="shared" si="947"/>
        <v>0</v>
      </c>
      <c r="BJ1233" s="243">
        <f t="shared" si="947"/>
        <v>0</v>
      </c>
      <c r="BK1233" s="243">
        <f t="shared" si="947"/>
        <v>0</v>
      </c>
      <c r="BL1233" s="243">
        <f t="shared" si="947"/>
        <v>0</v>
      </c>
      <c r="BM1233" s="243">
        <f t="shared" si="947"/>
        <v>0</v>
      </c>
    </row>
    <row r="1234" spans="4:7" s="221" customFormat="1" ht="12.75" outlineLevel="1">
      <c r="D1234" s="229"/>
      <c r="F1234" s="230"/>
      <c r="G1234" s="230"/>
    </row>
    <row r="1235" spans="4:7" s="221" customFormat="1" ht="12.75" outlineLevel="1">
      <c r="D1235" s="229"/>
      <c r="F1235" s="230"/>
      <c r="G1235" s="230"/>
    </row>
    <row r="1236" spans="4:65" ht="12.75" outlineLevel="1">
      <c r="D1236" s="218" t="s">
        <v>72</v>
      </c>
      <c r="E1236" s="213"/>
      <c r="F1236" s="186"/>
      <c r="G1236" s="186"/>
      <c r="H1236" s="231" t="s">
        <v>70</v>
      </c>
      <c r="I1236" s="199" t="s">
        <v>73</v>
      </c>
      <c r="K1236" s="216"/>
      <c r="L1236" s="216"/>
      <c r="M1236" s="216"/>
      <c r="O1236" s="216"/>
      <c r="P1236" s="216"/>
      <c r="Q1236" s="216"/>
      <c r="R1236" s="216"/>
      <c r="S1236" s="216"/>
      <c r="T1236" s="216"/>
      <c r="U1236" s="216"/>
      <c r="V1236" s="216"/>
      <c r="W1236" s="216"/>
      <c r="X1236" s="216"/>
      <c r="Y1236" s="216"/>
      <c r="Z1236" s="216"/>
      <c r="AA1236" s="216"/>
      <c r="AB1236" s="216"/>
      <c r="AC1236" s="216"/>
      <c r="AD1236" s="216"/>
      <c r="AE1236" s="216"/>
      <c r="AF1236" s="216"/>
      <c r="AG1236" s="216"/>
      <c r="AH1236" s="216"/>
      <c r="AI1236" s="216"/>
      <c r="AJ1236" s="216"/>
      <c r="AK1236" s="216"/>
      <c r="AL1236" s="216"/>
      <c r="AM1236" s="216"/>
      <c r="AN1236" s="216"/>
      <c r="AO1236" s="216"/>
      <c r="AP1236" s="216"/>
      <c r="AQ1236" s="216"/>
      <c r="AR1236" s="216"/>
      <c r="AS1236" s="216"/>
      <c r="AT1236" s="216"/>
      <c r="AU1236" s="216"/>
      <c r="AV1236" s="216"/>
      <c r="AW1236" s="216"/>
      <c r="AX1236" s="216"/>
      <c r="AY1236" s="216"/>
      <c r="AZ1236" s="216"/>
      <c r="BA1236" s="216"/>
      <c r="BB1236" s="216"/>
      <c r="BC1236" s="216"/>
      <c r="BD1236" s="216"/>
      <c r="BE1236" s="216"/>
      <c r="BF1236" s="216"/>
      <c r="BG1236" s="216"/>
      <c r="BH1236" s="216"/>
      <c r="BI1236" s="216"/>
      <c r="BJ1236" s="216"/>
      <c r="BK1236" s="216"/>
      <c r="BL1236" s="216"/>
      <c r="BM1236" s="216"/>
    </row>
    <row r="1237" spans="3:65" ht="12.75" outlineLevel="1">
      <c r="C1237" s="220">
        <f>C1236+1</f>
        <v>1</v>
      </c>
      <c r="D1237" s="198" t="str">
        <f t="shared" si="948" ref="D1237:F1261">INDEX(D$64:D$88,$C1237,1)</f>
        <v>Capital Costs</v>
      </c>
      <c r="E1237" s="245" t="str">
        <f t="shared" si="948"/>
        <v>Capital</v>
      </c>
      <c r="F1237" s="215">
        <f t="shared" si="948"/>
        <v>4</v>
      </c>
      <c r="G1237" s="215"/>
      <c r="H1237" s="274" t="b">
        <f>H1208</f>
        <v>0</v>
      </c>
      <c r="I1237" s="267">
        <v>0.50</v>
      </c>
      <c r="K1237" s="236">
        <f>SUMPRODUCT(O1237:BM1237,$O$12:$BM$12)</f>
        <v>0</v>
      </c>
      <c r="L1237" s="237">
        <f>SUM(O1237:BM1237)</f>
        <v>0</v>
      </c>
      <c r="O1237" s="221">
        <f t="shared" si="949" ref="O1237:AT1237">-O1208*$I1237</f>
        <v>0</v>
      </c>
      <c r="P1237" s="221">
        <f t="shared" si="949"/>
        <v>0</v>
      </c>
      <c r="Q1237" s="221">
        <f t="shared" si="949"/>
        <v>0</v>
      </c>
      <c r="R1237" s="221">
        <f t="shared" si="949"/>
        <v>0</v>
      </c>
      <c r="S1237" s="221">
        <f t="shared" si="949"/>
        <v>0</v>
      </c>
      <c r="T1237" s="221">
        <f t="shared" si="949"/>
        <v>0</v>
      </c>
      <c r="U1237" s="221">
        <f t="shared" si="949"/>
        <v>0</v>
      </c>
      <c r="V1237" s="221">
        <f t="shared" si="949"/>
        <v>0</v>
      </c>
      <c r="W1237" s="221">
        <f t="shared" si="949"/>
        <v>0</v>
      </c>
      <c r="X1237" s="221">
        <f t="shared" si="949"/>
        <v>0</v>
      </c>
      <c r="Y1237" s="221">
        <f t="shared" si="949"/>
        <v>0</v>
      </c>
      <c r="Z1237" s="221">
        <f t="shared" si="949"/>
        <v>0</v>
      </c>
      <c r="AA1237" s="221">
        <f t="shared" si="949"/>
        <v>0</v>
      </c>
      <c r="AB1237" s="221">
        <f t="shared" si="949"/>
        <v>0</v>
      </c>
      <c r="AC1237" s="221">
        <f t="shared" si="949"/>
        <v>0</v>
      </c>
      <c r="AD1237" s="221">
        <f t="shared" si="949"/>
        <v>0</v>
      </c>
      <c r="AE1237" s="221">
        <f t="shared" si="949"/>
        <v>0</v>
      </c>
      <c r="AF1237" s="221">
        <f t="shared" si="949"/>
        <v>0</v>
      </c>
      <c r="AG1237" s="221">
        <f t="shared" si="949"/>
        <v>0</v>
      </c>
      <c r="AH1237" s="221">
        <f t="shared" si="949"/>
        <v>0</v>
      </c>
      <c r="AI1237" s="221">
        <f t="shared" si="949"/>
        <v>0</v>
      </c>
      <c r="AJ1237" s="221">
        <f t="shared" si="949"/>
        <v>0</v>
      </c>
      <c r="AK1237" s="221">
        <f t="shared" si="949"/>
        <v>0</v>
      </c>
      <c r="AL1237" s="221">
        <f t="shared" si="949"/>
        <v>0</v>
      </c>
      <c r="AM1237" s="221">
        <f t="shared" si="949"/>
        <v>0</v>
      </c>
      <c r="AN1237" s="221">
        <f t="shared" si="949"/>
        <v>0</v>
      </c>
      <c r="AO1237" s="221">
        <f t="shared" si="949"/>
        <v>0</v>
      </c>
      <c r="AP1237" s="221">
        <f t="shared" si="949"/>
        <v>0</v>
      </c>
      <c r="AQ1237" s="221">
        <f t="shared" si="949"/>
        <v>0</v>
      </c>
      <c r="AR1237" s="221">
        <f t="shared" si="949"/>
        <v>0</v>
      </c>
      <c r="AS1237" s="221">
        <f t="shared" si="949"/>
        <v>0</v>
      </c>
      <c r="AT1237" s="221">
        <f t="shared" si="949"/>
        <v>0</v>
      </c>
      <c r="AU1237" s="221">
        <f t="shared" si="950" ref="AU1237:BM1237">-AU1208*$I1237</f>
        <v>0</v>
      </c>
      <c r="AV1237" s="221">
        <f t="shared" si="950"/>
        <v>0</v>
      </c>
      <c r="AW1237" s="221">
        <f t="shared" si="950"/>
        <v>0</v>
      </c>
      <c r="AX1237" s="221">
        <f t="shared" si="950"/>
        <v>0</v>
      </c>
      <c r="AY1237" s="221">
        <f t="shared" si="950"/>
        <v>0</v>
      </c>
      <c r="AZ1237" s="221">
        <f t="shared" si="950"/>
        <v>0</v>
      </c>
      <c r="BA1237" s="221">
        <f t="shared" si="950"/>
        <v>0</v>
      </c>
      <c r="BB1237" s="221">
        <f t="shared" si="950"/>
        <v>0</v>
      </c>
      <c r="BC1237" s="221">
        <f t="shared" si="950"/>
        <v>0</v>
      </c>
      <c r="BD1237" s="221">
        <f t="shared" si="950"/>
        <v>0</v>
      </c>
      <c r="BE1237" s="221">
        <f t="shared" si="950"/>
        <v>0</v>
      </c>
      <c r="BF1237" s="221">
        <f t="shared" si="950"/>
        <v>0</v>
      </c>
      <c r="BG1237" s="221">
        <f t="shared" si="950"/>
        <v>0</v>
      </c>
      <c r="BH1237" s="221">
        <f t="shared" si="950"/>
        <v>0</v>
      </c>
      <c r="BI1237" s="221">
        <f t="shared" si="950"/>
        <v>0</v>
      </c>
      <c r="BJ1237" s="221">
        <f t="shared" si="950"/>
        <v>0</v>
      </c>
      <c r="BK1237" s="221">
        <f t="shared" si="950"/>
        <v>0</v>
      </c>
      <c r="BL1237" s="221">
        <f t="shared" si="950"/>
        <v>0</v>
      </c>
      <c r="BM1237" s="221">
        <f t="shared" si="950"/>
        <v>0</v>
      </c>
    </row>
    <row r="1238" spans="3:65" ht="12.75" outlineLevel="1">
      <c r="C1238" s="220">
        <f t="shared" si="951" ref="C1238:C1261">C1237+1</f>
        <v>2</v>
      </c>
      <c r="D1238" s="198" t="str">
        <f t="shared" si="948"/>
        <v>O&amp;M</v>
      </c>
      <c r="E1238" s="245" t="str">
        <f t="shared" si="948"/>
        <v>Operating Expense</v>
      </c>
      <c r="F1238" s="215">
        <f t="shared" si="948"/>
        <v>2</v>
      </c>
      <c r="G1238" s="215"/>
      <c r="H1238" s="274" t="b">
        <f t="shared" si="952" ref="H1238:H1261">H1209</f>
        <v>0</v>
      </c>
      <c r="I1238" s="267">
        <v>0.50</v>
      </c>
      <c r="K1238" s="236">
        <f t="shared" si="953" ref="K1238:K1262">SUMPRODUCT(O1238:BM1238,$O$12:$BM$12)</f>
        <v>0</v>
      </c>
      <c r="L1238" s="237">
        <f t="shared" si="954" ref="L1238:L1262">SUM(O1238:BM1238)</f>
        <v>0</v>
      </c>
      <c r="O1238" s="221">
        <f t="shared" si="955" ref="O1238:AT1238">-O1209*$I1238</f>
        <v>0</v>
      </c>
      <c r="P1238" s="221">
        <f t="shared" si="955"/>
        <v>0</v>
      </c>
      <c r="Q1238" s="221">
        <f t="shared" si="955"/>
        <v>0</v>
      </c>
      <c r="R1238" s="221">
        <f t="shared" si="955"/>
        <v>0</v>
      </c>
      <c r="S1238" s="221">
        <f t="shared" si="955"/>
        <v>0</v>
      </c>
      <c r="T1238" s="221">
        <f t="shared" si="955"/>
        <v>0</v>
      </c>
      <c r="U1238" s="221">
        <f t="shared" si="955"/>
        <v>0</v>
      </c>
      <c r="V1238" s="221">
        <f t="shared" si="955"/>
        <v>0</v>
      </c>
      <c r="W1238" s="221">
        <f t="shared" si="955"/>
        <v>0</v>
      </c>
      <c r="X1238" s="221">
        <f t="shared" si="955"/>
        <v>0</v>
      </c>
      <c r="Y1238" s="221">
        <f t="shared" si="955"/>
        <v>0</v>
      </c>
      <c r="Z1238" s="221">
        <f t="shared" si="955"/>
        <v>0</v>
      </c>
      <c r="AA1238" s="221">
        <f t="shared" si="955"/>
        <v>0</v>
      </c>
      <c r="AB1238" s="221">
        <f t="shared" si="955"/>
        <v>0</v>
      </c>
      <c r="AC1238" s="221">
        <f t="shared" si="955"/>
        <v>0</v>
      </c>
      <c r="AD1238" s="221">
        <f t="shared" si="955"/>
        <v>0</v>
      </c>
      <c r="AE1238" s="221">
        <f t="shared" si="955"/>
        <v>0</v>
      </c>
      <c r="AF1238" s="221">
        <f t="shared" si="955"/>
        <v>0</v>
      </c>
      <c r="AG1238" s="221">
        <f t="shared" si="955"/>
        <v>0</v>
      </c>
      <c r="AH1238" s="221">
        <f t="shared" si="955"/>
        <v>0</v>
      </c>
      <c r="AI1238" s="221">
        <f t="shared" si="955"/>
        <v>0</v>
      </c>
      <c r="AJ1238" s="221">
        <f t="shared" si="955"/>
        <v>0</v>
      </c>
      <c r="AK1238" s="221">
        <f t="shared" si="955"/>
        <v>0</v>
      </c>
      <c r="AL1238" s="221">
        <f t="shared" si="955"/>
        <v>0</v>
      </c>
      <c r="AM1238" s="221">
        <f t="shared" si="955"/>
        <v>0</v>
      </c>
      <c r="AN1238" s="221">
        <f t="shared" si="955"/>
        <v>0</v>
      </c>
      <c r="AO1238" s="221">
        <f t="shared" si="955"/>
        <v>0</v>
      </c>
      <c r="AP1238" s="221">
        <f t="shared" si="955"/>
        <v>0</v>
      </c>
      <c r="AQ1238" s="221">
        <f t="shared" si="955"/>
        <v>0</v>
      </c>
      <c r="AR1238" s="221">
        <f t="shared" si="955"/>
        <v>0</v>
      </c>
      <c r="AS1238" s="221">
        <f t="shared" si="955"/>
        <v>0</v>
      </c>
      <c r="AT1238" s="221">
        <f t="shared" si="955"/>
        <v>0</v>
      </c>
      <c r="AU1238" s="221">
        <f t="shared" si="956" ref="AU1238:BM1238">-AU1209*$I1238</f>
        <v>0</v>
      </c>
      <c r="AV1238" s="221">
        <f t="shared" si="956"/>
        <v>0</v>
      </c>
      <c r="AW1238" s="221">
        <f t="shared" si="956"/>
        <v>0</v>
      </c>
      <c r="AX1238" s="221">
        <f t="shared" si="956"/>
        <v>0</v>
      </c>
      <c r="AY1238" s="221">
        <f t="shared" si="956"/>
        <v>0</v>
      </c>
      <c r="AZ1238" s="221">
        <f t="shared" si="956"/>
        <v>0</v>
      </c>
      <c r="BA1238" s="221">
        <f t="shared" si="956"/>
        <v>0</v>
      </c>
      <c r="BB1238" s="221">
        <f t="shared" si="956"/>
        <v>0</v>
      </c>
      <c r="BC1238" s="221">
        <f t="shared" si="956"/>
        <v>0</v>
      </c>
      <c r="BD1238" s="221">
        <f t="shared" si="956"/>
        <v>0</v>
      </c>
      <c r="BE1238" s="221">
        <f t="shared" si="956"/>
        <v>0</v>
      </c>
      <c r="BF1238" s="221">
        <f t="shared" si="956"/>
        <v>0</v>
      </c>
      <c r="BG1238" s="221">
        <f t="shared" si="956"/>
        <v>0</v>
      </c>
      <c r="BH1238" s="221">
        <f t="shared" si="956"/>
        <v>0</v>
      </c>
      <c r="BI1238" s="221">
        <f t="shared" si="956"/>
        <v>0</v>
      </c>
      <c r="BJ1238" s="221">
        <f t="shared" si="956"/>
        <v>0</v>
      </c>
      <c r="BK1238" s="221">
        <f t="shared" si="956"/>
        <v>0</v>
      </c>
      <c r="BL1238" s="221">
        <f t="shared" si="956"/>
        <v>0</v>
      </c>
      <c r="BM1238" s="221">
        <f t="shared" si="956"/>
        <v>0</v>
      </c>
    </row>
    <row r="1239" spans="3:65" ht="12.75" outlineLevel="1">
      <c r="C1239" s="220">
        <f t="shared" si="951"/>
        <v>3</v>
      </c>
      <c r="D1239" s="198" t="str">
        <f t="shared" si="948"/>
        <v>…</v>
      </c>
      <c r="E1239" s="245" t="str">
        <f t="shared" si="948"/>
        <v>Operating Expense</v>
      </c>
      <c r="F1239" s="215">
        <f t="shared" si="948"/>
        <v>2</v>
      </c>
      <c r="G1239" s="215"/>
      <c r="H1239" s="274" t="b">
        <f t="shared" si="952"/>
        <v>0</v>
      </c>
      <c r="I1239" s="267">
        <v>0.50</v>
      </c>
      <c r="K1239" s="236">
        <f t="shared" si="953"/>
        <v>0</v>
      </c>
      <c r="L1239" s="237">
        <f t="shared" si="954"/>
        <v>0</v>
      </c>
      <c r="O1239" s="221">
        <f t="shared" si="957" ref="O1239:AT1239">-O1210*$I1239</f>
        <v>0</v>
      </c>
      <c r="P1239" s="221">
        <f t="shared" si="957"/>
        <v>0</v>
      </c>
      <c r="Q1239" s="221">
        <f t="shared" si="957"/>
        <v>0</v>
      </c>
      <c r="R1239" s="221">
        <f t="shared" si="957"/>
        <v>0</v>
      </c>
      <c r="S1239" s="221">
        <f t="shared" si="957"/>
        <v>0</v>
      </c>
      <c r="T1239" s="221">
        <f t="shared" si="957"/>
        <v>0</v>
      </c>
      <c r="U1239" s="221">
        <f t="shared" si="957"/>
        <v>0</v>
      </c>
      <c r="V1239" s="221">
        <f t="shared" si="957"/>
        <v>0</v>
      </c>
      <c r="W1239" s="221">
        <f t="shared" si="957"/>
        <v>0</v>
      </c>
      <c r="X1239" s="221">
        <f t="shared" si="957"/>
        <v>0</v>
      </c>
      <c r="Y1239" s="221">
        <f t="shared" si="957"/>
        <v>0</v>
      </c>
      <c r="Z1239" s="221">
        <f t="shared" si="957"/>
        <v>0</v>
      </c>
      <c r="AA1239" s="221">
        <f t="shared" si="957"/>
        <v>0</v>
      </c>
      <c r="AB1239" s="221">
        <f t="shared" si="957"/>
        <v>0</v>
      </c>
      <c r="AC1239" s="221">
        <f t="shared" si="957"/>
        <v>0</v>
      </c>
      <c r="AD1239" s="221">
        <f t="shared" si="957"/>
        <v>0</v>
      </c>
      <c r="AE1239" s="221">
        <f t="shared" si="957"/>
        <v>0</v>
      </c>
      <c r="AF1239" s="221">
        <f t="shared" si="957"/>
        <v>0</v>
      </c>
      <c r="AG1239" s="221">
        <f t="shared" si="957"/>
        <v>0</v>
      </c>
      <c r="AH1239" s="221">
        <f t="shared" si="957"/>
        <v>0</v>
      </c>
      <c r="AI1239" s="221">
        <f t="shared" si="957"/>
        <v>0</v>
      </c>
      <c r="AJ1239" s="221">
        <f t="shared" si="957"/>
        <v>0</v>
      </c>
      <c r="AK1239" s="221">
        <f t="shared" si="957"/>
        <v>0</v>
      </c>
      <c r="AL1239" s="221">
        <f t="shared" si="957"/>
        <v>0</v>
      </c>
      <c r="AM1239" s="221">
        <f t="shared" si="957"/>
        <v>0</v>
      </c>
      <c r="AN1239" s="221">
        <f t="shared" si="957"/>
        <v>0</v>
      </c>
      <c r="AO1239" s="221">
        <f t="shared" si="957"/>
        <v>0</v>
      </c>
      <c r="AP1239" s="221">
        <f t="shared" si="957"/>
        <v>0</v>
      </c>
      <c r="AQ1239" s="221">
        <f t="shared" si="957"/>
        <v>0</v>
      </c>
      <c r="AR1239" s="221">
        <f t="shared" si="957"/>
        <v>0</v>
      </c>
      <c r="AS1239" s="221">
        <f t="shared" si="957"/>
        <v>0</v>
      </c>
      <c r="AT1239" s="221">
        <f t="shared" si="957"/>
        <v>0</v>
      </c>
      <c r="AU1239" s="221">
        <f t="shared" si="958" ref="AU1239:BM1239">-AU1210*$I1239</f>
        <v>0</v>
      </c>
      <c r="AV1239" s="221">
        <f t="shared" si="958"/>
        <v>0</v>
      </c>
      <c r="AW1239" s="221">
        <f t="shared" si="958"/>
        <v>0</v>
      </c>
      <c r="AX1239" s="221">
        <f t="shared" si="958"/>
        <v>0</v>
      </c>
      <c r="AY1239" s="221">
        <f t="shared" si="958"/>
        <v>0</v>
      </c>
      <c r="AZ1239" s="221">
        <f t="shared" si="958"/>
        <v>0</v>
      </c>
      <c r="BA1239" s="221">
        <f t="shared" si="958"/>
        <v>0</v>
      </c>
      <c r="BB1239" s="221">
        <f t="shared" si="958"/>
        <v>0</v>
      </c>
      <c r="BC1239" s="221">
        <f t="shared" si="958"/>
        <v>0</v>
      </c>
      <c r="BD1239" s="221">
        <f t="shared" si="958"/>
        <v>0</v>
      </c>
      <c r="BE1239" s="221">
        <f t="shared" si="958"/>
        <v>0</v>
      </c>
      <c r="BF1239" s="221">
        <f t="shared" si="958"/>
        <v>0</v>
      </c>
      <c r="BG1239" s="221">
        <f t="shared" si="958"/>
        <v>0</v>
      </c>
      <c r="BH1239" s="221">
        <f t="shared" si="958"/>
        <v>0</v>
      </c>
      <c r="BI1239" s="221">
        <f t="shared" si="958"/>
        <v>0</v>
      </c>
      <c r="BJ1239" s="221">
        <f t="shared" si="958"/>
        <v>0</v>
      </c>
      <c r="BK1239" s="221">
        <f t="shared" si="958"/>
        <v>0</v>
      </c>
      <c r="BL1239" s="221">
        <f t="shared" si="958"/>
        <v>0</v>
      </c>
      <c r="BM1239" s="221">
        <f t="shared" si="958"/>
        <v>0</v>
      </c>
    </row>
    <row r="1240" spans="3:65" ht="12.75" outlineLevel="1">
      <c r="C1240" s="220">
        <f t="shared" si="951"/>
        <v>4</v>
      </c>
      <c r="D1240" s="198" t="str">
        <f t="shared" si="948"/>
        <v>…</v>
      </c>
      <c r="E1240" s="245" t="str">
        <f t="shared" si="948"/>
        <v>Operating Savings</v>
      </c>
      <c r="F1240" s="215">
        <f t="shared" si="948"/>
        <v>1</v>
      </c>
      <c r="G1240" s="215"/>
      <c r="H1240" s="274" t="b">
        <f t="shared" si="952"/>
        <v>0</v>
      </c>
      <c r="I1240" s="267">
        <v>0.50</v>
      </c>
      <c r="K1240" s="236">
        <f t="shared" si="953"/>
        <v>0</v>
      </c>
      <c r="L1240" s="237">
        <f t="shared" si="954"/>
        <v>0</v>
      </c>
      <c r="O1240" s="221">
        <f t="shared" si="959" ref="O1240:AT1240">-O1211*$I1240</f>
        <v>0</v>
      </c>
      <c r="P1240" s="221">
        <f t="shared" si="959"/>
        <v>0</v>
      </c>
      <c r="Q1240" s="221">
        <f t="shared" si="959"/>
        <v>0</v>
      </c>
      <c r="R1240" s="221">
        <f t="shared" si="959"/>
        <v>0</v>
      </c>
      <c r="S1240" s="221">
        <f t="shared" si="959"/>
        <v>0</v>
      </c>
      <c r="T1240" s="221">
        <f t="shared" si="959"/>
        <v>0</v>
      </c>
      <c r="U1240" s="221">
        <f t="shared" si="959"/>
        <v>0</v>
      </c>
      <c r="V1240" s="221">
        <f t="shared" si="959"/>
        <v>0</v>
      </c>
      <c r="W1240" s="221">
        <f t="shared" si="959"/>
        <v>0</v>
      </c>
      <c r="X1240" s="221">
        <f t="shared" si="959"/>
        <v>0</v>
      </c>
      <c r="Y1240" s="221">
        <f t="shared" si="959"/>
        <v>0</v>
      </c>
      <c r="Z1240" s="221">
        <f t="shared" si="959"/>
        <v>0</v>
      </c>
      <c r="AA1240" s="221">
        <f t="shared" si="959"/>
        <v>0</v>
      </c>
      <c r="AB1240" s="221">
        <f t="shared" si="959"/>
        <v>0</v>
      </c>
      <c r="AC1240" s="221">
        <f t="shared" si="959"/>
        <v>0</v>
      </c>
      <c r="AD1240" s="221">
        <f t="shared" si="959"/>
        <v>0</v>
      </c>
      <c r="AE1240" s="221">
        <f t="shared" si="959"/>
        <v>0</v>
      </c>
      <c r="AF1240" s="221">
        <f t="shared" si="959"/>
        <v>0</v>
      </c>
      <c r="AG1240" s="221">
        <f t="shared" si="959"/>
        <v>0</v>
      </c>
      <c r="AH1240" s="221">
        <f t="shared" si="959"/>
        <v>0</v>
      </c>
      <c r="AI1240" s="221">
        <f t="shared" si="959"/>
        <v>0</v>
      </c>
      <c r="AJ1240" s="221">
        <f t="shared" si="959"/>
        <v>0</v>
      </c>
      <c r="AK1240" s="221">
        <f t="shared" si="959"/>
        <v>0</v>
      </c>
      <c r="AL1240" s="221">
        <f t="shared" si="959"/>
        <v>0</v>
      </c>
      <c r="AM1240" s="221">
        <f t="shared" si="959"/>
        <v>0</v>
      </c>
      <c r="AN1240" s="221">
        <f t="shared" si="959"/>
        <v>0</v>
      </c>
      <c r="AO1240" s="221">
        <f t="shared" si="959"/>
        <v>0</v>
      </c>
      <c r="AP1240" s="221">
        <f t="shared" si="959"/>
        <v>0</v>
      </c>
      <c r="AQ1240" s="221">
        <f t="shared" si="959"/>
        <v>0</v>
      </c>
      <c r="AR1240" s="221">
        <f t="shared" si="959"/>
        <v>0</v>
      </c>
      <c r="AS1240" s="221">
        <f t="shared" si="959"/>
        <v>0</v>
      </c>
      <c r="AT1240" s="221">
        <f t="shared" si="959"/>
        <v>0</v>
      </c>
      <c r="AU1240" s="221">
        <f t="shared" si="960" ref="AU1240:BM1240">-AU1211*$I1240</f>
        <v>0</v>
      </c>
      <c r="AV1240" s="221">
        <f t="shared" si="960"/>
        <v>0</v>
      </c>
      <c r="AW1240" s="221">
        <f t="shared" si="960"/>
        <v>0</v>
      </c>
      <c r="AX1240" s="221">
        <f t="shared" si="960"/>
        <v>0</v>
      </c>
      <c r="AY1240" s="221">
        <f t="shared" si="960"/>
        <v>0</v>
      </c>
      <c r="AZ1240" s="221">
        <f t="shared" si="960"/>
        <v>0</v>
      </c>
      <c r="BA1240" s="221">
        <f t="shared" si="960"/>
        <v>0</v>
      </c>
      <c r="BB1240" s="221">
        <f t="shared" si="960"/>
        <v>0</v>
      </c>
      <c r="BC1240" s="221">
        <f t="shared" si="960"/>
        <v>0</v>
      </c>
      <c r="BD1240" s="221">
        <f t="shared" si="960"/>
        <v>0</v>
      </c>
      <c r="BE1240" s="221">
        <f t="shared" si="960"/>
        <v>0</v>
      </c>
      <c r="BF1240" s="221">
        <f t="shared" si="960"/>
        <v>0</v>
      </c>
      <c r="BG1240" s="221">
        <f t="shared" si="960"/>
        <v>0</v>
      </c>
      <c r="BH1240" s="221">
        <f t="shared" si="960"/>
        <v>0</v>
      </c>
      <c r="BI1240" s="221">
        <f t="shared" si="960"/>
        <v>0</v>
      </c>
      <c r="BJ1240" s="221">
        <f t="shared" si="960"/>
        <v>0</v>
      </c>
      <c r="BK1240" s="221">
        <f t="shared" si="960"/>
        <v>0</v>
      </c>
      <c r="BL1240" s="221">
        <f t="shared" si="960"/>
        <v>0</v>
      </c>
      <c r="BM1240" s="221">
        <f t="shared" si="960"/>
        <v>0</v>
      </c>
    </row>
    <row r="1241" spans="3:65" ht="12.75" outlineLevel="1">
      <c r="C1241" s="220">
        <f t="shared" si="951"/>
        <v>5</v>
      </c>
      <c r="D1241" s="198" t="str">
        <f t="shared" si="948"/>
        <v>…</v>
      </c>
      <c r="E1241" s="245" t="str">
        <f t="shared" si="948"/>
        <v>Operating Expense</v>
      </c>
      <c r="F1241" s="215">
        <f t="shared" si="948"/>
        <v>2</v>
      </c>
      <c r="G1241" s="215"/>
      <c r="H1241" s="274" t="b">
        <f t="shared" si="952"/>
        <v>0</v>
      </c>
      <c r="I1241" s="267">
        <v>0.50</v>
      </c>
      <c r="K1241" s="236">
        <f t="shared" si="953"/>
        <v>0</v>
      </c>
      <c r="L1241" s="237">
        <f t="shared" si="954"/>
        <v>0</v>
      </c>
      <c r="O1241" s="221">
        <f t="shared" si="961" ref="O1241:AT1241">-O1212*$I1241</f>
        <v>0</v>
      </c>
      <c r="P1241" s="221">
        <f t="shared" si="961"/>
        <v>0</v>
      </c>
      <c r="Q1241" s="221">
        <f t="shared" si="961"/>
        <v>0</v>
      </c>
      <c r="R1241" s="221">
        <f t="shared" si="961"/>
        <v>0</v>
      </c>
      <c r="S1241" s="221">
        <f t="shared" si="961"/>
        <v>0</v>
      </c>
      <c r="T1241" s="221">
        <f t="shared" si="961"/>
        <v>0</v>
      </c>
      <c r="U1241" s="221">
        <f t="shared" si="961"/>
        <v>0</v>
      </c>
      <c r="V1241" s="221">
        <f t="shared" si="961"/>
        <v>0</v>
      </c>
      <c r="W1241" s="221">
        <f t="shared" si="961"/>
        <v>0</v>
      </c>
      <c r="X1241" s="221">
        <f t="shared" si="961"/>
        <v>0</v>
      </c>
      <c r="Y1241" s="221">
        <f t="shared" si="961"/>
        <v>0</v>
      </c>
      <c r="Z1241" s="221">
        <f t="shared" si="961"/>
        <v>0</v>
      </c>
      <c r="AA1241" s="221">
        <f t="shared" si="961"/>
        <v>0</v>
      </c>
      <c r="AB1241" s="221">
        <f t="shared" si="961"/>
        <v>0</v>
      </c>
      <c r="AC1241" s="221">
        <f t="shared" si="961"/>
        <v>0</v>
      </c>
      <c r="AD1241" s="221">
        <f t="shared" si="961"/>
        <v>0</v>
      </c>
      <c r="AE1241" s="221">
        <f t="shared" si="961"/>
        <v>0</v>
      </c>
      <c r="AF1241" s="221">
        <f t="shared" si="961"/>
        <v>0</v>
      </c>
      <c r="AG1241" s="221">
        <f t="shared" si="961"/>
        <v>0</v>
      </c>
      <c r="AH1241" s="221">
        <f t="shared" si="961"/>
        <v>0</v>
      </c>
      <c r="AI1241" s="221">
        <f t="shared" si="961"/>
        <v>0</v>
      </c>
      <c r="AJ1241" s="221">
        <f t="shared" si="961"/>
        <v>0</v>
      </c>
      <c r="AK1241" s="221">
        <f t="shared" si="961"/>
        <v>0</v>
      </c>
      <c r="AL1241" s="221">
        <f t="shared" si="961"/>
        <v>0</v>
      </c>
      <c r="AM1241" s="221">
        <f t="shared" si="961"/>
        <v>0</v>
      </c>
      <c r="AN1241" s="221">
        <f t="shared" si="961"/>
        <v>0</v>
      </c>
      <c r="AO1241" s="221">
        <f t="shared" si="961"/>
        <v>0</v>
      </c>
      <c r="AP1241" s="221">
        <f t="shared" si="961"/>
        <v>0</v>
      </c>
      <c r="AQ1241" s="221">
        <f t="shared" si="961"/>
        <v>0</v>
      </c>
      <c r="AR1241" s="221">
        <f t="shared" si="961"/>
        <v>0</v>
      </c>
      <c r="AS1241" s="221">
        <f t="shared" si="961"/>
        <v>0</v>
      </c>
      <c r="AT1241" s="221">
        <f t="shared" si="961"/>
        <v>0</v>
      </c>
      <c r="AU1241" s="221">
        <f t="shared" si="962" ref="AU1241:BM1241">-AU1212*$I1241</f>
        <v>0</v>
      </c>
      <c r="AV1241" s="221">
        <f t="shared" si="962"/>
        <v>0</v>
      </c>
      <c r="AW1241" s="221">
        <f t="shared" si="962"/>
        <v>0</v>
      </c>
      <c r="AX1241" s="221">
        <f t="shared" si="962"/>
        <v>0</v>
      </c>
      <c r="AY1241" s="221">
        <f t="shared" si="962"/>
        <v>0</v>
      </c>
      <c r="AZ1241" s="221">
        <f t="shared" si="962"/>
        <v>0</v>
      </c>
      <c r="BA1241" s="221">
        <f t="shared" si="962"/>
        <v>0</v>
      </c>
      <c r="BB1241" s="221">
        <f t="shared" si="962"/>
        <v>0</v>
      </c>
      <c r="BC1241" s="221">
        <f t="shared" si="962"/>
        <v>0</v>
      </c>
      <c r="BD1241" s="221">
        <f t="shared" si="962"/>
        <v>0</v>
      </c>
      <c r="BE1241" s="221">
        <f t="shared" si="962"/>
        <v>0</v>
      </c>
      <c r="BF1241" s="221">
        <f t="shared" si="962"/>
        <v>0</v>
      </c>
      <c r="BG1241" s="221">
        <f t="shared" si="962"/>
        <v>0</v>
      </c>
      <c r="BH1241" s="221">
        <f t="shared" si="962"/>
        <v>0</v>
      </c>
      <c r="BI1241" s="221">
        <f t="shared" si="962"/>
        <v>0</v>
      </c>
      <c r="BJ1241" s="221">
        <f t="shared" si="962"/>
        <v>0</v>
      </c>
      <c r="BK1241" s="221">
        <f t="shared" si="962"/>
        <v>0</v>
      </c>
      <c r="BL1241" s="221">
        <f t="shared" si="962"/>
        <v>0</v>
      </c>
      <c r="BM1241" s="221">
        <f t="shared" si="962"/>
        <v>0</v>
      </c>
    </row>
    <row r="1242" spans="3:65" ht="12.75" outlineLevel="1">
      <c r="C1242" s="220">
        <f t="shared" si="951"/>
        <v>6</v>
      </c>
      <c r="D1242" s="198" t="str">
        <f t="shared" si="948"/>
        <v>…</v>
      </c>
      <c r="E1242" s="245" t="str">
        <f t="shared" si="948"/>
        <v>Operating Expense</v>
      </c>
      <c r="F1242" s="215">
        <f t="shared" si="948"/>
        <v>2</v>
      </c>
      <c r="G1242" s="215"/>
      <c r="H1242" s="274" t="b">
        <f t="shared" si="952"/>
        <v>0</v>
      </c>
      <c r="I1242" s="267">
        <v>0.50</v>
      </c>
      <c r="K1242" s="236">
        <f t="shared" si="953"/>
        <v>0</v>
      </c>
      <c r="L1242" s="237">
        <f t="shared" si="954"/>
        <v>0</v>
      </c>
      <c r="O1242" s="221">
        <f t="shared" si="963" ref="O1242:AT1242">-O1213*$I1242</f>
        <v>0</v>
      </c>
      <c r="P1242" s="221">
        <f t="shared" si="963"/>
        <v>0</v>
      </c>
      <c r="Q1242" s="221">
        <f t="shared" si="963"/>
        <v>0</v>
      </c>
      <c r="R1242" s="221">
        <f t="shared" si="963"/>
        <v>0</v>
      </c>
      <c r="S1242" s="221">
        <f t="shared" si="963"/>
        <v>0</v>
      </c>
      <c r="T1242" s="221">
        <f t="shared" si="963"/>
        <v>0</v>
      </c>
      <c r="U1242" s="221">
        <f t="shared" si="963"/>
        <v>0</v>
      </c>
      <c r="V1242" s="221">
        <f t="shared" si="963"/>
        <v>0</v>
      </c>
      <c r="W1242" s="221">
        <f t="shared" si="963"/>
        <v>0</v>
      </c>
      <c r="X1242" s="221">
        <f t="shared" si="963"/>
        <v>0</v>
      </c>
      <c r="Y1242" s="221">
        <f t="shared" si="963"/>
        <v>0</v>
      </c>
      <c r="Z1242" s="221">
        <f t="shared" si="963"/>
        <v>0</v>
      </c>
      <c r="AA1242" s="221">
        <f t="shared" si="963"/>
        <v>0</v>
      </c>
      <c r="AB1242" s="221">
        <f t="shared" si="963"/>
        <v>0</v>
      </c>
      <c r="AC1242" s="221">
        <f t="shared" si="963"/>
        <v>0</v>
      </c>
      <c r="AD1242" s="221">
        <f t="shared" si="963"/>
        <v>0</v>
      </c>
      <c r="AE1242" s="221">
        <f t="shared" si="963"/>
        <v>0</v>
      </c>
      <c r="AF1242" s="221">
        <f t="shared" si="963"/>
        <v>0</v>
      </c>
      <c r="AG1242" s="221">
        <f t="shared" si="963"/>
        <v>0</v>
      </c>
      <c r="AH1242" s="221">
        <f t="shared" si="963"/>
        <v>0</v>
      </c>
      <c r="AI1242" s="221">
        <f t="shared" si="963"/>
        <v>0</v>
      </c>
      <c r="AJ1242" s="221">
        <f t="shared" si="963"/>
        <v>0</v>
      </c>
      <c r="AK1242" s="221">
        <f t="shared" si="963"/>
        <v>0</v>
      </c>
      <c r="AL1242" s="221">
        <f t="shared" si="963"/>
        <v>0</v>
      </c>
      <c r="AM1242" s="221">
        <f t="shared" si="963"/>
        <v>0</v>
      </c>
      <c r="AN1242" s="221">
        <f t="shared" si="963"/>
        <v>0</v>
      </c>
      <c r="AO1242" s="221">
        <f t="shared" si="963"/>
        <v>0</v>
      </c>
      <c r="AP1242" s="221">
        <f t="shared" si="963"/>
        <v>0</v>
      </c>
      <c r="AQ1242" s="221">
        <f t="shared" si="963"/>
        <v>0</v>
      </c>
      <c r="AR1242" s="221">
        <f t="shared" si="963"/>
        <v>0</v>
      </c>
      <c r="AS1242" s="221">
        <f t="shared" si="963"/>
        <v>0</v>
      </c>
      <c r="AT1242" s="221">
        <f t="shared" si="963"/>
        <v>0</v>
      </c>
      <c r="AU1242" s="221">
        <f t="shared" si="964" ref="AU1242:BM1242">-AU1213*$I1242</f>
        <v>0</v>
      </c>
      <c r="AV1242" s="221">
        <f t="shared" si="964"/>
        <v>0</v>
      </c>
      <c r="AW1242" s="221">
        <f t="shared" si="964"/>
        <v>0</v>
      </c>
      <c r="AX1242" s="221">
        <f t="shared" si="964"/>
        <v>0</v>
      </c>
      <c r="AY1242" s="221">
        <f t="shared" si="964"/>
        <v>0</v>
      </c>
      <c r="AZ1242" s="221">
        <f t="shared" si="964"/>
        <v>0</v>
      </c>
      <c r="BA1242" s="221">
        <f t="shared" si="964"/>
        <v>0</v>
      </c>
      <c r="BB1242" s="221">
        <f t="shared" si="964"/>
        <v>0</v>
      </c>
      <c r="BC1242" s="221">
        <f t="shared" si="964"/>
        <v>0</v>
      </c>
      <c r="BD1242" s="221">
        <f t="shared" si="964"/>
        <v>0</v>
      </c>
      <c r="BE1242" s="221">
        <f t="shared" si="964"/>
        <v>0</v>
      </c>
      <c r="BF1242" s="221">
        <f t="shared" si="964"/>
        <v>0</v>
      </c>
      <c r="BG1242" s="221">
        <f t="shared" si="964"/>
        <v>0</v>
      </c>
      <c r="BH1242" s="221">
        <f t="shared" si="964"/>
        <v>0</v>
      </c>
      <c r="BI1242" s="221">
        <f t="shared" si="964"/>
        <v>0</v>
      </c>
      <c r="BJ1242" s="221">
        <f t="shared" si="964"/>
        <v>0</v>
      </c>
      <c r="BK1242" s="221">
        <f t="shared" si="964"/>
        <v>0</v>
      </c>
      <c r="BL1242" s="221">
        <f t="shared" si="964"/>
        <v>0</v>
      </c>
      <c r="BM1242" s="221">
        <f t="shared" si="964"/>
        <v>0</v>
      </c>
    </row>
    <row r="1243" spans="3:65" ht="12.75" outlineLevel="1">
      <c r="C1243" s="220">
        <f t="shared" si="951"/>
        <v>7</v>
      </c>
      <c r="D1243" s="198" t="str">
        <f t="shared" si="948"/>
        <v>…</v>
      </c>
      <c r="E1243" s="245" t="str">
        <f t="shared" si="948"/>
        <v>Operating Expense</v>
      </c>
      <c r="F1243" s="215">
        <f t="shared" si="948"/>
        <v>2</v>
      </c>
      <c r="G1243" s="215"/>
      <c r="H1243" s="274" t="b">
        <f t="shared" si="952"/>
        <v>0</v>
      </c>
      <c r="I1243" s="267">
        <v>0.50</v>
      </c>
      <c r="K1243" s="236">
        <f t="shared" si="953"/>
        <v>0</v>
      </c>
      <c r="L1243" s="237">
        <f t="shared" si="954"/>
        <v>0</v>
      </c>
      <c r="O1243" s="221">
        <f t="shared" si="965" ref="O1243:AT1243">-O1214*$I1243</f>
        <v>0</v>
      </c>
      <c r="P1243" s="221">
        <f t="shared" si="965"/>
        <v>0</v>
      </c>
      <c r="Q1243" s="221">
        <f t="shared" si="965"/>
        <v>0</v>
      </c>
      <c r="R1243" s="221">
        <f t="shared" si="965"/>
        <v>0</v>
      </c>
      <c r="S1243" s="221">
        <f t="shared" si="965"/>
        <v>0</v>
      </c>
      <c r="T1243" s="221">
        <f t="shared" si="965"/>
        <v>0</v>
      </c>
      <c r="U1243" s="221">
        <f t="shared" si="965"/>
        <v>0</v>
      </c>
      <c r="V1243" s="221">
        <f t="shared" si="965"/>
        <v>0</v>
      </c>
      <c r="W1243" s="221">
        <f t="shared" si="965"/>
        <v>0</v>
      </c>
      <c r="X1243" s="221">
        <f t="shared" si="965"/>
        <v>0</v>
      </c>
      <c r="Y1243" s="221">
        <f t="shared" si="965"/>
        <v>0</v>
      </c>
      <c r="Z1243" s="221">
        <f t="shared" si="965"/>
        <v>0</v>
      </c>
      <c r="AA1243" s="221">
        <f t="shared" si="965"/>
        <v>0</v>
      </c>
      <c r="AB1243" s="221">
        <f t="shared" si="965"/>
        <v>0</v>
      </c>
      <c r="AC1243" s="221">
        <f t="shared" si="965"/>
        <v>0</v>
      </c>
      <c r="AD1243" s="221">
        <f t="shared" si="965"/>
        <v>0</v>
      </c>
      <c r="AE1243" s="221">
        <f t="shared" si="965"/>
        <v>0</v>
      </c>
      <c r="AF1243" s="221">
        <f t="shared" si="965"/>
        <v>0</v>
      </c>
      <c r="AG1243" s="221">
        <f t="shared" si="965"/>
        <v>0</v>
      </c>
      <c r="AH1243" s="221">
        <f t="shared" si="965"/>
        <v>0</v>
      </c>
      <c r="AI1243" s="221">
        <f t="shared" si="965"/>
        <v>0</v>
      </c>
      <c r="AJ1243" s="221">
        <f t="shared" si="965"/>
        <v>0</v>
      </c>
      <c r="AK1243" s="221">
        <f t="shared" si="965"/>
        <v>0</v>
      </c>
      <c r="AL1243" s="221">
        <f t="shared" si="965"/>
        <v>0</v>
      </c>
      <c r="AM1243" s="221">
        <f t="shared" si="965"/>
        <v>0</v>
      </c>
      <c r="AN1243" s="221">
        <f t="shared" si="965"/>
        <v>0</v>
      </c>
      <c r="AO1243" s="221">
        <f t="shared" si="965"/>
        <v>0</v>
      </c>
      <c r="AP1243" s="221">
        <f t="shared" si="965"/>
        <v>0</v>
      </c>
      <c r="AQ1243" s="221">
        <f t="shared" si="965"/>
        <v>0</v>
      </c>
      <c r="AR1243" s="221">
        <f t="shared" si="965"/>
        <v>0</v>
      </c>
      <c r="AS1243" s="221">
        <f t="shared" si="965"/>
        <v>0</v>
      </c>
      <c r="AT1243" s="221">
        <f t="shared" si="965"/>
        <v>0</v>
      </c>
      <c r="AU1243" s="221">
        <f t="shared" si="966" ref="AU1243:BM1243">-AU1214*$I1243</f>
        <v>0</v>
      </c>
      <c r="AV1243" s="221">
        <f t="shared" si="966"/>
        <v>0</v>
      </c>
      <c r="AW1243" s="221">
        <f t="shared" si="966"/>
        <v>0</v>
      </c>
      <c r="AX1243" s="221">
        <f t="shared" si="966"/>
        <v>0</v>
      </c>
      <c r="AY1243" s="221">
        <f t="shared" si="966"/>
        <v>0</v>
      </c>
      <c r="AZ1243" s="221">
        <f t="shared" si="966"/>
        <v>0</v>
      </c>
      <c r="BA1243" s="221">
        <f t="shared" si="966"/>
        <v>0</v>
      </c>
      <c r="BB1243" s="221">
        <f t="shared" si="966"/>
        <v>0</v>
      </c>
      <c r="BC1243" s="221">
        <f t="shared" si="966"/>
        <v>0</v>
      </c>
      <c r="BD1243" s="221">
        <f t="shared" si="966"/>
        <v>0</v>
      </c>
      <c r="BE1243" s="221">
        <f t="shared" si="966"/>
        <v>0</v>
      </c>
      <c r="BF1243" s="221">
        <f t="shared" si="966"/>
        <v>0</v>
      </c>
      <c r="BG1243" s="221">
        <f t="shared" si="966"/>
        <v>0</v>
      </c>
      <c r="BH1243" s="221">
        <f t="shared" si="966"/>
        <v>0</v>
      </c>
      <c r="BI1243" s="221">
        <f t="shared" si="966"/>
        <v>0</v>
      </c>
      <c r="BJ1243" s="221">
        <f t="shared" si="966"/>
        <v>0</v>
      </c>
      <c r="BK1243" s="221">
        <f t="shared" si="966"/>
        <v>0</v>
      </c>
      <c r="BL1243" s="221">
        <f t="shared" si="966"/>
        <v>0</v>
      </c>
      <c r="BM1243" s="221">
        <f t="shared" si="966"/>
        <v>0</v>
      </c>
    </row>
    <row r="1244" spans="3:65" ht="12.75" outlineLevel="1">
      <c r="C1244" s="220">
        <f t="shared" si="951"/>
        <v>8</v>
      </c>
      <c r="D1244" s="198" t="str">
        <f t="shared" si="948"/>
        <v>…</v>
      </c>
      <c r="E1244" s="245" t="str">
        <f t="shared" si="948"/>
        <v>Operating Expense</v>
      </c>
      <c r="F1244" s="215">
        <f t="shared" si="948"/>
        <v>2</v>
      </c>
      <c r="G1244" s="215"/>
      <c r="H1244" s="274" t="b">
        <f t="shared" si="952"/>
        <v>0</v>
      </c>
      <c r="I1244" s="267">
        <v>0.50</v>
      </c>
      <c r="K1244" s="236">
        <f t="shared" si="953"/>
        <v>0</v>
      </c>
      <c r="L1244" s="237">
        <f t="shared" si="954"/>
        <v>0</v>
      </c>
      <c r="O1244" s="221">
        <f t="shared" si="967" ref="O1244:AT1244">-O1215*$I1244</f>
        <v>0</v>
      </c>
      <c r="P1244" s="221">
        <f t="shared" si="967"/>
        <v>0</v>
      </c>
      <c r="Q1244" s="221">
        <f t="shared" si="967"/>
        <v>0</v>
      </c>
      <c r="R1244" s="221">
        <f t="shared" si="967"/>
        <v>0</v>
      </c>
      <c r="S1244" s="221">
        <f t="shared" si="967"/>
        <v>0</v>
      </c>
      <c r="T1244" s="221">
        <f t="shared" si="967"/>
        <v>0</v>
      </c>
      <c r="U1244" s="221">
        <f t="shared" si="967"/>
        <v>0</v>
      </c>
      <c r="V1244" s="221">
        <f t="shared" si="967"/>
        <v>0</v>
      </c>
      <c r="W1244" s="221">
        <f t="shared" si="967"/>
        <v>0</v>
      </c>
      <c r="X1244" s="221">
        <f t="shared" si="967"/>
        <v>0</v>
      </c>
      <c r="Y1244" s="221">
        <f t="shared" si="967"/>
        <v>0</v>
      </c>
      <c r="Z1244" s="221">
        <f t="shared" si="967"/>
        <v>0</v>
      </c>
      <c r="AA1244" s="221">
        <f t="shared" si="967"/>
        <v>0</v>
      </c>
      <c r="AB1244" s="221">
        <f t="shared" si="967"/>
        <v>0</v>
      </c>
      <c r="AC1244" s="221">
        <f t="shared" si="967"/>
        <v>0</v>
      </c>
      <c r="AD1244" s="221">
        <f t="shared" si="967"/>
        <v>0</v>
      </c>
      <c r="AE1244" s="221">
        <f t="shared" si="967"/>
        <v>0</v>
      </c>
      <c r="AF1244" s="221">
        <f t="shared" si="967"/>
        <v>0</v>
      </c>
      <c r="AG1244" s="221">
        <f t="shared" si="967"/>
        <v>0</v>
      </c>
      <c r="AH1244" s="221">
        <f t="shared" si="967"/>
        <v>0</v>
      </c>
      <c r="AI1244" s="221">
        <f t="shared" si="967"/>
        <v>0</v>
      </c>
      <c r="AJ1244" s="221">
        <f t="shared" si="967"/>
        <v>0</v>
      </c>
      <c r="AK1244" s="221">
        <f t="shared" si="967"/>
        <v>0</v>
      </c>
      <c r="AL1244" s="221">
        <f t="shared" si="967"/>
        <v>0</v>
      </c>
      <c r="AM1244" s="221">
        <f t="shared" si="967"/>
        <v>0</v>
      </c>
      <c r="AN1244" s="221">
        <f t="shared" si="967"/>
        <v>0</v>
      </c>
      <c r="AO1244" s="221">
        <f t="shared" si="967"/>
        <v>0</v>
      </c>
      <c r="AP1244" s="221">
        <f t="shared" si="967"/>
        <v>0</v>
      </c>
      <c r="AQ1244" s="221">
        <f t="shared" si="967"/>
        <v>0</v>
      </c>
      <c r="AR1244" s="221">
        <f t="shared" si="967"/>
        <v>0</v>
      </c>
      <c r="AS1244" s="221">
        <f t="shared" si="967"/>
        <v>0</v>
      </c>
      <c r="AT1244" s="221">
        <f t="shared" si="967"/>
        <v>0</v>
      </c>
      <c r="AU1244" s="221">
        <f t="shared" si="968" ref="AU1244:BM1244">-AU1215*$I1244</f>
        <v>0</v>
      </c>
      <c r="AV1244" s="221">
        <f t="shared" si="968"/>
        <v>0</v>
      </c>
      <c r="AW1244" s="221">
        <f t="shared" si="968"/>
        <v>0</v>
      </c>
      <c r="AX1244" s="221">
        <f t="shared" si="968"/>
        <v>0</v>
      </c>
      <c r="AY1244" s="221">
        <f t="shared" si="968"/>
        <v>0</v>
      </c>
      <c r="AZ1244" s="221">
        <f t="shared" si="968"/>
        <v>0</v>
      </c>
      <c r="BA1244" s="221">
        <f t="shared" si="968"/>
        <v>0</v>
      </c>
      <c r="BB1244" s="221">
        <f t="shared" si="968"/>
        <v>0</v>
      </c>
      <c r="BC1244" s="221">
        <f t="shared" si="968"/>
        <v>0</v>
      </c>
      <c r="BD1244" s="221">
        <f t="shared" si="968"/>
        <v>0</v>
      </c>
      <c r="BE1244" s="221">
        <f t="shared" si="968"/>
        <v>0</v>
      </c>
      <c r="BF1244" s="221">
        <f t="shared" si="968"/>
        <v>0</v>
      </c>
      <c r="BG1244" s="221">
        <f t="shared" si="968"/>
        <v>0</v>
      </c>
      <c r="BH1244" s="221">
        <f t="shared" si="968"/>
        <v>0</v>
      </c>
      <c r="BI1244" s="221">
        <f t="shared" si="968"/>
        <v>0</v>
      </c>
      <c r="BJ1244" s="221">
        <f t="shared" si="968"/>
        <v>0</v>
      </c>
      <c r="BK1244" s="221">
        <f t="shared" si="968"/>
        <v>0</v>
      </c>
      <c r="BL1244" s="221">
        <f t="shared" si="968"/>
        <v>0</v>
      </c>
      <c r="BM1244" s="221">
        <f t="shared" si="968"/>
        <v>0</v>
      </c>
    </row>
    <row r="1245" spans="3:65" ht="12.75" outlineLevel="1">
      <c r="C1245" s="220">
        <f t="shared" si="951"/>
        <v>9</v>
      </c>
      <c r="D1245" s="198" t="str">
        <f t="shared" si="948"/>
        <v>…</v>
      </c>
      <c r="E1245" s="245" t="str">
        <f t="shared" si="948"/>
        <v>Operating Expense</v>
      </c>
      <c r="F1245" s="215">
        <f t="shared" si="948"/>
        <v>2</v>
      </c>
      <c r="G1245" s="215"/>
      <c r="H1245" s="274" t="b">
        <f t="shared" si="952"/>
        <v>0</v>
      </c>
      <c r="I1245" s="267">
        <v>0.50</v>
      </c>
      <c r="K1245" s="236">
        <f t="shared" si="953"/>
        <v>0</v>
      </c>
      <c r="L1245" s="237">
        <f t="shared" si="954"/>
        <v>0</v>
      </c>
      <c r="O1245" s="221">
        <f t="shared" si="969" ref="O1245:AT1245">-O1216*$I1245</f>
        <v>0</v>
      </c>
      <c r="P1245" s="221">
        <f t="shared" si="969"/>
        <v>0</v>
      </c>
      <c r="Q1245" s="221">
        <f t="shared" si="969"/>
        <v>0</v>
      </c>
      <c r="R1245" s="221">
        <f t="shared" si="969"/>
        <v>0</v>
      </c>
      <c r="S1245" s="221">
        <f t="shared" si="969"/>
        <v>0</v>
      </c>
      <c r="T1245" s="221">
        <f t="shared" si="969"/>
        <v>0</v>
      </c>
      <c r="U1245" s="221">
        <f t="shared" si="969"/>
        <v>0</v>
      </c>
      <c r="V1245" s="221">
        <f t="shared" si="969"/>
        <v>0</v>
      </c>
      <c r="W1245" s="221">
        <f t="shared" si="969"/>
        <v>0</v>
      </c>
      <c r="X1245" s="221">
        <f t="shared" si="969"/>
        <v>0</v>
      </c>
      <c r="Y1245" s="221">
        <f t="shared" si="969"/>
        <v>0</v>
      </c>
      <c r="Z1245" s="221">
        <f t="shared" si="969"/>
        <v>0</v>
      </c>
      <c r="AA1245" s="221">
        <f t="shared" si="969"/>
        <v>0</v>
      </c>
      <c r="AB1245" s="221">
        <f t="shared" si="969"/>
        <v>0</v>
      </c>
      <c r="AC1245" s="221">
        <f t="shared" si="969"/>
        <v>0</v>
      </c>
      <c r="AD1245" s="221">
        <f t="shared" si="969"/>
        <v>0</v>
      </c>
      <c r="AE1245" s="221">
        <f t="shared" si="969"/>
        <v>0</v>
      </c>
      <c r="AF1245" s="221">
        <f t="shared" si="969"/>
        <v>0</v>
      </c>
      <c r="AG1245" s="221">
        <f t="shared" si="969"/>
        <v>0</v>
      </c>
      <c r="AH1245" s="221">
        <f t="shared" si="969"/>
        <v>0</v>
      </c>
      <c r="AI1245" s="221">
        <f t="shared" si="969"/>
        <v>0</v>
      </c>
      <c r="AJ1245" s="221">
        <f t="shared" si="969"/>
        <v>0</v>
      </c>
      <c r="AK1245" s="221">
        <f t="shared" si="969"/>
        <v>0</v>
      </c>
      <c r="AL1245" s="221">
        <f t="shared" si="969"/>
        <v>0</v>
      </c>
      <c r="AM1245" s="221">
        <f t="shared" si="969"/>
        <v>0</v>
      </c>
      <c r="AN1245" s="221">
        <f t="shared" si="969"/>
        <v>0</v>
      </c>
      <c r="AO1245" s="221">
        <f t="shared" si="969"/>
        <v>0</v>
      </c>
      <c r="AP1245" s="221">
        <f t="shared" si="969"/>
        <v>0</v>
      </c>
      <c r="AQ1245" s="221">
        <f t="shared" si="969"/>
        <v>0</v>
      </c>
      <c r="AR1245" s="221">
        <f t="shared" si="969"/>
        <v>0</v>
      </c>
      <c r="AS1245" s="221">
        <f t="shared" si="969"/>
        <v>0</v>
      </c>
      <c r="AT1245" s="221">
        <f t="shared" si="969"/>
        <v>0</v>
      </c>
      <c r="AU1245" s="221">
        <f t="shared" si="970" ref="AU1245:BM1245">-AU1216*$I1245</f>
        <v>0</v>
      </c>
      <c r="AV1245" s="221">
        <f t="shared" si="970"/>
        <v>0</v>
      </c>
      <c r="AW1245" s="221">
        <f t="shared" si="970"/>
        <v>0</v>
      </c>
      <c r="AX1245" s="221">
        <f t="shared" si="970"/>
        <v>0</v>
      </c>
      <c r="AY1245" s="221">
        <f t="shared" si="970"/>
        <v>0</v>
      </c>
      <c r="AZ1245" s="221">
        <f t="shared" si="970"/>
        <v>0</v>
      </c>
      <c r="BA1245" s="221">
        <f t="shared" si="970"/>
        <v>0</v>
      </c>
      <c r="BB1245" s="221">
        <f t="shared" si="970"/>
        <v>0</v>
      </c>
      <c r="BC1245" s="221">
        <f t="shared" si="970"/>
        <v>0</v>
      </c>
      <c r="BD1245" s="221">
        <f t="shared" si="970"/>
        <v>0</v>
      </c>
      <c r="BE1245" s="221">
        <f t="shared" si="970"/>
        <v>0</v>
      </c>
      <c r="BF1245" s="221">
        <f t="shared" si="970"/>
        <v>0</v>
      </c>
      <c r="BG1245" s="221">
        <f t="shared" si="970"/>
        <v>0</v>
      </c>
      <c r="BH1245" s="221">
        <f t="shared" si="970"/>
        <v>0</v>
      </c>
      <c r="BI1245" s="221">
        <f t="shared" si="970"/>
        <v>0</v>
      </c>
      <c r="BJ1245" s="221">
        <f t="shared" si="970"/>
        <v>0</v>
      </c>
      <c r="BK1245" s="221">
        <f t="shared" si="970"/>
        <v>0</v>
      </c>
      <c r="BL1245" s="221">
        <f t="shared" si="970"/>
        <v>0</v>
      </c>
      <c r="BM1245" s="221">
        <f t="shared" si="970"/>
        <v>0</v>
      </c>
    </row>
    <row r="1246" spans="3:65" ht="12.75" outlineLevel="1">
      <c r="C1246" s="220">
        <f t="shared" si="951"/>
        <v>10</v>
      </c>
      <c r="D1246" s="198" t="str">
        <f t="shared" si="948"/>
        <v>…</v>
      </c>
      <c r="E1246" s="245" t="str">
        <f t="shared" si="948"/>
        <v>Operating Expense</v>
      </c>
      <c r="F1246" s="215">
        <f t="shared" si="948"/>
        <v>2</v>
      </c>
      <c r="G1246" s="215"/>
      <c r="H1246" s="274" t="b">
        <f t="shared" si="952"/>
        <v>0</v>
      </c>
      <c r="I1246" s="267">
        <v>0.50</v>
      </c>
      <c r="K1246" s="236">
        <f t="shared" si="953"/>
        <v>0</v>
      </c>
      <c r="L1246" s="237">
        <f t="shared" si="954"/>
        <v>0</v>
      </c>
      <c r="O1246" s="221">
        <f t="shared" si="971" ref="O1246:AT1246">-O1217*$I1246</f>
        <v>0</v>
      </c>
      <c r="P1246" s="221">
        <f t="shared" si="971"/>
        <v>0</v>
      </c>
      <c r="Q1246" s="221">
        <f t="shared" si="971"/>
        <v>0</v>
      </c>
      <c r="R1246" s="221">
        <f t="shared" si="971"/>
        <v>0</v>
      </c>
      <c r="S1246" s="221">
        <f t="shared" si="971"/>
        <v>0</v>
      </c>
      <c r="T1246" s="221">
        <f t="shared" si="971"/>
        <v>0</v>
      </c>
      <c r="U1246" s="221">
        <f t="shared" si="971"/>
        <v>0</v>
      </c>
      <c r="V1246" s="221">
        <f t="shared" si="971"/>
        <v>0</v>
      </c>
      <c r="W1246" s="221">
        <f t="shared" si="971"/>
        <v>0</v>
      </c>
      <c r="X1246" s="221">
        <f t="shared" si="971"/>
        <v>0</v>
      </c>
      <c r="Y1246" s="221">
        <f t="shared" si="971"/>
        <v>0</v>
      </c>
      <c r="Z1246" s="221">
        <f t="shared" si="971"/>
        <v>0</v>
      </c>
      <c r="AA1246" s="221">
        <f t="shared" si="971"/>
        <v>0</v>
      </c>
      <c r="AB1246" s="221">
        <f t="shared" si="971"/>
        <v>0</v>
      </c>
      <c r="AC1246" s="221">
        <f t="shared" si="971"/>
        <v>0</v>
      </c>
      <c r="AD1246" s="221">
        <f t="shared" si="971"/>
        <v>0</v>
      </c>
      <c r="AE1246" s="221">
        <f t="shared" si="971"/>
        <v>0</v>
      </c>
      <c r="AF1246" s="221">
        <f t="shared" si="971"/>
        <v>0</v>
      </c>
      <c r="AG1246" s="221">
        <f t="shared" si="971"/>
        <v>0</v>
      </c>
      <c r="AH1246" s="221">
        <f t="shared" si="971"/>
        <v>0</v>
      </c>
      <c r="AI1246" s="221">
        <f t="shared" si="971"/>
        <v>0</v>
      </c>
      <c r="AJ1246" s="221">
        <f t="shared" si="971"/>
        <v>0</v>
      </c>
      <c r="AK1246" s="221">
        <f t="shared" si="971"/>
        <v>0</v>
      </c>
      <c r="AL1246" s="221">
        <f t="shared" si="971"/>
        <v>0</v>
      </c>
      <c r="AM1246" s="221">
        <f t="shared" si="971"/>
        <v>0</v>
      </c>
      <c r="AN1246" s="221">
        <f t="shared" si="971"/>
        <v>0</v>
      </c>
      <c r="AO1246" s="221">
        <f t="shared" si="971"/>
        <v>0</v>
      </c>
      <c r="AP1246" s="221">
        <f t="shared" si="971"/>
        <v>0</v>
      </c>
      <c r="AQ1246" s="221">
        <f t="shared" si="971"/>
        <v>0</v>
      </c>
      <c r="AR1246" s="221">
        <f t="shared" si="971"/>
        <v>0</v>
      </c>
      <c r="AS1246" s="221">
        <f t="shared" si="971"/>
        <v>0</v>
      </c>
      <c r="AT1246" s="221">
        <f t="shared" si="971"/>
        <v>0</v>
      </c>
      <c r="AU1246" s="221">
        <f t="shared" si="972" ref="AU1246:BM1246">-AU1217*$I1246</f>
        <v>0</v>
      </c>
      <c r="AV1246" s="221">
        <f t="shared" si="972"/>
        <v>0</v>
      </c>
      <c r="AW1246" s="221">
        <f t="shared" si="972"/>
        <v>0</v>
      </c>
      <c r="AX1246" s="221">
        <f t="shared" si="972"/>
        <v>0</v>
      </c>
      <c r="AY1246" s="221">
        <f t="shared" si="972"/>
        <v>0</v>
      </c>
      <c r="AZ1246" s="221">
        <f t="shared" si="972"/>
        <v>0</v>
      </c>
      <c r="BA1246" s="221">
        <f t="shared" si="972"/>
        <v>0</v>
      </c>
      <c r="BB1246" s="221">
        <f t="shared" si="972"/>
        <v>0</v>
      </c>
      <c r="BC1246" s="221">
        <f t="shared" si="972"/>
        <v>0</v>
      </c>
      <c r="BD1246" s="221">
        <f t="shared" si="972"/>
        <v>0</v>
      </c>
      <c r="BE1246" s="221">
        <f t="shared" si="972"/>
        <v>0</v>
      </c>
      <c r="BF1246" s="221">
        <f t="shared" si="972"/>
        <v>0</v>
      </c>
      <c r="BG1246" s="221">
        <f t="shared" si="972"/>
        <v>0</v>
      </c>
      <c r="BH1246" s="221">
        <f t="shared" si="972"/>
        <v>0</v>
      </c>
      <c r="BI1246" s="221">
        <f t="shared" si="972"/>
        <v>0</v>
      </c>
      <c r="BJ1246" s="221">
        <f t="shared" si="972"/>
        <v>0</v>
      </c>
      <c r="BK1246" s="221">
        <f t="shared" si="972"/>
        <v>0</v>
      </c>
      <c r="BL1246" s="221">
        <f t="shared" si="972"/>
        <v>0</v>
      </c>
      <c r="BM1246" s="221">
        <f t="shared" si="972"/>
        <v>0</v>
      </c>
    </row>
    <row r="1247" spans="3:65" ht="12.75" outlineLevel="1">
      <c r="C1247" s="220">
        <f t="shared" si="951"/>
        <v>11</v>
      </c>
      <c r="D1247" s="198" t="str">
        <f t="shared" si="948"/>
        <v>…</v>
      </c>
      <c r="E1247" s="245" t="str">
        <f t="shared" si="948"/>
        <v>Operating Expense</v>
      </c>
      <c r="F1247" s="215">
        <f t="shared" si="948"/>
        <v>2</v>
      </c>
      <c r="G1247" s="215"/>
      <c r="H1247" s="274" t="b">
        <f t="shared" si="952"/>
        <v>0</v>
      </c>
      <c r="I1247" s="267">
        <v>0.50</v>
      </c>
      <c r="K1247" s="236">
        <f t="shared" si="953"/>
        <v>0</v>
      </c>
      <c r="L1247" s="237">
        <f t="shared" si="954"/>
        <v>0</v>
      </c>
      <c r="O1247" s="221">
        <f t="shared" si="973" ref="O1247:AT1247">-O1218*$I1247</f>
        <v>0</v>
      </c>
      <c r="P1247" s="221">
        <f t="shared" si="973"/>
        <v>0</v>
      </c>
      <c r="Q1247" s="221">
        <f t="shared" si="973"/>
        <v>0</v>
      </c>
      <c r="R1247" s="221">
        <f t="shared" si="973"/>
        <v>0</v>
      </c>
      <c r="S1247" s="221">
        <f t="shared" si="973"/>
        <v>0</v>
      </c>
      <c r="T1247" s="221">
        <f t="shared" si="973"/>
        <v>0</v>
      </c>
      <c r="U1247" s="221">
        <f t="shared" si="973"/>
        <v>0</v>
      </c>
      <c r="V1247" s="221">
        <f t="shared" si="973"/>
        <v>0</v>
      </c>
      <c r="W1247" s="221">
        <f t="shared" si="973"/>
        <v>0</v>
      </c>
      <c r="X1247" s="221">
        <f t="shared" si="973"/>
        <v>0</v>
      </c>
      <c r="Y1247" s="221">
        <f t="shared" si="973"/>
        <v>0</v>
      </c>
      <c r="Z1247" s="221">
        <f t="shared" si="973"/>
        <v>0</v>
      </c>
      <c r="AA1247" s="221">
        <f t="shared" si="973"/>
        <v>0</v>
      </c>
      <c r="AB1247" s="221">
        <f t="shared" si="973"/>
        <v>0</v>
      </c>
      <c r="AC1247" s="221">
        <f t="shared" si="973"/>
        <v>0</v>
      </c>
      <c r="AD1247" s="221">
        <f t="shared" si="973"/>
        <v>0</v>
      </c>
      <c r="AE1247" s="221">
        <f t="shared" si="973"/>
        <v>0</v>
      </c>
      <c r="AF1247" s="221">
        <f t="shared" si="973"/>
        <v>0</v>
      </c>
      <c r="AG1247" s="221">
        <f t="shared" si="973"/>
        <v>0</v>
      </c>
      <c r="AH1247" s="221">
        <f t="shared" si="973"/>
        <v>0</v>
      </c>
      <c r="AI1247" s="221">
        <f t="shared" si="973"/>
        <v>0</v>
      </c>
      <c r="AJ1247" s="221">
        <f t="shared" si="973"/>
        <v>0</v>
      </c>
      <c r="AK1247" s="221">
        <f t="shared" si="973"/>
        <v>0</v>
      </c>
      <c r="AL1247" s="221">
        <f t="shared" si="973"/>
        <v>0</v>
      </c>
      <c r="AM1247" s="221">
        <f t="shared" si="973"/>
        <v>0</v>
      </c>
      <c r="AN1247" s="221">
        <f t="shared" si="973"/>
        <v>0</v>
      </c>
      <c r="AO1247" s="221">
        <f t="shared" si="973"/>
        <v>0</v>
      </c>
      <c r="AP1247" s="221">
        <f t="shared" si="973"/>
        <v>0</v>
      </c>
      <c r="AQ1247" s="221">
        <f t="shared" si="973"/>
        <v>0</v>
      </c>
      <c r="AR1247" s="221">
        <f t="shared" si="973"/>
        <v>0</v>
      </c>
      <c r="AS1247" s="221">
        <f t="shared" si="973"/>
        <v>0</v>
      </c>
      <c r="AT1247" s="221">
        <f t="shared" si="973"/>
        <v>0</v>
      </c>
      <c r="AU1247" s="221">
        <f t="shared" si="974" ref="AU1247:BM1247">-AU1218*$I1247</f>
        <v>0</v>
      </c>
      <c r="AV1247" s="221">
        <f t="shared" si="974"/>
        <v>0</v>
      </c>
      <c r="AW1247" s="221">
        <f t="shared" si="974"/>
        <v>0</v>
      </c>
      <c r="AX1247" s="221">
        <f t="shared" si="974"/>
        <v>0</v>
      </c>
      <c r="AY1247" s="221">
        <f t="shared" si="974"/>
        <v>0</v>
      </c>
      <c r="AZ1247" s="221">
        <f t="shared" si="974"/>
        <v>0</v>
      </c>
      <c r="BA1247" s="221">
        <f t="shared" si="974"/>
        <v>0</v>
      </c>
      <c r="BB1247" s="221">
        <f t="shared" si="974"/>
        <v>0</v>
      </c>
      <c r="BC1247" s="221">
        <f t="shared" si="974"/>
        <v>0</v>
      </c>
      <c r="BD1247" s="221">
        <f t="shared" si="974"/>
        <v>0</v>
      </c>
      <c r="BE1247" s="221">
        <f t="shared" si="974"/>
        <v>0</v>
      </c>
      <c r="BF1247" s="221">
        <f t="shared" si="974"/>
        <v>0</v>
      </c>
      <c r="BG1247" s="221">
        <f t="shared" si="974"/>
        <v>0</v>
      </c>
      <c r="BH1247" s="221">
        <f t="shared" si="974"/>
        <v>0</v>
      </c>
      <c r="BI1247" s="221">
        <f t="shared" si="974"/>
        <v>0</v>
      </c>
      <c r="BJ1247" s="221">
        <f t="shared" si="974"/>
        <v>0</v>
      </c>
      <c r="BK1247" s="221">
        <f t="shared" si="974"/>
        <v>0</v>
      </c>
      <c r="BL1247" s="221">
        <f t="shared" si="974"/>
        <v>0</v>
      </c>
      <c r="BM1247" s="221">
        <f t="shared" si="974"/>
        <v>0</v>
      </c>
    </row>
    <row r="1248" spans="3:65" ht="12.75" outlineLevel="1">
      <c r="C1248" s="220">
        <f t="shared" si="951"/>
        <v>12</v>
      </c>
      <c r="D1248" s="198" t="str">
        <f t="shared" si="948"/>
        <v>…</v>
      </c>
      <c r="E1248" s="245" t="str">
        <f t="shared" si="948"/>
        <v>Operating Expense</v>
      </c>
      <c r="F1248" s="215">
        <f t="shared" si="948"/>
        <v>2</v>
      </c>
      <c r="G1248" s="215"/>
      <c r="H1248" s="274" t="b">
        <f t="shared" si="952"/>
        <v>0</v>
      </c>
      <c r="I1248" s="267">
        <v>0.50</v>
      </c>
      <c r="K1248" s="236">
        <f t="shared" si="953"/>
        <v>0</v>
      </c>
      <c r="L1248" s="237">
        <f t="shared" si="954"/>
        <v>0</v>
      </c>
      <c r="O1248" s="221">
        <f t="shared" si="975" ref="O1248:AT1248">-O1219*$I1248</f>
        <v>0</v>
      </c>
      <c r="P1248" s="221">
        <f t="shared" si="975"/>
        <v>0</v>
      </c>
      <c r="Q1248" s="221">
        <f t="shared" si="975"/>
        <v>0</v>
      </c>
      <c r="R1248" s="221">
        <f t="shared" si="975"/>
        <v>0</v>
      </c>
      <c r="S1248" s="221">
        <f t="shared" si="975"/>
        <v>0</v>
      </c>
      <c r="T1248" s="221">
        <f t="shared" si="975"/>
        <v>0</v>
      </c>
      <c r="U1248" s="221">
        <f t="shared" si="975"/>
        <v>0</v>
      </c>
      <c r="V1248" s="221">
        <f t="shared" si="975"/>
        <v>0</v>
      </c>
      <c r="W1248" s="221">
        <f t="shared" si="975"/>
        <v>0</v>
      </c>
      <c r="X1248" s="221">
        <f t="shared" si="975"/>
        <v>0</v>
      </c>
      <c r="Y1248" s="221">
        <f t="shared" si="975"/>
        <v>0</v>
      </c>
      <c r="Z1248" s="221">
        <f t="shared" si="975"/>
        <v>0</v>
      </c>
      <c r="AA1248" s="221">
        <f t="shared" si="975"/>
        <v>0</v>
      </c>
      <c r="AB1248" s="221">
        <f t="shared" si="975"/>
        <v>0</v>
      </c>
      <c r="AC1248" s="221">
        <f t="shared" si="975"/>
        <v>0</v>
      </c>
      <c r="AD1248" s="221">
        <f t="shared" si="975"/>
        <v>0</v>
      </c>
      <c r="AE1248" s="221">
        <f t="shared" si="975"/>
        <v>0</v>
      </c>
      <c r="AF1248" s="221">
        <f t="shared" si="975"/>
        <v>0</v>
      </c>
      <c r="AG1248" s="221">
        <f t="shared" si="975"/>
        <v>0</v>
      </c>
      <c r="AH1248" s="221">
        <f t="shared" si="975"/>
        <v>0</v>
      </c>
      <c r="AI1248" s="221">
        <f t="shared" si="975"/>
        <v>0</v>
      </c>
      <c r="AJ1248" s="221">
        <f t="shared" si="975"/>
        <v>0</v>
      </c>
      <c r="AK1248" s="221">
        <f t="shared" si="975"/>
        <v>0</v>
      </c>
      <c r="AL1248" s="221">
        <f t="shared" si="975"/>
        <v>0</v>
      </c>
      <c r="AM1248" s="221">
        <f t="shared" si="975"/>
        <v>0</v>
      </c>
      <c r="AN1248" s="221">
        <f t="shared" si="975"/>
        <v>0</v>
      </c>
      <c r="AO1248" s="221">
        <f t="shared" si="975"/>
        <v>0</v>
      </c>
      <c r="AP1248" s="221">
        <f t="shared" si="975"/>
        <v>0</v>
      </c>
      <c r="AQ1248" s="221">
        <f t="shared" si="975"/>
        <v>0</v>
      </c>
      <c r="AR1248" s="221">
        <f t="shared" si="975"/>
        <v>0</v>
      </c>
      <c r="AS1248" s="221">
        <f t="shared" si="975"/>
        <v>0</v>
      </c>
      <c r="AT1248" s="221">
        <f t="shared" si="975"/>
        <v>0</v>
      </c>
      <c r="AU1248" s="221">
        <f t="shared" si="976" ref="AU1248:BM1248">-AU1219*$I1248</f>
        <v>0</v>
      </c>
      <c r="AV1248" s="221">
        <f t="shared" si="976"/>
        <v>0</v>
      </c>
      <c r="AW1248" s="221">
        <f t="shared" si="976"/>
        <v>0</v>
      </c>
      <c r="AX1248" s="221">
        <f t="shared" si="976"/>
        <v>0</v>
      </c>
      <c r="AY1248" s="221">
        <f t="shared" si="976"/>
        <v>0</v>
      </c>
      <c r="AZ1248" s="221">
        <f t="shared" si="976"/>
        <v>0</v>
      </c>
      <c r="BA1248" s="221">
        <f t="shared" si="976"/>
        <v>0</v>
      </c>
      <c r="BB1248" s="221">
        <f t="shared" si="976"/>
        <v>0</v>
      </c>
      <c r="BC1248" s="221">
        <f t="shared" si="976"/>
        <v>0</v>
      </c>
      <c r="BD1248" s="221">
        <f t="shared" si="976"/>
        <v>0</v>
      </c>
      <c r="BE1248" s="221">
        <f t="shared" si="976"/>
        <v>0</v>
      </c>
      <c r="BF1248" s="221">
        <f t="shared" si="976"/>
        <v>0</v>
      </c>
      <c r="BG1248" s="221">
        <f t="shared" si="976"/>
        <v>0</v>
      </c>
      <c r="BH1248" s="221">
        <f t="shared" si="976"/>
        <v>0</v>
      </c>
      <c r="BI1248" s="221">
        <f t="shared" si="976"/>
        <v>0</v>
      </c>
      <c r="BJ1248" s="221">
        <f t="shared" si="976"/>
        <v>0</v>
      </c>
      <c r="BK1248" s="221">
        <f t="shared" si="976"/>
        <v>0</v>
      </c>
      <c r="BL1248" s="221">
        <f t="shared" si="976"/>
        <v>0</v>
      </c>
      <c r="BM1248" s="221">
        <f t="shared" si="976"/>
        <v>0</v>
      </c>
    </row>
    <row r="1249" spans="3:65" ht="12.75" outlineLevel="1">
      <c r="C1249" s="220">
        <f t="shared" si="951"/>
        <v>13</v>
      </c>
      <c r="D1249" s="198" t="str">
        <f t="shared" si="948"/>
        <v>…</v>
      </c>
      <c r="E1249" s="245" t="str">
        <f t="shared" si="948"/>
        <v>Operating Expense</v>
      </c>
      <c r="F1249" s="215">
        <f t="shared" si="948"/>
        <v>2</v>
      </c>
      <c r="G1249" s="215"/>
      <c r="H1249" s="274" t="b">
        <f t="shared" si="952"/>
        <v>0</v>
      </c>
      <c r="I1249" s="267">
        <v>0.50</v>
      </c>
      <c r="K1249" s="236">
        <f t="shared" si="953"/>
        <v>0</v>
      </c>
      <c r="L1249" s="237">
        <f t="shared" si="954"/>
        <v>0</v>
      </c>
      <c r="O1249" s="221">
        <f t="shared" si="977" ref="O1249:AT1249">-O1220*$I1249</f>
        <v>0</v>
      </c>
      <c r="P1249" s="221">
        <f t="shared" si="977"/>
        <v>0</v>
      </c>
      <c r="Q1249" s="221">
        <f t="shared" si="977"/>
        <v>0</v>
      </c>
      <c r="R1249" s="221">
        <f t="shared" si="977"/>
        <v>0</v>
      </c>
      <c r="S1249" s="221">
        <f t="shared" si="977"/>
        <v>0</v>
      </c>
      <c r="T1249" s="221">
        <f t="shared" si="977"/>
        <v>0</v>
      </c>
      <c r="U1249" s="221">
        <f t="shared" si="977"/>
        <v>0</v>
      </c>
      <c r="V1249" s="221">
        <f t="shared" si="977"/>
        <v>0</v>
      </c>
      <c r="W1249" s="221">
        <f t="shared" si="977"/>
        <v>0</v>
      </c>
      <c r="X1249" s="221">
        <f t="shared" si="977"/>
        <v>0</v>
      </c>
      <c r="Y1249" s="221">
        <f t="shared" si="977"/>
        <v>0</v>
      </c>
      <c r="Z1249" s="221">
        <f t="shared" si="977"/>
        <v>0</v>
      </c>
      <c r="AA1249" s="221">
        <f t="shared" si="977"/>
        <v>0</v>
      </c>
      <c r="AB1249" s="221">
        <f t="shared" si="977"/>
        <v>0</v>
      </c>
      <c r="AC1249" s="221">
        <f t="shared" si="977"/>
        <v>0</v>
      </c>
      <c r="AD1249" s="221">
        <f t="shared" si="977"/>
        <v>0</v>
      </c>
      <c r="AE1249" s="221">
        <f t="shared" si="977"/>
        <v>0</v>
      </c>
      <c r="AF1249" s="221">
        <f t="shared" si="977"/>
        <v>0</v>
      </c>
      <c r="AG1249" s="221">
        <f t="shared" si="977"/>
        <v>0</v>
      </c>
      <c r="AH1249" s="221">
        <f t="shared" si="977"/>
        <v>0</v>
      </c>
      <c r="AI1249" s="221">
        <f t="shared" si="977"/>
        <v>0</v>
      </c>
      <c r="AJ1249" s="221">
        <f t="shared" si="977"/>
        <v>0</v>
      </c>
      <c r="AK1249" s="221">
        <f t="shared" si="977"/>
        <v>0</v>
      </c>
      <c r="AL1249" s="221">
        <f t="shared" si="977"/>
        <v>0</v>
      </c>
      <c r="AM1249" s="221">
        <f t="shared" si="977"/>
        <v>0</v>
      </c>
      <c r="AN1249" s="221">
        <f t="shared" si="977"/>
        <v>0</v>
      </c>
      <c r="AO1249" s="221">
        <f t="shared" si="977"/>
        <v>0</v>
      </c>
      <c r="AP1249" s="221">
        <f t="shared" si="977"/>
        <v>0</v>
      </c>
      <c r="AQ1249" s="221">
        <f t="shared" si="977"/>
        <v>0</v>
      </c>
      <c r="AR1249" s="221">
        <f t="shared" si="977"/>
        <v>0</v>
      </c>
      <c r="AS1249" s="221">
        <f t="shared" si="977"/>
        <v>0</v>
      </c>
      <c r="AT1249" s="221">
        <f t="shared" si="977"/>
        <v>0</v>
      </c>
      <c r="AU1249" s="221">
        <f t="shared" si="978" ref="AU1249:BM1249">-AU1220*$I1249</f>
        <v>0</v>
      </c>
      <c r="AV1249" s="221">
        <f t="shared" si="978"/>
        <v>0</v>
      </c>
      <c r="AW1249" s="221">
        <f t="shared" si="978"/>
        <v>0</v>
      </c>
      <c r="AX1249" s="221">
        <f t="shared" si="978"/>
        <v>0</v>
      </c>
      <c r="AY1249" s="221">
        <f t="shared" si="978"/>
        <v>0</v>
      </c>
      <c r="AZ1249" s="221">
        <f t="shared" si="978"/>
        <v>0</v>
      </c>
      <c r="BA1249" s="221">
        <f t="shared" si="978"/>
        <v>0</v>
      </c>
      <c r="BB1249" s="221">
        <f t="shared" si="978"/>
        <v>0</v>
      </c>
      <c r="BC1249" s="221">
        <f t="shared" si="978"/>
        <v>0</v>
      </c>
      <c r="BD1249" s="221">
        <f t="shared" si="978"/>
        <v>0</v>
      </c>
      <c r="BE1249" s="221">
        <f t="shared" si="978"/>
        <v>0</v>
      </c>
      <c r="BF1249" s="221">
        <f t="shared" si="978"/>
        <v>0</v>
      </c>
      <c r="BG1249" s="221">
        <f t="shared" si="978"/>
        <v>0</v>
      </c>
      <c r="BH1249" s="221">
        <f t="shared" si="978"/>
        <v>0</v>
      </c>
      <c r="BI1249" s="221">
        <f t="shared" si="978"/>
        <v>0</v>
      </c>
      <c r="BJ1249" s="221">
        <f t="shared" si="978"/>
        <v>0</v>
      </c>
      <c r="BK1249" s="221">
        <f t="shared" si="978"/>
        <v>0</v>
      </c>
      <c r="BL1249" s="221">
        <f t="shared" si="978"/>
        <v>0</v>
      </c>
      <c r="BM1249" s="221">
        <f t="shared" si="978"/>
        <v>0</v>
      </c>
    </row>
    <row r="1250" spans="3:65" ht="12.75" outlineLevel="1">
      <c r="C1250" s="220">
        <f t="shared" si="951"/>
        <v>14</v>
      </c>
      <c r="D1250" s="198" t="str">
        <f t="shared" si="948"/>
        <v>…</v>
      </c>
      <c r="E1250" s="245" t="str">
        <f t="shared" si="948"/>
        <v>Operating Expense</v>
      </c>
      <c r="F1250" s="215">
        <f t="shared" si="948"/>
        <v>2</v>
      </c>
      <c r="G1250" s="215"/>
      <c r="H1250" s="274" t="b">
        <f t="shared" si="952"/>
        <v>0</v>
      </c>
      <c r="I1250" s="267">
        <v>0.50</v>
      </c>
      <c r="K1250" s="236">
        <f t="shared" si="953"/>
        <v>0</v>
      </c>
      <c r="L1250" s="237">
        <f t="shared" si="954"/>
        <v>0</v>
      </c>
      <c r="O1250" s="221">
        <f t="shared" si="979" ref="O1250:AT1250">-O1221*$I1250</f>
        <v>0</v>
      </c>
      <c r="P1250" s="221">
        <f t="shared" si="979"/>
        <v>0</v>
      </c>
      <c r="Q1250" s="221">
        <f t="shared" si="979"/>
        <v>0</v>
      </c>
      <c r="R1250" s="221">
        <f t="shared" si="979"/>
        <v>0</v>
      </c>
      <c r="S1250" s="221">
        <f t="shared" si="979"/>
        <v>0</v>
      </c>
      <c r="T1250" s="221">
        <f t="shared" si="979"/>
        <v>0</v>
      </c>
      <c r="U1250" s="221">
        <f t="shared" si="979"/>
        <v>0</v>
      </c>
      <c r="V1250" s="221">
        <f t="shared" si="979"/>
        <v>0</v>
      </c>
      <c r="W1250" s="221">
        <f t="shared" si="979"/>
        <v>0</v>
      </c>
      <c r="X1250" s="221">
        <f t="shared" si="979"/>
        <v>0</v>
      </c>
      <c r="Y1250" s="221">
        <f t="shared" si="979"/>
        <v>0</v>
      </c>
      <c r="Z1250" s="221">
        <f t="shared" si="979"/>
        <v>0</v>
      </c>
      <c r="AA1250" s="221">
        <f t="shared" si="979"/>
        <v>0</v>
      </c>
      <c r="AB1250" s="221">
        <f t="shared" si="979"/>
        <v>0</v>
      </c>
      <c r="AC1250" s="221">
        <f t="shared" si="979"/>
        <v>0</v>
      </c>
      <c r="AD1250" s="221">
        <f t="shared" si="979"/>
        <v>0</v>
      </c>
      <c r="AE1250" s="221">
        <f t="shared" si="979"/>
        <v>0</v>
      </c>
      <c r="AF1250" s="221">
        <f t="shared" si="979"/>
        <v>0</v>
      </c>
      <c r="AG1250" s="221">
        <f t="shared" si="979"/>
        <v>0</v>
      </c>
      <c r="AH1250" s="221">
        <f t="shared" si="979"/>
        <v>0</v>
      </c>
      <c r="AI1250" s="221">
        <f t="shared" si="979"/>
        <v>0</v>
      </c>
      <c r="AJ1250" s="221">
        <f t="shared" si="979"/>
        <v>0</v>
      </c>
      <c r="AK1250" s="221">
        <f t="shared" si="979"/>
        <v>0</v>
      </c>
      <c r="AL1250" s="221">
        <f t="shared" si="979"/>
        <v>0</v>
      </c>
      <c r="AM1250" s="221">
        <f t="shared" si="979"/>
        <v>0</v>
      </c>
      <c r="AN1250" s="221">
        <f t="shared" si="979"/>
        <v>0</v>
      </c>
      <c r="AO1250" s="221">
        <f t="shared" si="979"/>
        <v>0</v>
      </c>
      <c r="AP1250" s="221">
        <f t="shared" si="979"/>
        <v>0</v>
      </c>
      <c r="AQ1250" s="221">
        <f t="shared" si="979"/>
        <v>0</v>
      </c>
      <c r="AR1250" s="221">
        <f t="shared" si="979"/>
        <v>0</v>
      </c>
      <c r="AS1250" s="221">
        <f t="shared" si="979"/>
        <v>0</v>
      </c>
      <c r="AT1250" s="221">
        <f t="shared" si="979"/>
        <v>0</v>
      </c>
      <c r="AU1250" s="221">
        <f t="shared" si="980" ref="AU1250:BM1250">-AU1221*$I1250</f>
        <v>0</v>
      </c>
      <c r="AV1250" s="221">
        <f t="shared" si="980"/>
        <v>0</v>
      </c>
      <c r="AW1250" s="221">
        <f t="shared" si="980"/>
        <v>0</v>
      </c>
      <c r="AX1250" s="221">
        <f t="shared" si="980"/>
        <v>0</v>
      </c>
      <c r="AY1250" s="221">
        <f t="shared" si="980"/>
        <v>0</v>
      </c>
      <c r="AZ1250" s="221">
        <f t="shared" si="980"/>
        <v>0</v>
      </c>
      <c r="BA1250" s="221">
        <f t="shared" si="980"/>
        <v>0</v>
      </c>
      <c r="BB1250" s="221">
        <f t="shared" si="980"/>
        <v>0</v>
      </c>
      <c r="BC1250" s="221">
        <f t="shared" si="980"/>
        <v>0</v>
      </c>
      <c r="BD1250" s="221">
        <f t="shared" si="980"/>
        <v>0</v>
      </c>
      <c r="BE1250" s="221">
        <f t="shared" si="980"/>
        <v>0</v>
      </c>
      <c r="BF1250" s="221">
        <f t="shared" si="980"/>
        <v>0</v>
      </c>
      <c r="BG1250" s="221">
        <f t="shared" si="980"/>
        <v>0</v>
      </c>
      <c r="BH1250" s="221">
        <f t="shared" si="980"/>
        <v>0</v>
      </c>
      <c r="BI1250" s="221">
        <f t="shared" si="980"/>
        <v>0</v>
      </c>
      <c r="BJ1250" s="221">
        <f t="shared" si="980"/>
        <v>0</v>
      </c>
      <c r="BK1250" s="221">
        <f t="shared" si="980"/>
        <v>0</v>
      </c>
      <c r="BL1250" s="221">
        <f t="shared" si="980"/>
        <v>0</v>
      </c>
      <c r="BM1250" s="221">
        <f t="shared" si="980"/>
        <v>0</v>
      </c>
    </row>
    <row r="1251" spans="3:65" ht="12.75" outlineLevel="1">
      <c r="C1251" s="220">
        <f t="shared" si="951"/>
        <v>15</v>
      </c>
      <c r="D1251" s="198" t="str">
        <f t="shared" si="948"/>
        <v>…</v>
      </c>
      <c r="E1251" s="245" t="str">
        <f t="shared" si="948"/>
        <v>Operating Expense</v>
      </c>
      <c r="F1251" s="215">
        <f t="shared" si="948"/>
        <v>2</v>
      </c>
      <c r="G1251" s="215"/>
      <c r="H1251" s="274" t="b">
        <f t="shared" si="952"/>
        <v>0</v>
      </c>
      <c r="I1251" s="267">
        <v>0.50</v>
      </c>
      <c r="K1251" s="236">
        <f t="shared" si="953"/>
        <v>0</v>
      </c>
      <c r="L1251" s="237">
        <f t="shared" si="954"/>
        <v>0</v>
      </c>
      <c r="O1251" s="221">
        <f t="shared" si="981" ref="O1251:AT1251">-O1222*$I1251</f>
        <v>0</v>
      </c>
      <c r="P1251" s="221">
        <f t="shared" si="981"/>
        <v>0</v>
      </c>
      <c r="Q1251" s="221">
        <f t="shared" si="981"/>
        <v>0</v>
      </c>
      <c r="R1251" s="221">
        <f t="shared" si="981"/>
        <v>0</v>
      </c>
      <c r="S1251" s="221">
        <f t="shared" si="981"/>
        <v>0</v>
      </c>
      <c r="T1251" s="221">
        <f t="shared" si="981"/>
        <v>0</v>
      </c>
      <c r="U1251" s="221">
        <f t="shared" si="981"/>
        <v>0</v>
      </c>
      <c r="V1251" s="221">
        <f t="shared" si="981"/>
        <v>0</v>
      </c>
      <c r="W1251" s="221">
        <f t="shared" si="981"/>
        <v>0</v>
      </c>
      <c r="X1251" s="221">
        <f t="shared" si="981"/>
        <v>0</v>
      </c>
      <c r="Y1251" s="221">
        <f t="shared" si="981"/>
        <v>0</v>
      </c>
      <c r="Z1251" s="221">
        <f t="shared" si="981"/>
        <v>0</v>
      </c>
      <c r="AA1251" s="221">
        <f t="shared" si="981"/>
        <v>0</v>
      </c>
      <c r="AB1251" s="221">
        <f t="shared" si="981"/>
        <v>0</v>
      </c>
      <c r="AC1251" s="221">
        <f t="shared" si="981"/>
        <v>0</v>
      </c>
      <c r="AD1251" s="221">
        <f t="shared" si="981"/>
        <v>0</v>
      </c>
      <c r="AE1251" s="221">
        <f t="shared" si="981"/>
        <v>0</v>
      </c>
      <c r="AF1251" s="221">
        <f t="shared" si="981"/>
        <v>0</v>
      </c>
      <c r="AG1251" s="221">
        <f t="shared" si="981"/>
        <v>0</v>
      </c>
      <c r="AH1251" s="221">
        <f t="shared" si="981"/>
        <v>0</v>
      </c>
      <c r="AI1251" s="221">
        <f t="shared" si="981"/>
        <v>0</v>
      </c>
      <c r="AJ1251" s="221">
        <f t="shared" si="981"/>
        <v>0</v>
      </c>
      <c r="AK1251" s="221">
        <f t="shared" si="981"/>
        <v>0</v>
      </c>
      <c r="AL1251" s="221">
        <f t="shared" si="981"/>
        <v>0</v>
      </c>
      <c r="AM1251" s="221">
        <f t="shared" si="981"/>
        <v>0</v>
      </c>
      <c r="AN1251" s="221">
        <f t="shared" si="981"/>
        <v>0</v>
      </c>
      <c r="AO1251" s="221">
        <f t="shared" si="981"/>
        <v>0</v>
      </c>
      <c r="AP1251" s="221">
        <f t="shared" si="981"/>
        <v>0</v>
      </c>
      <c r="AQ1251" s="221">
        <f t="shared" si="981"/>
        <v>0</v>
      </c>
      <c r="AR1251" s="221">
        <f t="shared" si="981"/>
        <v>0</v>
      </c>
      <c r="AS1251" s="221">
        <f t="shared" si="981"/>
        <v>0</v>
      </c>
      <c r="AT1251" s="221">
        <f t="shared" si="981"/>
        <v>0</v>
      </c>
      <c r="AU1251" s="221">
        <f t="shared" si="982" ref="AU1251:BM1251">-AU1222*$I1251</f>
        <v>0</v>
      </c>
      <c r="AV1251" s="221">
        <f t="shared" si="982"/>
        <v>0</v>
      </c>
      <c r="AW1251" s="221">
        <f t="shared" si="982"/>
        <v>0</v>
      </c>
      <c r="AX1251" s="221">
        <f t="shared" si="982"/>
        <v>0</v>
      </c>
      <c r="AY1251" s="221">
        <f t="shared" si="982"/>
        <v>0</v>
      </c>
      <c r="AZ1251" s="221">
        <f t="shared" si="982"/>
        <v>0</v>
      </c>
      <c r="BA1251" s="221">
        <f t="shared" si="982"/>
        <v>0</v>
      </c>
      <c r="BB1251" s="221">
        <f t="shared" si="982"/>
        <v>0</v>
      </c>
      <c r="BC1251" s="221">
        <f t="shared" si="982"/>
        <v>0</v>
      </c>
      <c r="BD1251" s="221">
        <f t="shared" si="982"/>
        <v>0</v>
      </c>
      <c r="BE1251" s="221">
        <f t="shared" si="982"/>
        <v>0</v>
      </c>
      <c r="BF1251" s="221">
        <f t="shared" si="982"/>
        <v>0</v>
      </c>
      <c r="BG1251" s="221">
        <f t="shared" si="982"/>
        <v>0</v>
      </c>
      <c r="BH1251" s="221">
        <f t="shared" si="982"/>
        <v>0</v>
      </c>
      <c r="BI1251" s="221">
        <f t="shared" si="982"/>
        <v>0</v>
      </c>
      <c r="BJ1251" s="221">
        <f t="shared" si="982"/>
        <v>0</v>
      </c>
      <c r="BK1251" s="221">
        <f t="shared" si="982"/>
        <v>0</v>
      </c>
      <c r="BL1251" s="221">
        <f t="shared" si="982"/>
        <v>0</v>
      </c>
      <c r="BM1251" s="221">
        <f t="shared" si="982"/>
        <v>0</v>
      </c>
    </row>
    <row r="1252" spans="3:65" ht="12.75" outlineLevel="1">
      <c r="C1252" s="220">
        <f t="shared" si="951"/>
        <v>16</v>
      </c>
      <c r="D1252" s="198" t="str">
        <f t="shared" si="948"/>
        <v>…</v>
      </c>
      <c r="E1252" s="245" t="str">
        <f t="shared" si="948"/>
        <v>Operating Expense</v>
      </c>
      <c r="F1252" s="215">
        <f t="shared" si="948"/>
        <v>2</v>
      </c>
      <c r="G1252" s="215"/>
      <c r="H1252" s="274" t="b">
        <f t="shared" si="952"/>
        <v>0</v>
      </c>
      <c r="I1252" s="267">
        <v>0.50</v>
      </c>
      <c r="K1252" s="236">
        <f t="shared" si="953"/>
        <v>0</v>
      </c>
      <c r="L1252" s="237">
        <f t="shared" si="954"/>
        <v>0</v>
      </c>
      <c r="O1252" s="221">
        <f t="shared" si="983" ref="O1252:AT1252">-O1223*$I1252</f>
        <v>0</v>
      </c>
      <c r="P1252" s="221">
        <f t="shared" si="983"/>
        <v>0</v>
      </c>
      <c r="Q1252" s="221">
        <f t="shared" si="983"/>
        <v>0</v>
      </c>
      <c r="R1252" s="221">
        <f t="shared" si="983"/>
        <v>0</v>
      </c>
      <c r="S1252" s="221">
        <f t="shared" si="983"/>
        <v>0</v>
      </c>
      <c r="T1252" s="221">
        <f t="shared" si="983"/>
        <v>0</v>
      </c>
      <c r="U1252" s="221">
        <f t="shared" si="983"/>
        <v>0</v>
      </c>
      <c r="V1252" s="221">
        <f t="shared" si="983"/>
        <v>0</v>
      </c>
      <c r="W1252" s="221">
        <f t="shared" si="983"/>
        <v>0</v>
      </c>
      <c r="X1252" s="221">
        <f t="shared" si="983"/>
        <v>0</v>
      </c>
      <c r="Y1252" s="221">
        <f t="shared" si="983"/>
        <v>0</v>
      </c>
      <c r="Z1252" s="221">
        <f t="shared" si="983"/>
        <v>0</v>
      </c>
      <c r="AA1252" s="221">
        <f t="shared" si="983"/>
        <v>0</v>
      </c>
      <c r="AB1252" s="221">
        <f t="shared" si="983"/>
        <v>0</v>
      </c>
      <c r="AC1252" s="221">
        <f t="shared" si="983"/>
        <v>0</v>
      </c>
      <c r="AD1252" s="221">
        <f t="shared" si="983"/>
        <v>0</v>
      </c>
      <c r="AE1252" s="221">
        <f t="shared" si="983"/>
        <v>0</v>
      </c>
      <c r="AF1252" s="221">
        <f t="shared" si="983"/>
        <v>0</v>
      </c>
      <c r="AG1252" s="221">
        <f t="shared" si="983"/>
        <v>0</v>
      </c>
      <c r="AH1252" s="221">
        <f t="shared" si="983"/>
        <v>0</v>
      </c>
      <c r="AI1252" s="221">
        <f t="shared" si="983"/>
        <v>0</v>
      </c>
      <c r="AJ1252" s="221">
        <f t="shared" si="983"/>
        <v>0</v>
      </c>
      <c r="AK1252" s="221">
        <f t="shared" si="983"/>
        <v>0</v>
      </c>
      <c r="AL1252" s="221">
        <f t="shared" si="983"/>
        <v>0</v>
      </c>
      <c r="AM1252" s="221">
        <f t="shared" si="983"/>
        <v>0</v>
      </c>
      <c r="AN1252" s="221">
        <f t="shared" si="983"/>
        <v>0</v>
      </c>
      <c r="AO1252" s="221">
        <f t="shared" si="983"/>
        <v>0</v>
      </c>
      <c r="AP1252" s="221">
        <f t="shared" si="983"/>
        <v>0</v>
      </c>
      <c r="AQ1252" s="221">
        <f t="shared" si="983"/>
        <v>0</v>
      </c>
      <c r="AR1252" s="221">
        <f t="shared" si="983"/>
        <v>0</v>
      </c>
      <c r="AS1252" s="221">
        <f t="shared" si="983"/>
        <v>0</v>
      </c>
      <c r="AT1252" s="221">
        <f t="shared" si="983"/>
        <v>0</v>
      </c>
      <c r="AU1252" s="221">
        <f t="shared" si="984" ref="AU1252:BM1252">-AU1223*$I1252</f>
        <v>0</v>
      </c>
      <c r="AV1252" s="221">
        <f t="shared" si="984"/>
        <v>0</v>
      </c>
      <c r="AW1252" s="221">
        <f t="shared" si="984"/>
        <v>0</v>
      </c>
      <c r="AX1252" s="221">
        <f t="shared" si="984"/>
        <v>0</v>
      </c>
      <c r="AY1252" s="221">
        <f t="shared" si="984"/>
        <v>0</v>
      </c>
      <c r="AZ1252" s="221">
        <f t="shared" si="984"/>
        <v>0</v>
      </c>
      <c r="BA1252" s="221">
        <f t="shared" si="984"/>
        <v>0</v>
      </c>
      <c r="BB1252" s="221">
        <f t="shared" si="984"/>
        <v>0</v>
      </c>
      <c r="BC1252" s="221">
        <f t="shared" si="984"/>
        <v>0</v>
      </c>
      <c r="BD1252" s="221">
        <f t="shared" si="984"/>
        <v>0</v>
      </c>
      <c r="BE1252" s="221">
        <f t="shared" si="984"/>
        <v>0</v>
      </c>
      <c r="BF1252" s="221">
        <f t="shared" si="984"/>
        <v>0</v>
      </c>
      <c r="BG1252" s="221">
        <f t="shared" si="984"/>
        <v>0</v>
      </c>
      <c r="BH1252" s="221">
        <f t="shared" si="984"/>
        <v>0</v>
      </c>
      <c r="BI1252" s="221">
        <f t="shared" si="984"/>
        <v>0</v>
      </c>
      <c r="BJ1252" s="221">
        <f t="shared" si="984"/>
        <v>0</v>
      </c>
      <c r="BK1252" s="221">
        <f t="shared" si="984"/>
        <v>0</v>
      </c>
      <c r="BL1252" s="221">
        <f t="shared" si="984"/>
        <v>0</v>
      </c>
      <c r="BM1252" s="221">
        <f t="shared" si="984"/>
        <v>0</v>
      </c>
    </row>
    <row r="1253" spans="3:65" ht="12.75" outlineLevel="1">
      <c r="C1253" s="220">
        <f t="shared" si="951"/>
        <v>17</v>
      </c>
      <c r="D1253" s="198" t="str">
        <f t="shared" si="948"/>
        <v>…</v>
      </c>
      <c r="E1253" s="245" t="str">
        <f t="shared" si="948"/>
        <v>Operating Expense</v>
      </c>
      <c r="F1253" s="215">
        <f t="shared" si="948"/>
        <v>2</v>
      </c>
      <c r="G1253" s="215"/>
      <c r="H1253" s="274" t="b">
        <f t="shared" si="952"/>
        <v>0</v>
      </c>
      <c r="I1253" s="267">
        <v>0.50</v>
      </c>
      <c r="K1253" s="236">
        <f t="shared" si="953"/>
        <v>0</v>
      </c>
      <c r="L1253" s="237">
        <f t="shared" si="954"/>
        <v>0</v>
      </c>
      <c r="O1253" s="221">
        <f t="shared" si="985" ref="O1253:AT1253">-O1224*$I1253</f>
        <v>0</v>
      </c>
      <c r="P1253" s="221">
        <f t="shared" si="985"/>
        <v>0</v>
      </c>
      <c r="Q1253" s="221">
        <f t="shared" si="985"/>
        <v>0</v>
      </c>
      <c r="R1253" s="221">
        <f t="shared" si="985"/>
        <v>0</v>
      </c>
      <c r="S1253" s="221">
        <f t="shared" si="985"/>
        <v>0</v>
      </c>
      <c r="T1253" s="221">
        <f t="shared" si="985"/>
        <v>0</v>
      </c>
      <c r="U1253" s="221">
        <f t="shared" si="985"/>
        <v>0</v>
      </c>
      <c r="V1253" s="221">
        <f t="shared" si="985"/>
        <v>0</v>
      </c>
      <c r="W1253" s="221">
        <f t="shared" si="985"/>
        <v>0</v>
      </c>
      <c r="X1253" s="221">
        <f t="shared" si="985"/>
        <v>0</v>
      </c>
      <c r="Y1253" s="221">
        <f t="shared" si="985"/>
        <v>0</v>
      </c>
      <c r="Z1253" s="221">
        <f t="shared" si="985"/>
        <v>0</v>
      </c>
      <c r="AA1253" s="221">
        <f t="shared" si="985"/>
        <v>0</v>
      </c>
      <c r="AB1253" s="221">
        <f t="shared" si="985"/>
        <v>0</v>
      </c>
      <c r="AC1253" s="221">
        <f t="shared" si="985"/>
        <v>0</v>
      </c>
      <c r="AD1253" s="221">
        <f t="shared" si="985"/>
        <v>0</v>
      </c>
      <c r="AE1253" s="221">
        <f t="shared" si="985"/>
        <v>0</v>
      </c>
      <c r="AF1253" s="221">
        <f t="shared" si="985"/>
        <v>0</v>
      </c>
      <c r="AG1253" s="221">
        <f t="shared" si="985"/>
        <v>0</v>
      </c>
      <c r="AH1253" s="221">
        <f t="shared" si="985"/>
        <v>0</v>
      </c>
      <c r="AI1253" s="221">
        <f t="shared" si="985"/>
        <v>0</v>
      </c>
      <c r="AJ1253" s="221">
        <f t="shared" si="985"/>
        <v>0</v>
      </c>
      <c r="AK1253" s="221">
        <f t="shared" si="985"/>
        <v>0</v>
      </c>
      <c r="AL1253" s="221">
        <f t="shared" si="985"/>
        <v>0</v>
      </c>
      <c r="AM1253" s="221">
        <f t="shared" si="985"/>
        <v>0</v>
      </c>
      <c r="AN1253" s="221">
        <f t="shared" si="985"/>
        <v>0</v>
      </c>
      <c r="AO1253" s="221">
        <f t="shared" si="985"/>
        <v>0</v>
      </c>
      <c r="AP1253" s="221">
        <f t="shared" si="985"/>
        <v>0</v>
      </c>
      <c r="AQ1253" s="221">
        <f t="shared" si="985"/>
        <v>0</v>
      </c>
      <c r="AR1253" s="221">
        <f t="shared" si="985"/>
        <v>0</v>
      </c>
      <c r="AS1253" s="221">
        <f t="shared" si="985"/>
        <v>0</v>
      </c>
      <c r="AT1253" s="221">
        <f t="shared" si="985"/>
        <v>0</v>
      </c>
      <c r="AU1253" s="221">
        <f t="shared" si="986" ref="AU1253:BM1253">-AU1224*$I1253</f>
        <v>0</v>
      </c>
      <c r="AV1253" s="221">
        <f t="shared" si="986"/>
        <v>0</v>
      </c>
      <c r="AW1253" s="221">
        <f t="shared" si="986"/>
        <v>0</v>
      </c>
      <c r="AX1253" s="221">
        <f t="shared" si="986"/>
        <v>0</v>
      </c>
      <c r="AY1253" s="221">
        <f t="shared" si="986"/>
        <v>0</v>
      </c>
      <c r="AZ1253" s="221">
        <f t="shared" si="986"/>
        <v>0</v>
      </c>
      <c r="BA1253" s="221">
        <f t="shared" si="986"/>
        <v>0</v>
      </c>
      <c r="BB1253" s="221">
        <f t="shared" si="986"/>
        <v>0</v>
      </c>
      <c r="BC1253" s="221">
        <f t="shared" si="986"/>
        <v>0</v>
      </c>
      <c r="BD1253" s="221">
        <f t="shared" si="986"/>
        <v>0</v>
      </c>
      <c r="BE1253" s="221">
        <f t="shared" si="986"/>
        <v>0</v>
      </c>
      <c r="BF1253" s="221">
        <f t="shared" si="986"/>
        <v>0</v>
      </c>
      <c r="BG1253" s="221">
        <f t="shared" si="986"/>
        <v>0</v>
      </c>
      <c r="BH1253" s="221">
        <f t="shared" si="986"/>
        <v>0</v>
      </c>
      <c r="BI1253" s="221">
        <f t="shared" si="986"/>
        <v>0</v>
      </c>
      <c r="BJ1253" s="221">
        <f t="shared" si="986"/>
        <v>0</v>
      </c>
      <c r="BK1253" s="221">
        <f t="shared" si="986"/>
        <v>0</v>
      </c>
      <c r="BL1253" s="221">
        <f t="shared" si="986"/>
        <v>0</v>
      </c>
      <c r="BM1253" s="221">
        <f t="shared" si="986"/>
        <v>0</v>
      </c>
    </row>
    <row r="1254" spans="3:65" ht="12.75" outlineLevel="1">
      <c r="C1254" s="220">
        <f t="shared" si="951"/>
        <v>18</v>
      </c>
      <c r="D1254" s="198" t="str">
        <f t="shared" si="948"/>
        <v>…</v>
      </c>
      <c r="E1254" s="245" t="str">
        <f t="shared" si="948"/>
        <v>Operating Expense</v>
      </c>
      <c r="F1254" s="215">
        <f t="shared" si="948"/>
        <v>2</v>
      </c>
      <c r="G1254" s="215"/>
      <c r="H1254" s="274" t="b">
        <f t="shared" si="952"/>
        <v>0</v>
      </c>
      <c r="I1254" s="267">
        <v>0.50</v>
      </c>
      <c r="K1254" s="236">
        <f t="shared" si="953"/>
        <v>0</v>
      </c>
      <c r="L1254" s="237">
        <f t="shared" si="954"/>
        <v>0</v>
      </c>
      <c r="O1254" s="221">
        <f t="shared" si="987" ref="O1254:AT1254">-O1225*$I1254</f>
        <v>0</v>
      </c>
      <c r="P1254" s="221">
        <f t="shared" si="987"/>
        <v>0</v>
      </c>
      <c r="Q1254" s="221">
        <f t="shared" si="987"/>
        <v>0</v>
      </c>
      <c r="R1254" s="221">
        <f t="shared" si="987"/>
        <v>0</v>
      </c>
      <c r="S1254" s="221">
        <f t="shared" si="987"/>
        <v>0</v>
      </c>
      <c r="T1254" s="221">
        <f t="shared" si="987"/>
        <v>0</v>
      </c>
      <c r="U1254" s="221">
        <f t="shared" si="987"/>
        <v>0</v>
      </c>
      <c r="V1254" s="221">
        <f t="shared" si="987"/>
        <v>0</v>
      </c>
      <c r="W1254" s="221">
        <f t="shared" si="987"/>
        <v>0</v>
      </c>
      <c r="X1254" s="221">
        <f t="shared" si="987"/>
        <v>0</v>
      </c>
      <c r="Y1254" s="221">
        <f t="shared" si="987"/>
        <v>0</v>
      </c>
      <c r="Z1254" s="221">
        <f t="shared" si="987"/>
        <v>0</v>
      </c>
      <c r="AA1254" s="221">
        <f t="shared" si="987"/>
        <v>0</v>
      </c>
      <c r="AB1254" s="221">
        <f t="shared" si="987"/>
        <v>0</v>
      </c>
      <c r="AC1254" s="221">
        <f t="shared" si="987"/>
        <v>0</v>
      </c>
      <c r="AD1254" s="221">
        <f t="shared" si="987"/>
        <v>0</v>
      </c>
      <c r="AE1254" s="221">
        <f t="shared" si="987"/>
        <v>0</v>
      </c>
      <c r="AF1254" s="221">
        <f t="shared" si="987"/>
        <v>0</v>
      </c>
      <c r="AG1254" s="221">
        <f t="shared" si="987"/>
        <v>0</v>
      </c>
      <c r="AH1254" s="221">
        <f t="shared" si="987"/>
        <v>0</v>
      </c>
      <c r="AI1254" s="221">
        <f t="shared" si="987"/>
        <v>0</v>
      </c>
      <c r="AJ1254" s="221">
        <f t="shared" si="987"/>
        <v>0</v>
      </c>
      <c r="AK1254" s="221">
        <f t="shared" si="987"/>
        <v>0</v>
      </c>
      <c r="AL1254" s="221">
        <f t="shared" si="987"/>
        <v>0</v>
      </c>
      <c r="AM1254" s="221">
        <f t="shared" si="987"/>
        <v>0</v>
      </c>
      <c r="AN1254" s="221">
        <f t="shared" si="987"/>
        <v>0</v>
      </c>
      <c r="AO1254" s="221">
        <f t="shared" si="987"/>
        <v>0</v>
      </c>
      <c r="AP1254" s="221">
        <f t="shared" si="987"/>
        <v>0</v>
      </c>
      <c r="AQ1254" s="221">
        <f t="shared" si="987"/>
        <v>0</v>
      </c>
      <c r="AR1254" s="221">
        <f t="shared" si="987"/>
        <v>0</v>
      </c>
      <c r="AS1254" s="221">
        <f t="shared" si="987"/>
        <v>0</v>
      </c>
      <c r="AT1254" s="221">
        <f t="shared" si="987"/>
        <v>0</v>
      </c>
      <c r="AU1254" s="221">
        <f t="shared" si="988" ref="AU1254:BM1254">-AU1225*$I1254</f>
        <v>0</v>
      </c>
      <c r="AV1254" s="221">
        <f t="shared" si="988"/>
        <v>0</v>
      </c>
      <c r="AW1254" s="221">
        <f t="shared" si="988"/>
        <v>0</v>
      </c>
      <c r="AX1254" s="221">
        <f t="shared" si="988"/>
        <v>0</v>
      </c>
      <c r="AY1254" s="221">
        <f t="shared" si="988"/>
        <v>0</v>
      </c>
      <c r="AZ1254" s="221">
        <f t="shared" si="988"/>
        <v>0</v>
      </c>
      <c r="BA1254" s="221">
        <f t="shared" si="988"/>
        <v>0</v>
      </c>
      <c r="BB1254" s="221">
        <f t="shared" si="988"/>
        <v>0</v>
      </c>
      <c r="BC1254" s="221">
        <f t="shared" si="988"/>
        <v>0</v>
      </c>
      <c r="BD1254" s="221">
        <f t="shared" si="988"/>
        <v>0</v>
      </c>
      <c r="BE1254" s="221">
        <f t="shared" si="988"/>
        <v>0</v>
      </c>
      <c r="BF1254" s="221">
        <f t="shared" si="988"/>
        <v>0</v>
      </c>
      <c r="BG1254" s="221">
        <f t="shared" si="988"/>
        <v>0</v>
      </c>
      <c r="BH1254" s="221">
        <f t="shared" si="988"/>
        <v>0</v>
      </c>
      <c r="BI1254" s="221">
        <f t="shared" si="988"/>
        <v>0</v>
      </c>
      <c r="BJ1254" s="221">
        <f t="shared" si="988"/>
        <v>0</v>
      </c>
      <c r="BK1254" s="221">
        <f t="shared" si="988"/>
        <v>0</v>
      </c>
      <c r="BL1254" s="221">
        <f t="shared" si="988"/>
        <v>0</v>
      </c>
      <c r="BM1254" s="221">
        <f t="shared" si="988"/>
        <v>0</v>
      </c>
    </row>
    <row r="1255" spans="3:65" ht="12.75" outlineLevel="1">
      <c r="C1255" s="220">
        <f t="shared" si="951"/>
        <v>19</v>
      </c>
      <c r="D1255" s="198" t="str">
        <f t="shared" si="948"/>
        <v>…</v>
      </c>
      <c r="E1255" s="245" t="str">
        <f t="shared" si="948"/>
        <v>Operating Expense</v>
      </c>
      <c r="F1255" s="215">
        <f t="shared" si="948"/>
        <v>2</v>
      </c>
      <c r="G1255" s="215"/>
      <c r="H1255" s="274" t="b">
        <f t="shared" si="952"/>
        <v>0</v>
      </c>
      <c r="I1255" s="267">
        <v>0.50</v>
      </c>
      <c r="K1255" s="236">
        <f t="shared" si="953"/>
        <v>0</v>
      </c>
      <c r="L1255" s="237">
        <f t="shared" si="954"/>
        <v>0</v>
      </c>
      <c r="O1255" s="221">
        <f t="shared" si="989" ref="O1255:AT1255">-O1226*$I1255</f>
        <v>0</v>
      </c>
      <c r="P1255" s="221">
        <f t="shared" si="989"/>
        <v>0</v>
      </c>
      <c r="Q1255" s="221">
        <f t="shared" si="989"/>
        <v>0</v>
      </c>
      <c r="R1255" s="221">
        <f t="shared" si="989"/>
        <v>0</v>
      </c>
      <c r="S1255" s="221">
        <f t="shared" si="989"/>
        <v>0</v>
      </c>
      <c r="T1255" s="221">
        <f t="shared" si="989"/>
        <v>0</v>
      </c>
      <c r="U1255" s="221">
        <f t="shared" si="989"/>
        <v>0</v>
      </c>
      <c r="V1255" s="221">
        <f t="shared" si="989"/>
        <v>0</v>
      </c>
      <c r="W1255" s="221">
        <f t="shared" si="989"/>
        <v>0</v>
      </c>
      <c r="X1255" s="221">
        <f t="shared" si="989"/>
        <v>0</v>
      </c>
      <c r="Y1255" s="221">
        <f t="shared" si="989"/>
        <v>0</v>
      </c>
      <c r="Z1255" s="221">
        <f t="shared" si="989"/>
        <v>0</v>
      </c>
      <c r="AA1255" s="221">
        <f t="shared" si="989"/>
        <v>0</v>
      </c>
      <c r="AB1255" s="221">
        <f t="shared" si="989"/>
        <v>0</v>
      </c>
      <c r="AC1255" s="221">
        <f t="shared" si="989"/>
        <v>0</v>
      </c>
      <c r="AD1255" s="221">
        <f t="shared" si="989"/>
        <v>0</v>
      </c>
      <c r="AE1255" s="221">
        <f t="shared" si="989"/>
        <v>0</v>
      </c>
      <c r="AF1255" s="221">
        <f t="shared" si="989"/>
        <v>0</v>
      </c>
      <c r="AG1255" s="221">
        <f t="shared" si="989"/>
        <v>0</v>
      </c>
      <c r="AH1255" s="221">
        <f t="shared" si="989"/>
        <v>0</v>
      </c>
      <c r="AI1255" s="221">
        <f t="shared" si="989"/>
        <v>0</v>
      </c>
      <c r="AJ1255" s="221">
        <f t="shared" si="989"/>
        <v>0</v>
      </c>
      <c r="AK1255" s="221">
        <f t="shared" si="989"/>
        <v>0</v>
      </c>
      <c r="AL1255" s="221">
        <f t="shared" si="989"/>
        <v>0</v>
      </c>
      <c r="AM1255" s="221">
        <f t="shared" si="989"/>
        <v>0</v>
      </c>
      <c r="AN1255" s="221">
        <f t="shared" si="989"/>
        <v>0</v>
      </c>
      <c r="AO1255" s="221">
        <f t="shared" si="989"/>
        <v>0</v>
      </c>
      <c r="AP1255" s="221">
        <f t="shared" si="989"/>
        <v>0</v>
      </c>
      <c r="AQ1255" s="221">
        <f t="shared" si="989"/>
        <v>0</v>
      </c>
      <c r="AR1255" s="221">
        <f t="shared" si="989"/>
        <v>0</v>
      </c>
      <c r="AS1255" s="221">
        <f t="shared" si="989"/>
        <v>0</v>
      </c>
      <c r="AT1255" s="221">
        <f t="shared" si="989"/>
        <v>0</v>
      </c>
      <c r="AU1255" s="221">
        <f t="shared" si="990" ref="AU1255:BM1255">-AU1226*$I1255</f>
        <v>0</v>
      </c>
      <c r="AV1255" s="221">
        <f t="shared" si="990"/>
        <v>0</v>
      </c>
      <c r="AW1255" s="221">
        <f t="shared" si="990"/>
        <v>0</v>
      </c>
      <c r="AX1255" s="221">
        <f t="shared" si="990"/>
        <v>0</v>
      </c>
      <c r="AY1255" s="221">
        <f t="shared" si="990"/>
        <v>0</v>
      </c>
      <c r="AZ1255" s="221">
        <f t="shared" si="990"/>
        <v>0</v>
      </c>
      <c r="BA1255" s="221">
        <f t="shared" si="990"/>
        <v>0</v>
      </c>
      <c r="BB1255" s="221">
        <f t="shared" si="990"/>
        <v>0</v>
      </c>
      <c r="BC1255" s="221">
        <f t="shared" si="990"/>
        <v>0</v>
      </c>
      <c r="BD1255" s="221">
        <f t="shared" si="990"/>
        <v>0</v>
      </c>
      <c r="BE1255" s="221">
        <f t="shared" si="990"/>
        <v>0</v>
      </c>
      <c r="BF1255" s="221">
        <f t="shared" si="990"/>
        <v>0</v>
      </c>
      <c r="BG1255" s="221">
        <f t="shared" si="990"/>
        <v>0</v>
      </c>
      <c r="BH1255" s="221">
        <f t="shared" si="990"/>
        <v>0</v>
      </c>
      <c r="BI1255" s="221">
        <f t="shared" si="990"/>
        <v>0</v>
      </c>
      <c r="BJ1255" s="221">
        <f t="shared" si="990"/>
        <v>0</v>
      </c>
      <c r="BK1255" s="221">
        <f t="shared" si="990"/>
        <v>0</v>
      </c>
      <c r="BL1255" s="221">
        <f t="shared" si="990"/>
        <v>0</v>
      </c>
      <c r="BM1255" s="221">
        <f t="shared" si="990"/>
        <v>0</v>
      </c>
    </row>
    <row r="1256" spans="3:65" ht="12.75" outlineLevel="1">
      <c r="C1256" s="220">
        <f t="shared" si="951"/>
        <v>20</v>
      </c>
      <c r="D1256" s="198" t="str">
        <f t="shared" si="948"/>
        <v>…</v>
      </c>
      <c r="E1256" s="245" t="str">
        <f t="shared" si="948"/>
        <v>Operating Expense</v>
      </c>
      <c r="F1256" s="215">
        <f t="shared" si="948"/>
        <v>2</v>
      </c>
      <c r="G1256" s="215"/>
      <c r="H1256" s="274" t="b">
        <f t="shared" si="952"/>
        <v>0</v>
      </c>
      <c r="I1256" s="267">
        <v>0.50</v>
      </c>
      <c r="K1256" s="236">
        <f t="shared" si="953"/>
        <v>0</v>
      </c>
      <c r="L1256" s="237">
        <f t="shared" si="954"/>
        <v>0</v>
      </c>
      <c r="O1256" s="221">
        <f t="shared" si="991" ref="O1256:AT1256">-O1227*$I1256</f>
        <v>0</v>
      </c>
      <c r="P1256" s="221">
        <f t="shared" si="991"/>
        <v>0</v>
      </c>
      <c r="Q1256" s="221">
        <f t="shared" si="991"/>
        <v>0</v>
      </c>
      <c r="R1256" s="221">
        <f t="shared" si="991"/>
        <v>0</v>
      </c>
      <c r="S1256" s="221">
        <f t="shared" si="991"/>
        <v>0</v>
      </c>
      <c r="T1256" s="221">
        <f t="shared" si="991"/>
        <v>0</v>
      </c>
      <c r="U1256" s="221">
        <f t="shared" si="991"/>
        <v>0</v>
      </c>
      <c r="V1256" s="221">
        <f t="shared" si="991"/>
        <v>0</v>
      </c>
      <c r="W1256" s="221">
        <f t="shared" si="991"/>
        <v>0</v>
      </c>
      <c r="X1256" s="221">
        <f t="shared" si="991"/>
        <v>0</v>
      </c>
      <c r="Y1256" s="221">
        <f t="shared" si="991"/>
        <v>0</v>
      </c>
      <c r="Z1256" s="221">
        <f t="shared" si="991"/>
        <v>0</v>
      </c>
      <c r="AA1256" s="221">
        <f t="shared" si="991"/>
        <v>0</v>
      </c>
      <c r="AB1256" s="221">
        <f t="shared" si="991"/>
        <v>0</v>
      </c>
      <c r="AC1256" s="221">
        <f t="shared" si="991"/>
        <v>0</v>
      </c>
      <c r="AD1256" s="221">
        <f t="shared" si="991"/>
        <v>0</v>
      </c>
      <c r="AE1256" s="221">
        <f t="shared" si="991"/>
        <v>0</v>
      </c>
      <c r="AF1256" s="221">
        <f t="shared" si="991"/>
        <v>0</v>
      </c>
      <c r="AG1256" s="221">
        <f t="shared" si="991"/>
        <v>0</v>
      </c>
      <c r="AH1256" s="221">
        <f t="shared" si="991"/>
        <v>0</v>
      </c>
      <c r="AI1256" s="221">
        <f t="shared" si="991"/>
        <v>0</v>
      </c>
      <c r="AJ1256" s="221">
        <f t="shared" si="991"/>
        <v>0</v>
      </c>
      <c r="AK1256" s="221">
        <f t="shared" si="991"/>
        <v>0</v>
      </c>
      <c r="AL1256" s="221">
        <f t="shared" si="991"/>
        <v>0</v>
      </c>
      <c r="AM1256" s="221">
        <f t="shared" si="991"/>
        <v>0</v>
      </c>
      <c r="AN1256" s="221">
        <f t="shared" si="991"/>
        <v>0</v>
      </c>
      <c r="AO1256" s="221">
        <f t="shared" si="991"/>
        <v>0</v>
      </c>
      <c r="AP1256" s="221">
        <f t="shared" si="991"/>
        <v>0</v>
      </c>
      <c r="AQ1256" s="221">
        <f t="shared" si="991"/>
        <v>0</v>
      </c>
      <c r="AR1256" s="221">
        <f t="shared" si="991"/>
        <v>0</v>
      </c>
      <c r="AS1256" s="221">
        <f t="shared" si="991"/>
        <v>0</v>
      </c>
      <c r="AT1256" s="221">
        <f t="shared" si="991"/>
        <v>0</v>
      </c>
      <c r="AU1256" s="221">
        <f t="shared" si="992" ref="AU1256:BM1256">-AU1227*$I1256</f>
        <v>0</v>
      </c>
      <c r="AV1256" s="221">
        <f t="shared" si="992"/>
        <v>0</v>
      </c>
      <c r="AW1256" s="221">
        <f t="shared" si="992"/>
        <v>0</v>
      </c>
      <c r="AX1256" s="221">
        <f t="shared" si="992"/>
        <v>0</v>
      </c>
      <c r="AY1256" s="221">
        <f t="shared" si="992"/>
        <v>0</v>
      </c>
      <c r="AZ1256" s="221">
        <f t="shared" si="992"/>
        <v>0</v>
      </c>
      <c r="BA1256" s="221">
        <f t="shared" si="992"/>
        <v>0</v>
      </c>
      <c r="BB1256" s="221">
        <f t="shared" si="992"/>
        <v>0</v>
      </c>
      <c r="BC1256" s="221">
        <f t="shared" si="992"/>
        <v>0</v>
      </c>
      <c r="BD1256" s="221">
        <f t="shared" si="992"/>
        <v>0</v>
      </c>
      <c r="BE1256" s="221">
        <f t="shared" si="992"/>
        <v>0</v>
      </c>
      <c r="BF1256" s="221">
        <f t="shared" si="992"/>
        <v>0</v>
      </c>
      <c r="BG1256" s="221">
        <f t="shared" si="992"/>
        <v>0</v>
      </c>
      <c r="BH1256" s="221">
        <f t="shared" si="992"/>
        <v>0</v>
      </c>
      <c r="BI1256" s="221">
        <f t="shared" si="992"/>
        <v>0</v>
      </c>
      <c r="BJ1256" s="221">
        <f t="shared" si="992"/>
        <v>0</v>
      </c>
      <c r="BK1256" s="221">
        <f t="shared" si="992"/>
        <v>0</v>
      </c>
      <c r="BL1256" s="221">
        <f t="shared" si="992"/>
        <v>0</v>
      </c>
      <c r="BM1256" s="221">
        <f t="shared" si="992"/>
        <v>0</v>
      </c>
    </row>
    <row r="1257" spans="3:65" ht="12.75" outlineLevel="1">
      <c r="C1257" s="220">
        <f t="shared" si="951"/>
        <v>21</v>
      </c>
      <c r="D1257" s="198" t="str">
        <f t="shared" si="948"/>
        <v>…</v>
      </c>
      <c r="E1257" s="245" t="str">
        <f t="shared" si="948"/>
        <v>Operating Expense</v>
      </c>
      <c r="F1257" s="215">
        <f t="shared" si="948"/>
        <v>2</v>
      </c>
      <c r="G1257" s="215"/>
      <c r="H1257" s="274" t="b">
        <f t="shared" si="952"/>
        <v>0</v>
      </c>
      <c r="I1257" s="267">
        <v>0.50</v>
      </c>
      <c r="K1257" s="236">
        <f t="shared" si="953"/>
        <v>0</v>
      </c>
      <c r="L1257" s="237">
        <f t="shared" si="954"/>
        <v>0</v>
      </c>
      <c r="O1257" s="221">
        <f t="shared" si="993" ref="O1257:AT1257">-O1228*$I1257</f>
        <v>0</v>
      </c>
      <c r="P1257" s="221">
        <f t="shared" si="993"/>
        <v>0</v>
      </c>
      <c r="Q1257" s="221">
        <f t="shared" si="993"/>
        <v>0</v>
      </c>
      <c r="R1257" s="221">
        <f t="shared" si="993"/>
        <v>0</v>
      </c>
      <c r="S1257" s="221">
        <f t="shared" si="993"/>
        <v>0</v>
      </c>
      <c r="T1257" s="221">
        <f t="shared" si="993"/>
        <v>0</v>
      </c>
      <c r="U1257" s="221">
        <f t="shared" si="993"/>
        <v>0</v>
      </c>
      <c r="V1257" s="221">
        <f t="shared" si="993"/>
        <v>0</v>
      </c>
      <c r="W1257" s="221">
        <f t="shared" si="993"/>
        <v>0</v>
      </c>
      <c r="X1257" s="221">
        <f t="shared" si="993"/>
        <v>0</v>
      </c>
      <c r="Y1257" s="221">
        <f t="shared" si="993"/>
        <v>0</v>
      </c>
      <c r="Z1257" s="221">
        <f t="shared" si="993"/>
        <v>0</v>
      </c>
      <c r="AA1257" s="221">
        <f t="shared" si="993"/>
        <v>0</v>
      </c>
      <c r="AB1257" s="221">
        <f t="shared" si="993"/>
        <v>0</v>
      </c>
      <c r="AC1257" s="221">
        <f t="shared" si="993"/>
        <v>0</v>
      </c>
      <c r="AD1257" s="221">
        <f t="shared" si="993"/>
        <v>0</v>
      </c>
      <c r="AE1257" s="221">
        <f t="shared" si="993"/>
        <v>0</v>
      </c>
      <c r="AF1257" s="221">
        <f t="shared" si="993"/>
        <v>0</v>
      </c>
      <c r="AG1257" s="221">
        <f t="shared" si="993"/>
        <v>0</v>
      </c>
      <c r="AH1257" s="221">
        <f t="shared" si="993"/>
        <v>0</v>
      </c>
      <c r="AI1257" s="221">
        <f t="shared" si="993"/>
        <v>0</v>
      </c>
      <c r="AJ1257" s="221">
        <f t="shared" si="993"/>
        <v>0</v>
      </c>
      <c r="AK1257" s="221">
        <f t="shared" si="993"/>
        <v>0</v>
      </c>
      <c r="AL1257" s="221">
        <f t="shared" si="993"/>
        <v>0</v>
      </c>
      <c r="AM1257" s="221">
        <f t="shared" si="993"/>
        <v>0</v>
      </c>
      <c r="AN1257" s="221">
        <f t="shared" si="993"/>
        <v>0</v>
      </c>
      <c r="AO1257" s="221">
        <f t="shared" si="993"/>
        <v>0</v>
      </c>
      <c r="AP1257" s="221">
        <f t="shared" si="993"/>
        <v>0</v>
      </c>
      <c r="AQ1257" s="221">
        <f t="shared" si="993"/>
        <v>0</v>
      </c>
      <c r="AR1257" s="221">
        <f t="shared" si="993"/>
        <v>0</v>
      </c>
      <c r="AS1257" s="221">
        <f t="shared" si="993"/>
        <v>0</v>
      </c>
      <c r="AT1257" s="221">
        <f t="shared" si="993"/>
        <v>0</v>
      </c>
      <c r="AU1257" s="221">
        <f t="shared" si="994" ref="AU1257:BM1257">-AU1228*$I1257</f>
        <v>0</v>
      </c>
      <c r="AV1257" s="221">
        <f t="shared" si="994"/>
        <v>0</v>
      </c>
      <c r="AW1257" s="221">
        <f t="shared" si="994"/>
        <v>0</v>
      </c>
      <c r="AX1257" s="221">
        <f t="shared" si="994"/>
        <v>0</v>
      </c>
      <c r="AY1257" s="221">
        <f t="shared" si="994"/>
        <v>0</v>
      </c>
      <c r="AZ1257" s="221">
        <f t="shared" si="994"/>
        <v>0</v>
      </c>
      <c r="BA1257" s="221">
        <f t="shared" si="994"/>
        <v>0</v>
      </c>
      <c r="BB1257" s="221">
        <f t="shared" si="994"/>
        <v>0</v>
      </c>
      <c r="BC1257" s="221">
        <f t="shared" si="994"/>
        <v>0</v>
      </c>
      <c r="BD1257" s="221">
        <f t="shared" si="994"/>
        <v>0</v>
      </c>
      <c r="BE1257" s="221">
        <f t="shared" si="994"/>
        <v>0</v>
      </c>
      <c r="BF1257" s="221">
        <f t="shared" si="994"/>
        <v>0</v>
      </c>
      <c r="BG1257" s="221">
        <f t="shared" si="994"/>
        <v>0</v>
      </c>
      <c r="BH1257" s="221">
        <f t="shared" si="994"/>
        <v>0</v>
      </c>
      <c r="BI1257" s="221">
        <f t="shared" si="994"/>
        <v>0</v>
      </c>
      <c r="BJ1257" s="221">
        <f t="shared" si="994"/>
        <v>0</v>
      </c>
      <c r="BK1257" s="221">
        <f t="shared" si="994"/>
        <v>0</v>
      </c>
      <c r="BL1257" s="221">
        <f t="shared" si="994"/>
        <v>0</v>
      </c>
      <c r="BM1257" s="221">
        <f t="shared" si="994"/>
        <v>0</v>
      </c>
    </row>
    <row r="1258" spans="3:65" ht="12.75" outlineLevel="1">
      <c r="C1258" s="220">
        <f t="shared" si="951"/>
        <v>22</v>
      </c>
      <c r="D1258" s="198" t="str">
        <f t="shared" si="948"/>
        <v>…</v>
      </c>
      <c r="E1258" s="245" t="str">
        <f t="shared" si="948"/>
        <v>Operating Expense</v>
      </c>
      <c r="F1258" s="215">
        <f t="shared" si="948"/>
        <v>2</v>
      </c>
      <c r="G1258" s="215"/>
      <c r="H1258" s="274" t="b">
        <f t="shared" si="952"/>
        <v>0</v>
      </c>
      <c r="I1258" s="267">
        <v>0.50</v>
      </c>
      <c r="K1258" s="236">
        <f t="shared" si="953"/>
        <v>0</v>
      </c>
      <c r="L1258" s="237">
        <f t="shared" si="954"/>
        <v>0</v>
      </c>
      <c r="O1258" s="221">
        <f t="shared" si="995" ref="O1258:AT1258">-O1229*$I1258</f>
        <v>0</v>
      </c>
      <c r="P1258" s="221">
        <f t="shared" si="995"/>
        <v>0</v>
      </c>
      <c r="Q1258" s="221">
        <f t="shared" si="995"/>
        <v>0</v>
      </c>
      <c r="R1258" s="221">
        <f t="shared" si="995"/>
        <v>0</v>
      </c>
      <c r="S1258" s="221">
        <f t="shared" si="995"/>
        <v>0</v>
      </c>
      <c r="T1258" s="221">
        <f t="shared" si="995"/>
        <v>0</v>
      </c>
      <c r="U1258" s="221">
        <f t="shared" si="995"/>
        <v>0</v>
      </c>
      <c r="V1258" s="221">
        <f t="shared" si="995"/>
        <v>0</v>
      </c>
      <c r="W1258" s="221">
        <f t="shared" si="995"/>
        <v>0</v>
      </c>
      <c r="X1258" s="221">
        <f t="shared" si="995"/>
        <v>0</v>
      </c>
      <c r="Y1258" s="221">
        <f t="shared" si="995"/>
        <v>0</v>
      </c>
      <c r="Z1258" s="221">
        <f t="shared" si="995"/>
        <v>0</v>
      </c>
      <c r="AA1258" s="221">
        <f t="shared" si="995"/>
        <v>0</v>
      </c>
      <c r="AB1258" s="221">
        <f t="shared" si="995"/>
        <v>0</v>
      </c>
      <c r="AC1258" s="221">
        <f t="shared" si="995"/>
        <v>0</v>
      </c>
      <c r="AD1258" s="221">
        <f t="shared" si="995"/>
        <v>0</v>
      </c>
      <c r="AE1258" s="221">
        <f t="shared" si="995"/>
        <v>0</v>
      </c>
      <c r="AF1258" s="221">
        <f t="shared" si="995"/>
        <v>0</v>
      </c>
      <c r="AG1258" s="221">
        <f t="shared" si="995"/>
        <v>0</v>
      </c>
      <c r="AH1258" s="221">
        <f t="shared" si="995"/>
        <v>0</v>
      </c>
      <c r="AI1258" s="221">
        <f t="shared" si="995"/>
        <v>0</v>
      </c>
      <c r="AJ1258" s="221">
        <f t="shared" si="995"/>
        <v>0</v>
      </c>
      <c r="AK1258" s="221">
        <f t="shared" si="995"/>
        <v>0</v>
      </c>
      <c r="AL1258" s="221">
        <f t="shared" si="995"/>
        <v>0</v>
      </c>
      <c r="AM1258" s="221">
        <f t="shared" si="995"/>
        <v>0</v>
      </c>
      <c r="AN1258" s="221">
        <f t="shared" si="995"/>
        <v>0</v>
      </c>
      <c r="AO1258" s="221">
        <f t="shared" si="995"/>
        <v>0</v>
      </c>
      <c r="AP1258" s="221">
        <f t="shared" si="995"/>
        <v>0</v>
      </c>
      <c r="AQ1258" s="221">
        <f t="shared" si="995"/>
        <v>0</v>
      </c>
      <c r="AR1258" s="221">
        <f t="shared" si="995"/>
        <v>0</v>
      </c>
      <c r="AS1258" s="221">
        <f t="shared" si="995"/>
        <v>0</v>
      </c>
      <c r="AT1258" s="221">
        <f t="shared" si="995"/>
        <v>0</v>
      </c>
      <c r="AU1258" s="221">
        <f t="shared" si="996" ref="AU1258:BM1258">-AU1229*$I1258</f>
        <v>0</v>
      </c>
      <c r="AV1258" s="221">
        <f t="shared" si="996"/>
        <v>0</v>
      </c>
      <c r="AW1258" s="221">
        <f t="shared" si="996"/>
        <v>0</v>
      </c>
      <c r="AX1258" s="221">
        <f t="shared" si="996"/>
        <v>0</v>
      </c>
      <c r="AY1258" s="221">
        <f t="shared" si="996"/>
        <v>0</v>
      </c>
      <c r="AZ1258" s="221">
        <f t="shared" si="996"/>
        <v>0</v>
      </c>
      <c r="BA1258" s="221">
        <f t="shared" si="996"/>
        <v>0</v>
      </c>
      <c r="BB1258" s="221">
        <f t="shared" si="996"/>
        <v>0</v>
      </c>
      <c r="BC1258" s="221">
        <f t="shared" si="996"/>
        <v>0</v>
      </c>
      <c r="BD1258" s="221">
        <f t="shared" si="996"/>
        <v>0</v>
      </c>
      <c r="BE1258" s="221">
        <f t="shared" si="996"/>
        <v>0</v>
      </c>
      <c r="BF1258" s="221">
        <f t="shared" si="996"/>
        <v>0</v>
      </c>
      <c r="BG1258" s="221">
        <f t="shared" si="996"/>
        <v>0</v>
      </c>
      <c r="BH1258" s="221">
        <f t="shared" si="996"/>
        <v>0</v>
      </c>
      <c r="BI1258" s="221">
        <f t="shared" si="996"/>
        <v>0</v>
      </c>
      <c r="BJ1258" s="221">
        <f t="shared" si="996"/>
        <v>0</v>
      </c>
      <c r="BK1258" s="221">
        <f t="shared" si="996"/>
        <v>0</v>
      </c>
      <c r="BL1258" s="221">
        <f t="shared" si="996"/>
        <v>0</v>
      </c>
      <c r="BM1258" s="221">
        <f t="shared" si="996"/>
        <v>0</v>
      </c>
    </row>
    <row r="1259" spans="3:65" ht="12.75" outlineLevel="1">
      <c r="C1259" s="220">
        <f t="shared" si="951"/>
        <v>23</v>
      </c>
      <c r="D1259" s="198" t="str">
        <f t="shared" si="948"/>
        <v>…</v>
      </c>
      <c r="E1259" s="245" t="str">
        <f t="shared" si="948"/>
        <v>Operating Expense</v>
      </c>
      <c r="F1259" s="215">
        <f t="shared" si="948"/>
        <v>2</v>
      </c>
      <c r="G1259" s="215"/>
      <c r="H1259" s="274" t="b">
        <f t="shared" si="952"/>
        <v>0</v>
      </c>
      <c r="I1259" s="267">
        <v>0.50</v>
      </c>
      <c r="K1259" s="236">
        <f t="shared" si="953"/>
        <v>0</v>
      </c>
      <c r="L1259" s="237">
        <f t="shared" si="954"/>
        <v>0</v>
      </c>
      <c r="O1259" s="221">
        <f t="shared" si="997" ref="O1259:AT1259">-O1230*$I1259</f>
        <v>0</v>
      </c>
      <c r="P1259" s="221">
        <f t="shared" si="997"/>
        <v>0</v>
      </c>
      <c r="Q1259" s="221">
        <f t="shared" si="997"/>
        <v>0</v>
      </c>
      <c r="R1259" s="221">
        <f t="shared" si="997"/>
        <v>0</v>
      </c>
      <c r="S1259" s="221">
        <f t="shared" si="997"/>
        <v>0</v>
      </c>
      <c r="T1259" s="221">
        <f t="shared" si="997"/>
        <v>0</v>
      </c>
      <c r="U1259" s="221">
        <f t="shared" si="997"/>
        <v>0</v>
      </c>
      <c r="V1259" s="221">
        <f t="shared" si="997"/>
        <v>0</v>
      </c>
      <c r="W1259" s="221">
        <f t="shared" si="997"/>
        <v>0</v>
      </c>
      <c r="X1259" s="221">
        <f t="shared" si="997"/>
        <v>0</v>
      </c>
      <c r="Y1259" s="221">
        <f t="shared" si="997"/>
        <v>0</v>
      </c>
      <c r="Z1259" s="221">
        <f t="shared" si="997"/>
        <v>0</v>
      </c>
      <c r="AA1259" s="221">
        <f t="shared" si="997"/>
        <v>0</v>
      </c>
      <c r="AB1259" s="221">
        <f t="shared" si="997"/>
        <v>0</v>
      </c>
      <c r="AC1259" s="221">
        <f t="shared" si="997"/>
        <v>0</v>
      </c>
      <c r="AD1259" s="221">
        <f t="shared" si="997"/>
        <v>0</v>
      </c>
      <c r="AE1259" s="221">
        <f t="shared" si="997"/>
        <v>0</v>
      </c>
      <c r="AF1259" s="221">
        <f t="shared" si="997"/>
        <v>0</v>
      </c>
      <c r="AG1259" s="221">
        <f t="shared" si="997"/>
        <v>0</v>
      </c>
      <c r="AH1259" s="221">
        <f t="shared" si="997"/>
        <v>0</v>
      </c>
      <c r="AI1259" s="221">
        <f t="shared" si="997"/>
        <v>0</v>
      </c>
      <c r="AJ1259" s="221">
        <f t="shared" si="997"/>
        <v>0</v>
      </c>
      <c r="AK1259" s="221">
        <f t="shared" si="997"/>
        <v>0</v>
      </c>
      <c r="AL1259" s="221">
        <f t="shared" si="997"/>
        <v>0</v>
      </c>
      <c r="AM1259" s="221">
        <f t="shared" si="997"/>
        <v>0</v>
      </c>
      <c r="AN1259" s="221">
        <f t="shared" si="997"/>
        <v>0</v>
      </c>
      <c r="AO1259" s="221">
        <f t="shared" si="997"/>
        <v>0</v>
      </c>
      <c r="AP1259" s="221">
        <f t="shared" si="997"/>
        <v>0</v>
      </c>
      <c r="AQ1259" s="221">
        <f t="shared" si="997"/>
        <v>0</v>
      </c>
      <c r="AR1259" s="221">
        <f t="shared" si="997"/>
        <v>0</v>
      </c>
      <c r="AS1259" s="221">
        <f t="shared" si="997"/>
        <v>0</v>
      </c>
      <c r="AT1259" s="221">
        <f t="shared" si="997"/>
        <v>0</v>
      </c>
      <c r="AU1259" s="221">
        <f t="shared" si="998" ref="AU1259:BM1259">-AU1230*$I1259</f>
        <v>0</v>
      </c>
      <c r="AV1259" s="221">
        <f t="shared" si="998"/>
        <v>0</v>
      </c>
      <c r="AW1259" s="221">
        <f t="shared" si="998"/>
        <v>0</v>
      </c>
      <c r="AX1259" s="221">
        <f t="shared" si="998"/>
        <v>0</v>
      </c>
      <c r="AY1259" s="221">
        <f t="shared" si="998"/>
        <v>0</v>
      </c>
      <c r="AZ1259" s="221">
        <f t="shared" si="998"/>
        <v>0</v>
      </c>
      <c r="BA1259" s="221">
        <f t="shared" si="998"/>
        <v>0</v>
      </c>
      <c r="BB1259" s="221">
        <f t="shared" si="998"/>
        <v>0</v>
      </c>
      <c r="BC1259" s="221">
        <f t="shared" si="998"/>
        <v>0</v>
      </c>
      <c r="BD1259" s="221">
        <f t="shared" si="998"/>
        <v>0</v>
      </c>
      <c r="BE1259" s="221">
        <f t="shared" si="998"/>
        <v>0</v>
      </c>
      <c r="BF1259" s="221">
        <f t="shared" si="998"/>
        <v>0</v>
      </c>
      <c r="BG1259" s="221">
        <f t="shared" si="998"/>
        <v>0</v>
      </c>
      <c r="BH1259" s="221">
        <f t="shared" si="998"/>
        <v>0</v>
      </c>
      <c r="BI1259" s="221">
        <f t="shared" si="998"/>
        <v>0</v>
      </c>
      <c r="BJ1259" s="221">
        <f t="shared" si="998"/>
        <v>0</v>
      </c>
      <c r="BK1259" s="221">
        <f t="shared" si="998"/>
        <v>0</v>
      </c>
      <c r="BL1259" s="221">
        <f t="shared" si="998"/>
        <v>0</v>
      </c>
      <c r="BM1259" s="221">
        <f t="shared" si="998"/>
        <v>0</v>
      </c>
    </row>
    <row r="1260" spans="3:65" ht="12.75" outlineLevel="1">
      <c r="C1260" s="220">
        <f t="shared" si="951"/>
        <v>24</v>
      </c>
      <c r="D1260" s="198" t="str">
        <f t="shared" si="948"/>
        <v>…</v>
      </c>
      <c r="E1260" s="245" t="str">
        <f t="shared" si="948"/>
        <v>Operating Expense</v>
      </c>
      <c r="F1260" s="215">
        <f t="shared" si="948"/>
        <v>2</v>
      </c>
      <c r="G1260" s="215"/>
      <c r="H1260" s="274" t="b">
        <f t="shared" si="952"/>
        <v>0</v>
      </c>
      <c r="I1260" s="267">
        <v>0.50</v>
      </c>
      <c r="K1260" s="236">
        <f t="shared" si="953"/>
        <v>0</v>
      </c>
      <c r="L1260" s="237">
        <f t="shared" si="954"/>
        <v>0</v>
      </c>
      <c r="O1260" s="221">
        <f t="shared" si="999" ref="O1260:AT1260">-O1231*$I1260</f>
        <v>0</v>
      </c>
      <c r="P1260" s="221">
        <f t="shared" si="999"/>
        <v>0</v>
      </c>
      <c r="Q1260" s="221">
        <f t="shared" si="999"/>
        <v>0</v>
      </c>
      <c r="R1260" s="221">
        <f t="shared" si="999"/>
        <v>0</v>
      </c>
      <c r="S1260" s="221">
        <f t="shared" si="999"/>
        <v>0</v>
      </c>
      <c r="T1260" s="221">
        <f t="shared" si="999"/>
        <v>0</v>
      </c>
      <c r="U1260" s="221">
        <f t="shared" si="999"/>
        <v>0</v>
      </c>
      <c r="V1260" s="221">
        <f t="shared" si="999"/>
        <v>0</v>
      </c>
      <c r="W1260" s="221">
        <f t="shared" si="999"/>
        <v>0</v>
      </c>
      <c r="X1260" s="221">
        <f t="shared" si="999"/>
        <v>0</v>
      </c>
      <c r="Y1260" s="221">
        <f t="shared" si="999"/>
        <v>0</v>
      </c>
      <c r="Z1260" s="221">
        <f t="shared" si="999"/>
        <v>0</v>
      </c>
      <c r="AA1260" s="221">
        <f t="shared" si="999"/>
        <v>0</v>
      </c>
      <c r="AB1260" s="221">
        <f t="shared" si="999"/>
        <v>0</v>
      </c>
      <c r="AC1260" s="221">
        <f t="shared" si="999"/>
        <v>0</v>
      </c>
      <c r="AD1260" s="221">
        <f t="shared" si="999"/>
        <v>0</v>
      </c>
      <c r="AE1260" s="221">
        <f t="shared" si="999"/>
        <v>0</v>
      </c>
      <c r="AF1260" s="221">
        <f t="shared" si="999"/>
        <v>0</v>
      </c>
      <c r="AG1260" s="221">
        <f t="shared" si="999"/>
        <v>0</v>
      </c>
      <c r="AH1260" s="221">
        <f t="shared" si="999"/>
        <v>0</v>
      </c>
      <c r="AI1260" s="221">
        <f t="shared" si="999"/>
        <v>0</v>
      </c>
      <c r="AJ1260" s="221">
        <f t="shared" si="999"/>
        <v>0</v>
      </c>
      <c r="AK1260" s="221">
        <f t="shared" si="999"/>
        <v>0</v>
      </c>
      <c r="AL1260" s="221">
        <f t="shared" si="999"/>
        <v>0</v>
      </c>
      <c r="AM1260" s="221">
        <f t="shared" si="999"/>
        <v>0</v>
      </c>
      <c r="AN1260" s="221">
        <f t="shared" si="999"/>
        <v>0</v>
      </c>
      <c r="AO1260" s="221">
        <f t="shared" si="999"/>
        <v>0</v>
      </c>
      <c r="AP1260" s="221">
        <f t="shared" si="999"/>
        <v>0</v>
      </c>
      <c r="AQ1260" s="221">
        <f t="shared" si="999"/>
        <v>0</v>
      </c>
      <c r="AR1260" s="221">
        <f t="shared" si="999"/>
        <v>0</v>
      </c>
      <c r="AS1260" s="221">
        <f t="shared" si="999"/>
        <v>0</v>
      </c>
      <c r="AT1260" s="221">
        <f t="shared" si="999"/>
        <v>0</v>
      </c>
      <c r="AU1260" s="221">
        <f t="shared" si="1000" ref="AU1260:BM1260">-AU1231*$I1260</f>
        <v>0</v>
      </c>
      <c r="AV1260" s="221">
        <f t="shared" si="1000"/>
        <v>0</v>
      </c>
      <c r="AW1260" s="221">
        <f t="shared" si="1000"/>
        <v>0</v>
      </c>
      <c r="AX1260" s="221">
        <f t="shared" si="1000"/>
        <v>0</v>
      </c>
      <c r="AY1260" s="221">
        <f t="shared" si="1000"/>
        <v>0</v>
      </c>
      <c r="AZ1260" s="221">
        <f t="shared" si="1000"/>
        <v>0</v>
      </c>
      <c r="BA1260" s="221">
        <f t="shared" si="1000"/>
        <v>0</v>
      </c>
      <c r="BB1260" s="221">
        <f t="shared" si="1000"/>
        <v>0</v>
      </c>
      <c r="BC1260" s="221">
        <f t="shared" si="1000"/>
        <v>0</v>
      </c>
      <c r="BD1260" s="221">
        <f t="shared" si="1000"/>
        <v>0</v>
      </c>
      <c r="BE1260" s="221">
        <f t="shared" si="1000"/>
        <v>0</v>
      </c>
      <c r="BF1260" s="221">
        <f t="shared" si="1000"/>
        <v>0</v>
      </c>
      <c r="BG1260" s="221">
        <f t="shared" si="1000"/>
        <v>0</v>
      </c>
      <c r="BH1260" s="221">
        <f t="shared" si="1000"/>
        <v>0</v>
      </c>
      <c r="BI1260" s="221">
        <f t="shared" si="1000"/>
        <v>0</v>
      </c>
      <c r="BJ1260" s="221">
        <f t="shared" si="1000"/>
        <v>0</v>
      </c>
      <c r="BK1260" s="221">
        <f t="shared" si="1000"/>
        <v>0</v>
      </c>
      <c r="BL1260" s="221">
        <f t="shared" si="1000"/>
        <v>0</v>
      </c>
      <c r="BM1260" s="221">
        <f t="shared" si="1000"/>
        <v>0</v>
      </c>
    </row>
    <row r="1261" spans="3:65" ht="12.75" outlineLevel="1">
      <c r="C1261" s="220">
        <f t="shared" si="951"/>
        <v>25</v>
      </c>
      <c r="D1261" s="198" t="str">
        <f t="shared" si="948"/>
        <v>…</v>
      </c>
      <c r="E1261" s="245" t="str">
        <f t="shared" si="948"/>
        <v>Operating Expense</v>
      </c>
      <c r="F1261" s="215">
        <f t="shared" si="948"/>
        <v>2</v>
      </c>
      <c r="G1261" s="215"/>
      <c r="H1261" s="274" t="b">
        <f t="shared" si="952"/>
        <v>0</v>
      </c>
      <c r="I1261" s="267">
        <v>0.50</v>
      </c>
      <c r="K1261" s="239">
        <f t="shared" si="953"/>
        <v>0</v>
      </c>
      <c r="L1261" s="240">
        <f t="shared" si="954"/>
        <v>0</v>
      </c>
      <c r="O1261" s="221">
        <f t="shared" si="1001" ref="O1261:AT1261">-O1232*$I1261</f>
        <v>0</v>
      </c>
      <c r="P1261" s="221">
        <f t="shared" si="1001"/>
        <v>0</v>
      </c>
      <c r="Q1261" s="221">
        <f t="shared" si="1001"/>
        <v>0</v>
      </c>
      <c r="R1261" s="221">
        <f t="shared" si="1001"/>
        <v>0</v>
      </c>
      <c r="S1261" s="221">
        <f t="shared" si="1001"/>
        <v>0</v>
      </c>
      <c r="T1261" s="221">
        <f t="shared" si="1001"/>
        <v>0</v>
      </c>
      <c r="U1261" s="221">
        <f t="shared" si="1001"/>
        <v>0</v>
      </c>
      <c r="V1261" s="221">
        <f t="shared" si="1001"/>
        <v>0</v>
      </c>
      <c r="W1261" s="221">
        <f t="shared" si="1001"/>
        <v>0</v>
      </c>
      <c r="X1261" s="221">
        <f t="shared" si="1001"/>
        <v>0</v>
      </c>
      <c r="Y1261" s="221">
        <f t="shared" si="1001"/>
        <v>0</v>
      </c>
      <c r="Z1261" s="221">
        <f t="shared" si="1001"/>
        <v>0</v>
      </c>
      <c r="AA1261" s="221">
        <f t="shared" si="1001"/>
        <v>0</v>
      </c>
      <c r="AB1261" s="221">
        <f t="shared" si="1001"/>
        <v>0</v>
      </c>
      <c r="AC1261" s="221">
        <f t="shared" si="1001"/>
        <v>0</v>
      </c>
      <c r="AD1261" s="221">
        <f t="shared" si="1001"/>
        <v>0</v>
      </c>
      <c r="AE1261" s="221">
        <f t="shared" si="1001"/>
        <v>0</v>
      </c>
      <c r="AF1261" s="221">
        <f t="shared" si="1001"/>
        <v>0</v>
      </c>
      <c r="AG1261" s="221">
        <f t="shared" si="1001"/>
        <v>0</v>
      </c>
      <c r="AH1261" s="221">
        <f t="shared" si="1001"/>
        <v>0</v>
      </c>
      <c r="AI1261" s="221">
        <f t="shared" si="1001"/>
        <v>0</v>
      </c>
      <c r="AJ1261" s="221">
        <f t="shared" si="1001"/>
        <v>0</v>
      </c>
      <c r="AK1261" s="221">
        <f t="shared" si="1001"/>
        <v>0</v>
      </c>
      <c r="AL1261" s="221">
        <f t="shared" si="1001"/>
        <v>0</v>
      </c>
      <c r="AM1261" s="221">
        <f t="shared" si="1001"/>
        <v>0</v>
      </c>
      <c r="AN1261" s="221">
        <f t="shared" si="1001"/>
        <v>0</v>
      </c>
      <c r="AO1261" s="221">
        <f t="shared" si="1001"/>
        <v>0</v>
      </c>
      <c r="AP1261" s="221">
        <f t="shared" si="1001"/>
        <v>0</v>
      </c>
      <c r="AQ1261" s="221">
        <f t="shared" si="1001"/>
        <v>0</v>
      </c>
      <c r="AR1261" s="221">
        <f t="shared" si="1001"/>
        <v>0</v>
      </c>
      <c r="AS1261" s="221">
        <f t="shared" si="1001"/>
        <v>0</v>
      </c>
      <c r="AT1261" s="221">
        <f t="shared" si="1001"/>
        <v>0</v>
      </c>
      <c r="AU1261" s="221">
        <f t="shared" si="1002" ref="AU1261:BM1261">-AU1232*$I1261</f>
        <v>0</v>
      </c>
      <c r="AV1261" s="221">
        <f t="shared" si="1002"/>
        <v>0</v>
      </c>
      <c r="AW1261" s="221">
        <f t="shared" si="1002"/>
        <v>0</v>
      </c>
      <c r="AX1261" s="221">
        <f t="shared" si="1002"/>
        <v>0</v>
      </c>
      <c r="AY1261" s="221">
        <f t="shared" si="1002"/>
        <v>0</v>
      </c>
      <c r="AZ1261" s="221">
        <f t="shared" si="1002"/>
        <v>0</v>
      </c>
      <c r="BA1261" s="221">
        <f t="shared" si="1002"/>
        <v>0</v>
      </c>
      <c r="BB1261" s="221">
        <f t="shared" si="1002"/>
        <v>0</v>
      </c>
      <c r="BC1261" s="221">
        <f t="shared" si="1002"/>
        <v>0</v>
      </c>
      <c r="BD1261" s="221">
        <f t="shared" si="1002"/>
        <v>0</v>
      </c>
      <c r="BE1261" s="221">
        <f t="shared" si="1002"/>
        <v>0</v>
      </c>
      <c r="BF1261" s="221">
        <f t="shared" si="1002"/>
        <v>0</v>
      </c>
      <c r="BG1261" s="221">
        <f t="shared" si="1002"/>
        <v>0</v>
      </c>
      <c r="BH1261" s="221">
        <f t="shared" si="1002"/>
        <v>0</v>
      </c>
      <c r="BI1261" s="221">
        <f t="shared" si="1002"/>
        <v>0</v>
      </c>
      <c r="BJ1261" s="221">
        <f t="shared" si="1002"/>
        <v>0</v>
      </c>
      <c r="BK1261" s="221">
        <f t="shared" si="1002"/>
        <v>0</v>
      </c>
      <c r="BL1261" s="221">
        <f t="shared" si="1002"/>
        <v>0</v>
      </c>
      <c r="BM1261" s="221">
        <f t="shared" si="1002"/>
        <v>0</v>
      </c>
    </row>
    <row r="1262" spans="4:65" ht="12.75" outlineLevel="1">
      <c r="D1262" s="226" t="str">
        <f>"Total "&amp;D1236</f>
        <v>Total ITC Basis Reduction</v>
      </c>
      <c r="K1262" s="241">
        <f t="shared" si="953"/>
        <v>0</v>
      </c>
      <c r="L1262" s="242">
        <f t="shared" si="954"/>
        <v>0</v>
      </c>
      <c r="O1262" s="243">
        <f t="shared" si="1003" ref="O1262:AT1262">SUM(O1237:O1261)</f>
        <v>0</v>
      </c>
      <c r="P1262" s="243">
        <f t="shared" si="1003"/>
        <v>0</v>
      </c>
      <c r="Q1262" s="243">
        <f t="shared" si="1003"/>
        <v>0</v>
      </c>
      <c r="R1262" s="243">
        <f t="shared" si="1003"/>
        <v>0</v>
      </c>
      <c r="S1262" s="243">
        <f t="shared" si="1003"/>
        <v>0</v>
      </c>
      <c r="T1262" s="243">
        <f t="shared" si="1003"/>
        <v>0</v>
      </c>
      <c r="U1262" s="243">
        <f t="shared" si="1003"/>
        <v>0</v>
      </c>
      <c r="V1262" s="243">
        <f t="shared" si="1003"/>
        <v>0</v>
      </c>
      <c r="W1262" s="243">
        <f t="shared" si="1003"/>
        <v>0</v>
      </c>
      <c r="X1262" s="243">
        <f t="shared" si="1003"/>
        <v>0</v>
      </c>
      <c r="Y1262" s="243">
        <f t="shared" si="1003"/>
        <v>0</v>
      </c>
      <c r="Z1262" s="243">
        <f t="shared" si="1003"/>
        <v>0</v>
      </c>
      <c r="AA1262" s="243">
        <f t="shared" si="1003"/>
        <v>0</v>
      </c>
      <c r="AB1262" s="243">
        <f t="shared" si="1003"/>
        <v>0</v>
      </c>
      <c r="AC1262" s="243">
        <f t="shared" si="1003"/>
        <v>0</v>
      </c>
      <c r="AD1262" s="243">
        <f t="shared" si="1003"/>
        <v>0</v>
      </c>
      <c r="AE1262" s="243">
        <f t="shared" si="1003"/>
        <v>0</v>
      </c>
      <c r="AF1262" s="243">
        <f t="shared" si="1003"/>
        <v>0</v>
      </c>
      <c r="AG1262" s="243">
        <f t="shared" si="1003"/>
        <v>0</v>
      </c>
      <c r="AH1262" s="243">
        <f t="shared" si="1003"/>
        <v>0</v>
      </c>
      <c r="AI1262" s="243">
        <f t="shared" si="1003"/>
        <v>0</v>
      </c>
      <c r="AJ1262" s="243">
        <f t="shared" si="1003"/>
        <v>0</v>
      </c>
      <c r="AK1262" s="243">
        <f t="shared" si="1003"/>
        <v>0</v>
      </c>
      <c r="AL1262" s="243">
        <f t="shared" si="1003"/>
        <v>0</v>
      </c>
      <c r="AM1262" s="243">
        <f t="shared" si="1003"/>
        <v>0</v>
      </c>
      <c r="AN1262" s="243">
        <f t="shared" si="1003"/>
        <v>0</v>
      </c>
      <c r="AO1262" s="243">
        <f t="shared" si="1003"/>
        <v>0</v>
      </c>
      <c r="AP1262" s="243">
        <f t="shared" si="1003"/>
        <v>0</v>
      </c>
      <c r="AQ1262" s="243">
        <f t="shared" si="1003"/>
        <v>0</v>
      </c>
      <c r="AR1262" s="243">
        <f t="shared" si="1003"/>
        <v>0</v>
      </c>
      <c r="AS1262" s="243">
        <f t="shared" si="1003"/>
        <v>0</v>
      </c>
      <c r="AT1262" s="243">
        <f t="shared" si="1003"/>
        <v>0</v>
      </c>
      <c r="AU1262" s="243">
        <f t="shared" si="1004" ref="AU1262:BM1262">SUM(AU1237:AU1261)</f>
        <v>0</v>
      </c>
      <c r="AV1262" s="243">
        <f t="shared" si="1004"/>
        <v>0</v>
      </c>
      <c r="AW1262" s="243">
        <f t="shared" si="1004"/>
        <v>0</v>
      </c>
      <c r="AX1262" s="243">
        <f t="shared" si="1004"/>
        <v>0</v>
      </c>
      <c r="AY1262" s="243">
        <f t="shared" si="1004"/>
        <v>0</v>
      </c>
      <c r="AZ1262" s="243">
        <f t="shared" si="1004"/>
        <v>0</v>
      </c>
      <c r="BA1262" s="243">
        <f t="shared" si="1004"/>
        <v>0</v>
      </c>
      <c r="BB1262" s="243">
        <f t="shared" si="1004"/>
        <v>0</v>
      </c>
      <c r="BC1262" s="243">
        <f t="shared" si="1004"/>
        <v>0</v>
      </c>
      <c r="BD1262" s="243">
        <f t="shared" si="1004"/>
        <v>0</v>
      </c>
      <c r="BE1262" s="243">
        <f t="shared" si="1004"/>
        <v>0</v>
      </c>
      <c r="BF1262" s="243">
        <f t="shared" si="1004"/>
        <v>0</v>
      </c>
      <c r="BG1262" s="243">
        <f t="shared" si="1004"/>
        <v>0</v>
      </c>
      <c r="BH1262" s="243">
        <f t="shared" si="1004"/>
        <v>0</v>
      </c>
      <c r="BI1262" s="243">
        <f t="shared" si="1004"/>
        <v>0</v>
      </c>
      <c r="BJ1262" s="243">
        <f t="shared" si="1004"/>
        <v>0</v>
      </c>
      <c r="BK1262" s="243">
        <f t="shared" si="1004"/>
        <v>0</v>
      </c>
      <c r="BL1262" s="243">
        <f t="shared" si="1004"/>
        <v>0</v>
      </c>
      <c r="BM1262" s="243">
        <f t="shared" si="1004"/>
        <v>0</v>
      </c>
    </row>
    <row r="1263" spans="4:7" s="221" customFormat="1" ht="12.75" outlineLevel="1">
      <c r="D1263" s="229"/>
      <c r="F1263" s="230"/>
      <c r="G1263" s="230"/>
    </row>
    <row r="1264" spans="4:7" s="221" customFormat="1" ht="12.75" outlineLevel="1">
      <c r="D1264" s="229"/>
      <c r="F1264" s="230"/>
      <c r="G1264" s="230"/>
    </row>
    <row r="1265" spans="4:65" ht="12.75" outlineLevel="1">
      <c r="D1265" s="218" t="s">
        <v>75</v>
      </c>
      <c r="E1265" s="213"/>
      <c r="F1265" s="186"/>
      <c r="G1265" s="186"/>
      <c r="H1265" s="221"/>
      <c r="I1265" s="221"/>
      <c r="K1265" s="216"/>
      <c r="L1265" s="216"/>
      <c r="M1265" s="216"/>
      <c r="O1265" s="216"/>
      <c r="P1265" s="216"/>
      <c r="Q1265" s="216"/>
      <c r="R1265" s="216"/>
      <c r="S1265" s="216"/>
      <c r="T1265" s="216"/>
      <c r="U1265" s="216"/>
      <c r="V1265" s="216"/>
      <c r="W1265" s="216"/>
      <c r="X1265" s="216"/>
      <c r="Y1265" s="216"/>
      <c r="Z1265" s="216"/>
      <c r="AA1265" s="216"/>
      <c r="AB1265" s="216"/>
      <c r="AC1265" s="216"/>
      <c r="AD1265" s="216"/>
      <c r="AE1265" s="216"/>
      <c r="AF1265" s="216"/>
      <c r="AG1265" s="216"/>
      <c r="AH1265" s="216"/>
      <c r="AI1265" s="216"/>
      <c r="AJ1265" s="216"/>
      <c r="AK1265" s="216"/>
      <c r="AL1265" s="216"/>
      <c r="AM1265" s="216"/>
      <c r="AN1265" s="216"/>
      <c r="AO1265" s="216"/>
      <c r="AP1265" s="216"/>
      <c r="AQ1265" s="216"/>
      <c r="AR1265" s="216"/>
      <c r="AS1265" s="216"/>
      <c r="AT1265" s="216"/>
      <c r="AU1265" s="216"/>
      <c r="AV1265" s="216"/>
      <c r="AW1265" s="216"/>
      <c r="AX1265" s="216"/>
      <c r="AY1265" s="216"/>
      <c r="AZ1265" s="216"/>
      <c r="BA1265" s="216"/>
      <c r="BB1265" s="216"/>
      <c r="BC1265" s="216"/>
      <c r="BD1265" s="216"/>
      <c r="BE1265" s="216"/>
      <c r="BF1265" s="216"/>
      <c r="BG1265" s="216"/>
      <c r="BH1265" s="216"/>
      <c r="BI1265" s="216"/>
      <c r="BJ1265" s="216"/>
      <c r="BK1265" s="216"/>
      <c r="BL1265" s="216"/>
      <c r="BM1265" s="216"/>
    </row>
    <row r="1266" spans="3:65" ht="12.75" outlineLevel="1">
      <c r="C1266" s="220">
        <f>C1265+1</f>
        <v>1</v>
      </c>
      <c r="D1266" s="198" t="str">
        <f t="shared" si="1005" ref="D1266:F1290">INDEX(D$64:D$88,$C1266,1)</f>
        <v>Capital Costs</v>
      </c>
      <c r="E1266" s="245" t="str">
        <f t="shared" si="1005"/>
        <v>Capital</v>
      </c>
      <c r="F1266" s="215">
        <f t="shared" si="1005"/>
        <v>4</v>
      </c>
      <c r="G1266" s="215"/>
      <c r="H1266" s="221"/>
      <c r="I1266" s="221"/>
      <c r="K1266" s="236">
        <f>SUMPRODUCT(O1266:BM1266,$O$12:$BM$12)</f>
        <v>0</v>
      </c>
      <c r="L1266" s="237">
        <f>SUM(O1266:BM1266)</f>
        <v>0</v>
      </c>
      <c r="O1266" s="256">
        <f ca="1">-SUMPRODUCT($O1208:O1208,N(OFFSET($O212:O212,0,MAX(COLUMN($O212:O212))-COLUMN($O212:O212),1,1)))</f>
        <v>0</v>
      </c>
      <c r="P1266" s="256">
        <f ca="1">-SUMPRODUCT($O1208:P1208,N(OFFSET($O212:P212,0,MAX(COLUMN($O212:P212))-COLUMN($O212:P212),1,1)))</f>
        <v>0</v>
      </c>
      <c r="Q1266" s="256">
        <f ca="1">-SUMPRODUCT($O1208:Q1208,N(OFFSET($O212:Q212,0,MAX(COLUMN($O212:Q212))-COLUMN($O212:Q212),1,1)))</f>
        <v>0</v>
      </c>
      <c r="R1266" s="256">
        <f ca="1">-SUMPRODUCT($O1208:R1208,N(OFFSET($O212:R212,0,MAX(COLUMN($O212:R212))-COLUMN($O212:R212),1,1)))</f>
        <v>0</v>
      </c>
      <c r="S1266" s="256">
        <f ca="1">-SUMPRODUCT($O1208:S1208,N(OFFSET($O212:S212,0,MAX(COLUMN($O212:S212))-COLUMN($O212:S212),1,1)))</f>
        <v>0</v>
      </c>
      <c r="T1266" s="256">
        <f ca="1">-SUMPRODUCT($O1208:T1208,N(OFFSET($O212:T212,0,MAX(COLUMN($O212:T212))-COLUMN($O212:T212),1,1)))</f>
        <v>0</v>
      </c>
      <c r="U1266" s="256">
        <f ca="1">-SUMPRODUCT($O1208:U1208,N(OFFSET($O212:U212,0,MAX(COLUMN($O212:U212))-COLUMN($O212:U212),1,1)))</f>
        <v>0</v>
      </c>
      <c r="V1266" s="256">
        <f ca="1">-SUMPRODUCT($O1208:V1208,N(OFFSET($O212:V212,0,MAX(COLUMN($O212:V212))-COLUMN($O212:V212),1,1)))</f>
        <v>0</v>
      </c>
      <c r="W1266" s="256">
        <f ca="1">-SUMPRODUCT($O1208:W1208,N(OFFSET($O212:W212,0,MAX(COLUMN($O212:W212))-COLUMN($O212:W212),1,1)))</f>
        <v>0</v>
      </c>
      <c r="X1266" s="256">
        <f ca="1">-SUMPRODUCT($O1208:X1208,N(OFFSET($O212:X212,0,MAX(COLUMN($O212:X212))-COLUMN($O212:X212),1,1)))</f>
        <v>0</v>
      </c>
      <c r="Y1266" s="256">
        <f ca="1">-SUMPRODUCT($O1208:Y1208,N(OFFSET($O212:Y212,0,MAX(COLUMN($O212:Y212))-COLUMN($O212:Y212),1,1)))</f>
        <v>0</v>
      </c>
      <c r="Z1266" s="256">
        <f ca="1">-SUMPRODUCT($O1208:Z1208,N(OFFSET($O212:Z212,0,MAX(COLUMN($O212:Z212))-COLUMN($O212:Z212),1,1)))</f>
        <v>0</v>
      </c>
      <c r="AA1266" s="256">
        <f ca="1">-SUMPRODUCT($O1208:AA1208,N(OFFSET($O212:AA212,0,MAX(COLUMN($O212:AA212))-COLUMN($O212:AA212),1,1)))</f>
        <v>0</v>
      </c>
      <c r="AB1266" s="256">
        <f ca="1">-SUMPRODUCT($O1208:AB1208,N(OFFSET($O212:AB212,0,MAX(COLUMN($O212:AB212))-COLUMN($O212:AB212),1,1)))</f>
        <v>0</v>
      </c>
      <c r="AC1266" s="256">
        <f ca="1">-SUMPRODUCT($O1208:AC1208,N(OFFSET($O212:AC212,0,MAX(COLUMN($O212:AC212))-COLUMN($O212:AC212),1,1)))</f>
        <v>0</v>
      </c>
      <c r="AD1266" s="256">
        <f ca="1">-SUMPRODUCT($O1208:AD1208,N(OFFSET($O212:AD212,0,MAX(COLUMN($O212:AD212))-COLUMN($O212:AD212),1,1)))</f>
        <v>0</v>
      </c>
      <c r="AE1266" s="256">
        <f ca="1">-SUMPRODUCT($O1208:AE1208,N(OFFSET($O212:AE212,0,MAX(COLUMN($O212:AE212))-COLUMN($O212:AE212),1,1)))</f>
        <v>0</v>
      </c>
      <c r="AF1266" s="256">
        <f ca="1">-SUMPRODUCT($O1208:AF1208,N(OFFSET($O212:AF212,0,MAX(COLUMN($O212:AF212))-COLUMN($O212:AF212),1,1)))</f>
        <v>0</v>
      </c>
      <c r="AG1266" s="256">
        <f ca="1">-SUMPRODUCT($O1208:AG1208,N(OFFSET($O212:AG212,0,MAX(COLUMN($O212:AG212))-COLUMN($O212:AG212),1,1)))</f>
        <v>0</v>
      </c>
      <c r="AH1266" s="256">
        <f ca="1">-SUMPRODUCT($O1208:AH1208,N(OFFSET($O212:AH212,0,MAX(COLUMN($O212:AH212))-COLUMN($O212:AH212),1,1)))</f>
        <v>0</v>
      </c>
      <c r="AI1266" s="256">
        <f ca="1">-SUMPRODUCT($O1208:AI1208,N(OFFSET($O212:AI212,0,MAX(COLUMN($O212:AI212))-COLUMN($O212:AI212),1,1)))</f>
        <v>0</v>
      </c>
      <c r="AJ1266" s="256">
        <f ca="1">-SUMPRODUCT($O1208:AJ1208,N(OFFSET($O212:AJ212,0,MAX(COLUMN($O212:AJ212))-COLUMN($O212:AJ212),1,1)))</f>
        <v>0</v>
      </c>
      <c r="AK1266" s="256">
        <f ca="1">-SUMPRODUCT($O1208:AK1208,N(OFFSET($O212:AK212,0,MAX(COLUMN($O212:AK212))-COLUMN($O212:AK212),1,1)))</f>
        <v>0</v>
      </c>
      <c r="AL1266" s="256">
        <f ca="1">-SUMPRODUCT($O1208:AL1208,N(OFFSET($O212:AL212,0,MAX(COLUMN($O212:AL212))-COLUMN($O212:AL212),1,1)))</f>
        <v>0</v>
      </c>
      <c r="AM1266" s="256">
        <f ca="1">-SUMPRODUCT($O1208:AM1208,N(OFFSET($O212:AM212,0,MAX(COLUMN($O212:AM212))-COLUMN($O212:AM212),1,1)))</f>
        <v>0</v>
      </c>
      <c r="AN1266" s="256">
        <f ca="1">-SUMPRODUCT($O1208:AN1208,N(OFFSET($O212:AN212,0,MAX(COLUMN($O212:AN212))-COLUMN($O212:AN212),1,1)))</f>
        <v>0</v>
      </c>
      <c r="AO1266" s="256">
        <f ca="1">-SUMPRODUCT($O1208:AO1208,N(OFFSET($O212:AO212,0,MAX(COLUMN($O212:AO212))-COLUMN($O212:AO212),1,1)))</f>
        <v>0</v>
      </c>
      <c r="AP1266" s="256">
        <f ca="1">-SUMPRODUCT($O1208:AP1208,N(OFFSET($O212:AP212,0,MAX(COLUMN($O212:AP212))-COLUMN($O212:AP212),1,1)))</f>
        <v>0</v>
      </c>
      <c r="AQ1266" s="256">
        <f ca="1">-SUMPRODUCT($O1208:AQ1208,N(OFFSET($O212:AQ212,0,MAX(COLUMN($O212:AQ212))-COLUMN($O212:AQ212),1,1)))</f>
        <v>0</v>
      </c>
      <c r="AR1266" s="256">
        <f ca="1">-SUMPRODUCT($O1208:AR1208,N(OFFSET($O212:AR212,0,MAX(COLUMN($O212:AR212))-COLUMN($O212:AR212),1,1)))</f>
        <v>0</v>
      </c>
      <c r="AS1266" s="256">
        <f ca="1">-SUMPRODUCT($O1208:AS1208,N(OFFSET($O212:AS212,0,MAX(COLUMN($O212:AS212))-COLUMN($O212:AS212),1,1)))</f>
        <v>0</v>
      </c>
      <c r="AT1266" s="256">
        <f ca="1">-SUMPRODUCT($O1208:AT1208,N(OFFSET($O212:AT212,0,MAX(COLUMN($O212:AT212))-COLUMN($O212:AT212),1,1)))</f>
        <v>0</v>
      </c>
      <c r="AU1266" s="256">
        <f ca="1">-SUMPRODUCT($O1208:AU1208,N(OFFSET($O212:AU212,0,MAX(COLUMN($O212:AU212))-COLUMN($O212:AU212),1,1)))</f>
        <v>0</v>
      </c>
      <c r="AV1266" s="256">
        <f ca="1">-SUMPRODUCT($O1208:AV1208,N(OFFSET($O212:AV212,0,MAX(COLUMN($O212:AV212))-COLUMN($O212:AV212),1,1)))</f>
        <v>0</v>
      </c>
      <c r="AW1266" s="256">
        <f ca="1">-SUMPRODUCT($O1208:AW1208,N(OFFSET($O212:AW212,0,MAX(COLUMN($O212:AW212))-COLUMN($O212:AW212),1,1)))</f>
        <v>0</v>
      </c>
      <c r="AX1266" s="256">
        <f ca="1">-SUMPRODUCT($O1208:AX1208,N(OFFSET($O212:AX212,0,MAX(COLUMN($O212:AX212))-COLUMN($O212:AX212),1,1)))</f>
        <v>0</v>
      </c>
      <c r="AY1266" s="256">
        <f ca="1">-SUMPRODUCT($O1208:AY1208,N(OFFSET($O212:AY212,0,MAX(COLUMN($O212:AY212))-COLUMN($O212:AY212),1,1)))</f>
        <v>0</v>
      </c>
      <c r="AZ1266" s="256">
        <f ca="1">-SUMPRODUCT($O1208:AZ1208,N(OFFSET($O212:AZ212,0,MAX(COLUMN($O212:AZ212))-COLUMN($O212:AZ212),1,1)))</f>
        <v>0</v>
      </c>
      <c r="BA1266" s="256">
        <f ca="1">-SUMPRODUCT($O1208:BA1208,N(OFFSET($O212:BA212,0,MAX(COLUMN($O212:BA212))-COLUMN($O212:BA212),1,1)))</f>
        <v>0</v>
      </c>
      <c r="BB1266" s="256">
        <f ca="1">-SUMPRODUCT($O1208:BB1208,N(OFFSET($O212:BB212,0,MAX(COLUMN($O212:BB212))-COLUMN($O212:BB212),1,1)))</f>
        <v>0</v>
      </c>
      <c r="BC1266" s="256">
        <f ca="1">-SUMPRODUCT($O1208:BC1208,N(OFFSET($O212:BC212,0,MAX(COLUMN($O212:BC212))-COLUMN($O212:BC212),1,1)))</f>
        <v>0</v>
      </c>
      <c r="BD1266" s="256">
        <f ca="1">-SUMPRODUCT($O1208:BD1208,N(OFFSET($O212:BD212,0,MAX(COLUMN($O212:BD212))-COLUMN($O212:BD212),1,1)))</f>
        <v>0</v>
      </c>
      <c r="BE1266" s="256">
        <f ca="1">-SUMPRODUCT($O1208:BE1208,N(OFFSET($O212:BE212,0,MAX(COLUMN($O212:BE212))-COLUMN($O212:BE212),1,1)))</f>
        <v>0</v>
      </c>
      <c r="BF1266" s="256">
        <f ca="1">-SUMPRODUCT($O1208:BF1208,N(OFFSET($O212:BF212,0,MAX(COLUMN($O212:BF212))-COLUMN($O212:BF212),1,1)))</f>
        <v>0</v>
      </c>
      <c r="BG1266" s="256">
        <f ca="1">-SUMPRODUCT($O1208:BG1208,N(OFFSET($O212:BG212,0,MAX(COLUMN($O212:BG212))-COLUMN($O212:BG212),1,1)))</f>
        <v>0</v>
      </c>
      <c r="BH1266" s="256">
        <f ca="1">-SUMPRODUCT($O1208:BH1208,N(OFFSET($O212:BH212,0,MAX(COLUMN($O212:BH212))-COLUMN($O212:BH212),1,1)))</f>
        <v>0</v>
      </c>
      <c r="BI1266" s="256">
        <f ca="1">-SUMPRODUCT($O1208:BI1208,N(OFFSET($O212:BI212,0,MAX(COLUMN($O212:BI212))-COLUMN($O212:BI212),1,1)))</f>
        <v>0</v>
      </c>
      <c r="BJ1266" s="256">
        <f ca="1">-SUMPRODUCT($O1208:BJ1208,N(OFFSET($O212:BJ212,0,MAX(COLUMN($O212:BJ212))-COLUMN($O212:BJ212),1,1)))</f>
        <v>0</v>
      </c>
      <c r="BK1266" s="256">
        <f ca="1">-SUMPRODUCT($O1208:BK1208,N(OFFSET($O212:BK212,0,MAX(COLUMN($O212:BK212))-COLUMN($O212:BK212),1,1)))</f>
        <v>0</v>
      </c>
      <c r="BL1266" s="256">
        <f ca="1">-SUMPRODUCT($O1208:BL1208,N(OFFSET($O212:BL212,0,MAX(COLUMN($O212:BL212))-COLUMN($O212:BL212),1,1)))</f>
        <v>0</v>
      </c>
      <c r="BM1266" s="256">
        <f ca="1">-SUMPRODUCT($O1208:BM1208,N(OFFSET($O212:BM212,0,MAX(COLUMN($O212:BM212))-COLUMN($O212:BM212),1,1)))</f>
        <v>0</v>
      </c>
    </row>
    <row r="1267" spans="3:65" ht="12.75" outlineLevel="1">
      <c r="C1267" s="220">
        <f t="shared" si="1006" ref="C1267:C1290">C1266+1</f>
        <v>2</v>
      </c>
      <c r="D1267" s="198" t="str">
        <f t="shared" si="1005"/>
        <v>O&amp;M</v>
      </c>
      <c r="E1267" s="245" t="str">
        <f t="shared" si="1005"/>
        <v>Operating Expense</v>
      </c>
      <c r="F1267" s="215">
        <f t="shared" si="1005"/>
        <v>2</v>
      </c>
      <c r="G1267" s="215"/>
      <c r="H1267" s="221"/>
      <c r="I1267" s="221"/>
      <c r="K1267" s="236">
        <f t="shared" si="1007" ref="K1267:K1291">SUMPRODUCT(O1267:BM1267,$O$12:$BM$12)</f>
        <v>0</v>
      </c>
      <c r="L1267" s="237">
        <f t="shared" si="1008" ref="L1267:L1291">SUM(O1267:BM1267)</f>
        <v>0</v>
      </c>
      <c r="O1267" s="256">
        <f ca="1">-SUMPRODUCT($O1209:O1209,N(OFFSET($O213:O213,0,MAX(COLUMN($O213:O213))-COLUMN($O213:O213),1,1)))</f>
        <v>0</v>
      </c>
      <c r="P1267" s="256">
        <f ca="1">-SUMPRODUCT($O1209:P1209,N(OFFSET($O213:P213,0,MAX(COLUMN($O213:P213))-COLUMN($O213:P213),1,1)))</f>
        <v>0</v>
      </c>
      <c r="Q1267" s="256">
        <f ca="1">-SUMPRODUCT($O1209:Q1209,N(OFFSET($O213:Q213,0,MAX(COLUMN($O213:Q213))-COLUMN($O213:Q213),1,1)))</f>
        <v>0</v>
      </c>
      <c r="R1267" s="256">
        <f ca="1">-SUMPRODUCT($O1209:R1209,N(OFFSET($O213:R213,0,MAX(COLUMN($O213:R213))-COLUMN($O213:R213),1,1)))</f>
        <v>0</v>
      </c>
      <c r="S1267" s="256">
        <f ca="1">-SUMPRODUCT($O1209:S1209,N(OFFSET($O213:S213,0,MAX(COLUMN($O213:S213))-COLUMN($O213:S213),1,1)))</f>
        <v>0</v>
      </c>
      <c r="T1267" s="256">
        <f ca="1">-SUMPRODUCT($O1209:T1209,N(OFFSET($O213:T213,0,MAX(COLUMN($O213:T213))-COLUMN($O213:T213),1,1)))</f>
        <v>0</v>
      </c>
      <c r="U1267" s="256">
        <f ca="1">-SUMPRODUCT($O1209:U1209,N(OFFSET($O213:U213,0,MAX(COLUMN($O213:U213))-COLUMN($O213:U213),1,1)))</f>
        <v>0</v>
      </c>
      <c r="V1267" s="256">
        <f ca="1">-SUMPRODUCT($O1209:V1209,N(OFFSET($O213:V213,0,MAX(COLUMN($O213:V213))-COLUMN($O213:V213),1,1)))</f>
        <v>0</v>
      </c>
      <c r="W1267" s="256">
        <f ca="1">-SUMPRODUCT($O1209:W1209,N(OFFSET($O213:W213,0,MAX(COLUMN($O213:W213))-COLUMN($O213:W213),1,1)))</f>
        <v>0</v>
      </c>
      <c r="X1267" s="256">
        <f ca="1">-SUMPRODUCT($O1209:X1209,N(OFFSET($O213:X213,0,MAX(COLUMN($O213:X213))-COLUMN($O213:X213),1,1)))</f>
        <v>0</v>
      </c>
      <c r="Y1267" s="256">
        <f ca="1">-SUMPRODUCT($O1209:Y1209,N(OFFSET($O213:Y213,0,MAX(COLUMN($O213:Y213))-COLUMN($O213:Y213),1,1)))</f>
        <v>0</v>
      </c>
      <c r="Z1267" s="256">
        <f ca="1">-SUMPRODUCT($O1209:Z1209,N(OFFSET($O213:Z213,0,MAX(COLUMN($O213:Z213))-COLUMN($O213:Z213),1,1)))</f>
        <v>0</v>
      </c>
      <c r="AA1267" s="256">
        <f ca="1">-SUMPRODUCT($O1209:AA1209,N(OFFSET($O213:AA213,0,MAX(COLUMN($O213:AA213))-COLUMN($O213:AA213),1,1)))</f>
        <v>0</v>
      </c>
      <c r="AB1267" s="256">
        <f ca="1">-SUMPRODUCT($O1209:AB1209,N(OFFSET($O213:AB213,0,MAX(COLUMN($O213:AB213))-COLUMN($O213:AB213),1,1)))</f>
        <v>0</v>
      </c>
      <c r="AC1267" s="256">
        <f ca="1">-SUMPRODUCT($O1209:AC1209,N(OFFSET($O213:AC213,0,MAX(COLUMN($O213:AC213))-COLUMN($O213:AC213),1,1)))</f>
        <v>0</v>
      </c>
      <c r="AD1267" s="256">
        <f ca="1">-SUMPRODUCT($O1209:AD1209,N(OFFSET($O213:AD213,0,MAX(COLUMN($O213:AD213))-COLUMN($O213:AD213),1,1)))</f>
        <v>0</v>
      </c>
      <c r="AE1267" s="256">
        <f ca="1">-SUMPRODUCT($O1209:AE1209,N(OFFSET($O213:AE213,0,MAX(COLUMN($O213:AE213))-COLUMN($O213:AE213),1,1)))</f>
        <v>0</v>
      </c>
      <c r="AF1267" s="256">
        <f ca="1">-SUMPRODUCT($O1209:AF1209,N(OFFSET($O213:AF213,0,MAX(COLUMN($O213:AF213))-COLUMN($O213:AF213),1,1)))</f>
        <v>0</v>
      </c>
      <c r="AG1267" s="256">
        <f ca="1">-SUMPRODUCT($O1209:AG1209,N(OFFSET($O213:AG213,0,MAX(COLUMN($O213:AG213))-COLUMN($O213:AG213),1,1)))</f>
        <v>0</v>
      </c>
      <c r="AH1267" s="256">
        <f ca="1">-SUMPRODUCT($O1209:AH1209,N(OFFSET($O213:AH213,0,MAX(COLUMN($O213:AH213))-COLUMN($O213:AH213),1,1)))</f>
        <v>0</v>
      </c>
      <c r="AI1267" s="256">
        <f ca="1">-SUMPRODUCT($O1209:AI1209,N(OFFSET($O213:AI213,0,MAX(COLUMN($O213:AI213))-COLUMN($O213:AI213),1,1)))</f>
        <v>0</v>
      </c>
      <c r="AJ1267" s="256">
        <f ca="1">-SUMPRODUCT($O1209:AJ1209,N(OFFSET($O213:AJ213,0,MAX(COLUMN($O213:AJ213))-COLUMN($O213:AJ213),1,1)))</f>
        <v>0</v>
      </c>
      <c r="AK1267" s="256">
        <f ca="1">-SUMPRODUCT($O1209:AK1209,N(OFFSET($O213:AK213,0,MAX(COLUMN($O213:AK213))-COLUMN($O213:AK213),1,1)))</f>
        <v>0</v>
      </c>
      <c r="AL1267" s="256">
        <f ca="1">-SUMPRODUCT($O1209:AL1209,N(OFFSET($O213:AL213,0,MAX(COLUMN($O213:AL213))-COLUMN($O213:AL213),1,1)))</f>
        <v>0</v>
      </c>
      <c r="AM1267" s="256">
        <f ca="1">-SUMPRODUCT($O1209:AM1209,N(OFFSET($O213:AM213,0,MAX(COLUMN($O213:AM213))-COLUMN($O213:AM213),1,1)))</f>
        <v>0</v>
      </c>
      <c r="AN1267" s="256">
        <f ca="1">-SUMPRODUCT($O1209:AN1209,N(OFFSET($O213:AN213,0,MAX(COLUMN($O213:AN213))-COLUMN($O213:AN213),1,1)))</f>
        <v>0</v>
      </c>
      <c r="AO1267" s="256">
        <f ca="1">-SUMPRODUCT($O1209:AO1209,N(OFFSET($O213:AO213,0,MAX(COLUMN($O213:AO213))-COLUMN($O213:AO213),1,1)))</f>
        <v>0</v>
      </c>
      <c r="AP1267" s="256">
        <f ca="1">-SUMPRODUCT($O1209:AP1209,N(OFFSET($O213:AP213,0,MAX(COLUMN($O213:AP213))-COLUMN($O213:AP213),1,1)))</f>
        <v>0</v>
      </c>
      <c r="AQ1267" s="256">
        <f ca="1">-SUMPRODUCT($O1209:AQ1209,N(OFFSET($O213:AQ213,0,MAX(COLUMN($O213:AQ213))-COLUMN($O213:AQ213),1,1)))</f>
        <v>0</v>
      </c>
      <c r="AR1267" s="256">
        <f ca="1">-SUMPRODUCT($O1209:AR1209,N(OFFSET($O213:AR213,0,MAX(COLUMN($O213:AR213))-COLUMN($O213:AR213),1,1)))</f>
        <v>0</v>
      </c>
      <c r="AS1267" s="256">
        <f ca="1">-SUMPRODUCT($O1209:AS1209,N(OFFSET($O213:AS213,0,MAX(COLUMN($O213:AS213))-COLUMN($O213:AS213),1,1)))</f>
        <v>0</v>
      </c>
      <c r="AT1267" s="256">
        <f ca="1">-SUMPRODUCT($O1209:AT1209,N(OFFSET($O213:AT213,0,MAX(COLUMN($O213:AT213))-COLUMN($O213:AT213),1,1)))</f>
        <v>0</v>
      </c>
      <c r="AU1267" s="256">
        <f ca="1">-SUMPRODUCT($O1209:AU1209,N(OFFSET($O213:AU213,0,MAX(COLUMN($O213:AU213))-COLUMN($O213:AU213),1,1)))</f>
        <v>0</v>
      </c>
      <c r="AV1267" s="256">
        <f ca="1">-SUMPRODUCT($O1209:AV1209,N(OFFSET($O213:AV213,0,MAX(COLUMN($O213:AV213))-COLUMN($O213:AV213),1,1)))</f>
        <v>0</v>
      </c>
      <c r="AW1267" s="256">
        <f ca="1">-SUMPRODUCT($O1209:AW1209,N(OFFSET($O213:AW213,0,MAX(COLUMN($O213:AW213))-COLUMN($O213:AW213),1,1)))</f>
        <v>0</v>
      </c>
      <c r="AX1267" s="256">
        <f ca="1">-SUMPRODUCT($O1209:AX1209,N(OFFSET($O213:AX213,0,MAX(COLUMN($O213:AX213))-COLUMN($O213:AX213),1,1)))</f>
        <v>0</v>
      </c>
      <c r="AY1267" s="256">
        <f ca="1">-SUMPRODUCT($O1209:AY1209,N(OFFSET($O213:AY213,0,MAX(COLUMN($O213:AY213))-COLUMN($O213:AY213),1,1)))</f>
        <v>0</v>
      </c>
      <c r="AZ1267" s="256">
        <f ca="1">-SUMPRODUCT($O1209:AZ1209,N(OFFSET($O213:AZ213,0,MAX(COLUMN($O213:AZ213))-COLUMN($O213:AZ213),1,1)))</f>
        <v>0</v>
      </c>
      <c r="BA1267" s="256">
        <f ca="1">-SUMPRODUCT($O1209:BA1209,N(OFFSET($O213:BA213,0,MAX(COLUMN($O213:BA213))-COLUMN($O213:BA213),1,1)))</f>
        <v>0</v>
      </c>
      <c r="BB1267" s="256">
        <f ca="1">-SUMPRODUCT($O1209:BB1209,N(OFFSET($O213:BB213,0,MAX(COLUMN($O213:BB213))-COLUMN($O213:BB213),1,1)))</f>
        <v>0</v>
      </c>
      <c r="BC1267" s="256">
        <f ca="1">-SUMPRODUCT($O1209:BC1209,N(OFFSET($O213:BC213,0,MAX(COLUMN($O213:BC213))-COLUMN($O213:BC213),1,1)))</f>
        <v>0</v>
      </c>
      <c r="BD1267" s="256">
        <f ca="1">-SUMPRODUCT($O1209:BD1209,N(OFFSET($O213:BD213,0,MAX(COLUMN($O213:BD213))-COLUMN($O213:BD213),1,1)))</f>
        <v>0</v>
      </c>
      <c r="BE1267" s="256">
        <f ca="1">-SUMPRODUCT($O1209:BE1209,N(OFFSET($O213:BE213,0,MAX(COLUMN($O213:BE213))-COLUMN($O213:BE213),1,1)))</f>
        <v>0</v>
      </c>
      <c r="BF1267" s="256">
        <f ca="1">-SUMPRODUCT($O1209:BF1209,N(OFFSET($O213:BF213,0,MAX(COLUMN($O213:BF213))-COLUMN($O213:BF213),1,1)))</f>
        <v>0</v>
      </c>
      <c r="BG1267" s="256">
        <f ca="1">-SUMPRODUCT($O1209:BG1209,N(OFFSET($O213:BG213,0,MAX(COLUMN($O213:BG213))-COLUMN($O213:BG213),1,1)))</f>
        <v>0</v>
      </c>
      <c r="BH1267" s="256">
        <f ca="1">-SUMPRODUCT($O1209:BH1209,N(OFFSET($O213:BH213,0,MAX(COLUMN($O213:BH213))-COLUMN($O213:BH213),1,1)))</f>
        <v>0</v>
      </c>
      <c r="BI1267" s="256">
        <f ca="1">-SUMPRODUCT($O1209:BI1209,N(OFFSET($O213:BI213,0,MAX(COLUMN($O213:BI213))-COLUMN($O213:BI213),1,1)))</f>
        <v>0</v>
      </c>
      <c r="BJ1267" s="256">
        <f ca="1">-SUMPRODUCT($O1209:BJ1209,N(OFFSET($O213:BJ213,0,MAX(COLUMN($O213:BJ213))-COLUMN($O213:BJ213),1,1)))</f>
        <v>0</v>
      </c>
      <c r="BK1267" s="256">
        <f ca="1">-SUMPRODUCT($O1209:BK1209,N(OFFSET($O213:BK213,0,MAX(COLUMN($O213:BK213))-COLUMN($O213:BK213),1,1)))</f>
        <v>0</v>
      </c>
      <c r="BL1267" s="256">
        <f ca="1">-SUMPRODUCT($O1209:BL1209,N(OFFSET($O213:BL213,0,MAX(COLUMN($O213:BL213))-COLUMN($O213:BL213),1,1)))</f>
        <v>0</v>
      </c>
      <c r="BM1267" s="256">
        <f ca="1">-SUMPRODUCT($O1209:BM1209,N(OFFSET($O213:BM213,0,MAX(COLUMN($O213:BM213))-COLUMN($O213:BM213),1,1)))</f>
        <v>0</v>
      </c>
    </row>
    <row r="1268" spans="3:65" ht="12.75" outlineLevel="1">
      <c r="C1268" s="220">
        <f t="shared" si="1006"/>
        <v>3</v>
      </c>
      <c r="D1268" s="198" t="str">
        <f t="shared" si="1005"/>
        <v>…</v>
      </c>
      <c r="E1268" s="245" t="str">
        <f t="shared" si="1005"/>
        <v>Operating Expense</v>
      </c>
      <c r="F1268" s="215">
        <f t="shared" si="1005"/>
        <v>2</v>
      </c>
      <c r="G1268" s="215"/>
      <c r="H1268" s="221"/>
      <c r="I1268" s="221"/>
      <c r="K1268" s="236">
        <f t="shared" si="1007"/>
        <v>0</v>
      </c>
      <c r="L1268" s="237">
        <f t="shared" si="1008"/>
        <v>0</v>
      </c>
      <c r="O1268" s="256">
        <f ca="1">-SUMPRODUCT($O1210:O1210,N(OFFSET($O214:O214,0,MAX(COLUMN($O214:O214))-COLUMN($O214:O214),1,1)))</f>
        <v>0</v>
      </c>
      <c r="P1268" s="256">
        <f ca="1">-SUMPRODUCT($O1210:P1210,N(OFFSET($O214:P214,0,MAX(COLUMN($O214:P214))-COLUMN($O214:P214),1,1)))</f>
        <v>0</v>
      </c>
      <c r="Q1268" s="256">
        <f ca="1">-SUMPRODUCT($O1210:Q1210,N(OFFSET($O214:Q214,0,MAX(COLUMN($O214:Q214))-COLUMN($O214:Q214),1,1)))</f>
        <v>0</v>
      </c>
      <c r="R1268" s="256">
        <f ca="1">-SUMPRODUCT($O1210:R1210,N(OFFSET($O214:R214,0,MAX(COLUMN($O214:R214))-COLUMN($O214:R214),1,1)))</f>
        <v>0</v>
      </c>
      <c r="S1268" s="256">
        <f ca="1">-SUMPRODUCT($O1210:S1210,N(OFFSET($O214:S214,0,MAX(COLUMN($O214:S214))-COLUMN($O214:S214),1,1)))</f>
        <v>0</v>
      </c>
      <c r="T1268" s="256">
        <f ca="1">-SUMPRODUCT($O1210:T1210,N(OFFSET($O214:T214,0,MAX(COLUMN($O214:T214))-COLUMN($O214:T214),1,1)))</f>
        <v>0</v>
      </c>
      <c r="U1268" s="256">
        <f ca="1">-SUMPRODUCT($O1210:U1210,N(OFFSET($O214:U214,0,MAX(COLUMN($O214:U214))-COLUMN($O214:U214),1,1)))</f>
        <v>0</v>
      </c>
      <c r="V1268" s="256">
        <f ca="1">-SUMPRODUCT($O1210:V1210,N(OFFSET($O214:V214,0,MAX(COLUMN($O214:V214))-COLUMN($O214:V214),1,1)))</f>
        <v>0</v>
      </c>
      <c r="W1268" s="256">
        <f ca="1">-SUMPRODUCT($O1210:W1210,N(OFFSET($O214:W214,0,MAX(COLUMN($O214:W214))-COLUMN($O214:W214),1,1)))</f>
        <v>0</v>
      </c>
      <c r="X1268" s="256">
        <f ca="1">-SUMPRODUCT($O1210:X1210,N(OFFSET($O214:X214,0,MAX(COLUMN($O214:X214))-COLUMN($O214:X214),1,1)))</f>
        <v>0</v>
      </c>
      <c r="Y1268" s="256">
        <f ca="1">-SUMPRODUCT($O1210:Y1210,N(OFFSET($O214:Y214,0,MAX(COLUMN($O214:Y214))-COLUMN($O214:Y214),1,1)))</f>
        <v>0</v>
      </c>
      <c r="Z1268" s="256">
        <f ca="1">-SUMPRODUCT($O1210:Z1210,N(OFFSET($O214:Z214,0,MAX(COLUMN($O214:Z214))-COLUMN($O214:Z214),1,1)))</f>
        <v>0</v>
      </c>
      <c r="AA1268" s="256">
        <f ca="1">-SUMPRODUCT($O1210:AA1210,N(OFFSET($O214:AA214,0,MAX(COLUMN($O214:AA214))-COLUMN($O214:AA214),1,1)))</f>
        <v>0</v>
      </c>
      <c r="AB1268" s="256">
        <f ca="1">-SUMPRODUCT($O1210:AB1210,N(OFFSET($O214:AB214,0,MAX(COLUMN($O214:AB214))-COLUMN($O214:AB214),1,1)))</f>
        <v>0</v>
      </c>
      <c r="AC1268" s="256">
        <f ca="1">-SUMPRODUCT($O1210:AC1210,N(OFFSET($O214:AC214,0,MAX(COLUMN($O214:AC214))-COLUMN($O214:AC214),1,1)))</f>
        <v>0</v>
      </c>
      <c r="AD1268" s="256">
        <f ca="1">-SUMPRODUCT($O1210:AD1210,N(OFFSET($O214:AD214,0,MAX(COLUMN($O214:AD214))-COLUMN($O214:AD214),1,1)))</f>
        <v>0</v>
      </c>
      <c r="AE1268" s="256">
        <f ca="1">-SUMPRODUCT($O1210:AE1210,N(OFFSET($O214:AE214,0,MAX(COLUMN($O214:AE214))-COLUMN($O214:AE214),1,1)))</f>
        <v>0</v>
      </c>
      <c r="AF1268" s="256">
        <f ca="1">-SUMPRODUCT($O1210:AF1210,N(OFFSET($O214:AF214,0,MAX(COLUMN($O214:AF214))-COLUMN($O214:AF214),1,1)))</f>
        <v>0</v>
      </c>
      <c r="AG1268" s="256">
        <f ca="1">-SUMPRODUCT($O1210:AG1210,N(OFFSET($O214:AG214,0,MAX(COLUMN($O214:AG214))-COLUMN($O214:AG214),1,1)))</f>
        <v>0</v>
      </c>
      <c r="AH1268" s="256">
        <f ca="1">-SUMPRODUCT($O1210:AH1210,N(OFFSET($O214:AH214,0,MAX(COLUMN($O214:AH214))-COLUMN($O214:AH214),1,1)))</f>
        <v>0</v>
      </c>
      <c r="AI1268" s="256">
        <f ca="1">-SUMPRODUCT($O1210:AI1210,N(OFFSET($O214:AI214,0,MAX(COLUMN($O214:AI214))-COLUMN($O214:AI214),1,1)))</f>
        <v>0</v>
      </c>
      <c r="AJ1268" s="256">
        <f ca="1">-SUMPRODUCT($O1210:AJ1210,N(OFFSET($O214:AJ214,0,MAX(COLUMN($O214:AJ214))-COLUMN($O214:AJ214),1,1)))</f>
        <v>0</v>
      </c>
      <c r="AK1268" s="256">
        <f ca="1">-SUMPRODUCT($O1210:AK1210,N(OFFSET($O214:AK214,0,MAX(COLUMN($O214:AK214))-COLUMN($O214:AK214),1,1)))</f>
        <v>0</v>
      </c>
      <c r="AL1268" s="256">
        <f ca="1">-SUMPRODUCT($O1210:AL1210,N(OFFSET($O214:AL214,0,MAX(COLUMN($O214:AL214))-COLUMN($O214:AL214),1,1)))</f>
        <v>0</v>
      </c>
      <c r="AM1268" s="256">
        <f ca="1">-SUMPRODUCT($O1210:AM1210,N(OFFSET($O214:AM214,0,MAX(COLUMN($O214:AM214))-COLUMN($O214:AM214),1,1)))</f>
        <v>0</v>
      </c>
      <c r="AN1268" s="256">
        <f ca="1">-SUMPRODUCT($O1210:AN1210,N(OFFSET($O214:AN214,0,MAX(COLUMN($O214:AN214))-COLUMN($O214:AN214),1,1)))</f>
        <v>0</v>
      </c>
      <c r="AO1268" s="256">
        <f ca="1">-SUMPRODUCT($O1210:AO1210,N(OFFSET($O214:AO214,0,MAX(COLUMN($O214:AO214))-COLUMN($O214:AO214),1,1)))</f>
        <v>0</v>
      </c>
      <c r="AP1268" s="256">
        <f ca="1">-SUMPRODUCT($O1210:AP1210,N(OFFSET($O214:AP214,0,MAX(COLUMN($O214:AP214))-COLUMN($O214:AP214),1,1)))</f>
        <v>0</v>
      </c>
      <c r="AQ1268" s="256">
        <f ca="1">-SUMPRODUCT($O1210:AQ1210,N(OFFSET($O214:AQ214,0,MAX(COLUMN($O214:AQ214))-COLUMN($O214:AQ214),1,1)))</f>
        <v>0</v>
      </c>
      <c r="AR1268" s="256">
        <f ca="1">-SUMPRODUCT($O1210:AR1210,N(OFFSET($O214:AR214,0,MAX(COLUMN($O214:AR214))-COLUMN($O214:AR214),1,1)))</f>
        <v>0</v>
      </c>
      <c r="AS1268" s="256">
        <f ca="1">-SUMPRODUCT($O1210:AS1210,N(OFFSET($O214:AS214,0,MAX(COLUMN($O214:AS214))-COLUMN($O214:AS214),1,1)))</f>
        <v>0</v>
      </c>
      <c r="AT1268" s="256">
        <f ca="1">-SUMPRODUCT($O1210:AT1210,N(OFFSET($O214:AT214,0,MAX(COLUMN($O214:AT214))-COLUMN($O214:AT214),1,1)))</f>
        <v>0</v>
      </c>
      <c r="AU1268" s="256">
        <f ca="1">-SUMPRODUCT($O1210:AU1210,N(OFFSET($O214:AU214,0,MAX(COLUMN($O214:AU214))-COLUMN($O214:AU214),1,1)))</f>
        <v>0</v>
      </c>
      <c r="AV1268" s="256">
        <f ca="1">-SUMPRODUCT($O1210:AV1210,N(OFFSET($O214:AV214,0,MAX(COLUMN($O214:AV214))-COLUMN($O214:AV214),1,1)))</f>
        <v>0</v>
      </c>
      <c r="AW1268" s="256">
        <f ca="1">-SUMPRODUCT($O1210:AW1210,N(OFFSET($O214:AW214,0,MAX(COLUMN($O214:AW214))-COLUMN($O214:AW214),1,1)))</f>
        <v>0</v>
      </c>
      <c r="AX1268" s="256">
        <f ca="1">-SUMPRODUCT($O1210:AX1210,N(OFFSET($O214:AX214,0,MAX(COLUMN($O214:AX214))-COLUMN($O214:AX214),1,1)))</f>
        <v>0</v>
      </c>
      <c r="AY1268" s="256">
        <f ca="1">-SUMPRODUCT($O1210:AY1210,N(OFFSET($O214:AY214,0,MAX(COLUMN($O214:AY214))-COLUMN($O214:AY214),1,1)))</f>
        <v>0</v>
      </c>
      <c r="AZ1268" s="256">
        <f ca="1">-SUMPRODUCT($O1210:AZ1210,N(OFFSET($O214:AZ214,0,MAX(COLUMN($O214:AZ214))-COLUMN($O214:AZ214),1,1)))</f>
        <v>0</v>
      </c>
      <c r="BA1268" s="256">
        <f ca="1">-SUMPRODUCT($O1210:BA1210,N(OFFSET($O214:BA214,0,MAX(COLUMN($O214:BA214))-COLUMN($O214:BA214),1,1)))</f>
        <v>0</v>
      </c>
      <c r="BB1268" s="256">
        <f ca="1">-SUMPRODUCT($O1210:BB1210,N(OFFSET($O214:BB214,0,MAX(COLUMN($O214:BB214))-COLUMN($O214:BB214),1,1)))</f>
        <v>0</v>
      </c>
      <c r="BC1268" s="256">
        <f ca="1">-SUMPRODUCT($O1210:BC1210,N(OFFSET($O214:BC214,0,MAX(COLUMN($O214:BC214))-COLUMN($O214:BC214),1,1)))</f>
        <v>0</v>
      </c>
      <c r="BD1268" s="256">
        <f ca="1">-SUMPRODUCT($O1210:BD1210,N(OFFSET($O214:BD214,0,MAX(COLUMN($O214:BD214))-COLUMN($O214:BD214),1,1)))</f>
        <v>0</v>
      </c>
      <c r="BE1268" s="256">
        <f ca="1">-SUMPRODUCT($O1210:BE1210,N(OFFSET($O214:BE214,0,MAX(COLUMN($O214:BE214))-COLUMN($O214:BE214),1,1)))</f>
        <v>0</v>
      </c>
      <c r="BF1268" s="256">
        <f ca="1">-SUMPRODUCT($O1210:BF1210,N(OFFSET($O214:BF214,0,MAX(COLUMN($O214:BF214))-COLUMN($O214:BF214),1,1)))</f>
        <v>0</v>
      </c>
      <c r="BG1268" s="256">
        <f ca="1">-SUMPRODUCT($O1210:BG1210,N(OFFSET($O214:BG214,0,MAX(COLUMN($O214:BG214))-COLUMN($O214:BG214),1,1)))</f>
        <v>0</v>
      </c>
      <c r="BH1268" s="256">
        <f ca="1">-SUMPRODUCT($O1210:BH1210,N(OFFSET($O214:BH214,0,MAX(COLUMN($O214:BH214))-COLUMN($O214:BH214),1,1)))</f>
        <v>0</v>
      </c>
      <c r="BI1268" s="256">
        <f ca="1">-SUMPRODUCT($O1210:BI1210,N(OFFSET($O214:BI214,0,MAX(COLUMN($O214:BI214))-COLUMN($O214:BI214),1,1)))</f>
        <v>0</v>
      </c>
      <c r="BJ1268" s="256">
        <f ca="1">-SUMPRODUCT($O1210:BJ1210,N(OFFSET($O214:BJ214,0,MAX(COLUMN($O214:BJ214))-COLUMN($O214:BJ214),1,1)))</f>
        <v>0</v>
      </c>
      <c r="BK1268" s="256">
        <f ca="1">-SUMPRODUCT($O1210:BK1210,N(OFFSET($O214:BK214,0,MAX(COLUMN($O214:BK214))-COLUMN($O214:BK214),1,1)))</f>
        <v>0</v>
      </c>
      <c r="BL1268" s="256">
        <f ca="1">-SUMPRODUCT($O1210:BL1210,N(OFFSET($O214:BL214,0,MAX(COLUMN($O214:BL214))-COLUMN($O214:BL214),1,1)))</f>
        <v>0</v>
      </c>
      <c r="BM1268" s="256">
        <f ca="1">-SUMPRODUCT($O1210:BM1210,N(OFFSET($O214:BM214,0,MAX(COLUMN($O214:BM214))-COLUMN($O214:BM214),1,1)))</f>
        <v>0</v>
      </c>
    </row>
    <row r="1269" spans="3:65" ht="12.75" outlineLevel="1">
      <c r="C1269" s="220">
        <f t="shared" si="1006"/>
        <v>4</v>
      </c>
      <c r="D1269" s="198" t="str">
        <f t="shared" si="1005"/>
        <v>…</v>
      </c>
      <c r="E1269" s="245" t="str">
        <f t="shared" si="1005"/>
        <v>Operating Savings</v>
      </c>
      <c r="F1269" s="215">
        <f t="shared" si="1005"/>
        <v>1</v>
      </c>
      <c r="G1269" s="215"/>
      <c r="H1269" s="221"/>
      <c r="I1269" s="221"/>
      <c r="K1269" s="236">
        <f t="shared" si="1007"/>
        <v>0</v>
      </c>
      <c r="L1269" s="237">
        <f t="shared" si="1008"/>
        <v>0</v>
      </c>
      <c r="O1269" s="256">
        <f ca="1">-SUMPRODUCT($O1211:O1211,N(OFFSET($O215:O215,0,MAX(COLUMN($O215:O215))-COLUMN($O215:O215),1,1)))</f>
        <v>0</v>
      </c>
      <c r="P1269" s="256">
        <f ca="1">-SUMPRODUCT($O1211:P1211,N(OFFSET($O215:P215,0,MAX(COLUMN($O215:P215))-COLUMN($O215:P215),1,1)))</f>
        <v>0</v>
      </c>
      <c r="Q1269" s="256">
        <f ca="1">-SUMPRODUCT($O1211:Q1211,N(OFFSET($O215:Q215,0,MAX(COLUMN($O215:Q215))-COLUMN($O215:Q215),1,1)))</f>
        <v>0</v>
      </c>
      <c r="R1269" s="256">
        <f ca="1">-SUMPRODUCT($O1211:R1211,N(OFFSET($O215:R215,0,MAX(COLUMN($O215:R215))-COLUMN($O215:R215),1,1)))</f>
        <v>0</v>
      </c>
      <c r="S1269" s="256">
        <f ca="1">-SUMPRODUCT($O1211:S1211,N(OFFSET($O215:S215,0,MAX(COLUMN($O215:S215))-COLUMN($O215:S215),1,1)))</f>
        <v>0</v>
      </c>
      <c r="T1269" s="256">
        <f ca="1">-SUMPRODUCT($O1211:T1211,N(OFFSET($O215:T215,0,MAX(COLUMN($O215:T215))-COLUMN($O215:T215),1,1)))</f>
        <v>0</v>
      </c>
      <c r="U1269" s="256">
        <f ca="1">-SUMPRODUCT($O1211:U1211,N(OFFSET($O215:U215,0,MAX(COLUMN($O215:U215))-COLUMN($O215:U215),1,1)))</f>
        <v>0</v>
      </c>
      <c r="V1269" s="256">
        <f ca="1">-SUMPRODUCT($O1211:V1211,N(OFFSET($O215:V215,0,MAX(COLUMN($O215:V215))-COLUMN($O215:V215),1,1)))</f>
        <v>0</v>
      </c>
      <c r="W1269" s="256">
        <f ca="1">-SUMPRODUCT($O1211:W1211,N(OFFSET($O215:W215,0,MAX(COLUMN($O215:W215))-COLUMN($O215:W215),1,1)))</f>
        <v>0</v>
      </c>
      <c r="X1269" s="256">
        <f ca="1">-SUMPRODUCT($O1211:X1211,N(OFFSET($O215:X215,0,MAX(COLUMN($O215:X215))-COLUMN($O215:X215),1,1)))</f>
        <v>0</v>
      </c>
      <c r="Y1269" s="256">
        <f ca="1">-SUMPRODUCT($O1211:Y1211,N(OFFSET($O215:Y215,0,MAX(COLUMN($O215:Y215))-COLUMN($O215:Y215),1,1)))</f>
        <v>0</v>
      </c>
      <c r="Z1269" s="256">
        <f ca="1">-SUMPRODUCT($O1211:Z1211,N(OFFSET($O215:Z215,0,MAX(COLUMN($O215:Z215))-COLUMN($O215:Z215),1,1)))</f>
        <v>0</v>
      </c>
      <c r="AA1269" s="256">
        <f ca="1">-SUMPRODUCT($O1211:AA1211,N(OFFSET($O215:AA215,0,MAX(COLUMN($O215:AA215))-COLUMN($O215:AA215),1,1)))</f>
        <v>0</v>
      </c>
      <c r="AB1269" s="256">
        <f ca="1">-SUMPRODUCT($O1211:AB1211,N(OFFSET($O215:AB215,0,MAX(COLUMN($O215:AB215))-COLUMN($O215:AB215),1,1)))</f>
        <v>0</v>
      </c>
      <c r="AC1269" s="256">
        <f ca="1">-SUMPRODUCT($O1211:AC1211,N(OFFSET($O215:AC215,0,MAX(COLUMN($O215:AC215))-COLUMN($O215:AC215),1,1)))</f>
        <v>0</v>
      </c>
      <c r="AD1269" s="256">
        <f ca="1">-SUMPRODUCT($O1211:AD1211,N(OFFSET($O215:AD215,0,MAX(COLUMN($O215:AD215))-COLUMN($O215:AD215),1,1)))</f>
        <v>0</v>
      </c>
      <c r="AE1269" s="256">
        <f ca="1">-SUMPRODUCT($O1211:AE1211,N(OFFSET($O215:AE215,0,MAX(COLUMN($O215:AE215))-COLUMN($O215:AE215),1,1)))</f>
        <v>0</v>
      </c>
      <c r="AF1269" s="256">
        <f ca="1">-SUMPRODUCT($O1211:AF1211,N(OFFSET($O215:AF215,0,MAX(COLUMN($O215:AF215))-COLUMN($O215:AF215),1,1)))</f>
        <v>0</v>
      </c>
      <c r="AG1269" s="256">
        <f ca="1">-SUMPRODUCT($O1211:AG1211,N(OFFSET($O215:AG215,0,MAX(COLUMN($O215:AG215))-COLUMN($O215:AG215),1,1)))</f>
        <v>0</v>
      </c>
      <c r="AH1269" s="256">
        <f ca="1">-SUMPRODUCT($O1211:AH1211,N(OFFSET($O215:AH215,0,MAX(COLUMN($O215:AH215))-COLUMN($O215:AH215),1,1)))</f>
        <v>0</v>
      </c>
      <c r="AI1269" s="256">
        <f ca="1">-SUMPRODUCT($O1211:AI1211,N(OFFSET($O215:AI215,0,MAX(COLUMN($O215:AI215))-COLUMN($O215:AI215),1,1)))</f>
        <v>0</v>
      </c>
      <c r="AJ1269" s="256">
        <f ca="1">-SUMPRODUCT($O1211:AJ1211,N(OFFSET($O215:AJ215,0,MAX(COLUMN($O215:AJ215))-COLUMN($O215:AJ215),1,1)))</f>
        <v>0</v>
      </c>
      <c r="AK1269" s="256">
        <f ca="1">-SUMPRODUCT($O1211:AK1211,N(OFFSET($O215:AK215,0,MAX(COLUMN($O215:AK215))-COLUMN($O215:AK215),1,1)))</f>
        <v>0</v>
      </c>
      <c r="AL1269" s="256">
        <f ca="1">-SUMPRODUCT($O1211:AL1211,N(OFFSET($O215:AL215,0,MAX(COLUMN($O215:AL215))-COLUMN($O215:AL215),1,1)))</f>
        <v>0</v>
      </c>
      <c r="AM1269" s="256">
        <f ca="1">-SUMPRODUCT($O1211:AM1211,N(OFFSET($O215:AM215,0,MAX(COLUMN($O215:AM215))-COLUMN($O215:AM215),1,1)))</f>
        <v>0</v>
      </c>
      <c r="AN1269" s="256">
        <f ca="1">-SUMPRODUCT($O1211:AN1211,N(OFFSET($O215:AN215,0,MAX(COLUMN($O215:AN215))-COLUMN($O215:AN215),1,1)))</f>
        <v>0</v>
      </c>
      <c r="AO1269" s="256">
        <f ca="1">-SUMPRODUCT($O1211:AO1211,N(OFFSET($O215:AO215,0,MAX(COLUMN($O215:AO215))-COLUMN($O215:AO215),1,1)))</f>
        <v>0</v>
      </c>
      <c r="AP1269" s="256">
        <f ca="1">-SUMPRODUCT($O1211:AP1211,N(OFFSET($O215:AP215,0,MAX(COLUMN($O215:AP215))-COLUMN($O215:AP215),1,1)))</f>
        <v>0</v>
      </c>
      <c r="AQ1269" s="256">
        <f ca="1">-SUMPRODUCT($O1211:AQ1211,N(OFFSET($O215:AQ215,0,MAX(COLUMN($O215:AQ215))-COLUMN($O215:AQ215),1,1)))</f>
        <v>0</v>
      </c>
      <c r="AR1269" s="256">
        <f ca="1">-SUMPRODUCT($O1211:AR1211,N(OFFSET($O215:AR215,0,MAX(COLUMN($O215:AR215))-COLUMN($O215:AR215),1,1)))</f>
        <v>0</v>
      </c>
      <c r="AS1269" s="256">
        <f ca="1">-SUMPRODUCT($O1211:AS1211,N(OFFSET($O215:AS215,0,MAX(COLUMN($O215:AS215))-COLUMN($O215:AS215),1,1)))</f>
        <v>0</v>
      </c>
      <c r="AT1269" s="256">
        <f ca="1">-SUMPRODUCT($O1211:AT1211,N(OFFSET($O215:AT215,0,MAX(COLUMN($O215:AT215))-COLUMN($O215:AT215),1,1)))</f>
        <v>0</v>
      </c>
      <c r="AU1269" s="256">
        <f ca="1">-SUMPRODUCT($O1211:AU1211,N(OFFSET($O215:AU215,0,MAX(COLUMN($O215:AU215))-COLUMN($O215:AU215),1,1)))</f>
        <v>0</v>
      </c>
      <c r="AV1269" s="256">
        <f ca="1">-SUMPRODUCT($O1211:AV1211,N(OFFSET($O215:AV215,0,MAX(COLUMN($O215:AV215))-COLUMN($O215:AV215),1,1)))</f>
        <v>0</v>
      </c>
      <c r="AW1269" s="256">
        <f ca="1">-SUMPRODUCT($O1211:AW1211,N(OFFSET($O215:AW215,0,MAX(COLUMN($O215:AW215))-COLUMN($O215:AW215),1,1)))</f>
        <v>0</v>
      </c>
      <c r="AX1269" s="256">
        <f ca="1">-SUMPRODUCT($O1211:AX1211,N(OFFSET($O215:AX215,0,MAX(COLUMN($O215:AX215))-COLUMN($O215:AX215),1,1)))</f>
        <v>0</v>
      </c>
      <c r="AY1269" s="256">
        <f ca="1">-SUMPRODUCT($O1211:AY1211,N(OFFSET($O215:AY215,0,MAX(COLUMN($O215:AY215))-COLUMN($O215:AY215),1,1)))</f>
        <v>0</v>
      </c>
      <c r="AZ1269" s="256">
        <f ca="1">-SUMPRODUCT($O1211:AZ1211,N(OFFSET($O215:AZ215,0,MAX(COLUMN($O215:AZ215))-COLUMN($O215:AZ215),1,1)))</f>
        <v>0</v>
      </c>
      <c r="BA1269" s="256">
        <f ca="1">-SUMPRODUCT($O1211:BA1211,N(OFFSET($O215:BA215,0,MAX(COLUMN($O215:BA215))-COLUMN($O215:BA215),1,1)))</f>
        <v>0</v>
      </c>
      <c r="BB1269" s="256">
        <f ca="1">-SUMPRODUCT($O1211:BB1211,N(OFFSET($O215:BB215,0,MAX(COLUMN($O215:BB215))-COLUMN($O215:BB215),1,1)))</f>
        <v>0</v>
      </c>
      <c r="BC1269" s="256">
        <f ca="1">-SUMPRODUCT($O1211:BC1211,N(OFFSET($O215:BC215,0,MAX(COLUMN($O215:BC215))-COLUMN($O215:BC215),1,1)))</f>
        <v>0</v>
      </c>
      <c r="BD1269" s="256">
        <f ca="1">-SUMPRODUCT($O1211:BD1211,N(OFFSET($O215:BD215,0,MAX(COLUMN($O215:BD215))-COLUMN($O215:BD215),1,1)))</f>
        <v>0</v>
      </c>
      <c r="BE1269" s="256">
        <f ca="1">-SUMPRODUCT($O1211:BE1211,N(OFFSET($O215:BE215,0,MAX(COLUMN($O215:BE215))-COLUMN($O215:BE215),1,1)))</f>
        <v>0</v>
      </c>
      <c r="BF1269" s="256">
        <f ca="1">-SUMPRODUCT($O1211:BF1211,N(OFFSET($O215:BF215,0,MAX(COLUMN($O215:BF215))-COLUMN($O215:BF215),1,1)))</f>
        <v>0</v>
      </c>
      <c r="BG1269" s="256">
        <f ca="1">-SUMPRODUCT($O1211:BG1211,N(OFFSET($O215:BG215,0,MAX(COLUMN($O215:BG215))-COLUMN($O215:BG215),1,1)))</f>
        <v>0</v>
      </c>
      <c r="BH1269" s="256">
        <f ca="1">-SUMPRODUCT($O1211:BH1211,N(OFFSET($O215:BH215,0,MAX(COLUMN($O215:BH215))-COLUMN($O215:BH215),1,1)))</f>
        <v>0</v>
      </c>
      <c r="BI1269" s="256">
        <f ca="1">-SUMPRODUCT($O1211:BI1211,N(OFFSET($O215:BI215,0,MAX(COLUMN($O215:BI215))-COLUMN($O215:BI215),1,1)))</f>
        <v>0</v>
      </c>
      <c r="BJ1269" s="256">
        <f ca="1">-SUMPRODUCT($O1211:BJ1211,N(OFFSET($O215:BJ215,0,MAX(COLUMN($O215:BJ215))-COLUMN($O215:BJ215),1,1)))</f>
        <v>0</v>
      </c>
      <c r="BK1269" s="256">
        <f ca="1">-SUMPRODUCT($O1211:BK1211,N(OFFSET($O215:BK215,0,MAX(COLUMN($O215:BK215))-COLUMN($O215:BK215),1,1)))</f>
        <v>0</v>
      </c>
      <c r="BL1269" s="256">
        <f ca="1">-SUMPRODUCT($O1211:BL1211,N(OFFSET($O215:BL215,0,MAX(COLUMN($O215:BL215))-COLUMN($O215:BL215),1,1)))</f>
        <v>0</v>
      </c>
      <c r="BM1269" s="256">
        <f ca="1">-SUMPRODUCT($O1211:BM1211,N(OFFSET($O215:BM215,0,MAX(COLUMN($O215:BM215))-COLUMN($O215:BM215),1,1)))</f>
        <v>0</v>
      </c>
    </row>
    <row r="1270" spans="3:65" ht="12.75" outlineLevel="1">
      <c r="C1270" s="220">
        <f t="shared" si="1006"/>
        <v>5</v>
      </c>
      <c r="D1270" s="198" t="str">
        <f t="shared" si="1005"/>
        <v>…</v>
      </c>
      <c r="E1270" s="245" t="str">
        <f t="shared" si="1005"/>
        <v>Operating Expense</v>
      </c>
      <c r="F1270" s="215">
        <f t="shared" si="1005"/>
        <v>2</v>
      </c>
      <c r="G1270" s="215"/>
      <c r="H1270" s="221"/>
      <c r="I1270" s="221"/>
      <c r="K1270" s="236">
        <f t="shared" si="1007"/>
        <v>0</v>
      </c>
      <c r="L1270" s="237">
        <f t="shared" si="1008"/>
        <v>0</v>
      </c>
      <c r="O1270" s="256">
        <f ca="1">-SUMPRODUCT($O1212:O1212,N(OFFSET($O216:O216,0,MAX(COLUMN($O216:O216))-COLUMN($O216:O216),1,1)))</f>
        <v>0</v>
      </c>
      <c r="P1270" s="256">
        <f ca="1">-SUMPRODUCT($O1212:P1212,N(OFFSET($O216:P216,0,MAX(COLUMN($O216:P216))-COLUMN($O216:P216),1,1)))</f>
        <v>0</v>
      </c>
      <c r="Q1270" s="256">
        <f ca="1">-SUMPRODUCT($O1212:Q1212,N(OFFSET($O216:Q216,0,MAX(COLUMN($O216:Q216))-COLUMN($O216:Q216),1,1)))</f>
        <v>0</v>
      </c>
      <c r="R1270" s="256">
        <f ca="1">-SUMPRODUCT($O1212:R1212,N(OFFSET($O216:R216,0,MAX(COLUMN($O216:R216))-COLUMN($O216:R216),1,1)))</f>
        <v>0</v>
      </c>
      <c r="S1270" s="256">
        <f ca="1">-SUMPRODUCT($O1212:S1212,N(OFFSET($O216:S216,0,MAX(COLUMN($O216:S216))-COLUMN($O216:S216),1,1)))</f>
        <v>0</v>
      </c>
      <c r="T1270" s="256">
        <f ca="1">-SUMPRODUCT($O1212:T1212,N(OFFSET($O216:T216,0,MAX(COLUMN($O216:T216))-COLUMN($O216:T216),1,1)))</f>
        <v>0</v>
      </c>
      <c r="U1270" s="256">
        <f ca="1">-SUMPRODUCT($O1212:U1212,N(OFFSET($O216:U216,0,MAX(COLUMN($O216:U216))-COLUMN($O216:U216),1,1)))</f>
        <v>0</v>
      </c>
      <c r="V1270" s="256">
        <f ca="1">-SUMPRODUCT($O1212:V1212,N(OFFSET($O216:V216,0,MAX(COLUMN($O216:V216))-COLUMN($O216:V216),1,1)))</f>
        <v>0</v>
      </c>
      <c r="W1270" s="256">
        <f ca="1">-SUMPRODUCT($O1212:W1212,N(OFFSET($O216:W216,0,MAX(COLUMN($O216:W216))-COLUMN($O216:W216),1,1)))</f>
        <v>0</v>
      </c>
      <c r="X1270" s="256">
        <f ca="1">-SUMPRODUCT($O1212:X1212,N(OFFSET($O216:X216,0,MAX(COLUMN($O216:X216))-COLUMN($O216:X216),1,1)))</f>
        <v>0</v>
      </c>
      <c r="Y1270" s="256">
        <f ca="1">-SUMPRODUCT($O1212:Y1212,N(OFFSET($O216:Y216,0,MAX(COLUMN($O216:Y216))-COLUMN($O216:Y216),1,1)))</f>
        <v>0</v>
      </c>
      <c r="Z1270" s="256">
        <f ca="1">-SUMPRODUCT($O1212:Z1212,N(OFFSET($O216:Z216,0,MAX(COLUMN($O216:Z216))-COLUMN($O216:Z216),1,1)))</f>
        <v>0</v>
      </c>
      <c r="AA1270" s="256">
        <f ca="1">-SUMPRODUCT($O1212:AA1212,N(OFFSET($O216:AA216,0,MAX(COLUMN($O216:AA216))-COLUMN($O216:AA216),1,1)))</f>
        <v>0</v>
      </c>
      <c r="AB1270" s="256">
        <f ca="1">-SUMPRODUCT($O1212:AB1212,N(OFFSET($O216:AB216,0,MAX(COLUMN($O216:AB216))-COLUMN($O216:AB216),1,1)))</f>
        <v>0</v>
      </c>
      <c r="AC1270" s="256">
        <f ca="1">-SUMPRODUCT($O1212:AC1212,N(OFFSET($O216:AC216,0,MAX(COLUMN($O216:AC216))-COLUMN($O216:AC216),1,1)))</f>
        <v>0</v>
      </c>
      <c r="AD1270" s="256">
        <f ca="1">-SUMPRODUCT($O1212:AD1212,N(OFFSET($O216:AD216,0,MAX(COLUMN($O216:AD216))-COLUMN($O216:AD216),1,1)))</f>
        <v>0</v>
      </c>
      <c r="AE1270" s="256">
        <f ca="1">-SUMPRODUCT($O1212:AE1212,N(OFFSET($O216:AE216,0,MAX(COLUMN($O216:AE216))-COLUMN($O216:AE216),1,1)))</f>
        <v>0</v>
      </c>
      <c r="AF1270" s="256">
        <f ca="1">-SUMPRODUCT($O1212:AF1212,N(OFFSET($O216:AF216,0,MAX(COLUMN($O216:AF216))-COLUMN($O216:AF216),1,1)))</f>
        <v>0</v>
      </c>
      <c r="AG1270" s="256">
        <f ca="1">-SUMPRODUCT($O1212:AG1212,N(OFFSET($O216:AG216,0,MAX(COLUMN($O216:AG216))-COLUMN($O216:AG216),1,1)))</f>
        <v>0</v>
      </c>
      <c r="AH1270" s="256">
        <f ca="1">-SUMPRODUCT($O1212:AH1212,N(OFFSET($O216:AH216,0,MAX(COLUMN($O216:AH216))-COLUMN($O216:AH216),1,1)))</f>
        <v>0</v>
      </c>
      <c r="AI1270" s="256">
        <f ca="1">-SUMPRODUCT($O1212:AI1212,N(OFFSET($O216:AI216,0,MAX(COLUMN($O216:AI216))-COLUMN($O216:AI216),1,1)))</f>
        <v>0</v>
      </c>
      <c r="AJ1270" s="256">
        <f ca="1">-SUMPRODUCT($O1212:AJ1212,N(OFFSET($O216:AJ216,0,MAX(COLUMN($O216:AJ216))-COLUMN($O216:AJ216),1,1)))</f>
        <v>0</v>
      </c>
      <c r="AK1270" s="256">
        <f ca="1">-SUMPRODUCT($O1212:AK1212,N(OFFSET($O216:AK216,0,MAX(COLUMN($O216:AK216))-COLUMN($O216:AK216),1,1)))</f>
        <v>0</v>
      </c>
      <c r="AL1270" s="256">
        <f ca="1">-SUMPRODUCT($O1212:AL1212,N(OFFSET($O216:AL216,0,MAX(COLUMN($O216:AL216))-COLUMN($O216:AL216),1,1)))</f>
        <v>0</v>
      </c>
      <c r="AM1270" s="256">
        <f ca="1">-SUMPRODUCT($O1212:AM1212,N(OFFSET($O216:AM216,0,MAX(COLUMN($O216:AM216))-COLUMN($O216:AM216),1,1)))</f>
        <v>0</v>
      </c>
      <c r="AN1270" s="256">
        <f ca="1">-SUMPRODUCT($O1212:AN1212,N(OFFSET($O216:AN216,0,MAX(COLUMN($O216:AN216))-COLUMN($O216:AN216),1,1)))</f>
        <v>0</v>
      </c>
      <c r="AO1270" s="256">
        <f ca="1">-SUMPRODUCT($O1212:AO1212,N(OFFSET($O216:AO216,0,MAX(COLUMN($O216:AO216))-COLUMN($O216:AO216),1,1)))</f>
        <v>0</v>
      </c>
      <c r="AP1270" s="256">
        <f ca="1">-SUMPRODUCT($O1212:AP1212,N(OFFSET($O216:AP216,0,MAX(COLUMN($O216:AP216))-COLUMN($O216:AP216),1,1)))</f>
        <v>0</v>
      </c>
      <c r="AQ1270" s="256">
        <f ca="1">-SUMPRODUCT($O1212:AQ1212,N(OFFSET($O216:AQ216,0,MAX(COLUMN($O216:AQ216))-COLUMN($O216:AQ216),1,1)))</f>
        <v>0</v>
      </c>
      <c r="AR1270" s="256">
        <f ca="1">-SUMPRODUCT($O1212:AR1212,N(OFFSET($O216:AR216,0,MAX(COLUMN($O216:AR216))-COLUMN($O216:AR216),1,1)))</f>
        <v>0</v>
      </c>
      <c r="AS1270" s="256">
        <f ca="1">-SUMPRODUCT($O1212:AS1212,N(OFFSET($O216:AS216,0,MAX(COLUMN($O216:AS216))-COLUMN($O216:AS216),1,1)))</f>
        <v>0</v>
      </c>
      <c r="AT1270" s="256">
        <f ca="1">-SUMPRODUCT($O1212:AT1212,N(OFFSET($O216:AT216,0,MAX(COLUMN($O216:AT216))-COLUMN($O216:AT216),1,1)))</f>
        <v>0</v>
      </c>
      <c r="AU1270" s="256">
        <f ca="1">-SUMPRODUCT($O1212:AU1212,N(OFFSET($O216:AU216,0,MAX(COLUMN($O216:AU216))-COLUMN($O216:AU216),1,1)))</f>
        <v>0</v>
      </c>
      <c r="AV1270" s="256">
        <f ca="1">-SUMPRODUCT($O1212:AV1212,N(OFFSET($O216:AV216,0,MAX(COLUMN($O216:AV216))-COLUMN($O216:AV216),1,1)))</f>
        <v>0</v>
      </c>
      <c r="AW1270" s="256">
        <f ca="1">-SUMPRODUCT($O1212:AW1212,N(OFFSET($O216:AW216,0,MAX(COLUMN($O216:AW216))-COLUMN($O216:AW216),1,1)))</f>
        <v>0</v>
      </c>
      <c r="AX1270" s="256">
        <f ca="1">-SUMPRODUCT($O1212:AX1212,N(OFFSET($O216:AX216,0,MAX(COLUMN($O216:AX216))-COLUMN($O216:AX216),1,1)))</f>
        <v>0</v>
      </c>
      <c r="AY1270" s="256">
        <f ca="1">-SUMPRODUCT($O1212:AY1212,N(OFFSET($O216:AY216,0,MAX(COLUMN($O216:AY216))-COLUMN($O216:AY216),1,1)))</f>
        <v>0</v>
      </c>
      <c r="AZ1270" s="256">
        <f ca="1">-SUMPRODUCT($O1212:AZ1212,N(OFFSET($O216:AZ216,0,MAX(COLUMN($O216:AZ216))-COLUMN($O216:AZ216),1,1)))</f>
        <v>0</v>
      </c>
      <c r="BA1270" s="256">
        <f ca="1">-SUMPRODUCT($O1212:BA1212,N(OFFSET($O216:BA216,0,MAX(COLUMN($O216:BA216))-COLUMN($O216:BA216),1,1)))</f>
        <v>0</v>
      </c>
      <c r="BB1270" s="256">
        <f ca="1">-SUMPRODUCT($O1212:BB1212,N(OFFSET($O216:BB216,0,MAX(COLUMN($O216:BB216))-COLUMN($O216:BB216),1,1)))</f>
        <v>0</v>
      </c>
      <c r="BC1270" s="256">
        <f ca="1">-SUMPRODUCT($O1212:BC1212,N(OFFSET($O216:BC216,0,MAX(COLUMN($O216:BC216))-COLUMN($O216:BC216),1,1)))</f>
        <v>0</v>
      </c>
      <c r="BD1270" s="256">
        <f ca="1">-SUMPRODUCT($O1212:BD1212,N(OFFSET($O216:BD216,0,MAX(COLUMN($O216:BD216))-COLUMN($O216:BD216),1,1)))</f>
        <v>0</v>
      </c>
      <c r="BE1270" s="256">
        <f ca="1">-SUMPRODUCT($O1212:BE1212,N(OFFSET($O216:BE216,0,MAX(COLUMN($O216:BE216))-COLUMN($O216:BE216),1,1)))</f>
        <v>0</v>
      </c>
      <c r="BF1270" s="256">
        <f ca="1">-SUMPRODUCT($O1212:BF1212,N(OFFSET($O216:BF216,0,MAX(COLUMN($O216:BF216))-COLUMN($O216:BF216),1,1)))</f>
        <v>0</v>
      </c>
      <c r="BG1270" s="256">
        <f ca="1">-SUMPRODUCT($O1212:BG1212,N(OFFSET($O216:BG216,0,MAX(COLUMN($O216:BG216))-COLUMN($O216:BG216),1,1)))</f>
        <v>0</v>
      </c>
      <c r="BH1270" s="256">
        <f ca="1">-SUMPRODUCT($O1212:BH1212,N(OFFSET($O216:BH216,0,MAX(COLUMN($O216:BH216))-COLUMN($O216:BH216),1,1)))</f>
        <v>0</v>
      </c>
      <c r="BI1270" s="256">
        <f ca="1">-SUMPRODUCT($O1212:BI1212,N(OFFSET($O216:BI216,0,MAX(COLUMN($O216:BI216))-COLUMN($O216:BI216),1,1)))</f>
        <v>0</v>
      </c>
      <c r="BJ1270" s="256">
        <f ca="1">-SUMPRODUCT($O1212:BJ1212,N(OFFSET($O216:BJ216,0,MAX(COLUMN($O216:BJ216))-COLUMN($O216:BJ216),1,1)))</f>
        <v>0</v>
      </c>
      <c r="BK1270" s="256">
        <f ca="1">-SUMPRODUCT($O1212:BK1212,N(OFFSET($O216:BK216,0,MAX(COLUMN($O216:BK216))-COLUMN($O216:BK216),1,1)))</f>
        <v>0</v>
      </c>
      <c r="BL1270" s="256">
        <f ca="1">-SUMPRODUCT($O1212:BL1212,N(OFFSET($O216:BL216,0,MAX(COLUMN($O216:BL216))-COLUMN($O216:BL216),1,1)))</f>
        <v>0</v>
      </c>
      <c r="BM1270" s="256">
        <f ca="1">-SUMPRODUCT($O1212:BM1212,N(OFFSET($O216:BM216,0,MAX(COLUMN($O216:BM216))-COLUMN($O216:BM216),1,1)))</f>
        <v>0</v>
      </c>
    </row>
    <row r="1271" spans="3:65" ht="12.75" outlineLevel="1">
      <c r="C1271" s="220">
        <f t="shared" si="1006"/>
        <v>6</v>
      </c>
      <c r="D1271" s="198" t="str">
        <f t="shared" si="1005"/>
        <v>…</v>
      </c>
      <c r="E1271" s="245" t="str">
        <f t="shared" si="1005"/>
        <v>Operating Expense</v>
      </c>
      <c r="F1271" s="215">
        <f t="shared" si="1005"/>
        <v>2</v>
      </c>
      <c r="G1271" s="215"/>
      <c r="H1271" s="221"/>
      <c r="I1271" s="221"/>
      <c r="K1271" s="236">
        <f t="shared" si="1007"/>
        <v>0</v>
      </c>
      <c r="L1271" s="237">
        <f t="shared" si="1008"/>
        <v>0</v>
      </c>
      <c r="O1271" s="256">
        <f ca="1">-SUMPRODUCT($O1213:O1213,N(OFFSET($O217:O217,0,MAX(COLUMN($O217:O217))-COLUMN($O217:O217),1,1)))</f>
        <v>0</v>
      </c>
      <c r="P1271" s="256">
        <f ca="1">-SUMPRODUCT($O1213:P1213,N(OFFSET($O217:P217,0,MAX(COLUMN($O217:P217))-COLUMN($O217:P217),1,1)))</f>
        <v>0</v>
      </c>
      <c r="Q1271" s="256">
        <f ca="1">-SUMPRODUCT($O1213:Q1213,N(OFFSET($O217:Q217,0,MAX(COLUMN($O217:Q217))-COLUMN($O217:Q217),1,1)))</f>
        <v>0</v>
      </c>
      <c r="R1271" s="256">
        <f ca="1">-SUMPRODUCT($O1213:R1213,N(OFFSET($O217:R217,0,MAX(COLUMN($O217:R217))-COLUMN($O217:R217),1,1)))</f>
        <v>0</v>
      </c>
      <c r="S1271" s="256">
        <f ca="1">-SUMPRODUCT($O1213:S1213,N(OFFSET($O217:S217,0,MAX(COLUMN($O217:S217))-COLUMN($O217:S217),1,1)))</f>
        <v>0</v>
      </c>
      <c r="T1271" s="256">
        <f ca="1">-SUMPRODUCT($O1213:T1213,N(OFFSET($O217:T217,0,MAX(COLUMN($O217:T217))-COLUMN($O217:T217),1,1)))</f>
        <v>0</v>
      </c>
      <c r="U1271" s="256">
        <f ca="1">-SUMPRODUCT($O1213:U1213,N(OFFSET($O217:U217,0,MAX(COLUMN($O217:U217))-COLUMN($O217:U217),1,1)))</f>
        <v>0</v>
      </c>
      <c r="V1271" s="256">
        <f ca="1">-SUMPRODUCT($O1213:V1213,N(OFFSET($O217:V217,0,MAX(COLUMN($O217:V217))-COLUMN($O217:V217),1,1)))</f>
        <v>0</v>
      </c>
      <c r="W1271" s="256">
        <f ca="1">-SUMPRODUCT($O1213:W1213,N(OFFSET($O217:W217,0,MAX(COLUMN($O217:W217))-COLUMN($O217:W217),1,1)))</f>
        <v>0</v>
      </c>
      <c r="X1271" s="256">
        <f ca="1">-SUMPRODUCT($O1213:X1213,N(OFFSET($O217:X217,0,MAX(COLUMN($O217:X217))-COLUMN($O217:X217),1,1)))</f>
        <v>0</v>
      </c>
      <c r="Y1271" s="256">
        <f ca="1">-SUMPRODUCT($O1213:Y1213,N(OFFSET($O217:Y217,0,MAX(COLUMN($O217:Y217))-COLUMN($O217:Y217),1,1)))</f>
        <v>0</v>
      </c>
      <c r="Z1271" s="256">
        <f ca="1">-SUMPRODUCT($O1213:Z1213,N(OFFSET($O217:Z217,0,MAX(COLUMN($O217:Z217))-COLUMN($O217:Z217),1,1)))</f>
        <v>0</v>
      </c>
      <c r="AA1271" s="256">
        <f ca="1">-SUMPRODUCT($O1213:AA1213,N(OFFSET($O217:AA217,0,MAX(COLUMN($O217:AA217))-COLUMN($O217:AA217),1,1)))</f>
        <v>0</v>
      </c>
      <c r="AB1271" s="256">
        <f ca="1">-SUMPRODUCT($O1213:AB1213,N(OFFSET($O217:AB217,0,MAX(COLUMN($O217:AB217))-COLUMN($O217:AB217),1,1)))</f>
        <v>0</v>
      </c>
      <c r="AC1271" s="256">
        <f ca="1">-SUMPRODUCT($O1213:AC1213,N(OFFSET($O217:AC217,0,MAX(COLUMN($O217:AC217))-COLUMN($O217:AC217),1,1)))</f>
        <v>0</v>
      </c>
      <c r="AD1271" s="256">
        <f ca="1">-SUMPRODUCT($O1213:AD1213,N(OFFSET($O217:AD217,0,MAX(COLUMN($O217:AD217))-COLUMN($O217:AD217),1,1)))</f>
        <v>0</v>
      </c>
      <c r="AE1271" s="256">
        <f ca="1">-SUMPRODUCT($O1213:AE1213,N(OFFSET($O217:AE217,0,MAX(COLUMN($O217:AE217))-COLUMN($O217:AE217),1,1)))</f>
        <v>0</v>
      </c>
      <c r="AF1271" s="256">
        <f ca="1">-SUMPRODUCT($O1213:AF1213,N(OFFSET($O217:AF217,0,MAX(COLUMN($O217:AF217))-COLUMN($O217:AF217),1,1)))</f>
        <v>0</v>
      </c>
      <c r="AG1271" s="256">
        <f ca="1">-SUMPRODUCT($O1213:AG1213,N(OFFSET($O217:AG217,0,MAX(COLUMN($O217:AG217))-COLUMN($O217:AG217),1,1)))</f>
        <v>0</v>
      </c>
      <c r="AH1271" s="256">
        <f ca="1">-SUMPRODUCT($O1213:AH1213,N(OFFSET($O217:AH217,0,MAX(COLUMN($O217:AH217))-COLUMN($O217:AH217),1,1)))</f>
        <v>0</v>
      </c>
      <c r="AI1271" s="256">
        <f ca="1">-SUMPRODUCT($O1213:AI1213,N(OFFSET($O217:AI217,0,MAX(COLUMN($O217:AI217))-COLUMN($O217:AI217),1,1)))</f>
        <v>0</v>
      </c>
      <c r="AJ1271" s="256">
        <f ca="1">-SUMPRODUCT($O1213:AJ1213,N(OFFSET($O217:AJ217,0,MAX(COLUMN($O217:AJ217))-COLUMN($O217:AJ217),1,1)))</f>
        <v>0</v>
      </c>
      <c r="AK1271" s="256">
        <f ca="1">-SUMPRODUCT($O1213:AK1213,N(OFFSET($O217:AK217,0,MAX(COLUMN($O217:AK217))-COLUMN($O217:AK217),1,1)))</f>
        <v>0</v>
      </c>
      <c r="AL1271" s="256">
        <f ca="1">-SUMPRODUCT($O1213:AL1213,N(OFFSET($O217:AL217,0,MAX(COLUMN($O217:AL217))-COLUMN($O217:AL217),1,1)))</f>
        <v>0</v>
      </c>
      <c r="AM1271" s="256">
        <f ca="1">-SUMPRODUCT($O1213:AM1213,N(OFFSET($O217:AM217,0,MAX(COLUMN($O217:AM217))-COLUMN($O217:AM217),1,1)))</f>
        <v>0</v>
      </c>
      <c r="AN1271" s="256">
        <f ca="1">-SUMPRODUCT($O1213:AN1213,N(OFFSET($O217:AN217,0,MAX(COLUMN($O217:AN217))-COLUMN($O217:AN217),1,1)))</f>
        <v>0</v>
      </c>
      <c r="AO1271" s="256">
        <f ca="1">-SUMPRODUCT($O1213:AO1213,N(OFFSET($O217:AO217,0,MAX(COLUMN($O217:AO217))-COLUMN($O217:AO217),1,1)))</f>
        <v>0</v>
      </c>
      <c r="AP1271" s="256">
        <f ca="1">-SUMPRODUCT($O1213:AP1213,N(OFFSET($O217:AP217,0,MAX(COLUMN($O217:AP217))-COLUMN($O217:AP217),1,1)))</f>
        <v>0</v>
      </c>
      <c r="AQ1271" s="256">
        <f ca="1">-SUMPRODUCT($O1213:AQ1213,N(OFFSET($O217:AQ217,0,MAX(COLUMN($O217:AQ217))-COLUMN($O217:AQ217),1,1)))</f>
        <v>0</v>
      </c>
      <c r="AR1271" s="256">
        <f ca="1">-SUMPRODUCT($O1213:AR1213,N(OFFSET($O217:AR217,0,MAX(COLUMN($O217:AR217))-COLUMN($O217:AR217),1,1)))</f>
        <v>0</v>
      </c>
      <c r="AS1271" s="256">
        <f ca="1">-SUMPRODUCT($O1213:AS1213,N(OFFSET($O217:AS217,0,MAX(COLUMN($O217:AS217))-COLUMN($O217:AS217),1,1)))</f>
        <v>0</v>
      </c>
      <c r="AT1271" s="256">
        <f ca="1">-SUMPRODUCT($O1213:AT1213,N(OFFSET($O217:AT217,0,MAX(COLUMN($O217:AT217))-COLUMN($O217:AT217),1,1)))</f>
        <v>0</v>
      </c>
      <c r="AU1271" s="256">
        <f ca="1">-SUMPRODUCT($O1213:AU1213,N(OFFSET($O217:AU217,0,MAX(COLUMN($O217:AU217))-COLUMN($O217:AU217),1,1)))</f>
        <v>0</v>
      </c>
      <c r="AV1271" s="256">
        <f ca="1">-SUMPRODUCT($O1213:AV1213,N(OFFSET($O217:AV217,0,MAX(COLUMN($O217:AV217))-COLUMN($O217:AV217),1,1)))</f>
        <v>0</v>
      </c>
      <c r="AW1271" s="256">
        <f ca="1">-SUMPRODUCT($O1213:AW1213,N(OFFSET($O217:AW217,0,MAX(COLUMN($O217:AW217))-COLUMN($O217:AW217),1,1)))</f>
        <v>0</v>
      </c>
      <c r="AX1271" s="256">
        <f ca="1">-SUMPRODUCT($O1213:AX1213,N(OFFSET($O217:AX217,0,MAX(COLUMN($O217:AX217))-COLUMN($O217:AX217),1,1)))</f>
        <v>0</v>
      </c>
      <c r="AY1271" s="256">
        <f ca="1">-SUMPRODUCT($O1213:AY1213,N(OFFSET($O217:AY217,0,MAX(COLUMN($O217:AY217))-COLUMN($O217:AY217),1,1)))</f>
        <v>0</v>
      </c>
      <c r="AZ1271" s="256">
        <f ca="1">-SUMPRODUCT($O1213:AZ1213,N(OFFSET($O217:AZ217,0,MAX(COLUMN($O217:AZ217))-COLUMN($O217:AZ217),1,1)))</f>
        <v>0</v>
      </c>
      <c r="BA1271" s="256">
        <f ca="1">-SUMPRODUCT($O1213:BA1213,N(OFFSET($O217:BA217,0,MAX(COLUMN($O217:BA217))-COLUMN($O217:BA217),1,1)))</f>
        <v>0</v>
      </c>
      <c r="BB1271" s="256">
        <f ca="1">-SUMPRODUCT($O1213:BB1213,N(OFFSET($O217:BB217,0,MAX(COLUMN($O217:BB217))-COLUMN($O217:BB217),1,1)))</f>
        <v>0</v>
      </c>
      <c r="BC1271" s="256">
        <f ca="1">-SUMPRODUCT($O1213:BC1213,N(OFFSET($O217:BC217,0,MAX(COLUMN($O217:BC217))-COLUMN($O217:BC217),1,1)))</f>
        <v>0</v>
      </c>
      <c r="BD1271" s="256">
        <f ca="1">-SUMPRODUCT($O1213:BD1213,N(OFFSET($O217:BD217,0,MAX(COLUMN($O217:BD217))-COLUMN($O217:BD217),1,1)))</f>
        <v>0</v>
      </c>
      <c r="BE1271" s="256">
        <f ca="1">-SUMPRODUCT($O1213:BE1213,N(OFFSET($O217:BE217,0,MAX(COLUMN($O217:BE217))-COLUMN($O217:BE217),1,1)))</f>
        <v>0</v>
      </c>
      <c r="BF1271" s="256">
        <f ca="1">-SUMPRODUCT($O1213:BF1213,N(OFFSET($O217:BF217,0,MAX(COLUMN($O217:BF217))-COLUMN($O217:BF217),1,1)))</f>
        <v>0</v>
      </c>
      <c r="BG1271" s="256">
        <f ca="1">-SUMPRODUCT($O1213:BG1213,N(OFFSET($O217:BG217,0,MAX(COLUMN($O217:BG217))-COLUMN($O217:BG217),1,1)))</f>
        <v>0</v>
      </c>
      <c r="BH1271" s="256">
        <f ca="1">-SUMPRODUCT($O1213:BH1213,N(OFFSET($O217:BH217,0,MAX(COLUMN($O217:BH217))-COLUMN($O217:BH217),1,1)))</f>
        <v>0</v>
      </c>
      <c r="BI1271" s="256">
        <f ca="1">-SUMPRODUCT($O1213:BI1213,N(OFFSET($O217:BI217,0,MAX(COLUMN($O217:BI217))-COLUMN($O217:BI217),1,1)))</f>
        <v>0</v>
      </c>
      <c r="BJ1271" s="256">
        <f ca="1">-SUMPRODUCT($O1213:BJ1213,N(OFFSET($O217:BJ217,0,MAX(COLUMN($O217:BJ217))-COLUMN($O217:BJ217),1,1)))</f>
        <v>0</v>
      </c>
      <c r="BK1271" s="256">
        <f ca="1">-SUMPRODUCT($O1213:BK1213,N(OFFSET($O217:BK217,0,MAX(COLUMN($O217:BK217))-COLUMN($O217:BK217),1,1)))</f>
        <v>0</v>
      </c>
      <c r="BL1271" s="256">
        <f ca="1">-SUMPRODUCT($O1213:BL1213,N(OFFSET($O217:BL217,0,MAX(COLUMN($O217:BL217))-COLUMN($O217:BL217),1,1)))</f>
        <v>0</v>
      </c>
      <c r="BM1271" s="256">
        <f ca="1">-SUMPRODUCT($O1213:BM1213,N(OFFSET($O217:BM217,0,MAX(COLUMN($O217:BM217))-COLUMN($O217:BM217),1,1)))</f>
        <v>0</v>
      </c>
    </row>
    <row r="1272" spans="3:65" ht="12.75" outlineLevel="1">
      <c r="C1272" s="220">
        <f t="shared" si="1006"/>
        <v>7</v>
      </c>
      <c r="D1272" s="198" t="str">
        <f t="shared" si="1005"/>
        <v>…</v>
      </c>
      <c r="E1272" s="245" t="str">
        <f t="shared" si="1005"/>
        <v>Operating Expense</v>
      </c>
      <c r="F1272" s="215">
        <f t="shared" si="1005"/>
        <v>2</v>
      </c>
      <c r="G1272" s="215"/>
      <c r="H1272" s="221"/>
      <c r="I1272" s="221"/>
      <c r="K1272" s="236">
        <f t="shared" si="1007"/>
        <v>0</v>
      </c>
      <c r="L1272" s="237">
        <f t="shared" si="1008"/>
        <v>0</v>
      </c>
      <c r="O1272" s="256">
        <f ca="1">-SUMPRODUCT($O1214:O1214,N(OFFSET($O218:O218,0,MAX(COLUMN($O218:O218))-COLUMN($O218:O218),1,1)))</f>
        <v>0</v>
      </c>
      <c r="P1272" s="256">
        <f ca="1">-SUMPRODUCT($O1214:P1214,N(OFFSET($O218:P218,0,MAX(COLUMN($O218:P218))-COLUMN($O218:P218),1,1)))</f>
        <v>0</v>
      </c>
      <c r="Q1272" s="256">
        <f ca="1">-SUMPRODUCT($O1214:Q1214,N(OFFSET($O218:Q218,0,MAX(COLUMN($O218:Q218))-COLUMN($O218:Q218),1,1)))</f>
        <v>0</v>
      </c>
      <c r="R1272" s="256">
        <f ca="1">-SUMPRODUCT($O1214:R1214,N(OFFSET($O218:R218,0,MAX(COLUMN($O218:R218))-COLUMN($O218:R218),1,1)))</f>
        <v>0</v>
      </c>
      <c r="S1272" s="256">
        <f ca="1">-SUMPRODUCT($O1214:S1214,N(OFFSET($O218:S218,0,MAX(COLUMN($O218:S218))-COLUMN($O218:S218),1,1)))</f>
        <v>0</v>
      </c>
      <c r="T1272" s="256">
        <f ca="1">-SUMPRODUCT($O1214:T1214,N(OFFSET($O218:T218,0,MAX(COLUMN($O218:T218))-COLUMN($O218:T218),1,1)))</f>
        <v>0</v>
      </c>
      <c r="U1272" s="256">
        <f ca="1">-SUMPRODUCT($O1214:U1214,N(OFFSET($O218:U218,0,MAX(COLUMN($O218:U218))-COLUMN($O218:U218),1,1)))</f>
        <v>0</v>
      </c>
      <c r="V1272" s="256">
        <f ca="1">-SUMPRODUCT($O1214:V1214,N(OFFSET($O218:V218,0,MAX(COLUMN($O218:V218))-COLUMN($O218:V218),1,1)))</f>
        <v>0</v>
      </c>
      <c r="W1272" s="256">
        <f ca="1">-SUMPRODUCT($O1214:W1214,N(OFFSET($O218:W218,0,MAX(COLUMN($O218:W218))-COLUMN($O218:W218),1,1)))</f>
        <v>0</v>
      </c>
      <c r="X1272" s="256">
        <f ca="1">-SUMPRODUCT($O1214:X1214,N(OFFSET($O218:X218,0,MAX(COLUMN($O218:X218))-COLUMN($O218:X218),1,1)))</f>
        <v>0</v>
      </c>
      <c r="Y1272" s="256">
        <f ca="1">-SUMPRODUCT($O1214:Y1214,N(OFFSET($O218:Y218,0,MAX(COLUMN($O218:Y218))-COLUMN($O218:Y218),1,1)))</f>
        <v>0</v>
      </c>
      <c r="Z1272" s="256">
        <f ca="1">-SUMPRODUCT($O1214:Z1214,N(OFFSET($O218:Z218,0,MAX(COLUMN($O218:Z218))-COLUMN($O218:Z218),1,1)))</f>
        <v>0</v>
      </c>
      <c r="AA1272" s="256">
        <f ca="1">-SUMPRODUCT($O1214:AA1214,N(OFFSET($O218:AA218,0,MAX(COLUMN($O218:AA218))-COLUMN($O218:AA218),1,1)))</f>
        <v>0</v>
      </c>
      <c r="AB1272" s="256">
        <f ca="1">-SUMPRODUCT($O1214:AB1214,N(OFFSET($O218:AB218,0,MAX(COLUMN($O218:AB218))-COLUMN($O218:AB218),1,1)))</f>
        <v>0</v>
      </c>
      <c r="AC1272" s="256">
        <f ca="1">-SUMPRODUCT($O1214:AC1214,N(OFFSET($O218:AC218,0,MAX(COLUMN($O218:AC218))-COLUMN($O218:AC218),1,1)))</f>
        <v>0</v>
      </c>
      <c r="AD1272" s="256">
        <f ca="1">-SUMPRODUCT($O1214:AD1214,N(OFFSET($O218:AD218,0,MAX(COLUMN($O218:AD218))-COLUMN($O218:AD218),1,1)))</f>
        <v>0</v>
      </c>
      <c r="AE1272" s="256">
        <f ca="1">-SUMPRODUCT($O1214:AE1214,N(OFFSET($O218:AE218,0,MAX(COLUMN($O218:AE218))-COLUMN($O218:AE218),1,1)))</f>
        <v>0</v>
      </c>
      <c r="AF1272" s="256">
        <f ca="1">-SUMPRODUCT($O1214:AF1214,N(OFFSET($O218:AF218,0,MAX(COLUMN($O218:AF218))-COLUMN($O218:AF218),1,1)))</f>
        <v>0</v>
      </c>
      <c r="AG1272" s="256">
        <f ca="1">-SUMPRODUCT($O1214:AG1214,N(OFFSET($O218:AG218,0,MAX(COLUMN($O218:AG218))-COLUMN($O218:AG218),1,1)))</f>
        <v>0</v>
      </c>
      <c r="AH1272" s="256">
        <f ca="1">-SUMPRODUCT($O1214:AH1214,N(OFFSET($O218:AH218,0,MAX(COLUMN($O218:AH218))-COLUMN($O218:AH218),1,1)))</f>
        <v>0</v>
      </c>
      <c r="AI1272" s="256">
        <f ca="1">-SUMPRODUCT($O1214:AI1214,N(OFFSET($O218:AI218,0,MAX(COLUMN($O218:AI218))-COLUMN($O218:AI218),1,1)))</f>
        <v>0</v>
      </c>
      <c r="AJ1272" s="256">
        <f ca="1">-SUMPRODUCT($O1214:AJ1214,N(OFFSET($O218:AJ218,0,MAX(COLUMN($O218:AJ218))-COLUMN($O218:AJ218),1,1)))</f>
        <v>0</v>
      </c>
      <c r="AK1272" s="256">
        <f ca="1">-SUMPRODUCT($O1214:AK1214,N(OFFSET($O218:AK218,0,MAX(COLUMN($O218:AK218))-COLUMN($O218:AK218),1,1)))</f>
        <v>0</v>
      </c>
      <c r="AL1272" s="256">
        <f ca="1">-SUMPRODUCT($O1214:AL1214,N(OFFSET($O218:AL218,0,MAX(COLUMN($O218:AL218))-COLUMN($O218:AL218),1,1)))</f>
        <v>0</v>
      </c>
      <c r="AM1272" s="256">
        <f ca="1">-SUMPRODUCT($O1214:AM1214,N(OFFSET($O218:AM218,0,MAX(COLUMN($O218:AM218))-COLUMN($O218:AM218),1,1)))</f>
        <v>0</v>
      </c>
      <c r="AN1272" s="256">
        <f ca="1">-SUMPRODUCT($O1214:AN1214,N(OFFSET($O218:AN218,0,MAX(COLUMN($O218:AN218))-COLUMN($O218:AN218),1,1)))</f>
        <v>0</v>
      </c>
      <c r="AO1272" s="256">
        <f ca="1">-SUMPRODUCT($O1214:AO1214,N(OFFSET($O218:AO218,0,MAX(COLUMN($O218:AO218))-COLUMN($O218:AO218),1,1)))</f>
        <v>0</v>
      </c>
      <c r="AP1272" s="256">
        <f ca="1">-SUMPRODUCT($O1214:AP1214,N(OFFSET($O218:AP218,0,MAX(COLUMN($O218:AP218))-COLUMN($O218:AP218),1,1)))</f>
        <v>0</v>
      </c>
      <c r="AQ1272" s="256">
        <f ca="1">-SUMPRODUCT($O1214:AQ1214,N(OFFSET($O218:AQ218,0,MAX(COLUMN($O218:AQ218))-COLUMN($O218:AQ218),1,1)))</f>
        <v>0</v>
      </c>
      <c r="AR1272" s="256">
        <f ca="1">-SUMPRODUCT($O1214:AR1214,N(OFFSET($O218:AR218,0,MAX(COLUMN($O218:AR218))-COLUMN($O218:AR218),1,1)))</f>
        <v>0</v>
      </c>
      <c r="AS1272" s="256">
        <f ca="1">-SUMPRODUCT($O1214:AS1214,N(OFFSET($O218:AS218,0,MAX(COLUMN($O218:AS218))-COLUMN($O218:AS218),1,1)))</f>
        <v>0</v>
      </c>
      <c r="AT1272" s="256">
        <f ca="1">-SUMPRODUCT($O1214:AT1214,N(OFFSET($O218:AT218,0,MAX(COLUMN($O218:AT218))-COLUMN($O218:AT218),1,1)))</f>
        <v>0</v>
      </c>
      <c r="AU1272" s="256">
        <f ca="1">-SUMPRODUCT($O1214:AU1214,N(OFFSET($O218:AU218,0,MAX(COLUMN($O218:AU218))-COLUMN($O218:AU218),1,1)))</f>
        <v>0</v>
      </c>
      <c r="AV1272" s="256">
        <f ca="1">-SUMPRODUCT($O1214:AV1214,N(OFFSET($O218:AV218,0,MAX(COLUMN($O218:AV218))-COLUMN($O218:AV218),1,1)))</f>
        <v>0</v>
      </c>
      <c r="AW1272" s="256">
        <f ca="1">-SUMPRODUCT($O1214:AW1214,N(OFFSET($O218:AW218,0,MAX(COLUMN($O218:AW218))-COLUMN($O218:AW218),1,1)))</f>
        <v>0</v>
      </c>
      <c r="AX1272" s="256">
        <f ca="1">-SUMPRODUCT($O1214:AX1214,N(OFFSET($O218:AX218,0,MAX(COLUMN($O218:AX218))-COLUMN($O218:AX218),1,1)))</f>
        <v>0</v>
      </c>
      <c r="AY1272" s="256">
        <f ca="1">-SUMPRODUCT($O1214:AY1214,N(OFFSET($O218:AY218,0,MAX(COLUMN($O218:AY218))-COLUMN($O218:AY218),1,1)))</f>
        <v>0</v>
      </c>
      <c r="AZ1272" s="256">
        <f ca="1">-SUMPRODUCT($O1214:AZ1214,N(OFFSET($O218:AZ218,0,MAX(COLUMN($O218:AZ218))-COLUMN($O218:AZ218),1,1)))</f>
        <v>0</v>
      </c>
      <c r="BA1272" s="256">
        <f ca="1">-SUMPRODUCT($O1214:BA1214,N(OFFSET($O218:BA218,0,MAX(COLUMN($O218:BA218))-COLUMN($O218:BA218),1,1)))</f>
        <v>0</v>
      </c>
      <c r="BB1272" s="256">
        <f ca="1">-SUMPRODUCT($O1214:BB1214,N(OFFSET($O218:BB218,0,MAX(COLUMN($O218:BB218))-COLUMN($O218:BB218),1,1)))</f>
        <v>0</v>
      </c>
      <c r="BC1272" s="256">
        <f ca="1">-SUMPRODUCT($O1214:BC1214,N(OFFSET($O218:BC218,0,MAX(COLUMN($O218:BC218))-COLUMN($O218:BC218),1,1)))</f>
        <v>0</v>
      </c>
      <c r="BD1272" s="256">
        <f ca="1">-SUMPRODUCT($O1214:BD1214,N(OFFSET($O218:BD218,0,MAX(COLUMN($O218:BD218))-COLUMN($O218:BD218),1,1)))</f>
        <v>0</v>
      </c>
      <c r="BE1272" s="256">
        <f ca="1">-SUMPRODUCT($O1214:BE1214,N(OFFSET($O218:BE218,0,MAX(COLUMN($O218:BE218))-COLUMN($O218:BE218),1,1)))</f>
        <v>0</v>
      </c>
      <c r="BF1272" s="256">
        <f ca="1">-SUMPRODUCT($O1214:BF1214,N(OFFSET($O218:BF218,0,MAX(COLUMN($O218:BF218))-COLUMN($O218:BF218),1,1)))</f>
        <v>0</v>
      </c>
      <c r="BG1272" s="256">
        <f ca="1">-SUMPRODUCT($O1214:BG1214,N(OFFSET($O218:BG218,0,MAX(COLUMN($O218:BG218))-COLUMN($O218:BG218),1,1)))</f>
        <v>0</v>
      </c>
      <c r="BH1272" s="256">
        <f ca="1">-SUMPRODUCT($O1214:BH1214,N(OFFSET($O218:BH218,0,MAX(COLUMN($O218:BH218))-COLUMN($O218:BH218),1,1)))</f>
        <v>0</v>
      </c>
      <c r="BI1272" s="256">
        <f ca="1">-SUMPRODUCT($O1214:BI1214,N(OFFSET($O218:BI218,0,MAX(COLUMN($O218:BI218))-COLUMN($O218:BI218),1,1)))</f>
        <v>0</v>
      </c>
      <c r="BJ1272" s="256">
        <f ca="1">-SUMPRODUCT($O1214:BJ1214,N(OFFSET($O218:BJ218,0,MAX(COLUMN($O218:BJ218))-COLUMN($O218:BJ218),1,1)))</f>
        <v>0</v>
      </c>
      <c r="BK1272" s="256">
        <f ca="1">-SUMPRODUCT($O1214:BK1214,N(OFFSET($O218:BK218,0,MAX(COLUMN($O218:BK218))-COLUMN($O218:BK218),1,1)))</f>
        <v>0</v>
      </c>
      <c r="BL1272" s="256">
        <f ca="1">-SUMPRODUCT($O1214:BL1214,N(OFFSET($O218:BL218,0,MAX(COLUMN($O218:BL218))-COLUMN($O218:BL218),1,1)))</f>
        <v>0</v>
      </c>
      <c r="BM1272" s="256">
        <f ca="1">-SUMPRODUCT($O1214:BM1214,N(OFFSET($O218:BM218,0,MAX(COLUMN($O218:BM218))-COLUMN($O218:BM218),1,1)))</f>
        <v>0</v>
      </c>
    </row>
    <row r="1273" spans="3:65" ht="12.75" outlineLevel="1">
      <c r="C1273" s="220">
        <f t="shared" si="1006"/>
        <v>8</v>
      </c>
      <c r="D1273" s="198" t="str">
        <f t="shared" si="1005"/>
        <v>…</v>
      </c>
      <c r="E1273" s="245" t="str">
        <f t="shared" si="1005"/>
        <v>Operating Expense</v>
      </c>
      <c r="F1273" s="215">
        <f t="shared" si="1005"/>
        <v>2</v>
      </c>
      <c r="G1273" s="215"/>
      <c r="H1273" s="221"/>
      <c r="I1273" s="221"/>
      <c r="K1273" s="236">
        <f t="shared" si="1007"/>
        <v>0</v>
      </c>
      <c r="L1273" s="237">
        <f t="shared" si="1008"/>
        <v>0</v>
      </c>
      <c r="O1273" s="256">
        <f ca="1">-SUMPRODUCT($O1215:O1215,N(OFFSET($O219:O219,0,MAX(COLUMN($O219:O219))-COLUMN($O219:O219),1,1)))</f>
        <v>0</v>
      </c>
      <c r="P1273" s="256">
        <f ca="1">-SUMPRODUCT($O1215:P1215,N(OFFSET($O219:P219,0,MAX(COLUMN($O219:P219))-COLUMN($O219:P219),1,1)))</f>
        <v>0</v>
      </c>
      <c r="Q1273" s="256">
        <f ca="1">-SUMPRODUCT($O1215:Q1215,N(OFFSET($O219:Q219,0,MAX(COLUMN($O219:Q219))-COLUMN($O219:Q219),1,1)))</f>
        <v>0</v>
      </c>
      <c r="R1273" s="256">
        <f ca="1">-SUMPRODUCT($O1215:R1215,N(OFFSET($O219:R219,0,MAX(COLUMN($O219:R219))-COLUMN($O219:R219),1,1)))</f>
        <v>0</v>
      </c>
      <c r="S1273" s="256">
        <f ca="1">-SUMPRODUCT($O1215:S1215,N(OFFSET($O219:S219,0,MAX(COLUMN($O219:S219))-COLUMN($O219:S219),1,1)))</f>
        <v>0</v>
      </c>
      <c r="T1273" s="256">
        <f ca="1">-SUMPRODUCT($O1215:T1215,N(OFFSET($O219:T219,0,MAX(COLUMN($O219:T219))-COLUMN($O219:T219),1,1)))</f>
        <v>0</v>
      </c>
      <c r="U1273" s="256">
        <f ca="1">-SUMPRODUCT($O1215:U1215,N(OFFSET($O219:U219,0,MAX(COLUMN($O219:U219))-COLUMN($O219:U219),1,1)))</f>
        <v>0</v>
      </c>
      <c r="V1273" s="256">
        <f ca="1">-SUMPRODUCT($O1215:V1215,N(OFFSET($O219:V219,0,MAX(COLUMN($O219:V219))-COLUMN($O219:V219),1,1)))</f>
        <v>0</v>
      </c>
      <c r="W1273" s="256">
        <f ca="1">-SUMPRODUCT($O1215:W1215,N(OFFSET($O219:W219,0,MAX(COLUMN($O219:W219))-COLUMN($O219:W219),1,1)))</f>
        <v>0</v>
      </c>
      <c r="X1273" s="256">
        <f ca="1">-SUMPRODUCT($O1215:X1215,N(OFFSET($O219:X219,0,MAX(COLUMN($O219:X219))-COLUMN($O219:X219),1,1)))</f>
        <v>0</v>
      </c>
      <c r="Y1273" s="256">
        <f ca="1">-SUMPRODUCT($O1215:Y1215,N(OFFSET($O219:Y219,0,MAX(COLUMN($O219:Y219))-COLUMN($O219:Y219),1,1)))</f>
        <v>0</v>
      </c>
      <c r="Z1273" s="256">
        <f ca="1">-SUMPRODUCT($O1215:Z1215,N(OFFSET($O219:Z219,0,MAX(COLUMN($O219:Z219))-COLUMN($O219:Z219),1,1)))</f>
        <v>0</v>
      </c>
      <c r="AA1273" s="256">
        <f ca="1">-SUMPRODUCT($O1215:AA1215,N(OFFSET($O219:AA219,0,MAX(COLUMN($O219:AA219))-COLUMN($O219:AA219),1,1)))</f>
        <v>0</v>
      </c>
      <c r="AB1273" s="256">
        <f ca="1">-SUMPRODUCT($O1215:AB1215,N(OFFSET($O219:AB219,0,MAX(COLUMN($O219:AB219))-COLUMN($O219:AB219),1,1)))</f>
        <v>0</v>
      </c>
      <c r="AC1273" s="256">
        <f ca="1">-SUMPRODUCT($O1215:AC1215,N(OFFSET($O219:AC219,0,MAX(COLUMN($O219:AC219))-COLUMN($O219:AC219),1,1)))</f>
        <v>0</v>
      </c>
      <c r="AD1273" s="256">
        <f ca="1">-SUMPRODUCT($O1215:AD1215,N(OFFSET($O219:AD219,0,MAX(COLUMN($O219:AD219))-COLUMN($O219:AD219),1,1)))</f>
        <v>0</v>
      </c>
      <c r="AE1273" s="256">
        <f ca="1">-SUMPRODUCT($O1215:AE1215,N(OFFSET($O219:AE219,0,MAX(COLUMN($O219:AE219))-COLUMN($O219:AE219),1,1)))</f>
        <v>0</v>
      </c>
      <c r="AF1273" s="256">
        <f ca="1">-SUMPRODUCT($O1215:AF1215,N(OFFSET($O219:AF219,0,MAX(COLUMN($O219:AF219))-COLUMN($O219:AF219),1,1)))</f>
        <v>0</v>
      </c>
      <c r="AG1273" s="256">
        <f ca="1">-SUMPRODUCT($O1215:AG1215,N(OFFSET($O219:AG219,0,MAX(COLUMN($O219:AG219))-COLUMN($O219:AG219),1,1)))</f>
        <v>0</v>
      </c>
      <c r="AH1273" s="256">
        <f ca="1">-SUMPRODUCT($O1215:AH1215,N(OFFSET($O219:AH219,0,MAX(COLUMN($O219:AH219))-COLUMN($O219:AH219),1,1)))</f>
        <v>0</v>
      </c>
      <c r="AI1273" s="256">
        <f ca="1">-SUMPRODUCT($O1215:AI1215,N(OFFSET($O219:AI219,0,MAX(COLUMN($O219:AI219))-COLUMN($O219:AI219),1,1)))</f>
        <v>0</v>
      </c>
      <c r="AJ1273" s="256">
        <f ca="1">-SUMPRODUCT($O1215:AJ1215,N(OFFSET($O219:AJ219,0,MAX(COLUMN($O219:AJ219))-COLUMN($O219:AJ219),1,1)))</f>
        <v>0</v>
      </c>
      <c r="AK1273" s="256">
        <f ca="1">-SUMPRODUCT($O1215:AK1215,N(OFFSET($O219:AK219,0,MAX(COLUMN($O219:AK219))-COLUMN($O219:AK219),1,1)))</f>
        <v>0</v>
      </c>
      <c r="AL1273" s="256">
        <f ca="1">-SUMPRODUCT($O1215:AL1215,N(OFFSET($O219:AL219,0,MAX(COLUMN($O219:AL219))-COLUMN($O219:AL219),1,1)))</f>
        <v>0</v>
      </c>
      <c r="AM1273" s="256">
        <f ca="1">-SUMPRODUCT($O1215:AM1215,N(OFFSET($O219:AM219,0,MAX(COLUMN($O219:AM219))-COLUMN($O219:AM219),1,1)))</f>
        <v>0</v>
      </c>
      <c r="AN1273" s="256">
        <f ca="1">-SUMPRODUCT($O1215:AN1215,N(OFFSET($O219:AN219,0,MAX(COLUMN($O219:AN219))-COLUMN($O219:AN219),1,1)))</f>
        <v>0</v>
      </c>
      <c r="AO1273" s="256">
        <f ca="1">-SUMPRODUCT($O1215:AO1215,N(OFFSET($O219:AO219,0,MAX(COLUMN($O219:AO219))-COLUMN($O219:AO219),1,1)))</f>
        <v>0</v>
      </c>
      <c r="AP1273" s="256">
        <f ca="1">-SUMPRODUCT($O1215:AP1215,N(OFFSET($O219:AP219,0,MAX(COLUMN($O219:AP219))-COLUMN($O219:AP219),1,1)))</f>
        <v>0</v>
      </c>
      <c r="AQ1273" s="256">
        <f ca="1">-SUMPRODUCT($O1215:AQ1215,N(OFFSET($O219:AQ219,0,MAX(COLUMN($O219:AQ219))-COLUMN($O219:AQ219),1,1)))</f>
        <v>0</v>
      </c>
      <c r="AR1273" s="256">
        <f ca="1">-SUMPRODUCT($O1215:AR1215,N(OFFSET($O219:AR219,0,MAX(COLUMN($O219:AR219))-COLUMN($O219:AR219),1,1)))</f>
        <v>0</v>
      </c>
      <c r="AS1273" s="256">
        <f ca="1">-SUMPRODUCT($O1215:AS1215,N(OFFSET($O219:AS219,0,MAX(COLUMN($O219:AS219))-COLUMN($O219:AS219),1,1)))</f>
        <v>0</v>
      </c>
      <c r="AT1273" s="256">
        <f ca="1">-SUMPRODUCT($O1215:AT1215,N(OFFSET($O219:AT219,0,MAX(COLUMN($O219:AT219))-COLUMN($O219:AT219),1,1)))</f>
        <v>0</v>
      </c>
      <c r="AU1273" s="256">
        <f ca="1">-SUMPRODUCT($O1215:AU1215,N(OFFSET($O219:AU219,0,MAX(COLUMN($O219:AU219))-COLUMN($O219:AU219),1,1)))</f>
        <v>0</v>
      </c>
      <c r="AV1273" s="256">
        <f ca="1">-SUMPRODUCT($O1215:AV1215,N(OFFSET($O219:AV219,0,MAX(COLUMN($O219:AV219))-COLUMN($O219:AV219),1,1)))</f>
        <v>0</v>
      </c>
      <c r="AW1273" s="256">
        <f ca="1">-SUMPRODUCT($O1215:AW1215,N(OFFSET($O219:AW219,0,MAX(COLUMN($O219:AW219))-COLUMN($O219:AW219),1,1)))</f>
        <v>0</v>
      </c>
      <c r="AX1273" s="256">
        <f ca="1">-SUMPRODUCT($O1215:AX1215,N(OFFSET($O219:AX219,0,MAX(COLUMN($O219:AX219))-COLUMN($O219:AX219),1,1)))</f>
        <v>0</v>
      </c>
      <c r="AY1273" s="256">
        <f ca="1">-SUMPRODUCT($O1215:AY1215,N(OFFSET($O219:AY219,0,MAX(COLUMN($O219:AY219))-COLUMN($O219:AY219),1,1)))</f>
        <v>0</v>
      </c>
      <c r="AZ1273" s="256">
        <f ca="1">-SUMPRODUCT($O1215:AZ1215,N(OFFSET($O219:AZ219,0,MAX(COLUMN($O219:AZ219))-COLUMN($O219:AZ219),1,1)))</f>
        <v>0</v>
      </c>
      <c r="BA1273" s="256">
        <f ca="1">-SUMPRODUCT($O1215:BA1215,N(OFFSET($O219:BA219,0,MAX(COLUMN($O219:BA219))-COLUMN($O219:BA219),1,1)))</f>
        <v>0</v>
      </c>
      <c r="BB1273" s="256">
        <f ca="1">-SUMPRODUCT($O1215:BB1215,N(OFFSET($O219:BB219,0,MAX(COLUMN($O219:BB219))-COLUMN($O219:BB219),1,1)))</f>
        <v>0</v>
      </c>
      <c r="BC1273" s="256">
        <f ca="1">-SUMPRODUCT($O1215:BC1215,N(OFFSET($O219:BC219,0,MAX(COLUMN($O219:BC219))-COLUMN($O219:BC219),1,1)))</f>
        <v>0</v>
      </c>
      <c r="BD1273" s="256">
        <f ca="1">-SUMPRODUCT($O1215:BD1215,N(OFFSET($O219:BD219,0,MAX(COLUMN($O219:BD219))-COLUMN($O219:BD219),1,1)))</f>
        <v>0</v>
      </c>
      <c r="BE1273" s="256">
        <f ca="1">-SUMPRODUCT($O1215:BE1215,N(OFFSET($O219:BE219,0,MAX(COLUMN($O219:BE219))-COLUMN($O219:BE219),1,1)))</f>
        <v>0</v>
      </c>
      <c r="BF1273" s="256">
        <f ca="1">-SUMPRODUCT($O1215:BF1215,N(OFFSET($O219:BF219,0,MAX(COLUMN($O219:BF219))-COLUMN($O219:BF219),1,1)))</f>
        <v>0</v>
      </c>
      <c r="BG1273" s="256">
        <f ca="1">-SUMPRODUCT($O1215:BG1215,N(OFFSET($O219:BG219,0,MAX(COLUMN($O219:BG219))-COLUMN($O219:BG219),1,1)))</f>
        <v>0</v>
      </c>
      <c r="BH1273" s="256">
        <f ca="1">-SUMPRODUCT($O1215:BH1215,N(OFFSET($O219:BH219,0,MAX(COLUMN($O219:BH219))-COLUMN($O219:BH219),1,1)))</f>
        <v>0</v>
      </c>
      <c r="BI1273" s="256">
        <f ca="1">-SUMPRODUCT($O1215:BI1215,N(OFFSET($O219:BI219,0,MAX(COLUMN($O219:BI219))-COLUMN($O219:BI219),1,1)))</f>
        <v>0</v>
      </c>
      <c r="BJ1273" s="256">
        <f ca="1">-SUMPRODUCT($O1215:BJ1215,N(OFFSET($O219:BJ219,0,MAX(COLUMN($O219:BJ219))-COLUMN($O219:BJ219),1,1)))</f>
        <v>0</v>
      </c>
      <c r="BK1273" s="256">
        <f ca="1">-SUMPRODUCT($O1215:BK1215,N(OFFSET($O219:BK219,0,MAX(COLUMN($O219:BK219))-COLUMN($O219:BK219),1,1)))</f>
        <v>0</v>
      </c>
      <c r="BL1273" s="256">
        <f ca="1">-SUMPRODUCT($O1215:BL1215,N(OFFSET($O219:BL219,0,MAX(COLUMN($O219:BL219))-COLUMN($O219:BL219),1,1)))</f>
        <v>0</v>
      </c>
      <c r="BM1273" s="256">
        <f ca="1">-SUMPRODUCT($O1215:BM1215,N(OFFSET($O219:BM219,0,MAX(COLUMN($O219:BM219))-COLUMN($O219:BM219),1,1)))</f>
        <v>0</v>
      </c>
    </row>
    <row r="1274" spans="3:65" ht="12.75" outlineLevel="1">
      <c r="C1274" s="220">
        <f t="shared" si="1006"/>
        <v>9</v>
      </c>
      <c r="D1274" s="198" t="str">
        <f t="shared" si="1005"/>
        <v>…</v>
      </c>
      <c r="E1274" s="245" t="str">
        <f t="shared" si="1005"/>
        <v>Operating Expense</v>
      </c>
      <c r="F1274" s="215">
        <f t="shared" si="1005"/>
        <v>2</v>
      </c>
      <c r="G1274" s="215"/>
      <c r="H1274" s="221"/>
      <c r="I1274" s="221"/>
      <c r="K1274" s="236">
        <f t="shared" si="1007"/>
        <v>0</v>
      </c>
      <c r="L1274" s="237">
        <f t="shared" si="1008"/>
        <v>0</v>
      </c>
      <c r="O1274" s="256">
        <f ca="1">-SUMPRODUCT($O1216:O1216,N(OFFSET($O220:O220,0,MAX(COLUMN($O220:O220))-COLUMN($O220:O220),1,1)))</f>
        <v>0</v>
      </c>
      <c r="P1274" s="256">
        <f ca="1">-SUMPRODUCT($O1216:P1216,N(OFFSET($O220:P220,0,MAX(COLUMN($O220:P220))-COLUMN($O220:P220),1,1)))</f>
        <v>0</v>
      </c>
      <c r="Q1274" s="256">
        <f ca="1">-SUMPRODUCT($O1216:Q1216,N(OFFSET($O220:Q220,0,MAX(COLUMN($O220:Q220))-COLUMN($O220:Q220),1,1)))</f>
        <v>0</v>
      </c>
      <c r="R1274" s="256">
        <f ca="1">-SUMPRODUCT($O1216:R1216,N(OFFSET($O220:R220,0,MAX(COLUMN($O220:R220))-COLUMN($O220:R220),1,1)))</f>
        <v>0</v>
      </c>
      <c r="S1274" s="256">
        <f ca="1">-SUMPRODUCT($O1216:S1216,N(OFFSET($O220:S220,0,MAX(COLUMN($O220:S220))-COLUMN($O220:S220),1,1)))</f>
        <v>0</v>
      </c>
      <c r="T1274" s="256">
        <f ca="1">-SUMPRODUCT($O1216:T1216,N(OFFSET($O220:T220,0,MAX(COLUMN($O220:T220))-COLUMN($O220:T220),1,1)))</f>
        <v>0</v>
      </c>
      <c r="U1274" s="256">
        <f ca="1">-SUMPRODUCT($O1216:U1216,N(OFFSET($O220:U220,0,MAX(COLUMN($O220:U220))-COLUMN($O220:U220),1,1)))</f>
        <v>0</v>
      </c>
      <c r="V1274" s="256">
        <f ca="1">-SUMPRODUCT($O1216:V1216,N(OFFSET($O220:V220,0,MAX(COLUMN($O220:V220))-COLUMN($O220:V220),1,1)))</f>
        <v>0</v>
      </c>
      <c r="W1274" s="256">
        <f ca="1">-SUMPRODUCT($O1216:W1216,N(OFFSET($O220:W220,0,MAX(COLUMN($O220:W220))-COLUMN($O220:W220),1,1)))</f>
        <v>0</v>
      </c>
      <c r="X1274" s="256">
        <f ca="1">-SUMPRODUCT($O1216:X1216,N(OFFSET($O220:X220,0,MAX(COLUMN($O220:X220))-COLUMN($O220:X220),1,1)))</f>
        <v>0</v>
      </c>
      <c r="Y1274" s="256">
        <f ca="1">-SUMPRODUCT($O1216:Y1216,N(OFFSET($O220:Y220,0,MAX(COLUMN($O220:Y220))-COLUMN($O220:Y220),1,1)))</f>
        <v>0</v>
      </c>
      <c r="Z1274" s="256">
        <f ca="1">-SUMPRODUCT($O1216:Z1216,N(OFFSET($O220:Z220,0,MAX(COLUMN($O220:Z220))-COLUMN($O220:Z220),1,1)))</f>
        <v>0</v>
      </c>
      <c r="AA1274" s="256">
        <f ca="1">-SUMPRODUCT($O1216:AA1216,N(OFFSET($O220:AA220,0,MAX(COLUMN($O220:AA220))-COLUMN($O220:AA220),1,1)))</f>
        <v>0</v>
      </c>
      <c r="AB1274" s="256">
        <f ca="1">-SUMPRODUCT($O1216:AB1216,N(OFFSET($O220:AB220,0,MAX(COLUMN($O220:AB220))-COLUMN($O220:AB220),1,1)))</f>
        <v>0</v>
      </c>
      <c r="AC1274" s="256">
        <f ca="1">-SUMPRODUCT($O1216:AC1216,N(OFFSET($O220:AC220,0,MAX(COLUMN($O220:AC220))-COLUMN($O220:AC220),1,1)))</f>
        <v>0</v>
      </c>
      <c r="AD1274" s="256">
        <f ca="1">-SUMPRODUCT($O1216:AD1216,N(OFFSET($O220:AD220,0,MAX(COLUMN($O220:AD220))-COLUMN($O220:AD220),1,1)))</f>
        <v>0</v>
      </c>
      <c r="AE1274" s="256">
        <f ca="1">-SUMPRODUCT($O1216:AE1216,N(OFFSET($O220:AE220,0,MAX(COLUMN($O220:AE220))-COLUMN($O220:AE220),1,1)))</f>
        <v>0</v>
      </c>
      <c r="AF1274" s="256">
        <f ca="1">-SUMPRODUCT($O1216:AF1216,N(OFFSET($O220:AF220,0,MAX(COLUMN($O220:AF220))-COLUMN($O220:AF220),1,1)))</f>
        <v>0</v>
      </c>
      <c r="AG1274" s="256">
        <f ca="1">-SUMPRODUCT($O1216:AG1216,N(OFFSET($O220:AG220,0,MAX(COLUMN($O220:AG220))-COLUMN($O220:AG220),1,1)))</f>
        <v>0</v>
      </c>
      <c r="AH1274" s="256">
        <f ca="1">-SUMPRODUCT($O1216:AH1216,N(OFFSET($O220:AH220,0,MAX(COLUMN($O220:AH220))-COLUMN($O220:AH220),1,1)))</f>
        <v>0</v>
      </c>
      <c r="AI1274" s="256">
        <f ca="1">-SUMPRODUCT($O1216:AI1216,N(OFFSET($O220:AI220,0,MAX(COLUMN($O220:AI220))-COLUMN($O220:AI220),1,1)))</f>
        <v>0</v>
      </c>
      <c r="AJ1274" s="256">
        <f ca="1">-SUMPRODUCT($O1216:AJ1216,N(OFFSET($O220:AJ220,0,MAX(COLUMN($O220:AJ220))-COLUMN($O220:AJ220),1,1)))</f>
        <v>0</v>
      </c>
      <c r="AK1274" s="256">
        <f ca="1">-SUMPRODUCT($O1216:AK1216,N(OFFSET($O220:AK220,0,MAX(COLUMN($O220:AK220))-COLUMN($O220:AK220),1,1)))</f>
        <v>0</v>
      </c>
      <c r="AL1274" s="256">
        <f ca="1">-SUMPRODUCT($O1216:AL1216,N(OFFSET($O220:AL220,0,MAX(COLUMN($O220:AL220))-COLUMN($O220:AL220),1,1)))</f>
        <v>0</v>
      </c>
      <c r="AM1274" s="256">
        <f ca="1">-SUMPRODUCT($O1216:AM1216,N(OFFSET($O220:AM220,0,MAX(COLUMN($O220:AM220))-COLUMN($O220:AM220),1,1)))</f>
        <v>0</v>
      </c>
      <c r="AN1274" s="256">
        <f ca="1">-SUMPRODUCT($O1216:AN1216,N(OFFSET($O220:AN220,0,MAX(COLUMN($O220:AN220))-COLUMN($O220:AN220),1,1)))</f>
        <v>0</v>
      </c>
      <c r="AO1274" s="256">
        <f ca="1">-SUMPRODUCT($O1216:AO1216,N(OFFSET($O220:AO220,0,MAX(COLUMN($O220:AO220))-COLUMN($O220:AO220),1,1)))</f>
        <v>0</v>
      </c>
      <c r="AP1274" s="256">
        <f ca="1">-SUMPRODUCT($O1216:AP1216,N(OFFSET($O220:AP220,0,MAX(COLUMN($O220:AP220))-COLUMN($O220:AP220),1,1)))</f>
        <v>0</v>
      </c>
      <c r="AQ1274" s="256">
        <f ca="1">-SUMPRODUCT($O1216:AQ1216,N(OFFSET($O220:AQ220,0,MAX(COLUMN($O220:AQ220))-COLUMN($O220:AQ220),1,1)))</f>
        <v>0</v>
      </c>
      <c r="AR1274" s="256">
        <f ca="1">-SUMPRODUCT($O1216:AR1216,N(OFFSET($O220:AR220,0,MAX(COLUMN($O220:AR220))-COLUMN($O220:AR220),1,1)))</f>
        <v>0</v>
      </c>
      <c r="AS1274" s="256">
        <f ca="1">-SUMPRODUCT($O1216:AS1216,N(OFFSET($O220:AS220,0,MAX(COLUMN($O220:AS220))-COLUMN($O220:AS220),1,1)))</f>
        <v>0</v>
      </c>
      <c r="AT1274" s="256">
        <f ca="1">-SUMPRODUCT($O1216:AT1216,N(OFFSET($O220:AT220,0,MAX(COLUMN($O220:AT220))-COLUMN($O220:AT220),1,1)))</f>
        <v>0</v>
      </c>
      <c r="AU1274" s="256">
        <f ca="1">-SUMPRODUCT($O1216:AU1216,N(OFFSET($O220:AU220,0,MAX(COLUMN($O220:AU220))-COLUMN($O220:AU220),1,1)))</f>
        <v>0</v>
      </c>
      <c r="AV1274" s="256">
        <f ca="1">-SUMPRODUCT($O1216:AV1216,N(OFFSET($O220:AV220,0,MAX(COLUMN($O220:AV220))-COLUMN($O220:AV220),1,1)))</f>
        <v>0</v>
      </c>
      <c r="AW1274" s="256">
        <f ca="1">-SUMPRODUCT($O1216:AW1216,N(OFFSET($O220:AW220,0,MAX(COLUMN($O220:AW220))-COLUMN($O220:AW220),1,1)))</f>
        <v>0</v>
      </c>
      <c r="AX1274" s="256">
        <f ca="1">-SUMPRODUCT($O1216:AX1216,N(OFFSET($O220:AX220,0,MAX(COLUMN($O220:AX220))-COLUMN($O220:AX220),1,1)))</f>
        <v>0</v>
      </c>
      <c r="AY1274" s="256">
        <f ca="1">-SUMPRODUCT($O1216:AY1216,N(OFFSET($O220:AY220,0,MAX(COLUMN($O220:AY220))-COLUMN($O220:AY220),1,1)))</f>
        <v>0</v>
      </c>
      <c r="AZ1274" s="256">
        <f ca="1">-SUMPRODUCT($O1216:AZ1216,N(OFFSET($O220:AZ220,0,MAX(COLUMN($O220:AZ220))-COLUMN($O220:AZ220),1,1)))</f>
        <v>0</v>
      </c>
      <c r="BA1274" s="256">
        <f ca="1">-SUMPRODUCT($O1216:BA1216,N(OFFSET($O220:BA220,0,MAX(COLUMN($O220:BA220))-COLUMN($O220:BA220),1,1)))</f>
        <v>0</v>
      </c>
      <c r="BB1274" s="256">
        <f ca="1">-SUMPRODUCT($O1216:BB1216,N(OFFSET($O220:BB220,0,MAX(COLUMN($O220:BB220))-COLUMN($O220:BB220),1,1)))</f>
        <v>0</v>
      </c>
      <c r="BC1274" s="256">
        <f ca="1">-SUMPRODUCT($O1216:BC1216,N(OFFSET($O220:BC220,0,MAX(COLUMN($O220:BC220))-COLUMN($O220:BC220),1,1)))</f>
        <v>0</v>
      </c>
      <c r="BD1274" s="256">
        <f ca="1">-SUMPRODUCT($O1216:BD1216,N(OFFSET($O220:BD220,0,MAX(COLUMN($O220:BD220))-COLUMN($O220:BD220),1,1)))</f>
        <v>0</v>
      </c>
      <c r="BE1274" s="256">
        <f ca="1">-SUMPRODUCT($O1216:BE1216,N(OFFSET($O220:BE220,0,MAX(COLUMN($O220:BE220))-COLUMN($O220:BE220),1,1)))</f>
        <v>0</v>
      </c>
      <c r="BF1274" s="256">
        <f ca="1">-SUMPRODUCT($O1216:BF1216,N(OFFSET($O220:BF220,0,MAX(COLUMN($O220:BF220))-COLUMN($O220:BF220),1,1)))</f>
        <v>0</v>
      </c>
      <c r="BG1274" s="256">
        <f ca="1">-SUMPRODUCT($O1216:BG1216,N(OFFSET($O220:BG220,0,MAX(COLUMN($O220:BG220))-COLUMN($O220:BG220),1,1)))</f>
        <v>0</v>
      </c>
      <c r="BH1274" s="256">
        <f ca="1">-SUMPRODUCT($O1216:BH1216,N(OFFSET($O220:BH220,0,MAX(COLUMN($O220:BH220))-COLUMN($O220:BH220),1,1)))</f>
        <v>0</v>
      </c>
      <c r="BI1274" s="256">
        <f ca="1">-SUMPRODUCT($O1216:BI1216,N(OFFSET($O220:BI220,0,MAX(COLUMN($O220:BI220))-COLUMN($O220:BI220),1,1)))</f>
        <v>0</v>
      </c>
      <c r="BJ1274" s="256">
        <f ca="1">-SUMPRODUCT($O1216:BJ1216,N(OFFSET($O220:BJ220,0,MAX(COLUMN($O220:BJ220))-COLUMN($O220:BJ220),1,1)))</f>
        <v>0</v>
      </c>
      <c r="BK1274" s="256">
        <f ca="1">-SUMPRODUCT($O1216:BK1216,N(OFFSET($O220:BK220,0,MAX(COLUMN($O220:BK220))-COLUMN($O220:BK220),1,1)))</f>
        <v>0</v>
      </c>
      <c r="BL1274" s="256">
        <f ca="1">-SUMPRODUCT($O1216:BL1216,N(OFFSET($O220:BL220,0,MAX(COLUMN($O220:BL220))-COLUMN($O220:BL220),1,1)))</f>
        <v>0</v>
      </c>
      <c r="BM1274" s="256">
        <f ca="1">-SUMPRODUCT($O1216:BM1216,N(OFFSET($O220:BM220,0,MAX(COLUMN($O220:BM220))-COLUMN($O220:BM220),1,1)))</f>
        <v>0</v>
      </c>
    </row>
    <row r="1275" spans="3:65" ht="12.75" outlineLevel="1">
      <c r="C1275" s="220">
        <f t="shared" si="1006"/>
        <v>10</v>
      </c>
      <c r="D1275" s="198" t="str">
        <f t="shared" si="1005"/>
        <v>…</v>
      </c>
      <c r="E1275" s="245" t="str">
        <f t="shared" si="1005"/>
        <v>Operating Expense</v>
      </c>
      <c r="F1275" s="215">
        <f t="shared" si="1005"/>
        <v>2</v>
      </c>
      <c r="G1275" s="215"/>
      <c r="H1275" s="221"/>
      <c r="I1275" s="221"/>
      <c r="K1275" s="236">
        <f t="shared" si="1007"/>
        <v>0</v>
      </c>
      <c r="L1275" s="237">
        <f t="shared" si="1008"/>
        <v>0</v>
      </c>
      <c r="O1275" s="256">
        <f ca="1">-SUMPRODUCT($O1217:O1217,N(OFFSET($O221:O221,0,MAX(COLUMN($O221:O221))-COLUMN($O221:O221),1,1)))</f>
        <v>0</v>
      </c>
      <c r="P1275" s="256">
        <f ca="1">-SUMPRODUCT($O1217:P1217,N(OFFSET($O221:P221,0,MAX(COLUMN($O221:P221))-COLUMN($O221:P221),1,1)))</f>
        <v>0</v>
      </c>
      <c r="Q1275" s="256">
        <f ca="1">-SUMPRODUCT($O1217:Q1217,N(OFFSET($O221:Q221,0,MAX(COLUMN($O221:Q221))-COLUMN($O221:Q221),1,1)))</f>
        <v>0</v>
      </c>
      <c r="R1275" s="256">
        <f ca="1">-SUMPRODUCT($O1217:R1217,N(OFFSET($O221:R221,0,MAX(COLUMN($O221:R221))-COLUMN($O221:R221),1,1)))</f>
        <v>0</v>
      </c>
      <c r="S1275" s="256">
        <f ca="1">-SUMPRODUCT($O1217:S1217,N(OFFSET($O221:S221,0,MAX(COLUMN($O221:S221))-COLUMN($O221:S221),1,1)))</f>
        <v>0</v>
      </c>
      <c r="T1275" s="256">
        <f ca="1">-SUMPRODUCT($O1217:T1217,N(OFFSET($O221:T221,0,MAX(COLUMN($O221:T221))-COLUMN($O221:T221),1,1)))</f>
        <v>0</v>
      </c>
      <c r="U1275" s="256">
        <f ca="1">-SUMPRODUCT($O1217:U1217,N(OFFSET($O221:U221,0,MAX(COLUMN($O221:U221))-COLUMN($O221:U221),1,1)))</f>
        <v>0</v>
      </c>
      <c r="V1275" s="256">
        <f ca="1">-SUMPRODUCT($O1217:V1217,N(OFFSET($O221:V221,0,MAX(COLUMN($O221:V221))-COLUMN($O221:V221),1,1)))</f>
        <v>0</v>
      </c>
      <c r="W1275" s="256">
        <f ca="1">-SUMPRODUCT($O1217:W1217,N(OFFSET($O221:W221,0,MAX(COLUMN($O221:W221))-COLUMN($O221:W221),1,1)))</f>
        <v>0</v>
      </c>
      <c r="X1275" s="256">
        <f ca="1">-SUMPRODUCT($O1217:X1217,N(OFFSET($O221:X221,0,MAX(COLUMN($O221:X221))-COLUMN($O221:X221),1,1)))</f>
        <v>0</v>
      </c>
      <c r="Y1275" s="256">
        <f ca="1">-SUMPRODUCT($O1217:Y1217,N(OFFSET($O221:Y221,0,MAX(COLUMN($O221:Y221))-COLUMN($O221:Y221),1,1)))</f>
        <v>0</v>
      </c>
      <c r="Z1275" s="256">
        <f ca="1">-SUMPRODUCT($O1217:Z1217,N(OFFSET($O221:Z221,0,MAX(COLUMN($O221:Z221))-COLUMN($O221:Z221),1,1)))</f>
        <v>0</v>
      </c>
      <c r="AA1275" s="256">
        <f ca="1">-SUMPRODUCT($O1217:AA1217,N(OFFSET($O221:AA221,0,MAX(COLUMN($O221:AA221))-COLUMN($O221:AA221),1,1)))</f>
        <v>0</v>
      </c>
      <c r="AB1275" s="256">
        <f ca="1">-SUMPRODUCT($O1217:AB1217,N(OFFSET($O221:AB221,0,MAX(COLUMN($O221:AB221))-COLUMN($O221:AB221),1,1)))</f>
        <v>0</v>
      </c>
      <c r="AC1275" s="256">
        <f ca="1">-SUMPRODUCT($O1217:AC1217,N(OFFSET($O221:AC221,0,MAX(COLUMN($O221:AC221))-COLUMN($O221:AC221),1,1)))</f>
        <v>0</v>
      </c>
      <c r="AD1275" s="256">
        <f ca="1">-SUMPRODUCT($O1217:AD1217,N(OFFSET($O221:AD221,0,MAX(COLUMN($O221:AD221))-COLUMN($O221:AD221),1,1)))</f>
        <v>0</v>
      </c>
      <c r="AE1275" s="256">
        <f ca="1">-SUMPRODUCT($O1217:AE1217,N(OFFSET($O221:AE221,0,MAX(COLUMN($O221:AE221))-COLUMN($O221:AE221),1,1)))</f>
        <v>0</v>
      </c>
      <c r="AF1275" s="256">
        <f ca="1">-SUMPRODUCT($O1217:AF1217,N(OFFSET($O221:AF221,0,MAX(COLUMN($O221:AF221))-COLUMN($O221:AF221),1,1)))</f>
        <v>0</v>
      </c>
      <c r="AG1275" s="256">
        <f ca="1">-SUMPRODUCT($O1217:AG1217,N(OFFSET($O221:AG221,0,MAX(COLUMN($O221:AG221))-COLUMN($O221:AG221),1,1)))</f>
        <v>0</v>
      </c>
      <c r="AH1275" s="256">
        <f ca="1">-SUMPRODUCT($O1217:AH1217,N(OFFSET($O221:AH221,0,MAX(COLUMN($O221:AH221))-COLUMN($O221:AH221),1,1)))</f>
        <v>0</v>
      </c>
      <c r="AI1275" s="256">
        <f ca="1">-SUMPRODUCT($O1217:AI1217,N(OFFSET($O221:AI221,0,MAX(COLUMN($O221:AI221))-COLUMN($O221:AI221),1,1)))</f>
        <v>0</v>
      </c>
      <c r="AJ1275" s="256">
        <f ca="1">-SUMPRODUCT($O1217:AJ1217,N(OFFSET($O221:AJ221,0,MAX(COLUMN($O221:AJ221))-COLUMN($O221:AJ221),1,1)))</f>
        <v>0</v>
      </c>
      <c r="AK1275" s="256">
        <f ca="1">-SUMPRODUCT($O1217:AK1217,N(OFFSET($O221:AK221,0,MAX(COLUMN($O221:AK221))-COLUMN($O221:AK221),1,1)))</f>
        <v>0</v>
      </c>
      <c r="AL1275" s="256">
        <f ca="1">-SUMPRODUCT($O1217:AL1217,N(OFFSET($O221:AL221,0,MAX(COLUMN($O221:AL221))-COLUMN($O221:AL221),1,1)))</f>
        <v>0</v>
      </c>
      <c r="AM1275" s="256">
        <f ca="1">-SUMPRODUCT($O1217:AM1217,N(OFFSET($O221:AM221,0,MAX(COLUMN($O221:AM221))-COLUMN($O221:AM221),1,1)))</f>
        <v>0</v>
      </c>
      <c r="AN1275" s="256">
        <f ca="1">-SUMPRODUCT($O1217:AN1217,N(OFFSET($O221:AN221,0,MAX(COLUMN($O221:AN221))-COLUMN($O221:AN221),1,1)))</f>
        <v>0</v>
      </c>
      <c r="AO1275" s="256">
        <f ca="1">-SUMPRODUCT($O1217:AO1217,N(OFFSET($O221:AO221,0,MAX(COLUMN($O221:AO221))-COLUMN($O221:AO221),1,1)))</f>
        <v>0</v>
      </c>
      <c r="AP1275" s="256">
        <f ca="1">-SUMPRODUCT($O1217:AP1217,N(OFFSET($O221:AP221,0,MAX(COLUMN($O221:AP221))-COLUMN($O221:AP221),1,1)))</f>
        <v>0</v>
      </c>
      <c r="AQ1275" s="256">
        <f ca="1">-SUMPRODUCT($O1217:AQ1217,N(OFFSET($O221:AQ221,0,MAX(COLUMN($O221:AQ221))-COLUMN($O221:AQ221),1,1)))</f>
        <v>0</v>
      </c>
      <c r="AR1275" s="256">
        <f ca="1">-SUMPRODUCT($O1217:AR1217,N(OFFSET($O221:AR221,0,MAX(COLUMN($O221:AR221))-COLUMN($O221:AR221),1,1)))</f>
        <v>0</v>
      </c>
      <c r="AS1275" s="256">
        <f ca="1">-SUMPRODUCT($O1217:AS1217,N(OFFSET($O221:AS221,0,MAX(COLUMN($O221:AS221))-COLUMN($O221:AS221),1,1)))</f>
        <v>0</v>
      </c>
      <c r="AT1275" s="256">
        <f ca="1">-SUMPRODUCT($O1217:AT1217,N(OFFSET($O221:AT221,0,MAX(COLUMN($O221:AT221))-COLUMN($O221:AT221),1,1)))</f>
        <v>0</v>
      </c>
      <c r="AU1275" s="256">
        <f ca="1">-SUMPRODUCT($O1217:AU1217,N(OFFSET($O221:AU221,0,MAX(COLUMN($O221:AU221))-COLUMN($O221:AU221),1,1)))</f>
        <v>0</v>
      </c>
      <c r="AV1275" s="256">
        <f ca="1">-SUMPRODUCT($O1217:AV1217,N(OFFSET($O221:AV221,0,MAX(COLUMN($O221:AV221))-COLUMN($O221:AV221),1,1)))</f>
        <v>0</v>
      </c>
      <c r="AW1275" s="256">
        <f ca="1">-SUMPRODUCT($O1217:AW1217,N(OFFSET($O221:AW221,0,MAX(COLUMN($O221:AW221))-COLUMN($O221:AW221),1,1)))</f>
        <v>0</v>
      </c>
      <c r="AX1275" s="256">
        <f ca="1">-SUMPRODUCT($O1217:AX1217,N(OFFSET($O221:AX221,0,MAX(COLUMN($O221:AX221))-COLUMN($O221:AX221),1,1)))</f>
        <v>0</v>
      </c>
      <c r="AY1275" s="256">
        <f ca="1">-SUMPRODUCT($O1217:AY1217,N(OFFSET($O221:AY221,0,MAX(COLUMN($O221:AY221))-COLUMN($O221:AY221),1,1)))</f>
        <v>0</v>
      </c>
      <c r="AZ1275" s="256">
        <f ca="1">-SUMPRODUCT($O1217:AZ1217,N(OFFSET($O221:AZ221,0,MAX(COLUMN($O221:AZ221))-COLUMN($O221:AZ221),1,1)))</f>
        <v>0</v>
      </c>
      <c r="BA1275" s="256">
        <f ca="1">-SUMPRODUCT($O1217:BA1217,N(OFFSET($O221:BA221,0,MAX(COLUMN($O221:BA221))-COLUMN($O221:BA221),1,1)))</f>
        <v>0</v>
      </c>
      <c r="BB1275" s="256">
        <f ca="1">-SUMPRODUCT($O1217:BB1217,N(OFFSET($O221:BB221,0,MAX(COLUMN($O221:BB221))-COLUMN($O221:BB221),1,1)))</f>
        <v>0</v>
      </c>
      <c r="BC1275" s="256">
        <f ca="1">-SUMPRODUCT($O1217:BC1217,N(OFFSET($O221:BC221,0,MAX(COLUMN($O221:BC221))-COLUMN($O221:BC221),1,1)))</f>
        <v>0</v>
      </c>
      <c r="BD1275" s="256">
        <f ca="1">-SUMPRODUCT($O1217:BD1217,N(OFFSET($O221:BD221,0,MAX(COLUMN($O221:BD221))-COLUMN($O221:BD221),1,1)))</f>
        <v>0</v>
      </c>
      <c r="BE1275" s="256">
        <f ca="1">-SUMPRODUCT($O1217:BE1217,N(OFFSET($O221:BE221,0,MAX(COLUMN($O221:BE221))-COLUMN($O221:BE221),1,1)))</f>
        <v>0</v>
      </c>
      <c r="BF1275" s="256">
        <f ca="1">-SUMPRODUCT($O1217:BF1217,N(OFFSET($O221:BF221,0,MAX(COLUMN($O221:BF221))-COLUMN($O221:BF221),1,1)))</f>
        <v>0</v>
      </c>
      <c r="BG1275" s="256">
        <f ca="1">-SUMPRODUCT($O1217:BG1217,N(OFFSET($O221:BG221,0,MAX(COLUMN($O221:BG221))-COLUMN($O221:BG221),1,1)))</f>
        <v>0</v>
      </c>
      <c r="BH1275" s="256">
        <f ca="1">-SUMPRODUCT($O1217:BH1217,N(OFFSET($O221:BH221,0,MAX(COLUMN($O221:BH221))-COLUMN($O221:BH221),1,1)))</f>
        <v>0</v>
      </c>
      <c r="BI1275" s="256">
        <f ca="1">-SUMPRODUCT($O1217:BI1217,N(OFFSET($O221:BI221,0,MAX(COLUMN($O221:BI221))-COLUMN($O221:BI221),1,1)))</f>
        <v>0</v>
      </c>
      <c r="BJ1275" s="256">
        <f ca="1">-SUMPRODUCT($O1217:BJ1217,N(OFFSET($O221:BJ221,0,MAX(COLUMN($O221:BJ221))-COLUMN($O221:BJ221),1,1)))</f>
        <v>0</v>
      </c>
      <c r="BK1275" s="256">
        <f ca="1">-SUMPRODUCT($O1217:BK1217,N(OFFSET($O221:BK221,0,MAX(COLUMN($O221:BK221))-COLUMN($O221:BK221),1,1)))</f>
        <v>0</v>
      </c>
      <c r="BL1275" s="256">
        <f ca="1">-SUMPRODUCT($O1217:BL1217,N(OFFSET($O221:BL221,0,MAX(COLUMN($O221:BL221))-COLUMN($O221:BL221),1,1)))</f>
        <v>0</v>
      </c>
      <c r="BM1275" s="256">
        <f ca="1">-SUMPRODUCT($O1217:BM1217,N(OFFSET($O221:BM221,0,MAX(COLUMN($O221:BM221))-COLUMN($O221:BM221),1,1)))</f>
        <v>0</v>
      </c>
    </row>
    <row r="1276" spans="3:65" ht="12.75" outlineLevel="1">
      <c r="C1276" s="220">
        <f t="shared" si="1006"/>
        <v>11</v>
      </c>
      <c r="D1276" s="198" t="str">
        <f t="shared" si="1005"/>
        <v>…</v>
      </c>
      <c r="E1276" s="245" t="str">
        <f t="shared" si="1005"/>
        <v>Operating Expense</v>
      </c>
      <c r="F1276" s="215">
        <f t="shared" si="1005"/>
        <v>2</v>
      </c>
      <c r="G1276" s="215"/>
      <c r="H1276" s="221"/>
      <c r="I1276" s="221"/>
      <c r="K1276" s="236">
        <f t="shared" si="1007"/>
        <v>0</v>
      </c>
      <c r="L1276" s="237">
        <f t="shared" si="1008"/>
        <v>0</v>
      </c>
      <c r="O1276" s="256">
        <f ca="1">-SUMPRODUCT($O1218:O1218,N(OFFSET($O222:O222,0,MAX(COLUMN($O222:O222))-COLUMN($O222:O222),1,1)))</f>
        <v>0</v>
      </c>
      <c r="P1276" s="256">
        <f ca="1">-SUMPRODUCT($O1218:P1218,N(OFFSET($O222:P222,0,MAX(COLUMN($O222:P222))-COLUMN($O222:P222),1,1)))</f>
        <v>0</v>
      </c>
      <c r="Q1276" s="256">
        <f ca="1">-SUMPRODUCT($O1218:Q1218,N(OFFSET($O222:Q222,0,MAX(COLUMN($O222:Q222))-COLUMN($O222:Q222),1,1)))</f>
        <v>0</v>
      </c>
      <c r="R1276" s="256">
        <f ca="1">-SUMPRODUCT($O1218:R1218,N(OFFSET($O222:R222,0,MAX(COLUMN($O222:R222))-COLUMN($O222:R222),1,1)))</f>
        <v>0</v>
      </c>
      <c r="S1276" s="256">
        <f ca="1">-SUMPRODUCT($O1218:S1218,N(OFFSET($O222:S222,0,MAX(COLUMN($O222:S222))-COLUMN($O222:S222),1,1)))</f>
        <v>0</v>
      </c>
      <c r="T1276" s="256">
        <f ca="1">-SUMPRODUCT($O1218:T1218,N(OFFSET($O222:T222,0,MAX(COLUMN($O222:T222))-COLUMN($O222:T222),1,1)))</f>
        <v>0</v>
      </c>
      <c r="U1276" s="256">
        <f ca="1">-SUMPRODUCT($O1218:U1218,N(OFFSET($O222:U222,0,MAX(COLUMN($O222:U222))-COLUMN($O222:U222),1,1)))</f>
        <v>0</v>
      </c>
      <c r="V1276" s="256">
        <f ca="1">-SUMPRODUCT($O1218:V1218,N(OFFSET($O222:V222,0,MAX(COLUMN($O222:V222))-COLUMN($O222:V222),1,1)))</f>
        <v>0</v>
      </c>
      <c r="W1276" s="256">
        <f ca="1">-SUMPRODUCT($O1218:W1218,N(OFFSET($O222:W222,0,MAX(COLUMN($O222:W222))-COLUMN($O222:W222),1,1)))</f>
        <v>0</v>
      </c>
      <c r="X1276" s="256">
        <f ca="1">-SUMPRODUCT($O1218:X1218,N(OFFSET($O222:X222,0,MAX(COLUMN($O222:X222))-COLUMN($O222:X222),1,1)))</f>
        <v>0</v>
      </c>
      <c r="Y1276" s="256">
        <f ca="1">-SUMPRODUCT($O1218:Y1218,N(OFFSET($O222:Y222,0,MAX(COLUMN($O222:Y222))-COLUMN($O222:Y222),1,1)))</f>
        <v>0</v>
      </c>
      <c r="Z1276" s="256">
        <f ca="1">-SUMPRODUCT($O1218:Z1218,N(OFFSET($O222:Z222,0,MAX(COLUMN($O222:Z222))-COLUMN($O222:Z222),1,1)))</f>
        <v>0</v>
      </c>
      <c r="AA1276" s="256">
        <f ca="1">-SUMPRODUCT($O1218:AA1218,N(OFFSET($O222:AA222,0,MAX(COLUMN($O222:AA222))-COLUMN($O222:AA222),1,1)))</f>
        <v>0</v>
      </c>
      <c r="AB1276" s="256">
        <f ca="1">-SUMPRODUCT($O1218:AB1218,N(OFFSET($O222:AB222,0,MAX(COLUMN($O222:AB222))-COLUMN($O222:AB222),1,1)))</f>
        <v>0</v>
      </c>
      <c r="AC1276" s="256">
        <f ca="1">-SUMPRODUCT($O1218:AC1218,N(OFFSET($O222:AC222,0,MAX(COLUMN($O222:AC222))-COLUMN($O222:AC222),1,1)))</f>
        <v>0</v>
      </c>
      <c r="AD1276" s="256">
        <f ca="1">-SUMPRODUCT($O1218:AD1218,N(OFFSET($O222:AD222,0,MAX(COLUMN($O222:AD222))-COLUMN($O222:AD222),1,1)))</f>
        <v>0</v>
      </c>
      <c r="AE1276" s="256">
        <f ca="1">-SUMPRODUCT($O1218:AE1218,N(OFFSET($O222:AE222,0,MAX(COLUMN($O222:AE222))-COLUMN($O222:AE222),1,1)))</f>
        <v>0</v>
      </c>
      <c r="AF1276" s="256">
        <f ca="1">-SUMPRODUCT($O1218:AF1218,N(OFFSET($O222:AF222,0,MAX(COLUMN($O222:AF222))-COLUMN($O222:AF222),1,1)))</f>
        <v>0</v>
      </c>
      <c r="AG1276" s="256">
        <f ca="1">-SUMPRODUCT($O1218:AG1218,N(OFFSET($O222:AG222,0,MAX(COLUMN($O222:AG222))-COLUMN($O222:AG222),1,1)))</f>
        <v>0</v>
      </c>
      <c r="AH1276" s="256">
        <f ca="1">-SUMPRODUCT($O1218:AH1218,N(OFFSET($O222:AH222,0,MAX(COLUMN($O222:AH222))-COLUMN($O222:AH222),1,1)))</f>
        <v>0</v>
      </c>
      <c r="AI1276" s="256">
        <f ca="1">-SUMPRODUCT($O1218:AI1218,N(OFFSET($O222:AI222,0,MAX(COLUMN($O222:AI222))-COLUMN($O222:AI222),1,1)))</f>
        <v>0</v>
      </c>
      <c r="AJ1276" s="256">
        <f ca="1">-SUMPRODUCT($O1218:AJ1218,N(OFFSET($O222:AJ222,0,MAX(COLUMN($O222:AJ222))-COLUMN($O222:AJ222),1,1)))</f>
        <v>0</v>
      </c>
      <c r="AK1276" s="256">
        <f ca="1">-SUMPRODUCT($O1218:AK1218,N(OFFSET($O222:AK222,0,MAX(COLUMN($O222:AK222))-COLUMN($O222:AK222),1,1)))</f>
        <v>0</v>
      </c>
      <c r="AL1276" s="256">
        <f ca="1">-SUMPRODUCT($O1218:AL1218,N(OFFSET($O222:AL222,0,MAX(COLUMN($O222:AL222))-COLUMN($O222:AL222),1,1)))</f>
        <v>0</v>
      </c>
      <c r="AM1276" s="256">
        <f ca="1">-SUMPRODUCT($O1218:AM1218,N(OFFSET($O222:AM222,0,MAX(COLUMN($O222:AM222))-COLUMN($O222:AM222),1,1)))</f>
        <v>0</v>
      </c>
      <c r="AN1276" s="256">
        <f ca="1">-SUMPRODUCT($O1218:AN1218,N(OFFSET($O222:AN222,0,MAX(COLUMN($O222:AN222))-COLUMN($O222:AN222),1,1)))</f>
        <v>0</v>
      </c>
      <c r="AO1276" s="256">
        <f ca="1">-SUMPRODUCT($O1218:AO1218,N(OFFSET($O222:AO222,0,MAX(COLUMN($O222:AO222))-COLUMN($O222:AO222),1,1)))</f>
        <v>0</v>
      </c>
      <c r="AP1276" s="256">
        <f ca="1">-SUMPRODUCT($O1218:AP1218,N(OFFSET($O222:AP222,0,MAX(COLUMN($O222:AP222))-COLUMN($O222:AP222),1,1)))</f>
        <v>0</v>
      </c>
      <c r="AQ1276" s="256">
        <f ca="1">-SUMPRODUCT($O1218:AQ1218,N(OFFSET($O222:AQ222,0,MAX(COLUMN($O222:AQ222))-COLUMN($O222:AQ222),1,1)))</f>
        <v>0</v>
      </c>
      <c r="AR1276" s="256">
        <f ca="1">-SUMPRODUCT($O1218:AR1218,N(OFFSET($O222:AR222,0,MAX(COLUMN($O222:AR222))-COLUMN($O222:AR222),1,1)))</f>
        <v>0</v>
      </c>
      <c r="AS1276" s="256">
        <f ca="1">-SUMPRODUCT($O1218:AS1218,N(OFFSET($O222:AS222,0,MAX(COLUMN($O222:AS222))-COLUMN($O222:AS222),1,1)))</f>
        <v>0</v>
      </c>
      <c r="AT1276" s="256">
        <f ca="1">-SUMPRODUCT($O1218:AT1218,N(OFFSET($O222:AT222,0,MAX(COLUMN($O222:AT222))-COLUMN($O222:AT222),1,1)))</f>
        <v>0</v>
      </c>
      <c r="AU1276" s="256">
        <f ca="1">-SUMPRODUCT($O1218:AU1218,N(OFFSET($O222:AU222,0,MAX(COLUMN($O222:AU222))-COLUMN($O222:AU222),1,1)))</f>
        <v>0</v>
      </c>
      <c r="AV1276" s="256">
        <f ca="1">-SUMPRODUCT($O1218:AV1218,N(OFFSET($O222:AV222,0,MAX(COLUMN($O222:AV222))-COLUMN($O222:AV222),1,1)))</f>
        <v>0</v>
      </c>
      <c r="AW1276" s="256">
        <f ca="1">-SUMPRODUCT($O1218:AW1218,N(OFFSET($O222:AW222,0,MAX(COLUMN($O222:AW222))-COLUMN($O222:AW222),1,1)))</f>
        <v>0</v>
      </c>
      <c r="AX1276" s="256">
        <f ca="1">-SUMPRODUCT($O1218:AX1218,N(OFFSET($O222:AX222,0,MAX(COLUMN($O222:AX222))-COLUMN($O222:AX222),1,1)))</f>
        <v>0</v>
      </c>
      <c r="AY1276" s="256">
        <f ca="1">-SUMPRODUCT($O1218:AY1218,N(OFFSET($O222:AY222,0,MAX(COLUMN($O222:AY222))-COLUMN($O222:AY222),1,1)))</f>
        <v>0</v>
      </c>
      <c r="AZ1276" s="256">
        <f ca="1">-SUMPRODUCT($O1218:AZ1218,N(OFFSET($O222:AZ222,0,MAX(COLUMN($O222:AZ222))-COLUMN($O222:AZ222),1,1)))</f>
        <v>0</v>
      </c>
      <c r="BA1276" s="256">
        <f ca="1">-SUMPRODUCT($O1218:BA1218,N(OFFSET($O222:BA222,0,MAX(COLUMN($O222:BA222))-COLUMN($O222:BA222),1,1)))</f>
        <v>0</v>
      </c>
      <c r="BB1276" s="256">
        <f ca="1">-SUMPRODUCT($O1218:BB1218,N(OFFSET($O222:BB222,0,MAX(COLUMN($O222:BB222))-COLUMN($O222:BB222),1,1)))</f>
        <v>0</v>
      </c>
      <c r="BC1276" s="256">
        <f ca="1">-SUMPRODUCT($O1218:BC1218,N(OFFSET($O222:BC222,0,MAX(COLUMN($O222:BC222))-COLUMN($O222:BC222),1,1)))</f>
        <v>0</v>
      </c>
      <c r="BD1276" s="256">
        <f ca="1">-SUMPRODUCT($O1218:BD1218,N(OFFSET($O222:BD222,0,MAX(COLUMN($O222:BD222))-COLUMN($O222:BD222),1,1)))</f>
        <v>0</v>
      </c>
      <c r="BE1276" s="256">
        <f ca="1">-SUMPRODUCT($O1218:BE1218,N(OFFSET($O222:BE222,0,MAX(COLUMN($O222:BE222))-COLUMN($O222:BE222),1,1)))</f>
        <v>0</v>
      </c>
      <c r="BF1276" s="256">
        <f ca="1">-SUMPRODUCT($O1218:BF1218,N(OFFSET($O222:BF222,0,MAX(COLUMN($O222:BF222))-COLUMN($O222:BF222),1,1)))</f>
        <v>0</v>
      </c>
      <c r="BG1276" s="256">
        <f ca="1">-SUMPRODUCT($O1218:BG1218,N(OFFSET($O222:BG222,0,MAX(COLUMN($O222:BG222))-COLUMN($O222:BG222),1,1)))</f>
        <v>0</v>
      </c>
      <c r="BH1276" s="256">
        <f ca="1">-SUMPRODUCT($O1218:BH1218,N(OFFSET($O222:BH222,0,MAX(COLUMN($O222:BH222))-COLUMN($O222:BH222),1,1)))</f>
        <v>0</v>
      </c>
      <c r="BI1276" s="256">
        <f ca="1">-SUMPRODUCT($O1218:BI1218,N(OFFSET($O222:BI222,0,MAX(COLUMN($O222:BI222))-COLUMN($O222:BI222),1,1)))</f>
        <v>0</v>
      </c>
      <c r="BJ1276" s="256">
        <f ca="1">-SUMPRODUCT($O1218:BJ1218,N(OFFSET($O222:BJ222,0,MAX(COLUMN($O222:BJ222))-COLUMN($O222:BJ222),1,1)))</f>
        <v>0</v>
      </c>
      <c r="BK1276" s="256">
        <f ca="1">-SUMPRODUCT($O1218:BK1218,N(OFFSET($O222:BK222,0,MAX(COLUMN($O222:BK222))-COLUMN($O222:BK222),1,1)))</f>
        <v>0</v>
      </c>
      <c r="BL1276" s="256">
        <f ca="1">-SUMPRODUCT($O1218:BL1218,N(OFFSET($O222:BL222,0,MAX(COLUMN($O222:BL222))-COLUMN($O222:BL222),1,1)))</f>
        <v>0</v>
      </c>
      <c r="BM1276" s="256">
        <f ca="1">-SUMPRODUCT($O1218:BM1218,N(OFFSET($O222:BM222,0,MAX(COLUMN($O222:BM222))-COLUMN($O222:BM222),1,1)))</f>
        <v>0</v>
      </c>
    </row>
    <row r="1277" spans="3:65" ht="12.75" outlineLevel="1">
      <c r="C1277" s="220">
        <f t="shared" si="1006"/>
        <v>12</v>
      </c>
      <c r="D1277" s="198" t="str">
        <f t="shared" si="1005"/>
        <v>…</v>
      </c>
      <c r="E1277" s="245" t="str">
        <f t="shared" si="1005"/>
        <v>Operating Expense</v>
      </c>
      <c r="F1277" s="215">
        <f t="shared" si="1005"/>
        <v>2</v>
      </c>
      <c r="G1277" s="215"/>
      <c r="H1277" s="221"/>
      <c r="I1277" s="221"/>
      <c r="K1277" s="236">
        <f t="shared" si="1007"/>
        <v>0</v>
      </c>
      <c r="L1277" s="237">
        <f t="shared" si="1008"/>
        <v>0</v>
      </c>
      <c r="O1277" s="256">
        <f ca="1">-SUMPRODUCT($O1219:O1219,N(OFFSET($O223:O223,0,MAX(COLUMN($O223:O223))-COLUMN($O223:O223),1,1)))</f>
        <v>0</v>
      </c>
      <c r="P1277" s="256">
        <f ca="1">-SUMPRODUCT($O1219:P1219,N(OFFSET($O223:P223,0,MAX(COLUMN($O223:P223))-COLUMN($O223:P223),1,1)))</f>
        <v>0</v>
      </c>
      <c r="Q1277" s="256">
        <f ca="1">-SUMPRODUCT($O1219:Q1219,N(OFFSET($O223:Q223,0,MAX(COLUMN($O223:Q223))-COLUMN($O223:Q223),1,1)))</f>
        <v>0</v>
      </c>
      <c r="R1277" s="256">
        <f ca="1">-SUMPRODUCT($O1219:R1219,N(OFFSET($O223:R223,0,MAX(COLUMN($O223:R223))-COLUMN($O223:R223),1,1)))</f>
        <v>0</v>
      </c>
      <c r="S1277" s="256">
        <f ca="1">-SUMPRODUCT($O1219:S1219,N(OFFSET($O223:S223,0,MAX(COLUMN($O223:S223))-COLUMN($O223:S223),1,1)))</f>
        <v>0</v>
      </c>
      <c r="T1277" s="256">
        <f ca="1">-SUMPRODUCT($O1219:T1219,N(OFFSET($O223:T223,0,MAX(COLUMN($O223:T223))-COLUMN($O223:T223),1,1)))</f>
        <v>0</v>
      </c>
      <c r="U1277" s="256">
        <f ca="1">-SUMPRODUCT($O1219:U1219,N(OFFSET($O223:U223,0,MAX(COLUMN($O223:U223))-COLUMN($O223:U223),1,1)))</f>
        <v>0</v>
      </c>
      <c r="V1277" s="256">
        <f ca="1">-SUMPRODUCT($O1219:V1219,N(OFFSET($O223:V223,0,MAX(COLUMN($O223:V223))-COLUMN($O223:V223),1,1)))</f>
        <v>0</v>
      </c>
      <c r="W1277" s="256">
        <f ca="1">-SUMPRODUCT($O1219:W1219,N(OFFSET($O223:W223,0,MAX(COLUMN($O223:W223))-COLUMN($O223:W223),1,1)))</f>
        <v>0</v>
      </c>
      <c r="X1277" s="256">
        <f ca="1">-SUMPRODUCT($O1219:X1219,N(OFFSET($O223:X223,0,MAX(COLUMN($O223:X223))-COLUMN($O223:X223),1,1)))</f>
        <v>0</v>
      </c>
      <c r="Y1277" s="256">
        <f ca="1">-SUMPRODUCT($O1219:Y1219,N(OFFSET($O223:Y223,0,MAX(COLUMN($O223:Y223))-COLUMN($O223:Y223),1,1)))</f>
        <v>0</v>
      </c>
      <c r="Z1277" s="256">
        <f ca="1">-SUMPRODUCT($O1219:Z1219,N(OFFSET($O223:Z223,0,MAX(COLUMN($O223:Z223))-COLUMN($O223:Z223),1,1)))</f>
        <v>0</v>
      </c>
      <c r="AA1277" s="256">
        <f ca="1">-SUMPRODUCT($O1219:AA1219,N(OFFSET($O223:AA223,0,MAX(COLUMN($O223:AA223))-COLUMN($O223:AA223),1,1)))</f>
        <v>0</v>
      </c>
      <c r="AB1277" s="256">
        <f ca="1">-SUMPRODUCT($O1219:AB1219,N(OFFSET($O223:AB223,0,MAX(COLUMN($O223:AB223))-COLUMN($O223:AB223),1,1)))</f>
        <v>0</v>
      </c>
      <c r="AC1277" s="256">
        <f ca="1">-SUMPRODUCT($O1219:AC1219,N(OFFSET($O223:AC223,0,MAX(COLUMN($O223:AC223))-COLUMN($O223:AC223),1,1)))</f>
        <v>0</v>
      </c>
      <c r="AD1277" s="256">
        <f ca="1">-SUMPRODUCT($O1219:AD1219,N(OFFSET($O223:AD223,0,MAX(COLUMN($O223:AD223))-COLUMN($O223:AD223),1,1)))</f>
        <v>0</v>
      </c>
      <c r="AE1277" s="256">
        <f ca="1">-SUMPRODUCT($O1219:AE1219,N(OFFSET($O223:AE223,0,MAX(COLUMN($O223:AE223))-COLUMN($O223:AE223),1,1)))</f>
        <v>0</v>
      </c>
      <c r="AF1277" s="256">
        <f ca="1">-SUMPRODUCT($O1219:AF1219,N(OFFSET($O223:AF223,0,MAX(COLUMN($O223:AF223))-COLUMN($O223:AF223),1,1)))</f>
        <v>0</v>
      </c>
      <c r="AG1277" s="256">
        <f ca="1">-SUMPRODUCT($O1219:AG1219,N(OFFSET($O223:AG223,0,MAX(COLUMN($O223:AG223))-COLUMN($O223:AG223),1,1)))</f>
        <v>0</v>
      </c>
      <c r="AH1277" s="256">
        <f ca="1">-SUMPRODUCT($O1219:AH1219,N(OFFSET($O223:AH223,0,MAX(COLUMN($O223:AH223))-COLUMN($O223:AH223),1,1)))</f>
        <v>0</v>
      </c>
      <c r="AI1277" s="256">
        <f ca="1">-SUMPRODUCT($O1219:AI1219,N(OFFSET($O223:AI223,0,MAX(COLUMN($O223:AI223))-COLUMN($O223:AI223),1,1)))</f>
        <v>0</v>
      </c>
      <c r="AJ1277" s="256">
        <f ca="1">-SUMPRODUCT($O1219:AJ1219,N(OFFSET($O223:AJ223,0,MAX(COLUMN($O223:AJ223))-COLUMN($O223:AJ223),1,1)))</f>
        <v>0</v>
      </c>
      <c r="AK1277" s="256">
        <f ca="1">-SUMPRODUCT($O1219:AK1219,N(OFFSET($O223:AK223,0,MAX(COLUMN($O223:AK223))-COLUMN($O223:AK223),1,1)))</f>
        <v>0</v>
      </c>
      <c r="AL1277" s="256">
        <f ca="1">-SUMPRODUCT($O1219:AL1219,N(OFFSET($O223:AL223,0,MAX(COLUMN($O223:AL223))-COLUMN($O223:AL223),1,1)))</f>
        <v>0</v>
      </c>
      <c r="AM1277" s="256">
        <f ca="1">-SUMPRODUCT($O1219:AM1219,N(OFFSET($O223:AM223,0,MAX(COLUMN($O223:AM223))-COLUMN($O223:AM223),1,1)))</f>
        <v>0</v>
      </c>
      <c r="AN1277" s="256">
        <f ca="1">-SUMPRODUCT($O1219:AN1219,N(OFFSET($O223:AN223,0,MAX(COLUMN($O223:AN223))-COLUMN($O223:AN223),1,1)))</f>
        <v>0</v>
      </c>
      <c r="AO1277" s="256">
        <f ca="1">-SUMPRODUCT($O1219:AO1219,N(OFFSET($O223:AO223,0,MAX(COLUMN($O223:AO223))-COLUMN($O223:AO223),1,1)))</f>
        <v>0</v>
      </c>
      <c r="AP1277" s="256">
        <f ca="1">-SUMPRODUCT($O1219:AP1219,N(OFFSET($O223:AP223,0,MAX(COLUMN($O223:AP223))-COLUMN($O223:AP223),1,1)))</f>
        <v>0</v>
      </c>
      <c r="AQ1277" s="256">
        <f ca="1">-SUMPRODUCT($O1219:AQ1219,N(OFFSET($O223:AQ223,0,MAX(COLUMN($O223:AQ223))-COLUMN($O223:AQ223),1,1)))</f>
        <v>0</v>
      </c>
      <c r="AR1277" s="256">
        <f ca="1">-SUMPRODUCT($O1219:AR1219,N(OFFSET($O223:AR223,0,MAX(COLUMN($O223:AR223))-COLUMN($O223:AR223),1,1)))</f>
        <v>0</v>
      </c>
      <c r="AS1277" s="256">
        <f ca="1">-SUMPRODUCT($O1219:AS1219,N(OFFSET($O223:AS223,0,MAX(COLUMN($O223:AS223))-COLUMN($O223:AS223),1,1)))</f>
        <v>0</v>
      </c>
      <c r="AT1277" s="256">
        <f ca="1">-SUMPRODUCT($O1219:AT1219,N(OFFSET($O223:AT223,0,MAX(COLUMN($O223:AT223))-COLUMN($O223:AT223),1,1)))</f>
        <v>0</v>
      </c>
      <c r="AU1277" s="256">
        <f ca="1">-SUMPRODUCT($O1219:AU1219,N(OFFSET($O223:AU223,0,MAX(COLUMN($O223:AU223))-COLUMN($O223:AU223),1,1)))</f>
        <v>0</v>
      </c>
      <c r="AV1277" s="256">
        <f ca="1">-SUMPRODUCT($O1219:AV1219,N(OFFSET($O223:AV223,0,MAX(COLUMN($O223:AV223))-COLUMN($O223:AV223),1,1)))</f>
        <v>0</v>
      </c>
      <c r="AW1277" s="256">
        <f ca="1">-SUMPRODUCT($O1219:AW1219,N(OFFSET($O223:AW223,0,MAX(COLUMN($O223:AW223))-COLUMN($O223:AW223),1,1)))</f>
        <v>0</v>
      </c>
      <c r="AX1277" s="256">
        <f ca="1">-SUMPRODUCT($O1219:AX1219,N(OFFSET($O223:AX223,0,MAX(COLUMN($O223:AX223))-COLUMN($O223:AX223),1,1)))</f>
        <v>0</v>
      </c>
      <c r="AY1277" s="256">
        <f ca="1">-SUMPRODUCT($O1219:AY1219,N(OFFSET($O223:AY223,0,MAX(COLUMN($O223:AY223))-COLUMN($O223:AY223),1,1)))</f>
        <v>0</v>
      </c>
      <c r="AZ1277" s="256">
        <f ca="1">-SUMPRODUCT($O1219:AZ1219,N(OFFSET($O223:AZ223,0,MAX(COLUMN($O223:AZ223))-COLUMN($O223:AZ223),1,1)))</f>
        <v>0</v>
      </c>
      <c r="BA1277" s="256">
        <f ca="1">-SUMPRODUCT($O1219:BA1219,N(OFFSET($O223:BA223,0,MAX(COLUMN($O223:BA223))-COLUMN($O223:BA223),1,1)))</f>
        <v>0</v>
      </c>
      <c r="BB1277" s="256">
        <f ca="1">-SUMPRODUCT($O1219:BB1219,N(OFFSET($O223:BB223,0,MAX(COLUMN($O223:BB223))-COLUMN($O223:BB223),1,1)))</f>
        <v>0</v>
      </c>
      <c r="BC1277" s="256">
        <f ca="1">-SUMPRODUCT($O1219:BC1219,N(OFFSET($O223:BC223,0,MAX(COLUMN($O223:BC223))-COLUMN($O223:BC223),1,1)))</f>
        <v>0</v>
      </c>
      <c r="BD1277" s="256">
        <f ca="1">-SUMPRODUCT($O1219:BD1219,N(OFFSET($O223:BD223,0,MAX(COLUMN($O223:BD223))-COLUMN($O223:BD223),1,1)))</f>
        <v>0</v>
      </c>
      <c r="BE1277" s="256">
        <f ca="1">-SUMPRODUCT($O1219:BE1219,N(OFFSET($O223:BE223,0,MAX(COLUMN($O223:BE223))-COLUMN($O223:BE223),1,1)))</f>
        <v>0</v>
      </c>
      <c r="BF1277" s="256">
        <f ca="1">-SUMPRODUCT($O1219:BF1219,N(OFFSET($O223:BF223,0,MAX(COLUMN($O223:BF223))-COLUMN($O223:BF223),1,1)))</f>
        <v>0</v>
      </c>
      <c r="BG1277" s="256">
        <f ca="1">-SUMPRODUCT($O1219:BG1219,N(OFFSET($O223:BG223,0,MAX(COLUMN($O223:BG223))-COLUMN($O223:BG223),1,1)))</f>
        <v>0</v>
      </c>
      <c r="BH1277" s="256">
        <f ca="1">-SUMPRODUCT($O1219:BH1219,N(OFFSET($O223:BH223,0,MAX(COLUMN($O223:BH223))-COLUMN($O223:BH223),1,1)))</f>
        <v>0</v>
      </c>
      <c r="BI1277" s="256">
        <f ca="1">-SUMPRODUCT($O1219:BI1219,N(OFFSET($O223:BI223,0,MAX(COLUMN($O223:BI223))-COLUMN($O223:BI223),1,1)))</f>
        <v>0</v>
      </c>
      <c r="BJ1277" s="256">
        <f ca="1">-SUMPRODUCT($O1219:BJ1219,N(OFFSET($O223:BJ223,0,MAX(COLUMN($O223:BJ223))-COLUMN($O223:BJ223),1,1)))</f>
        <v>0</v>
      </c>
      <c r="BK1277" s="256">
        <f ca="1">-SUMPRODUCT($O1219:BK1219,N(OFFSET($O223:BK223,0,MAX(COLUMN($O223:BK223))-COLUMN($O223:BK223),1,1)))</f>
        <v>0</v>
      </c>
      <c r="BL1277" s="256">
        <f ca="1">-SUMPRODUCT($O1219:BL1219,N(OFFSET($O223:BL223,0,MAX(COLUMN($O223:BL223))-COLUMN($O223:BL223),1,1)))</f>
        <v>0</v>
      </c>
      <c r="BM1277" s="256">
        <f ca="1">-SUMPRODUCT($O1219:BM1219,N(OFFSET($O223:BM223,0,MAX(COLUMN($O223:BM223))-COLUMN($O223:BM223),1,1)))</f>
        <v>0</v>
      </c>
    </row>
    <row r="1278" spans="3:65" ht="12.75" outlineLevel="1">
      <c r="C1278" s="220">
        <f t="shared" si="1006"/>
        <v>13</v>
      </c>
      <c r="D1278" s="198" t="str">
        <f t="shared" si="1005"/>
        <v>…</v>
      </c>
      <c r="E1278" s="245" t="str">
        <f t="shared" si="1005"/>
        <v>Operating Expense</v>
      </c>
      <c r="F1278" s="215">
        <f t="shared" si="1005"/>
        <v>2</v>
      </c>
      <c r="G1278" s="215"/>
      <c r="H1278" s="221"/>
      <c r="I1278" s="221"/>
      <c r="K1278" s="236">
        <f t="shared" si="1007"/>
        <v>0</v>
      </c>
      <c r="L1278" s="237">
        <f t="shared" si="1008"/>
        <v>0</v>
      </c>
      <c r="O1278" s="256">
        <f ca="1">-SUMPRODUCT($O1220:O1220,N(OFFSET($O224:O224,0,MAX(COLUMN($O224:O224))-COLUMN($O224:O224),1,1)))</f>
        <v>0</v>
      </c>
      <c r="P1278" s="256">
        <f ca="1">-SUMPRODUCT($O1220:P1220,N(OFFSET($O224:P224,0,MAX(COLUMN($O224:P224))-COLUMN($O224:P224),1,1)))</f>
        <v>0</v>
      </c>
      <c r="Q1278" s="256">
        <f ca="1">-SUMPRODUCT($O1220:Q1220,N(OFFSET($O224:Q224,0,MAX(COLUMN($O224:Q224))-COLUMN($O224:Q224),1,1)))</f>
        <v>0</v>
      </c>
      <c r="R1278" s="256">
        <f ca="1">-SUMPRODUCT($O1220:R1220,N(OFFSET($O224:R224,0,MAX(COLUMN($O224:R224))-COLUMN($O224:R224),1,1)))</f>
        <v>0</v>
      </c>
      <c r="S1278" s="256">
        <f ca="1">-SUMPRODUCT($O1220:S1220,N(OFFSET($O224:S224,0,MAX(COLUMN($O224:S224))-COLUMN($O224:S224),1,1)))</f>
        <v>0</v>
      </c>
      <c r="T1278" s="256">
        <f ca="1">-SUMPRODUCT($O1220:T1220,N(OFFSET($O224:T224,0,MAX(COLUMN($O224:T224))-COLUMN($O224:T224),1,1)))</f>
        <v>0</v>
      </c>
      <c r="U1278" s="256">
        <f ca="1">-SUMPRODUCT($O1220:U1220,N(OFFSET($O224:U224,0,MAX(COLUMN($O224:U224))-COLUMN($O224:U224),1,1)))</f>
        <v>0</v>
      </c>
      <c r="V1278" s="256">
        <f ca="1">-SUMPRODUCT($O1220:V1220,N(OFFSET($O224:V224,0,MAX(COLUMN($O224:V224))-COLUMN($O224:V224),1,1)))</f>
        <v>0</v>
      </c>
      <c r="W1278" s="256">
        <f ca="1">-SUMPRODUCT($O1220:W1220,N(OFFSET($O224:W224,0,MAX(COLUMN($O224:W224))-COLUMN($O224:W224),1,1)))</f>
        <v>0</v>
      </c>
      <c r="X1278" s="256">
        <f ca="1">-SUMPRODUCT($O1220:X1220,N(OFFSET($O224:X224,0,MAX(COLUMN($O224:X224))-COLUMN($O224:X224),1,1)))</f>
        <v>0</v>
      </c>
      <c r="Y1278" s="256">
        <f ca="1">-SUMPRODUCT($O1220:Y1220,N(OFFSET($O224:Y224,0,MAX(COLUMN($O224:Y224))-COLUMN($O224:Y224),1,1)))</f>
        <v>0</v>
      </c>
      <c r="Z1278" s="256">
        <f ca="1">-SUMPRODUCT($O1220:Z1220,N(OFFSET($O224:Z224,0,MAX(COLUMN($O224:Z224))-COLUMN($O224:Z224),1,1)))</f>
        <v>0</v>
      </c>
      <c r="AA1278" s="256">
        <f ca="1">-SUMPRODUCT($O1220:AA1220,N(OFFSET($O224:AA224,0,MAX(COLUMN($O224:AA224))-COLUMN($O224:AA224),1,1)))</f>
        <v>0</v>
      </c>
      <c r="AB1278" s="256">
        <f ca="1">-SUMPRODUCT($O1220:AB1220,N(OFFSET($O224:AB224,0,MAX(COLUMN($O224:AB224))-COLUMN($O224:AB224),1,1)))</f>
        <v>0</v>
      </c>
      <c r="AC1278" s="256">
        <f ca="1">-SUMPRODUCT($O1220:AC1220,N(OFFSET($O224:AC224,0,MAX(COLUMN($O224:AC224))-COLUMN($O224:AC224),1,1)))</f>
        <v>0</v>
      </c>
      <c r="AD1278" s="256">
        <f ca="1">-SUMPRODUCT($O1220:AD1220,N(OFFSET($O224:AD224,0,MAX(COLUMN($O224:AD224))-COLUMN($O224:AD224),1,1)))</f>
        <v>0</v>
      </c>
      <c r="AE1278" s="256">
        <f ca="1">-SUMPRODUCT($O1220:AE1220,N(OFFSET($O224:AE224,0,MAX(COLUMN($O224:AE224))-COLUMN($O224:AE224),1,1)))</f>
        <v>0</v>
      </c>
      <c r="AF1278" s="256">
        <f ca="1">-SUMPRODUCT($O1220:AF1220,N(OFFSET($O224:AF224,0,MAX(COLUMN($O224:AF224))-COLUMN($O224:AF224),1,1)))</f>
        <v>0</v>
      </c>
      <c r="AG1278" s="256">
        <f ca="1">-SUMPRODUCT($O1220:AG1220,N(OFFSET($O224:AG224,0,MAX(COLUMN($O224:AG224))-COLUMN($O224:AG224),1,1)))</f>
        <v>0</v>
      </c>
      <c r="AH1278" s="256">
        <f ca="1">-SUMPRODUCT($O1220:AH1220,N(OFFSET($O224:AH224,0,MAX(COLUMN($O224:AH224))-COLUMN($O224:AH224),1,1)))</f>
        <v>0</v>
      </c>
      <c r="AI1278" s="256">
        <f ca="1">-SUMPRODUCT($O1220:AI1220,N(OFFSET($O224:AI224,0,MAX(COLUMN($O224:AI224))-COLUMN($O224:AI224),1,1)))</f>
        <v>0</v>
      </c>
      <c r="AJ1278" s="256">
        <f ca="1">-SUMPRODUCT($O1220:AJ1220,N(OFFSET($O224:AJ224,0,MAX(COLUMN($O224:AJ224))-COLUMN($O224:AJ224),1,1)))</f>
        <v>0</v>
      </c>
      <c r="AK1278" s="256">
        <f ca="1">-SUMPRODUCT($O1220:AK1220,N(OFFSET($O224:AK224,0,MAX(COLUMN($O224:AK224))-COLUMN($O224:AK224),1,1)))</f>
        <v>0</v>
      </c>
      <c r="AL1278" s="256">
        <f ca="1">-SUMPRODUCT($O1220:AL1220,N(OFFSET($O224:AL224,0,MAX(COLUMN($O224:AL224))-COLUMN($O224:AL224),1,1)))</f>
        <v>0</v>
      </c>
      <c r="AM1278" s="256">
        <f ca="1">-SUMPRODUCT($O1220:AM1220,N(OFFSET($O224:AM224,0,MAX(COLUMN($O224:AM224))-COLUMN($O224:AM224),1,1)))</f>
        <v>0</v>
      </c>
      <c r="AN1278" s="256">
        <f ca="1">-SUMPRODUCT($O1220:AN1220,N(OFFSET($O224:AN224,0,MAX(COLUMN($O224:AN224))-COLUMN($O224:AN224),1,1)))</f>
        <v>0</v>
      </c>
      <c r="AO1278" s="256">
        <f ca="1">-SUMPRODUCT($O1220:AO1220,N(OFFSET($O224:AO224,0,MAX(COLUMN($O224:AO224))-COLUMN($O224:AO224),1,1)))</f>
        <v>0</v>
      </c>
      <c r="AP1278" s="256">
        <f ca="1">-SUMPRODUCT($O1220:AP1220,N(OFFSET($O224:AP224,0,MAX(COLUMN($O224:AP224))-COLUMN($O224:AP224),1,1)))</f>
        <v>0</v>
      </c>
      <c r="AQ1278" s="256">
        <f ca="1">-SUMPRODUCT($O1220:AQ1220,N(OFFSET($O224:AQ224,0,MAX(COLUMN($O224:AQ224))-COLUMN($O224:AQ224),1,1)))</f>
        <v>0</v>
      </c>
      <c r="AR1278" s="256">
        <f ca="1">-SUMPRODUCT($O1220:AR1220,N(OFFSET($O224:AR224,0,MAX(COLUMN($O224:AR224))-COLUMN($O224:AR224),1,1)))</f>
        <v>0</v>
      </c>
      <c r="AS1278" s="256">
        <f ca="1">-SUMPRODUCT($O1220:AS1220,N(OFFSET($O224:AS224,0,MAX(COLUMN($O224:AS224))-COLUMN($O224:AS224),1,1)))</f>
        <v>0</v>
      </c>
      <c r="AT1278" s="256">
        <f ca="1">-SUMPRODUCT($O1220:AT1220,N(OFFSET($O224:AT224,0,MAX(COLUMN($O224:AT224))-COLUMN($O224:AT224),1,1)))</f>
        <v>0</v>
      </c>
      <c r="AU1278" s="256">
        <f ca="1">-SUMPRODUCT($O1220:AU1220,N(OFFSET($O224:AU224,0,MAX(COLUMN($O224:AU224))-COLUMN($O224:AU224),1,1)))</f>
        <v>0</v>
      </c>
      <c r="AV1278" s="256">
        <f ca="1">-SUMPRODUCT($O1220:AV1220,N(OFFSET($O224:AV224,0,MAX(COLUMN($O224:AV224))-COLUMN($O224:AV224),1,1)))</f>
        <v>0</v>
      </c>
      <c r="AW1278" s="256">
        <f ca="1">-SUMPRODUCT($O1220:AW1220,N(OFFSET($O224:AW224,0,MAX(COLUMN($O224:AW224))-COLUMN($O224:AW224),1,1)))</f>
        <v>0</v>
      </c>
      <c r="AX1278" s="256">
        <f ca="1">-SUMPRODUCT($O1220:AX1220,N(OFFSET($O224:AX224,0,MAX(COLUMN($O224:AX224))-COLUMN($O224:AX224),1,1)))</f>
        <v>0</v>
      </c>
      <c r="AY1278" s="256">
        <f ca="1">-SUMPRODUCT($O1220:AY1220,N(OFFSET($O224:AY224,0,MAX(COLUMN($O224:AY224))-COLUMN($O224:AY224),1,1)))</f>
        <v>0</v>
      </c>
      <c r="AZ1278" s="256">
        <f ca="1">-SUMPRODUCT($O1220:AZ1220,N(OFFSET($O224:AZ224,0,MAX(COLUMN($O224:AZ224))-COLUMN($O224:AZ224),1,1)))</f>
        <v>0</v>
      </c>
      <c r="BA1278" s="256">
        <f ca="1">-SUMPRODUCT($O1220:BA1220,N(OFFSET($O224:BA224,0,MAX(COLUMN($O224:BA224))-COLUMN($O224:BA224),1,1)))</f>
        <v>0</v>
      </c>
      <c r="BB1278" s="256">
        <f ca="1">-SUMPRODUCT($O1220:BB1220,N(OFFSET($O224:BB224,0,MAX(COLUMN($O224:BB224))-COLUMN($O224:BB224),1,1)))</f>
        <v>0</v>
      </c>
      <c r="BC1278" s="256">
        <f ca="1">-SUMPRODUCT($O1220:BC1220,N(OFFSET($O224:BC224,0,MAX(COLUMN($O224:BC224))-COLUMN($O224:BC224),1,1)))</f>
        <v>0</v>
      </c>
      <c r="BD1278" s="256">
        <f ca="1">-SUMPRODUCT($O1220:BD1220,N(OFFSET($O224:BD224,0,MAX(COLUMN($O224:BD224))-COLUMN($O224:BD224),1,1)))</f>
        <v>0</v>
      </c>
      <c r="BE1278" s="256">
        <f ca="1">-SUMPRODUCT($O1220:BE1220,N(OFFSET($O224:BE224,0,MAX(COLUMN($O224:BE224))-COLUMN($O224:BE224),1,1)))</f>
        <v>0</v>
      </c>
      <c r="BF1278" s="256">
        <f ca="1">-SUMPRODUCT($O1220:BF1220,N(OFFSET($O224:BF224,0,MAX(COLUMN($O224:BF224))-COLUMN($O224:BF224),1,1)))</f>
        <v>0</v>
      </c>
      <c r="BG1278" s="256">
        <f ca="1">-SUMPRODUCT($O1220:BG1220,N(OFFSET($O224:BG224,0,MAX(COLUMN($O224:BG224))-COLUMN($O224:BG224),1,1)))</f>
        <v>0</v>
      </c>
      <c r="BH1278" s="256">
        <f ca="1">-SUMPRODUCT($O1220:BH1220,N(OFFSET($O224:BH224,0,MAX(COLUMN($O224:BH224))-COLUMN($O224:BH224),1,1)))</f>
        <v>0</v>
      </c>
      <c r="BI1278" s="256">
        <f ca="1">-SUMPRODUCT($O1220:BI1220,N(OFFSET($O224:BI224,0,MAX(COLUMN($O224:BI224))-COLUMN($O224:BI224),1,1)))</f>
        <v>0</v>
      </c>
      <c r="BJ1278" s="256">
        <f ca="1">-SUMPRODUCT($O1220:BJ1220,N(OFFSET($O224:BJ224,0,MAX(COLUMN($O224:BJ224))-COLUMN($O224:BJ224),1,1)))</f>
        <v>0</v>
      </c>
      <c r="BK1278" s="256">
        <f ca="1">-SUMPRODUCT($O1220:BK1220,N(OFFSET($O224:BK224,0,MAX(COLUMN($O224:BK224))-COLUMN($O224:BK224),1,1)))</f>
        <v>0</v>
      </c>
      <c r="BL1278" s="256">
        <f ca="1">-SUMPRODUCT($O1220:BL1220,N(OFFSET($O224:BL224,0,MAX(COLUMN($O224:BL224))-COLUMN($O224:BL224),1,1)))</f>
        <v>0</v>
      </c>
      <c r="BM1278" s="256">
        <f ca="1">-SUMPRODUCT($O1220:BM1220,N(OFFSET($O224:BM224,0,MAX(COLUMN($O224:BM224))-COLUMN($O224:BM224),1,1)))</f>
        <v>0</v>
      </c>
    </row>
    <row r="1279" spans="3:65" ht="12.75" outlineLevel="1">
      <c r="C1279" s="220">
        <f t="shared" si="1006"/>
        <v>14</v>
      </c>
      <c r="D1279" s="198" t="str">
        <f t="shared" si="1005"/>
        <v>…</v>
      </c>
      <c r="E1279" s="245" t="str">
        <f t="shared" si="1005"/>
        <v>Operating Expense</v>
      </c>
      <c r="F1279" s="215">
        <f t="shared" si="1005"/>
        <v>2</v>
      </c>
      <c r="G1279" s="215"/>
      <c r="H1279" s="221"/>
      <c r="I1279" s="221"/>
      <c r="K1279" s="236">
        <f t="shared" si="1007"/>
        <v>0</v>
      </c>
      <c r="L1279" s="237">
        <f t="shared" si="1008"/>
        <v>0</v>
      </c>
      <c r="O1279" s="256">
        <f ca="1">-SUMPRODUCT($O1221:O1221,N(OFFSET($O225:O225,0,MAX(COLUMN($O225:O225))-COLUMN($O225:O225),1,1)))</f>
        <v>0</v>
      </c>
      <c r="P1279" s="256">
        <f ca="1">-SUMPRODUCT($O1221:P1221,N(OFFSET($O225:P225,0,MAX(COLUMN($O225:P225))-COLUMN($O225:P225),1,1)))</f>
        <v>0</v>
      </c>
      <c r="Q1279" s="256">
        <f ca="1">-SUMPRODUCT($O1221:Q1221,N(OFFSET($O225:Q225,0,MAX(COLUMN($O225:Q225))-COLUMN($O225:Q225),1,1)))</f>
        <v>0</v>
      </c>
      <c r="R1279" s="256">
        <f ca="1">-SUMPRODUCT($O1221:R1221,N(OFFSET($O225:R225,0,MAX(COLUMN($O225:R225))-COLUMN($O225:R225),1,1)))</f>
        <v>0</v>
      </c>
      <c r="S1279" s="256">
        <f ca="1">-SUMPRODUCT($O1221:S1221,N(OFFSET($O225:S225,0,MAX(COLUMN($O225:S225))-COLUMN($O225:S225),1,1)))</f>
        <v>0</v>
      </c>
      <c r="T1279" s="256">
        <f ca="1">-SUMPRODUCT($O1221:T1221,N(OFFSET($O225:T225,0,MAX(COLUMN($O225:T225))-COLUMN($O225:T225),1,1)))</f>
        <v>0</v>
      </c>
      <c r="U1279" s="256">
        <f ca="1">-SUMPRODUCT($O1221:U1221,N(OFFSET($O225:U225,0,MAX(COLUMN($O225:U225))-COLUMN($O225:U225),1,1)))</f>
        <v>0</v>
      </c>
      <c r="V1279" s="256">
        <f ca="1">-SUMPRODUCT($O1221:V1221,N(OFFSET($O225:V225,0,MAX(COLUMN($O225:V225))-COLUMN($O225:V225),1,1)))</f>
        <v>0</v>
      </c>
      <c r="W1279" s="256">
        <f ca="1">-SUMPRODUCT($O1221:W1221,N(OFFSET($O225:W225,0,MAX(COLUMN($O225:W225))-COLUMN($O225:W225),1,1)))</f>
        <v>0</v>
      </c>
      <c r="X1279" s="256">
        <f ca="1">-SUMPRODUCT($O1221:X1221,N(OFFSET($O225:X225,0,MAX(COLUMN($O225:X225))-COLUMN($O225:X225),1,1)))</f>
        <v>0</v>
      </c>
      <c r="Y1279" s="256">
        <f ca="1">-SUMPRODUCT($O1221:Y1221,N(OFFSET($O225:Y225,0,MAX(COLUMN($O225:Y225))-COLUMN($O225:Y225),1,1)))</f>
        <v>0</v>
      </c>
      <c r="Z1279" s="256">
        <f ca="1">-SUMPRODUCT($O1221:Z1221,N(OFFSET($O225:Z225,0,MAX(COLUMN($O225:Z225))-COLUMN($O225:Z225),1,1)))</f>
        <v>0</v>
      </c>
      <c r="AA1279" s="256">
        <f ca="1">-SUMPRODUCT($O1221:AA1221,N(OFFSET($O225:AA225,0,MAX(COLUMN($O225:AA225))-COLUMN($O225:AA225),1,1)))</f>
        <v>0</v>
      </c>
      <c r="AB1279" s="256">
        <f ca="1">-SUMPRODUCT($O1221:AB1221,N(OFFSET($O225:AB225,0,MAX(COLUMN($O225:AB225))-COLUMN($O225:AB225),1,1)))</f>
        <v>0</v>
      </c>
      <c r="AC1279" s="256">
        <f ca="1">-SUMPRODUCT($O1221:AC1221,N(OFFSET($O225:AC225,0,MAX(COLUMN($O225:AC225))-COLUMN($O225:AC225),1,1)))</f>
        <v>0</v>
      </c>
      <c r="AD1279" s="256">
        <f ca="1">-SUMPRODUCT($O1221:AD1221,N(OFFSET($O225:AD225,0,MAX(COLUMN($O225:AD225))-COLUMN($O225:AD225),1,1)))</f>
        <v>0</v>
      </c>
      <c r="AE1279" s="256">
        <f ca="1">-SUMPRODUCT($O1221:AE1221,N(OFFSET($O225:AE225,0,MAX(COLUMN($O225:AE225))-COLUMN($O225:AE225),1,1)))</f>
        <v>0</v>
      </c>
      <c r="AF1279" s="256">
        <f ca="1">-SUMPRODUCT($O1221:AF1221,N(OFFSET($O225:AF225,0,MAX(COLUMN($O225:AF225))-COLUMN($O225:AF225),1,1)))</f>
        <v>0</v>
      </c>
      <c r="AG1279" s="256">
        <f ca="1">-SUMPRODUCT($O1221:AG1221,N(OFFSET($O225:AG225,0,MAX(COLUMN($O225:AG225))-COLUMN($O225:AG225),1,1)))</f>
        <v>0</v>
      </c>
      <c r="AH1279" s="256">
        <f ca="1">-SUMPRODUCT($O1221:AH1221,N(OFFSET($O225:AH225,0,MAX(COLUMN($O225:AH225))-COLUMN($O225:AH225),1,1)))</f>
        <v>0</v>
      </c>
      <c r="AI1279" s="256">
        <f ca="1">-SUMPRODUCT($O1221:AI1221,N(OFFSET($O225:AI225,0,MAX(COLUMN($O225:AI225))-COLUMN($O225:AI225),1,1)))</f>
        <v>0</v>
      </c>
      <c r="AJ1279" s="256">
        <f ca="1">-SUMPRODUCT($O1221:AJ1221,N(OFFSET($O225:AJ225,0,MAX(COLUMN($O225:AJ225))-COLUMN($O225:AJ225),1,1)))</f>
        <v>0</v>
      </c>
      <c r="AK1279" s="256">
        <f ca="1">-SUMPRODUCT($O1221:AK1221,N(OFFSET($O225:AK225,0,MAX(COLUMN($O225:AK225))-COLUMN($O225:AK225),1,1)))</f>
        <v>0</v>
      </c>
      <c r="AL1279" s="256">
        <f ca="1">-SUMPRODUCT($O1221:AL1221,N(OFFSET($O225:AL225,0,MAX(COLUMN($O225:AL225))-COLUMN($O225:AL225),1,1)))</f>
        <v>0</v>
      </c>
      <c r="AM1279" s="256">
        <f ca="1">-SUMPRODUCT($O1221:AM1221,N(OFFSET($O225:AM225,0,MAX(COLUMN($O225:AM225))-COLUMN($O225:AM225),1,1)))</f>
        <v>0</v>
      </c>
      <c r="AN1279" s="256">
        <f ca="1">-SUMPRODUCT($O1221:AN1221,N(OFFSET($O225:AN225,0,MAX(COLUMN($O225:AN225))-COLUMN($O225:AN225),1,1)))</f>
        <v>0</v>
      </c>
      <c r="AO1279" s="256">
        <f ca="1">-SUMPRODUCT($O1221:AO1221,N(OFFSET($O225:AO225,0,MAX(COLUMN($O225:AO225))-COLUMN($O225:AO225),1,1)))</f>
        <v>0</v>
      </c>
      <c r="AP1279" s="256">
        <f ca="1">-SUMPRODUCT($O1221:AP1221,N(OFFSET($O225:AP225,0,MAX(COLUMN($O225:AP225))-COLUMN($O225:AP225),1,1)))</f>
        <v>0</v>
      </c>
      <c r="AQ1279" s="256">
        <f ca="1">-SUMPRODUCT($O1221:AQ1221,N(OFFSET($O225:AQ225,0,MAX(COLUMN($O225:AQ225))-COLUMN($O225:AQ225),1,1)))</f>
        <v>0</v>
      </c>
      <c r="AR1279" s="256">
        <f ca="1">-SUMPRODUCT($O1221:AR1221,N(OFFSET($O225:AR225,0,MAX(COLUMN($O225:AR225))-COLUMN($O225:AR225),1,1)))</f>
        <v>0</v>
      </c>
      <c r="AS1279" s="256">
        <f ca="1">-SUMPRODUCT($O1221:AS1221,N(OFFSET($O225:AS225,0,MAX(COLUMN($O225:AS225))-COLUMN($O225:AS225),1,1)))</f>
        <v>0</v>
      </c>
      <c r="AT1279" s="256">
        <f ca="1">-SUMPRODUCT($O1221:AT1221,N(OFFSET($O225:AT225,0,MAX(COLUMN($O225:AT225))-COLUMN($O225:AT225),1,1)))</f>
        <v>0</v>
      </c>
      <c r="AU1279" s="256">
        <f ca="1">-SUMPRODUCT($O1221:AU1221,N(OFFSET($O225:AU225,0,MAX(COLUMN($O225:AU225))-COLUMN($O225:AU225),1,1)))</f>
        <v>0</v>
      </c>
      <c r="AV1279" s="256">
        <f ca="1">-SUMPRODUCT($O1221:AV1221,N(OFFSET($O225:AV225,0,MAX(COLUMN($O225:AV225))-COLUMN($O225:AV225),1,1)))</f>
        <v>0</v>
      </c>
      <c r="AW1279" s="256">
        <f ca="1">-SUMPRODUCT($O1221:AW1221,N(OFFSET($O225:AW225,0,MAX(COLUMN($O225:AW225))-COLUMN($O225:AW225),1,1)))</f>
        <v>0</v>
      </c>
      <c r="AX1279" s="256">
        <f ca="1">-SUMPRODUCT($O1221:AX1221,N(OFFSET($O225:AX225,0,MAX(COLUMN($O225:AX225))-COLUMN($O225:AX225),1,1)))</f>
        <v>0</v>
      </c>
      <c r="AY1279" s="256">
        <f ca="1">-SUMPRODUCT($O1221:AY1221,N(OFFSET($O225:AY225,0,MAX(COLUMN($O225:AY225))-COLUMN($O225:AY225),1,1)))</f>
        <v>0</v>
      </c>
      <c r="AZ1279" s="256">
        <f ca="1">-SUMPRODUCT($O1221:AZ1221,N(OFFSET($O225:AZ225,0,MAX(COLUMN($O225:AZ225))-COLUMN($O225:AZ225),1,1)))</f>
        <v>0</v>
      </c>
      <c r="BA1279" s="256">
        <f ca="1">-SUMPRODUCT($O1221:BA1221,N(OFFSET($O225:BA225,0,MAX(COLUMN($O225:BA225))-COLUMN($O225:BA225),1,1)))</f>
        <v>0</v>
      </c>
      <c r="BB1279" s="256">
        <f ca="1">-SUMPRODUCT($O1221:BB1221,N(OFFSET($O225:BB225,0,MAX(COLUMN($O225:BB225))-COLUMN($O225:BB225),1,1)))</f>
        <v>0</v>
      </c>
      <c r="BC1279" s="256">
        <f ca="1">-SUMPRODUCT($O1221:BC1221,N(OFFSET($O225:BC225,0,MAX(COLUMN($O225:BC225))-COLUMN($O225:BC225),1,1)))</f>
        <v>0</v>
      </c>
      <c r="BD1279" s="256">
        <f ca="1">-SUMPRODUCT($O1221:BD1221,N(OFFSET($O225:BD225,0,MAX(COLUMN($O225:BD225))-COLUMN($O225:BD225),1,1)))</f>
        <v>0</v>
      </c>
      <c r="BE1279" s="256">
        <f ca="1">-SUMPRODUCT($O1221:BE1221,N(OFFSET($O225:BE225,0,MAX(COLUMN($O225:BE225))-COLUMN($O225:BE225),1,1)))</f>
        <v>0</v>
      </c>
      <c r="BF1279" s="256">
        <f ca="1">-SUMPRODUCT($O1221:BF1221,N(OFFSET($O225:BF225,0,MAX(COLUMN($O225:BF225))-COLUMN($O225:BF225),1,1)))</f>
        <v>0</v>
      </c>
      <c r="BG1279" s="256">
        <f ca="1">-SUMPRODUCT($O1221:BG1221,N(OFFSET($O225:BG225,0,MAX(COLUMN($O225:BG225))-COLUMN($O225:BG225),1,1)))</f>
        <v>0</v>
      </c>
      <c r="BH1279" s="256">
        <f ca="1">-SUMPRODUCT($O1221:BH1221,N(OFFSET($O225:BH225,0,MAX(COLUMN($O225:BH225))-COLUMN($O225:BH225),1,1)))</f>
        <v>0</v>
      </c>
      <c r="BI1279" s="256">
        <f ca="1">-SUMPRODUCT($O1221:BI1221,N(OFFSET($O225:BI225,0,MAX(COLUMN($O225:BI225))-COLUMN($O225:BI225),1,1)))</f>
        <v>0</v>
      </c>
      <c r="BJ1279" s="256">
        <f ca="1">-SUMPRODUCT($O1221:BJ1221,N(OFFSET($O225:BJ225,0,MAX(COLUMN($O225:BJ225))-COLUMN($O225:BJ225),1,1)))</f>
        <v>0</v>
      </c>
      <c r="BK1279" s="256">
        <f ca="1">-SUMPRODUCT($O1221:BK1221,N(OFFSET($O225:BK225,0,MAX(COLUMN($O225:BK225))-COLUMN($O225:BK225),1,1)))</f>
        <v>0</v>
      </c>
      <c r="BL1279" s="256">
        <f ca="1">-SUMPRODUCT($O1221:BL1221,N(OFFSET($O225:BL225,0,MAX(COLUMN($O225:BL225))-COLUMN($O225:BL225),1,1)))</f>
        <v>0</v>
      </c>
      <c r="BM1279" s="256">
        <f ca="1">-SUMPRODUCT($O1221:BM1221,N(OFFSET($O225:BM225,0,MAX(COLUMN($O225:BM225))-COLUMN($O225:BM225),1,1)))</f>
        <v>0</v>
      </c>
    </row>
    <row r="1280" spans="3:65" ht="12.75" outlineLevel="1">
      <c r="C1280" s="220">
        <f t="shared" si="1006"/>
        <v>15</v>
      </c>
      <c r="D1280" s="198" t="str">
        <f t="shared" si="1005"/>
        <v>…</v>
      </c>
      <c r="E1280" s="245" t="str">
        <f t="shared" si="1005"/>
        <v>Operating Expense</v>
      </c>
      <c r="F1280" s="215">
        <f t="shared" si="1005"/>
        <v>2</v>
      </c>
      <c r="G1280" s="215"/>
      <c r="H1280" s="221"/>
      <c r="I1280" s="221"/>
      <c r="K1280" s="236">
        <f t="shared" si="1007"/>
        <v>0</v>
      </c>
      <c r="L1280" s="237">
        <f t="shared" si="1008"/>
        <v>0</v>
      </c>
      <c r="O1280" s="256">
        <f ca="1">-SUMPRODUCT($O1222:O1222,N(OFFSET($O226:O226,0,MAX(COLUMN($O226:O226))-COLUMN($O226:O226),1,1)))</f>
        <v>0</v>
      </c>
      <c r="P1280" s="256">
        <f ca="1">-SUMPRODUCT($O1222:P1222,N(OFFSET($O226:P226,0,MAX(COLUMN($O226:P226))-COLUMN($O226:P226),1,1)))</f>
        <v>0</v>
      </c>
      <c r="Q1280" s="256">
        <f ca="1">-SUMPRODUCT($O1222:Q1222,N(OFFSET($O226:Q226,0,MAX(COLUMN($O226:Q226))-COLUMN($O226:Q226),1,1)))</f>
        <v>0</v>
      </c>
      <c r="R1280" s="256">
        <f ca="1">-SUMPRODUCT($O1222:R1222,N(OFFSET($O226:R226,0,MAX(COLUMN($O226:R226))-COLUMN($O226:R226),1,1)))</f>
        <v>0</v>
      </c>
      <c r="S1280" s="256">
        <f ca="1">-SUMPRODUCT($O1222:S1222,N(OFFSET($O226:S226,0,MAX(COLUMN($O226:S226))-COLUMN($O226:S226),1,1)))</f>
        <v>0</v>
      </c>
      <c r="T1280" s="256">
        <f ca="1">-SUMPRODUCT($O1222:T1222,N(OFFSET($O226:T226,0,MAX(COLUMN($O226:T226))-COLUMN($O226:T226),1,1)))</f>
        <v>0</v>
      </c>
      <c r="U1280" s="256">
        <f ca="1">-SUMPRODUCT($O1222:U1222,N(OFFSET($O226:U226,0,MAX(COLUMN($O226:U226))-COLUMN($O226:U226),1,1)))</f>
        <v>0</v>
      </c>
      <c r="V1280" s="256">
        <f ca="1">-SUMPRODUCT($O1222:V1222,N(OFFSET($O226:V226,0,MAX(COLUMN($O226:V226))-COLUMN($O226:V226),1,1)))</f>
        <v>0</v>
      </c>
      <c r="W1280" s="256">
        <f ca="1">-SUMPRODUCT($O1222:W1222,N(OFFSET($O226:W226,0,MAX(COLUMN($O226:W226))-COLUMN($O226:W226),1,1)))</f>
        <v>0</v>
      </c>
      <c r="X1280" s="256">
        <f ca="1">-SUMPRODUCT($O1222:X1222,N(OFFSET($O226:X226,0,MAX(COLUMN($O226:X226))-COLUMN($O226:X226),1,1)))</f>
        <v>0</v>
      </c>
      <c r="Y1280" s="256">
        <f ca="1">-SUMPRODUCT($O1222:Y1222,N(OFFSET($O226:Y226,0,MAX(COLUMN($O226:Y226))-COLUMN($O226:Y226),1,1)))</f>
        <v>0</v>
      </c>
      <c r="Z1280" s="256">
        <f ca="1">-SUMPRODUCT($O1222:Z1222,N(OFFSET($O226:Z226,0,MAX(COLUMN($O226:Z226))-COLUMN($O226:Z226),1,1)))</f>
        <v>0</v>
      </c>
      <c r="AA1280" s="256">
        <f ca="1">-SUMPRODUCT($O1222:AA1222,N(OFFSET($O226:AA226,0,MAX(COLUMN($O226:AA226))-COLUMN($O226:AA226),1,1)))</f>
        <v>0</v>
      </c>
      <c r="AB1280" s="256">
        <f ca="1">-SUMPRODUCT($O1222:AB1222,N(OFFSET($O226:AB226,0,MAX(COLUMN($O226:AB226))-COLUMN($O226:AB226),1,1)))</f>
        <v>0</v>
      </c>
      <c r="AC1280" s="256">
        <f ca="1">-SUMPRODUCT($O1222:AC1222,N(OFFSET($O226:AC226,0,MAX(COLUMN($O226:AC226))-COLUMN($O226:AC226),1,1)))</f>
        <v>0</v>
      </c>
      <c r="AD1280" s="256">
        <f ca="1">-SUMPRODUCT($O1222:AD1222,N(OFFSET($O226:AD226,0,MAX(COLUMN($O226:AD226))-COLUMN($O226:AD226),1,1)))</f>
        <v>0</v>
      </c>
      <c r="AE1280" s="256">
        <f ca="1">-SUMPRODUCT($O1222:AE1222,N(OFFSET($O226:AE226,0,MAX(COLUMN($O226:AE226))-COLUMN($O226:AE226),1,1)))</f>
        <v>0</v>
      </c>
      <c r="AF1280" s="256">
        <f ca="1">-SUMPRODUCT($O1222:AF1222,N(OFFSET($O226:AF226,0,MAX(COLUMN($O226:AF226))-COLUMN($O226:AF226),1,1)))</f>
        <v>0</v>
      </c>
      <c r="AG1280" s="256">
        <f ca="1">-SUMPRODUCT($O1222:AG1222,N(OFFSET($O226:AG226,0,MAX(COLUMN($O226:AG226))-COLUMN($O226:AG226),1,1)))</f>
        <v>0</v>
      </c>
      <c r="AH1280" s="256">
        <f ca="1">-SUMPRODUCT($O1222:AH1222,N(OFFSET($O226:AH226,0,MAX(COLUMN($O226:AH226))-COLUMN($O226:AH226),1,1)))</f>
        <v>0</v>
      </c>
      <c r="AI1280" s="256">
        <f ca="1">-SUMPRODUCT($O1222:AI1222,N(OFFSET($O226:AI226,0,MAX(COLUMN($O226:AI226))-COLUMN($O226:AI226),1,1)))</f>
        <v>0</v>
      </c>
      <c r="AJ1280" s="256">
        <f ca="1">-SUMPRODUCT($O1222:AJ1222,N(OFFSET($O226:AJ226,0,MAX(COLUMN($O226:AJ226))-COLUMN($O226:AJ226),1,1)))</f>
        <v>0</v>
      </c>
      <c r="AK1280" s="256">
        <f ca="1">-SUMPRODUCT($O1222:AK1222,N(OFFSET($O226:AK226,0,MAX(COLUMN($O226:AK226))-COLUMN($O226:AK226),1,1)))</f>
        <v>0</v>
      </c>
      <c r="AL1280" s="256">
        <f ca="1">-SUMPRODUCT($O1222:AL1222,N(OFFSET($O226:AL226,0,MAX(COLUMN($O226:AL226))-COLUMN($O226:AL226),1,1)))</f>
        <v>0</v>
      </c>
      <c r="AM1280" s="256">
        <f ca="1">-SUMPRODUCT($O1222:AM1222,N(OFFSET($O226:AM226,0,MAX(COLUMN($O226:AM226))-COLUMN($O226:AM226),1,1)))</f>
        <v>0</v>
      </c>
      <c r="AN1280" s="256">
        <f ca="1">-SUMPRODUCT($O1222:AN1222,N(OFFSET($O226:AN226,0,MAX(COLUMN($O226:AN226))-COLUMN($O226:AN226),1,1)))</f>
        <v>0</v>
      </c>
      <c r="AO1280" s="256">
        <f ca="1">-SUMPRODUCT($O1222:AO1222,N(OFFSET($O226:AO226,0,MAX(COLUMN($O226:AO226))-COLUMN($O226:AO226),1,1)))</f>
        <v>0</v>
      </c>
      <c r="AP1280" s="256">
        <f ca="1">-SUMPRODUCT($O1222:AP1222,N(OFFSET($O226:AP226,0,MAX(COLUMN($O226:AP226))-COLUMN($O226:AP226),1,1)))</f>
        <v>0</v>
      </c>
      <c r="AQ1280" s="256">
        <f ca="1">-SUMPRODUCT($O1222:AQ1222,N(OFFSET($O226:AQ226,0,MAX(COLUMN($O226:AQ226))-COLUMN($O226:AQ226),1,1)))</f>
        <v>0</v>
      </c>
      <c r="AR1280" s="256">
        <f ca="1">-SUMPRODUCT($O1222:AR1222,N(OFFSET($O226:AR226,0,MAX(COLUMN($O226:AR226))-COLUMN($O226:AR226),1,1)))</f>
        <v>0</v>
      </c>
      <c r="AS1280" s="256">
        <f ca="1">-SUMPRODUCT($O1222:AS1222,N(OFFSET($O226:AS226,0,MAX(COLUMN($O226:AS226))-COLUMN($O226:AS226),1,1)))</f>
        <v>0</v>
      </c>
      <c r="AT1280" s="256">
        <f ca="1">-SUMPRODUCT($O1222:AT1222,N(OFFSET($O226:AT226,0,MAX(COLUMN($O226:AT226))-COLUMN($O226:AT226),1,1)))</f>
        <v>0</v>
      </c>
      <c r="AU1280" s="256">
        <f ca="1">-SUMPRODUCT($O1222:AU1222,N(OFFSET($O226:AU226,0,MAX(COLUMN($O226:AU226))-COLUMN($O226:AU226),1,1)))</f>
        <v>0</v>
      </c>
      <c r="AV1280" s="256">
        <f ca="1">-SUMPRODUCT($O1222:AV1222,N(OFFSET($O226:AV226,0,MAX(COLUMN($O226:AV226))-COLUMN($O226:AV226),1,1)))</f>
        <v>0</v>
      </c>
      <c r="AW1280" s="256">
        <f ca="1">-SUMPRODUCT($O1222:AW1222,N(OFFSET($O226:AW226,0,MAX(COLUMN($O226:AW226))-COLUMN($O226:AW226),1,1)))</f>
        <v>0</v>
      </c>
      <c r="AX1280" s="256">
        <f ca="1">-SUMPRODUCT($O1222:AX1222,N(OFFSET($O226:AX226,0,MAX(COLUMN($O226:AX226))-COLUMN($O226:AX226),1,1)))</f>
        <v>0</v>
      </c>
      <c r="AY1280" s="256">
        <f ca="1">-SUMPRODUCT($O1222:AY1222,N(OFFSET($O226:AY226,0,MAX(COLUMN($O226:AY226))-COLUMN($O226:AY226),1,1)))</f>
        <v>0</v>
      </c>
      <c r="AZ1280" s="256">
        <f ca="1">-SUMPRODUCT($O1222:AZ1222,N(OFFSET($O226:AZ226,0,MAX(COLUMN($O226:AZ226))-COLUMN($O226:AZ226),1,1)))</f>
        <v>0</v>
      </c>
      <c r="BA1280" s="256">
        <f ca="1">-SUMPRODUCT($O1222:BA1222,N(OFFSET($O226:BA226,0,MAX(COLUMN($O226:BA226))-COLUMN($O226:BA226),1,1)))</f>
        <v>0</v>
      </c>
      <c r="BB1280" s="256">
        <f ca="1">-SUMPRODUCT($O1222:BB1222,N(OFFSET($O226:BB226,0,MAX(COLUMN($O226:BB226))-COLUMN($O226:BB226),1,1)))</f>
        <v>0</v>
      </c>
      <c r="BC1280" s="256">
        <f ca="1">-SUMPRODUCT($O1222:BC1222,N(OFFSET($O226:BC226,0,MAX(COLUMN($O226:BC226))-COLUMN($O226:BC226),1,1)))</f>
        <v>0</v>
      </c>
      <c r="BD1280" s="256">
        <f ca="1">-SUMPRODUCT($O1222:BD1222,N(OFFSET($O226:BD226,0,MAX(COLUMN($O226:BD226))-COLUMN($O226:BD226),1,1)))</f>
        <v>0</v>
      </c>
      <c r="BE1280" s="256">
        <f ca="1">-SUMPRODUCT($O1222:BE1222,N(OFFSET($O226:BE226,0,MAX(COLUMN($O226:BE226))-COLUMN($O226:BE226),1,1)))</f>
        <v>0</v>
      </c>
      <c r="BF1280" s="256">
        <f ca="1">-SUMPRODUCT($O1222:BF1222,N(OFFSET($O226:BF226,0,MAX(COLUMN($O226:BF226))-COLUMN($O226:BF226),1,1)))</f>
        <v>0</v>
      </c>
      <c r="BG1280" s="256">
        <f ca="1">-SUMPRODUCT($O1222:BG1222,N(OFFSET($O226:BG226,0,MAX(COLUMN($O226:BG226))-COLUMN($O226:BG226),1,1)))</f>
        <v>0</v>
      </c>
      <c r="BH1280" s="256">
        <f ca="1">-SUMPRODUCT($O1222:BH1222,N(OFFSET($O226:BH226,0,MAX(COLUMN($O226:BH226))-COLUMN($O226:BH226),1,1)))</f>
        <v>0</v>
      </c>
      <c r="BI1280" s="256">
        <f ca="1">-SUMPRODUCT($O1222:BI1222,N(OFFSET($O226:BI226,0,MAX(COLUMN($O226:BI226))-COLUMN($O226:BI226),1,1)))</f>
        <v>0</v>
      </c>
      <c r="BJ1280" s="256">
        <f ca="1">-SUMPRODUCT($O1222:BJ1222,N(OFFSET($O226:BJ226,0,MAX(COLUMN($O226:BJ226))-COLUMN($O226:BJ226),1,1)))</f>
        <v>0</v>
      </c>
      <c r="BK1280" s="256">
        <f ca="1">-SUMPRODUCT($O1222:BK1222,N(OFFSET($O226:BK226,0,MAX(COLUMN($O226:BK226))-COLUMN($O226:BK226),1,1)))</f>
        <v>0</v>
      </c>
      <c r="BL1280" s="256">
        <f ca="1">-SUMPRODUCT($O1222:BL1222,N(OFFSET($O226:BL226,0,MAX(COLUMN($O226:BL226))-COLUMN($O226:BL226),1,1)))</f>
        <v>0</v>
      </c>
      <c r="BM1280" s="256">
        <f ca="1">-SUMPRODUCT($O1222:BM1222,N(OFFSET($O226:BM226,0,MAX(COLUMN($O226:BM226))-COLUMN($O226:BM226),1,1)))</f>
        <v>0</v>
      </c>
    </row>
    <row r="1281" spans="3:65" ht="12.75" outlineLevel="1">
      <c r="C1281" s="220">
        <f t="shared" si="1006"/>
        <v>16</v>
      </c>
      <c r="D1281" s="198" t="str">
        <f t="shared" si="1005"/>
        <v>…</v>
      </c>
      <c r="E1281" s="245" t="str">
        <f t="shared" si="1005"/>
        <v>Operating Expense</v>
      </c>
      <c r="F1281" s="215">
        <f t="shared" si="1005"/>
        <v>2</v>
      </c>
      <c r="G1281" s="215"/>
      <c r="H1281" s="221"/>
      <c r="I1281" s="221"/>
      <c r="K1281" s="236">
        <f t="shared" si="1007"/>
        <v>0</v>
      </c>
      <c r="L1281" s="237">
        <f t="shared" si="1008"/>
        <v>0</v>
      </c>
      <c r="O1281" s="256">
        <f ca="1">-SUMPRODUCT($O1223:O1223,N(OFFSET($O227:O227,0,MAX(COLUMN($O227:O227))-COLUMN($O227:O227),1,1)))</f>
        <v>0</v>
      </c>
      <c r="P1281" s="256">
        <f ca="1">-SUMPRODUCT($O1223:P1223,N(OFFSET($O227:P227,0,MAX(COLUMN($O227:P227))-COLUMN($O227:P227),1,1)))</f>
        <v>0</v>
      </c>
      <c r="Q1281" s="256">
        <f ca="1">-SUMPRODUCT($O1223:Q1223,N(OFFSET($O227:Q227,0,MAX(COLUMN($O227:Q227))-COLUMN($O227:Q227),1,1)))</f>
        <v>0</v>
      </c>
      <c r="R1281" s="256">
        <f ca="1">-SUMPRODUCT($O1223:R1223,N(OFFSET($O227:R227,0,MAX(COLUMN($O227:R227))-COLUMN($O227:R227),1,1)))</f>
        <v>0</v>
      </c>
      <c r="S1281" s="256">
        <f ca="1">-SUMPRODUCT($O1223:S1223,N(OFFSET($O227:S227,0,MAX(COLUMN($O227:S227))-COLUMN($O227:S227),1,1)))</f>
        <v>0</v>
      </c>
      <c r="T1281" s="256">
        <f ca="1">-SUMPRODUCT($O1223:T1223,N(OFFSET($O227:T227,0,MAX(COLUMN($O227:T227))-COLUMN($O227:T227),1,1)))</f>
        <v>0</v>
      </c>
      <c r="U1281" s="256">
        <f ca="1">-SUMPRODUCT($O1223:U1223,N(OFFSET($O227:U227,0,MAX(COLUMN($O227:U227))-COLUMN($O227:U227),1,1)))</f>
        <v>0</v>
      </c>
      <c r="V1281" s="256">
        <f ca="1">-SUMPRODUCT($O1223:V1223,N(OFFSET($O227:V227,0,MAX(COLUMN($O227:V227))-COLUMN($O227:V227),1,1)))</f>
        <v>0</v>
      </c>
      <c r="W1281" s="256">
        <f ca="1">-SUMPRODUCT($O1223:W1223,N(OFFSET($O227:W227,0,MAX(COLUMN($O227:W227))-COLUMN($O227:W227),1,1)))</f>
        <v>0</v>
      </c>
      <c r="X1281" s="256">
        <f ca="1">-SUMPRODUCT($O1223:X1223,N(OFFSET($O227:X227,0,MAX(COLUMN($O227:X227))-COLUMN($O227:X227),1,1)))</f>
        <v>0</v>
      </c>
      <c r="Y1281" s="256">
        <f ca="1">-SUMPRODUCT($O1223:Y1223,N(OFFSET($O227:Y227,0,MAX(COLUMN($O227:Y227))-COLUMN($O227:Y227),1,1)))</f>
        <v>0</v>
      </c>
      <c r="Z1281" s="256">
        <f ca="1">-SUMPRODUCT($O1223:Z1223,N(OFFSET($O227:Z227,0,MAX(COLUMN($O227:Z227))-COLUMN($O227:Z227),1,1)))</f>
        <v>0</v>
      </c>
      <c r="AA1281" s="256">
        <f ca="1">-SUMPRODUCT($O1223:AA1223,N(OFFSET($O227:AA227,0,MAX(COLUMN($O227:AA227))-COLUMN($O227:AA227),1,1)))</f>
        <v>0</v>
      </c>
      <c r="AB1281" s="256">
        <f ca="1">-SUMPRODUCT($O1223:AB1223,N(OFFSET($O227:AB227,0,MAX(COLUMN($O227:AB227))-COLUMN($O227:AB227),1,1)))</f>
        <v>0</v>
      </c>
      <c r="AC1281" s="256">
        <f ca="1">-SUMPRODUCT($O1223:AC1223,N(OFFSET($O227:AC227,0,MAX(COLUMN($O227:AC227))-COLUMN($O227:AC227),1,1)))</f>
        <v>0</v>
      </c>
      <c r="AD1281" s="256">
        <f ca="1">-SUMPRODUCT($O1223:AD1223,N(OFFSET($O227:AD227,0,MAX(COLUMN($O227:AD227))-COLUMN($O227:AD227),1,1)))</f>
        <v>0</v>
      </c>
      <c r="AE1281" s="256">
        <f ca="1">-SUMPRODUCT($O1223:AE1223,N(OFFSET($O227:AE227,0,MAX(COLUMN($O227:AE227))-COLUMN($O227:AE227),1,1)))</f>
        <v>0</v>
      </c>
      <c r="AF1281" s="256">
        <f ca="1">-SUMPRODUCT($O1223:AF1223,N(OFFSET($O227:AF227,0,MAX(COLUMN($O227:AF227))-COLUMN($O227:AF227),1,1)))</f>
        <v>0</v>
      </c>
      <c r="AG1281" s="256">
        <f ca="1">-SUMPRODUCT($O1223:AG1223,N(OFFSET($O227:AG227,0,MAX(COLUMN($O227:AG227))-COLUMN($O227:AG227),1,1)))</f>
        <v>0</v>
      </c>
      <c r="AH1281" s="256">
        <f ca="1">-SUMPRODUCT($O1223:AH1223,N(OFFSET($O227:AH227,0,MAX(COLUMN($O227:AH227))-COLUMN($O227:AH227),1,1)))</f>
        <v>0</v>
      </c>
      <c r="AI1281" s="256">
        <f ca="1">-SUMPRODUCT($O1223:AI1223,N(OFFSET($O227:AI227,0,MAX(COLUMN($O227:AI227))-COLUMN($O227:AI227),1,1)))</f>
        <v>0</v>
      </c>
      <c r="AJ1281" s="256">
        <f ca="1">-SUMPRODUCT($O1223:AJ1223,N(OFFSET($O227:AJ227,0,MAX(COLUMN($O227:AJ227))-COLUMN($O227:AJ227),1,1)))</f>
        <v>0</v>
      </c>
      <c r="AK1281" s="256">
        <f ca="1">-SUMPRODUCT($O1223:AK1223,N(OFFSET($O227:AK227,0,MAX(COLUMN($O227:AK227))-COLUMN($O227:AK227),1,1)))</f>
        <v>0</v>
      </c>
      <c r="AL1281" s="256">
        <f ca="1">-SUMPRODUCT($O1223:AL1223,N(OFFSET($O227:AL227,0,MAX(COLUMN($O227:AL227))-COLUMN($O227:AL227),1,1)))</f>
        <v>0</v>
      </c>
      <c r="AM1281" s="256">
        <f ca="1">-SUMPRODUCT($O1223:AM1223,N(OFFSET($O227:AM227,0,MAX(COLUMN($O227:AM227))-COLUMN($O227:AM227),1,1)))</f>
        <v>0</v>
      </c>
      <c r="AN1281" s="256">
        <f ca="1">-SUMPRODUCT($O1223:AN1223,N(OFFSET($O227:AN227,0,MAX(COLUMN($O227:AN227))-COLUMN($O227:AN227),1,1)))</f>
        <v>0</v>
      </c>
      <c r="AO1281" s="256">
        <f ca="1">-SUMPRODUCT($O1223:AO1223,N(OFFSET($O227:AO227,0,MAX(COLUMN($O227:AO227))-COLUMN($O227:AO227),1,1)))</f>
        <v>0</v>
      </c>
      <c r="AP1281" s="256">
        <f ca="1">-SUMPRODUCT($O1223:AP1223,N(OFFSET($O227:AP227,0,MAX(COLUMN($O227:AP227))-COLUMN($O227:AP227),1,1)))</f>
        <v>0</v>
      </c>
      <c r="AQ1281" s="256">
        <f ca="1">-SUMPRODUCT($O1223:AQ1223,N(OFFSET($O227:AQ227,0,MAX(COLUMN($O227:AQ227))-COLUMN($O227:AQ227),1,1)))</f>
        <v>0</v>
      </c>
      <c r="AR1281" s="256">
        <f ca="1">-SUMPRODUCT($O1223:AR1223,N(OFFSET($O227:AR227,0,MAX(COLUMN($O227:AR227))-COLUMN($O227:AR227),1,1)))</f>
        <v>0</v>
      </c>
      <c r="AS1281" s="256">
        <f ca="1">-SUMPRODUCT($O1223:AS1223,N(OFFSET($O227:AS227,0,MAX(COLUMN($O227:AS227))-COLUMN($O227:AS227),1,1)))</f>
        <v>0</v>
      </c>
      <c r="AT1281" s="256">
        <f ca="1">-SUMPRODUCT($O1223:AT1223,N(OFFSET($O227:AT227,0,MAX(COLUMN($O227:AT227))-COLUMN($O227:AT227),1,1)))</f>
        <v>0</v>
      </c>
      <c r="AU1281" s="256">
        <f ca="1">-SUMPRODUCT($O1223:AU1223,N(OFFSET($O227:AU227,0,MAX(COLUMN($O227:AU227))-COLUMN($O227:AU227),1,1)))</f>
        <v>0</v>
      </c>
      <c r="AV1281" s="256">
        <f ca="1">-SUMPRODUCT($O1223:AV1223,N(OFFSET($O227:AV227,0,MAX(COLUMN($O227:AV227))-COLUMN($O227:AV227),1,1)))</f>
        <v>0</v>
      </c>
      <c r="AW1281" s="256">
        <f ca="1">-SUMPRODUCT($O1223:AW1223,N(OFFSET($O227:AW227,0,MAX(COLUMN($O227:AW227))-COLUMN($O227:AW227),1,1)))</f>
        <v>0</v>
      </c>
      <c r="AX1281" s="256">
        <f ca="1">-SUMPRODUCT($O1223:AX1223,N(OFFSET($O227:AX227,0,MAX(COLUMN($O227:AX227))-COLUMN($O227:AX227),1,1)))</f>
        <v>0</v>
      </c>
      <c r="AY1281" s="256">
        <f ca="1">-SUMPRODUCT($O1223:AY1223,N(OFFSET($O227:AY227,0,MAX(COLUMN($O227:AY227))-COLUMN($O227:AY227),1,1)))</f>
        <v>0</v>
      </c>
      <c r="AZ1281" s="256">
        <f ca="1">-SUMPRODUCT($O1223:AZ1223,N(OFFSET($O227:AZ227,0,MAX(COLUMN($O227:AZ227))-COLUMN($O227:AZ227),1,1)))</f>
        <v>0</v>
      </c>
      <c r="BA1281" s="256">
        <f ca="1">-SUMPRODUCT($O1223:BA1223,N(OFFSET($O227:BA227,0,MAX(COLUMN($O227:BA227))-COLUMN($O227:BA227),1,1)))</f>
        <v>0</v>
      </c>
      <c r="BB1281" s="256">
        <f ca="1">-SUMPRODUCT($O1223:BB1223,N(OFFSET($O227:BB227,0,MAX(COLUMN($O227:BB227))-COLUMN($O227:BB227),1,1)))</f>
        <v>0</v>
      </c>
      <c r="BC1281" s="256">
        <f ca="1">-SUMPRODUCT($O1223:BC1223,N(OFFSET($O227:BC227,0,MAX(COLUMN($O227:BC227))-COLUMN($O227:BC227),1,1)))</f>
        <v>0</v>
      </c>
      <c r="BD1281" s="256">
        <f ca="1">-SUMPRODUCT($O1223:BD1223,N(OFFSET($O227:BD227,0,MAX(COLUMN($O227:BD227))-COLUMN($O227:BD227),1,1)))</f>
        <v>0</v>
      </c>
      <c r="BE1281" s="256">
        <f ca="1">-SUMPRODUCT($O1223:BE1223,N(OFFSET($O227:BE227,0,MAX(COLUMN($O227:BE227))-COLUMN($O227:BE227),1,1)))</f>
        <v>0</v>
      </c>
      <c r="BF1281" s="256">
        <f ca="1">-SUMPRODUCT($O1223:BF1223,N(OFFSET($O227:BF227,0,MAX(COLUMN($O227:BF227))-COLUMN($O227:BF227),1,1)))</f>
        <v>0</v>
      </c>
      <c r="BG1281" s="256">
        <f ca="1">-SUMPRODUCT($O1223:BG1223,N(OFFSET($O227:BG227,0,MAX(COLUMN($O227:BG227))-COLUMN($O227:BG227),1,1)))</f>
        <v>0</v>
      </c>
      <c r="BH1281" s="256">
        <f ca="1">-SUMPRODUCT($O1223:BH1223,N(OFFSET($O227:BH227,0,MAX(COLUMN($O227:BH227))-COLUMN($O227:BH227),1,1)))</f>
        <v>0</v>
      </c>
      <c r="BI1281" s="256">
        <f ca="1">-SUMPRODUCT($O1223:BI1223,N(OFFSET($O227:BI227,0,MAX(COLUMN($O227:BI227))-COLUMN($O227:BI227),1,1)))</f>
        <v>0</v>
      </c>
      <c r="BJ1281" s="256">
        <f ca="1">-SUMPRODUCT($O1223:BJ1223,N(OFFSET($O227:BJ227,0,MAX(COLUMN($O227:BJ227))-COLUMN($O227:BJ227),1,1)))</f>
        <v>0</v>
      </c>
      <c r="BK1281" s="256">
        <f ca="1">-SUMPRODUCT($O1223:BK1223,N(OFFSET($O227:BK227,0,MAX(COLUMN($O227:BK227))-COLUMN($O227:BK227),1,1)))</f>
        <v>0</v>
      </c>
      <c r="BL1281" s="256">
        <f ca="1">-SUMPRODUCT($O1223:BL1223,N(OFFSET($O227:BL227,0,MAX(COLUMN($O227:BL227))-COLUMN($O227:BL227),1,1)))</f>
        <v>0</v>
      </c>
      <c r="BM1281" s="256">
        <f ca="1">-SUMPRODUCT($O1223:BM1223,N(OFFSET($O227:BM227,0,MAX(COLUMN($O227:BM227))-COLUMN($O227:BM227),1,1)))</f>
        <v>0</v>
      </c>
    </row>
    <row r="1282" spans="3:65" ht="12.75" outlineLevel="1">
      <c r="C1282" s="220">
        <f t="shared" si="1006"/>
        <v>17</v>
      </c>
      <c r="D1282" s="198" t="str">
        <f t="shared" si="1005"/>
        <v>…</v>
      </c>
      <c r="E1282" s="245" t="str">
        <f t="shared" si="1005"/>
        <v>Operating Expense</v>
      </c>
      <c r="F1282" s="215">
        <f t="shared" si="1005"/>
        <v>2</v>
      </c>
      <c r="G1282" s="215"/>
      <c r="H1282" s="221"/>
      <c r="I1282" s="221"/>
      <c r="K1282" s="236">
        <f t="shared" si="1007"/>
        <v>0</v>
      </c>
      <c r="L1282" s="237">
        <f t="shared" si="1008"/>
        <v>0</v>
      </c>
      <c r="O1282" s="256">
        <f ca="1">-SUMPRODUCT($O1224:O1224,N(OFFSET($O228:O228,0,MAX(COLUMN($O228:O228))-COLUMN($O228:O228),1,1)))</f>
        <v>0</v>
      </c>
      <c r="P1282" s="256">
        <f ca="1">-SUMPRODUCT($O1224:P1224,N(OFFSET($O228:P228,0,MAX(COLUMN($O228:P228))-COLUMN($O228:P228),1,1)))</f>
        <v>0</v>
      </c>
      <c r="Q1282" s="256">
        <f ca="1">-SUMPRODUCT($O1224:Q1224,N(OFFSET($O228:Q228,0,MAX(COLUMN($O228:Q228))-COLUMN($O228:Q228),1,1)))</f>
        <v>0</v>
      </c>
      <c r="R1282" s="256">
        <f ca="1">-SUMPRODUCT($O1224:R1224,N(OFFSET($O228:R228,0,MAX(COLUMN($O228:R228))-COLUMN($O228:R228),1,1)))</f>
        <v>0</v>
      </c>
      <c r="S1282" s="256">
        <f ca="1">-SUMPRODUCT($O1224:S1224,N(OFFSET($O228:S228,0,MAX(COLUMN($O228:S228))-COLUMN($O228:S228),1,1)))</f>
        <v>0</v>
      </c>
      <c r="T1282" s="256">
        <f ca="1">-SUMPRODUCT($O1224:T1224,N(OFFSET($O228:T228,0,MAX(COLUMN($O228:T228))-COLUMN($O228:T228),1,1)))</f>
        <v>0</v>
      </c>
      <c r="U1282" s="256">
        <f ca="1">-SUMPRODUCT($O1224:U1224,N(OFFSET($O228:U228,0,MAX(COLUMN($O228:U228))-COLUMN($O228:U228),1,1)))</f>
        <v>0</v>
      </c>
      <c r="V1282" s="256">
        <f ca="1">-SUMPRODUCT($O1224:V1224,N(OFFSET($O228:V228,0,MAX(COLUMN($O228:V228))-COLUMN($O228:V228),1,1)))</f>
        <v>0</v>
      </c>
      <c r="W1282" s="256">
        <f ca="1">-SUMPRODUCT($O1224:W1224,N(OFFSET($O228:W228,0,MAX(COLUMN($O228:W228))-COLUMN($O228:W228),1,1)))</f>
        <v>0</v>
      </c>
      <c r="X1282" s="256">
        <f ca="1">-SUMPRODUCT($O1224:X1224,N(OFFSET($O228:X228,0,MAX(COLUMN($O228:X228))-COLUMN($O228:X228),1,1)))</f>
        <v>0</v>
      </c>
      <c r="Y1282" s="256">
        <f ca="1">-SUMPRODUCT($O1224:Y1224,N(OFFSET($O228:Y228,0,MAX(COLUMN($O228:Y228))-COLUMN($O228:Y228),1,1)))</f>
        <v>0</v>
      </c>
      <c r="Z1282" s="256">
        <f ca="1">-SUMPRODUCT($O1224:Z1224,N(OFFSET($O228:Z228,0,MAX(COLUMN($O228:Z228))-COLUMN($O228:Z228),1,1)))</f>
        <v>0</v>
      </c>
      <c r="AA1282" s="256">
        <f ca="1">-SUMPRODUCT($O1224:AA1224,N(OFFSET($O228:AA228,0,MAX(COLUMN($O228:AA228))-COLUMN($O228:AA228),1,1)))</f>
        <v>0</v>
      </c>
      <c r="AB1282" s="256">
        <f ca="1">-SUMPRODUCT($O1224:AB1224,N(OFFSET($O228:AB228,0,MAX(COLUMN($O228:AB228))-COLUMN($O228:AB228),1,1)))</f>
        <v>0</v>
      </c>
      <c r="AC1282" s="256">
        <f ca="1">-SUMPRODUCT($O1224:AC1224,N(OFFSET($O228:AC228,0,MAX(COLUMN($O228:AC228))-COLUMN($O228:AC228),1,1)))</f>
        <v>0</v>
      </c>
      <c r="AD1282" s="256">
        <f ca="1">-SUMPRODUCT($O1224:AD1224,N(OFFSET($O228:AD228,0,MAX(COLUMN($O228:AD228))-COLUMN($O228:AD228),1,1)))</f>
        <v>0</v>
      </c>
      <c r="AE1282" s="256">
        <f ca="1">-SUMPRODUCT($O1224:AE1224,N(OFFSET($O228:AE228,0,MAX(COLUMN($O228:AE228))-COLUMN($O228:AE228),1,1)))</f>
        <v>0</v>
      </c>
      <c r="AF1282" s="256">
        <f ca="1">-SUMPRODUCT($O1224:AF1224,N(OFFSET($O228:AF228,0,MAX(COLUMN($O228:AF228))-COLUMN($O228:AF228),1,1)))</f>
        <v>0</v>
      </c>
      <c r="AG1282" s="256">
        <f ca="1">-SUMPRODUCT($O1224:AG1224,N(OFFSET($O228:AG228,0,MAX(COLUMN($O228:AG228))-COLUMN($O228:AG228),1,1)))</f>
        <v>0</v>
      </c>
      <c r="AH1282" s="256">
        <f ca="1">-SUMPRODUCT($O1224:AH1224,N(OFFSET($O228:AH228,0,MAX(COLUMN($O228:AH228))-COLUMN($O228:AH228),1,1)))</f>
        <v>0</v>
      </c>
      <c r="AI1282" s="256">
        <f ca="1">-SUMPRODUCT($O1224:AI1224,N(OFFSET($O228:AI228,0,MAX(COLUMN($O228:AI228))-COLUMN($O228:AI228),1,1)))</f>
        <v>0</v>
      </c>
      <c r="AJ1282" s="256">
        <f ca="1">-SUMPRODUCT($O1224:AJ1224,N(OFFSET($O228:AJ228,0,MAX(COLUMN($O228:AJ228))-COLUMN($O228:AJ228),1,1)))</f>
        <v>0</v>
      </c>
      <c r="AK1282" s="256">
        <f ca="1">-SUMPRODUCT($O1224:AK1224,N(OFFSET($O228:AK228,0,MAX(COLUMN($O228:AK228))-COLUMN($O228:AK228),1,1)))</f>
        <v>0</v>
      </c>
      <c r="AL1282" s="256">
        <f ca="1">-SUMPRODUCT($O1224:AL1224,N(OFFSET($O228:AL228,0,MAX(COLUMN($O228:AL228))-COLUMN($O228:AL228),1,1)))</f>
        <v>0</v>
      </c>
      <c r="AM1282" s="256">
        <f ca="1">-SUMPRODUCT($O1224:AM1224,N(OFFSET($O228:AM228,0,MAX(COLUMN($O228:AM228))-COLUMN($O228:AM228),1,1)))</f>
        <v>0</v>
      </c>
      <c r="AN1282" s="256">
        <f ca="1">-SUMPRODUCT($O1224:AN1224,N(OFFSET($O228:AN228,0,MAX(COLUMN($O228:AN228))-COLUMN($O228:AN228),1,1)))</f>
        <v>0</v>
      </c>
      <c r="AO1282" s="256">
        <f ca="1">-SUMPRODUCT($O1224:AO1224,N(OFFSET($O228:AO228,0,MAX(COLUMN($O228:AO228))-COLUMN($O228:AO228),1,1)))</f>
        <v>0</v>
      </c>
      <c r="AP1282" s="256">
        <f ca="1">-SUMPRODUCT($O1224:AP1224,N(OFFSET($O228:AP228,0,MAX(COLUMN($O228:AP228))-COLUMN($O228:AP228),1,1)))</f>
        <v>0</v>
      </c>
      <c r="AQ1282" s="256">
        <f ca="1">-SUMPRODUCT($O1224:AQ1224,N(OFFSET($O228:AQ228,0,MAX(COLUMN($O228:AQ228))-COLUMN($O228:AQ228),1,1)))</f>
        <v>0</v>
      </c>
      <c r="AR1282" s="256">
        <f ca="1">-SUMPRODUCT($O1224:AR1224,N(OFFSET($O228:AR228,0,MAX(COLUMN($O228:AR228))-COLUMN($O228:AR228),1,1)))</f>
        <v>0</v>
      </c>
      <c r="AS1282" s="256">
        <f ca="1">-SUMPRODUCT($O1224:AS1224,N(OFFSET($O228:AS228,0,MAX(COLUMN($O228:AS228))-COLUMN($O228:AS228),1,1)))</f>
        <v>0</v>
      </c>
      <c r="AT1282" s="256">
        <f ca="1">-SUMPRODUCT($O1224:AT1224,N(OFFSET($O228:AT228,0,MAX(COLUMN($O228:AT228))-COLUMN($O228:AT228),1,1)))</f>
        <v>0</v>
      </c>
      <c r="AU1282" s="256">
        <f ca="1">-SUMPRODUCT($O1224:AU1224,N(OFFSET($O228:AU228,0,MAX(COLUMN($O228:AU228))-COLUMN($O228:AU228),1,1)))</f>
        <v>0</v>
      </c>
      <c r="AV1282" s="256">
        <f ca="1">-SUMPRODUCT($O1224:AV1224,N(OFFSET($O228:AV228,0,MAX(COLUMN($O228:AV228))-COLUMN($O228:AV228),1,1)))</f>
        <v>0</v>
      </c>
      <c r="AW1282" s="256">
        <f ca="1">-SUMPRODUCT($O1224:AW1224,N(OFFSET($O228:AW228,0,MAX(COLUMN($O228:AW228))-COLUMN($O228:AW228),1,1)))</f>
        <v>0</v>
      </c>
      <c r="AX1282" s="256">
        <f ca="1">-SUMPRODUCT($O1224:AX1224,N(OFFSET($O228:AX228,0,MAX(COLUMN($O228:AX228))-COLUMN($O228:AX228),1,1)))</f>
        <v>0</v>
      </c>
      <c r="AY1282" s="256">
        <f ca="1">-SUMPRODUCT($O1224:AY1224,N(OFFSET($O228:AY228,0,MAX(COLUMN($O228:AY228))-COLUMN($O228:AY228),1,1)))</f>
        <v>0</v>
      </c>
      <c r="AZ1282" s="256">
        <f ca="1">-SUMPRODUCT($O1224:AZ1224,N(OFFSET($O228:AZ228,0,MAX(COLUMN($O228:AZ228))-COLUMN($O228:AZ228),1,1)))</f>
        <v>0</v>
      </c>
      <c r="BA1282" s="256">
        <f ca="1">-SUMPRODUCT($O1224:BA1224,N(OFFSET($O228:BA228,0,MAX(COLUMN($O228:BA228))-COLUMN($O228:BA228),1,1)))</f>
        <v>0</v>
      </c>
      <c r="BB1282" s="256">
        <f ca="1">-SUMPRODUCT($O1224:BB1224,N(OFFSET($O228:BB228,0,MAX(COLUMN($O228:BB228))-COLUMN($O228:BB228),1,1)))</f>
        <v>0</v>
      </c>
      <c r="BC1282" s="256">
        <f ca="1">-SUMPRODUCT($O1224:BC1224,N(OFFSET($O228:BC228,0,MAX(COLUMN($O228:BC228))-COLUMN($O228:BC228),1,1)))</f>
        <v>0</v>
      </c>
      <c r="BD1282" s="256">
        <f ca="1">-SUMPRODUCT($O1224:BD1224,N(OFFSET($O228:BD228,0,MAX(COLUMN($O228:BD228))-COLUMN($O228:BD228),1,1)))</f>
        <v>0</v>
      </c>
      <c r="BE1282" s="256">
        <f ca="1">-SUMPRODUCT($O1224:BE1224,N(OFFSET($O228:BE228,0,MAX(COLUMN($O228:BE228))-COLUMN($O228:BE228),1,1)))</f>
        <v>0</v>
      </c>
      <c r="BF1282" s="256">
        <f ca="1">-SUMPRODUCT($O1224:BF1224,N(OFFSET($O228:BF228,0,MAX(COLUMN($O228:BF228))-COLUMN($O228:BF228),1,1)))</f>
        <v>0</v>
      </c>
      <c r="BG1282" s="256">
        <f ca="1">-SUMPRODUCT($O1224:BG1224,N(OFFSET($O228:BG228,0,MAX(COLUMN($O228:BG228))-COLUMN($O228:BG228),1,1)))</f>
        <v>0</v>
      </c>
      <c r="BH1282" s="256">
        <f ca="1">-SUMPRODUCT($O1224:BH1224,N(OFFSET($O228:BH228,0,MAX(COLUMN($O228:BH228))-COLUMN($O228:BH228),1,1)))</f>
        <v>0</v>
      </c>
      <c r="BI1282" s="256">
        <f ca="1">-SUMPRODUCT($O1224:BI1224,N(OFFSET($O228:BI228,0,MAX(COLUMN($O228:BI228))-COLUMN($O228:BI228),1,1)))</f>
        <v>0</v>
      </c>
      <c r="BJ1282" s="256">
        <f ca="1">-SUMPRODUCT($O1224:BJ1224,N(OFFSET($O228:BJ228,0,MAX(COLUMN($O228:BJ228))-COLUMN($O228:BJ228),1,1)))</f>
        <v>0</v>
      </c>
      <c r="BK1282" s="256">
        <f ca="1">-SUMPRODUCT($O1224:BK1224,N(OFFSET($O228:BK228,0,MAX(COLUMN($O228:BK228))-COLUMN($O228:BK228),1,1)))</f>
        <v>0</v>
      </c>
      <c r="BL1282" s="256">
        <f ca="1">-SUMPRODUCT($O1224:BL1224,N(OFFSET($O228:BL228,0,MAX(COLUMN($O228:BL228))-COLUMN($O228:BL228),1,1)))</f>
        <v>0</v>
      </c>
      <c r="BM1282" s="256">
        <f ca="1">-SUMPRODUCT($O1224:BM1224,N(OFFSET($O228:BM228,0,MAX(COLUMN($O228:BM228))-COLUMN($O228:BM228),1,1)))</f>
        <v>0</v>
      </c>
    </row>
    <row r="1283" spans="3:65" ht="12.75" outlineLevel="1">
      <c r="C1283" s="220">
        <f t="shared" si="1006"/>
        <v>18</v>
      </c>
      <c r="D1283" s="198" t="str">
        <f t="shared" si="1005"/>
        <v>…</v>
      </c>
      <c r="E1283" s="245" t="str">
        <f t="shared" si="1005"/>
        <v>Operating Expense</v>
      </c>
      <c r="F1283" s="215">
        <f t="shared" si="1005"/>
        <v>2</v>
      </c>
      <c r="G1283" s="215"/>
      <c r="H1283" s="221"/>
      <c r="I1283" s="221"/>
      <c r="K1283" s="236">
        <f t="shared" si="1007"/>
        <v>0</v>
      </c>
      <c r="L1283" s="237">
        <f t="shared" si="1008"/>
        <v>0</v>
      </c>
      <c r="O1283" s="256">
        <f ca="1">-SUMPRODUCT($O1225:O1225,N(OFFSET($O229:O229,0,MAX(COLUMN($O229:O229))-COLUMN($O229:O229),1,1)))</f>
        <v>0</v>
      </c>
      <c r="P1283" s="256">
        <f ca="1">-SUMPRODUCT($O1225:P1225,N(OFFSET($O229:P229,0,MAX(COLUMN($O229:P229))-COLUMN($O229:P229),1,1)))</f>
        <v>0</v>
      </c>
      <c r="Q1283" s="256">
        <f ca="1">-SUMPRODUCT($O1225:Q1225,N(OFFSET($O229:Q229,0,MAX(COLUMN($O229:Q229))-COLUMN($O229:Q229),1,1)))</f>
        <v>0</v>
      </c>
      <c r="R1283" s="256">
        <f ca="1">-SUMPRODUCT($O1225:R1225,N(OFFSET($O229:R229,0,MAX(COLUMN($O229:R229))-COLUMN($O229:R229),1,1)))</f>
        <v>0</v>
      </c>
      <c r="S1283" s="256">
        <f ca="1">-SUMPRODUCT($O1225:S1225,N(OFFSET($O229:S229,0,MAX(COLUMN($O229:S229))-COLUMN($O229:S229),1,1)))</f>
        <v>0</v>
      </c>
      <c r="T1283" s="256">
        <f ca="1">-SUMPRODUCT($O1225:T1225,N(OFFSET($O229:T229,0,MAX(COLUMN($O229:T229))-COLUMN($O229:T229),1,1)))</f>
        <v>0</v>
      </c>
      <c r="U1283" s="256">
        <f ca="1">-SUMPRODUCT($O1225:U1225,N(OFFSET($O229:U229,0,MAX(COLUMN($O229:U229))-COLUMN($O229:U229),1,1)))</f>
        <v>0</v>
      </c>
      <c r="V1283" s="256">
        <f ca="1">-SUMPRODUCT($O1225:V1225,N(OFFSET($O229:V229,0,MAX(COLUMN($O229:V229))-COLUMN($O229:V229),1,1)))</f>
        <v>0</v>
      </c>
      <c r="W1283" s="256">
        <f ca="1">-SUMPRODUCT($O1225:W1225,N(OFFSET($O229:W229,0,MAX(COLUMN($O229:W229))-COLUMN($O229:W229),1,1)))</f>
        <v>0</v>
      </c>
      <c r="X1283" s="256">
        <f ca="1">-SUMPRODUCT($O1225:X1225,N(OFFSET($O229:X229,0,MAX(COLUMN($O229:X229))-COLUMN($O229:X229),1,1)))</f>
        <v>0</v>
      </c>
      <c r="Y1283" s="256">
        <f ca="1">-SUMPRODUCT($O1225:Y1225,N(OFFSET($O229:Y229,0,MAX(COLUMN($O229:Y229))-COLUMN($O229:Y229),1,1)))</f>
        <v>0</v>
      </c>
      <c r="Z1283" s="256">
        <f ca="1">-SUMPRODUCT($O1225:Z1225,N(OFFSET($O229:Z229,0,MAX(COLUMN($O229:Z229))-COLUMN($O229:Z229),1,1)))</f>
        <v>0</v>
      </c>
      <c r="AA1283" s="256">
        <f ca="1">-SUMPRODUCT($O1225:AA1225,N(OFFSET($O229:AA229,0,MAX(COLUMN($O229:AA229))-COLUMN($O229:AA229),1,1)))</f>
        <v>0</v>
      </c>
      <c r="AB1283" s="256">
        <f ca="1">-SUMPRODUCT($O1225:AB1225,N(OFFSET($O229:AB229,0,MAX(COLUMN($O229:AB229))-COLUMN($O229:AB229),1,1)))</f>
        <v>0</v>
      </c>
      <c r="AC1283" s="256">
        <f ca="1">-SUMPRODUCT($O1225:AC1225,N(OFFSET($O229:AC229,0,MAX(COLUMN($O229:AC229))-COLUMN($O229:AC229),1,1)))</f>
        <v>0</v>
      </c>
      <c r="AD1283" s="256">
        <f ca="1">-SUMPRODUCT($O1225:AD1225,N(OFFSET($O229:AD229,0,MAX(COLUMN($O229:AD229))-COLUMN($O229:AD229),1,1)))</f>
        <v>0</v>
      </c>
      <c r="AE1283" s="256">
        <f ca="1">-SUMPRODUCT($O1225:AE1225,N(OFFSET($O229:AE229,0,MAX(COLUMN($O229:AE229))-COLUMN($O229:AE229),1,1)))</f>
        <v>0</v>
      </c>
      <c r="AF1283" s="256">
        <f ca="1">-SUMPRODUCT($O1225:AF1225,N(OFFSET($O229:AF229,0,MAX(COLUMN($O229:AF229))-COLUMN($O229:AF229),1,1)))</f>
        <v>0</v>
      </c>
      <c r="AG1283" s="256">
        <f ca="1">-SUMPRODUCT($O1225:AG1225,N(OFFSET($O229:AG229,0,MAX(COLUMN($O229:AG229))-COLUMN($O229:AG229),1,1)))</f>
        <v>0</v>
      </c>
      <c r="AH1283" s="256">
        <f ca="1">-SUMPRODUCT($O1225:AH1225,N(OFFSET($O229:AH229,0,MAX(COLUMN($O229:AH229))-COLUMN($O229:AH229),1,1)))</f>
        <v>0</v>
      </c>
      <c r="AI1283" s="256">
        <f ca="1">-SUMPRODUCT($O1225:AI1225,N(OFFSET($O229:AI229,0,MAX(COLUMN($O229:AI229))-COLUMN($O229:AI229),1,1)))</f>
        <v>0</v>
      </c>
      <c r="AJ1283" s="256">
        <f ca="1">-SUMPRODUCT($O1225:AJ1225,N(OFFSET($O229:AJ229,0,MAX(COLUMN($O229:AJ229))-COLUMN($O229:AJ229),1,1)))</f>
        <v>0</v>
      </c>
      <c r="AK1283" s="256">
        <f ca="1">-SUMPRODUCT($O1225:AK1225,N(OFFSET($O229:AK229,0,MAX(COLUMN($O229:AK229))-COLUMN($O229:AK229),1,1)))</f>
        <v>0</v>
      </c>
      <c r="AL1283" s="256">
        <f ca="1">-SUMPRODUCT($O1225:AL1225,N(OFFSET($O229:AL229,0,MAX(COLUMN($O229:AL229))-COLUMN($O229:AL229),1,1)))</f>
        <v>0</v>
      </c>
      <c r="AM1283" s="256">
        <f ca="1">-SUMPRODUCT($O1225:AM1225,N(OFFSET($O229:AM229,0,MAX(COLUMN($O229:AM229))-COLUMN($O229:AM229),1,1)))</f>
        <v>0</v>
      </c>
      <c r="AN1283" s="256">
        <f ca="1">-SUMPRODUCT($O1225:AN1225,N(OFFSET($O229:AN229,0,MAX(COLUMN($O229:AN229))-COLUMN($O229:AN229),1,1)))</f>
        <v>0</v>
      </c>
      <c r="AO1283" s="256">
        <f ca="1">-SUMPRODUCT($O1225:AO1225,N(OFFSET($O229:AO229,0,MAX(COLUMN($O229:AO229))-COLUMN($O229:AO229),1,1)))</f>
        <v>0</v>
      </c>
      <c r="AP1283" s="256">
        <f ca="1">-SUMPRODUCT($O1225:AP1225,N(OFFSET($O229:AP229,0,MAX(COLUMN($O229:AP229))-COLUMN($O229:AP229),1,1)))</f>
        <v>0</v>
      </c>
      <c r="AQ1283" s="256">
        <f ca="1">-SUMPRODUCT($O1225:AQ1225,N(OFFSET($O229:AQ229,0,MAX(COLUMN($O229:AQ229))-COLUMN($O229:AQ229),1,1)))</f>
        <v>0</v>
      </c>
      <c r="AR1283" s="256">
        <f ca="1">-SUMPRODUCT($O1225:AR1225,N(OFFSET($O229:AR229,0,MAX(COLUMN($O229:AR229))-COLUMN($O229:AR229),1,1)))</f>
        <v>0</v>
      </c>
      <c r="AS1283" s="256">
        <f ca="1">-SUMPRODUCT($O1225:AS1225,N(OFFSET($O229:AS229,0,MAX(COLUMN($O229:AS229))-COLUMN($O229:AS229),1,1)))</f>
        <v>0</v>
      </c>
      <c r="AT1283" s="256">
        <f ca="1">-SUMPRODUCT($O1225:AT1225,N(OFFSET($O229:AT229,0,MAX(COLUMN($O229:AT229))-COLUMN($O229:AT229),1,1)))</f>
        <v>0</v>
      </c>
      <c r="AU1283" s="256">
        <f ca="1">-SUMPRODUCT($O1225:AU1225,N(OFFSET($O229:AU229,0,MAX(COLUMN($O229:AU229))-COLUMN($O229:AU229),1,1)))</f>
        <v>0</v>
      </c>
      <c r="AV1283" s="256">
        <f ca="1">-SUMPRODUCT($O1225:AV1225,N(OFFSET($O229:AV229,0,MAX(COLUMN($O229:AV229))-COLUMN($O229:AV229),1,1)))</f>
        <v>0</v>
      </c>
      <c r="AW1283" s="256">
        <f ca="1">-SUMPRODUCT($O1225:AW1225,N(OFFSET($O229:AW229,0,MAX(COLUMN($O229:AW229))-COLUMN($O229:AW229),1,1)))</f>
        <v>0</v>
      </c>
      <c r="AX1283" s="256">
        <f ca="1">-SUMPRODUCT($O1225:AX1225,N(OFFSET($O229:AX229,0,MAX(COLUMN($O229:AX229))-COLUMN($O229:AX229),1,1)))</f>
        <v>0</v>
      </c>
      <c r="AY1283" s="256">
        <f ca="1">-SUMPRODUCT($O1225:AY1225,N(OFFSET($O229:AY229,0,MAX(COLUMN($O229:AY229))-COLUMN($O229:AY229),1,1)))</f>
        <v>0</v>
      </c>
      <c r="AZ1283" s="256">
        <f ca="1">-SUMPRODUCT($O1225:AZ1225,N(OFFSET($O229:AZ229,0,MAX(COLUMN($O229:AZ229))-COLUMN($O229:AZ229),1,1)))</f>
        <v>0</v>
      </c>
      <c r="BA1283" s="256">
        <f ca="1">-SUMPRODUCT($O1225:BA1225,N(OFFSET($O229:BA229,0,MAX(COLUMN($O229:BA229))-COLUMN($O229:BA229),1,1)))</f>
        <v>0</v>
      </c>
      <c r="BB1283" s="256">
        <f ca="1">-SUMPRODUCT($O1225:BB1225,N(OFFSET($O229:BB229,0,MAX(COLUMN($O229:BB229))-COLUMN($O229:BB229),1,1)))</f>
        <v>0</v>
      </c>
      <c r="BC1283" s="256">
        <f ca="1">-SUMPRODUCT($O1225:BC1225,N(OFFSET($O229:BC229,0,MAX(COLUMN($O229:BC229))-COLUMN($O229:BC229),1,1)))</f>
        <v>0</v>
      </c>
      <c r="BD1283" s="256">
        <f ca="1">-SUMPRODUCT($O1225:BD1225,N(OFFSET($O229:BD229,0,MAX(COLUMN($O229:BD229))-COLUMN($O229:BD229),1,1)))</f>
        <v>0</v>
      </c>
      <c r="BE1283" s="256">
        <f ca="1">-SUMPRODUCT($O1225:BE1225,N(OFFSET($O229:BE229,0,MAX(COLUMN($O229:BE229))-COLUMN($O229:BE229),1,1)))</f>
        <v>0</v>
      </c>
      <c r="BF1283" s="256">
        <f ca="1">-SUMPRODUCT($O1225:BF1225,N(OFFSET($O229:BF229,0,MAX(COLUMN($O229:BF229))-COLUMN($O229:BF229),1,1)))</f>
        <v>0</v>
      </c>
      <c r="BG1283" s="256">
        <f ca="1">-SUMPRODUCT($O1225:BG1225,N(OFFSET($O229:BG229,0,MAX(COLUMN($O229:BG229))-COLUMN($O229:BG229),1,1)))</f>
        <v>0</v>
      </c>
      <c r="BH1283" s="256">
        <f ca="1">-SUMPRODUCT($O1225:BH1225,N(OFFSET($O229:BH229,0,MAX(COLUMN($O229:BH229))-COLUMN($O229:BH229),1,1)))</f>
        <v>0</v>
      </c>
      <c r="BI1283" s="256">
        <f ca="1">-SUMPRODUCT($O1225:BI1225,N(OFFSET($O229:BI229,0,MAX(COLUMN($O229:BI229))-COLUMN($O229:BI229),1,1)))</f>
        <v>0</v>
      </c>
      <c r="BJ1283" s="256">
        <f ca="1">-SUMPRODUCT($O1225:BJ1225,N(OFFSET($O229:BJ229,0,MAX(COLUMN($O229:BJ229))-COLUMN($O229:BJ229),1,1)))</f>
        <v>0</v>
      </c>
      <c r="BK1283" s="256">
        <f ca="1">-SUMPRODUCT($O1225:BK1225,N(OFFSET($O229:BK229,0,MAX(COLUMN($O229:BK229))-COLUMN($O229:BK229),1,1)))</f>
        <v>0</v>
      </c>
      <c r="BL1283" s="256">
        <f ca="1">-SUMPRODUCT($O1225:BL1225,N(OFFSET($O229:BL229,0,MAX(COLUMN($O229:BL229))-COLUMN($O229:BL229),1,1)))</f>
        <v>0</v>
      </c>
      <c r="BM1283" s="256">
        <f ca="1">-SUMPRODUCT($O1225:BM1225,N(OFFSET($O229:BM229,0,MAX(COLUMN($O229:BM229))-COLUMN($O229:BM229),1,1)))</f>
        <v>0</v>
      </c>
    </row>
    <row r="1284" spans="3:65" ht="12.75" outlineLevel="1">
      <c r="C1284" s="220">
        <f t="shared" si="1006"/>
        <v>19</v>
      </c>
      <c r="D1284" s="198" t="str">
        <f t="shared" si="1005"/>
        <v>…</v>
      </c>
      <c r="E1284" s="245" t="str">
        <f t="shared" si="1005"/>
        <v>Operating Expense</v>
      </c>
      <c r="F1284" s="215">
        <f t="shared" si="1005"/>
        <v>2</v>
      </c>
      <c r="G1284" s="215"/>
      <c r="H1284" s="221"/>
      <c r="I1284" s="221"/>
      <c r="K1284" s="236">
        <f t="shared" si="1007"/>
        <v>0</v>
      </c>
      <c r="L1284" s="237">
        <f t="shared" si="1008"/>
        <v>0</v>
      </c>
      <c r="O1284" s="256">
        <f ca="1">-SUMPRODUCT($O1226:O1226,N(OFFSET($O230:O230,0,MAX(COLUMN($O230:O230))-COLUMN($O230:O230),1,1)))</f>
        <v>0</v>
      </c>
      <c r="P1284" s="256">
        <f ca="1">-SUMPRODUCT($O1226:P1226,N(OFFSET($O230:P230,0,MAX(COLUMN($O230:P230))-COLUMN($O230:P230),1,1)))</f>
        <v>0</v>
      </c>
      <c r="Q1284" s="256">
        <f ca="1">-SUMPRODUCT($O1226:Q1226,N(OFFSET($O230:Q230,0,MAX(COLUMN($O230:Q230))-COLUMN($O230:Q230),1,1)))</f>
        <v>0</v>
      </c>
      <c r="R1284" s="256">
        <f ca="1">-SUMPRODUCT($O1226:R1226,N(OFFSET($O230:R230,0,MAX(COLUMN($O230:R230))-COLUMN($O230:R230),1,1)))</f>
        <v>0</v>
      </c>
      <c r="S1284" s="256">
        <f ca="1">-SUMPRODUCT($O1226:S1226,N(OFFSET($O230:S230,0,MAX(COLUMN($O230:S230))-COLUMN($O230:S230),1,1)))</f>
        <v>0</v>
      </c>
      <c r="T1284" s="256">
        <f ca="1">-SUMPRODUCT($O1226:T1226,N(OFFSET($O230:T230,0,MAX(COLUMN($O230:T230))-COLUMN($O230:T230),1,1)))</f>
        <v>0</v>
      </c>
      <c r="U1284" s="256">
        <f ca="1">-SUMPRODUCT($O1226:U1226,N(OFFSET($O230:U230,0,MAX(COLUMN($O230:U230))-COLUMN($O230:U230),1,1)))</f>
        <v>0</v>
      </c>
      <c r="V1284" s="256">
        <f ca="1">-SUMPRODUCT($O1226:V1226,N(OFFSET($O230:V230,0,MAX(COLUMN($O230:V230))-COLUMN($O230:V230),1,1)))</f>
        <v>0</v>
      </c>
      <c r="W1284" s="256">
        <f ca="1">-SUMPRODUCT($O1226:W1226,N(OFFSET($O230:W230,0,MAX(COLUMN($O230:W230))-COLUMN($O230:W230),1,1)))</f>
        <v>0</v>
      </c>
      <c r="X1284" s="256">
        <f ca="1">-SUMPRODUCT($O1226:X1226,N(OFFSET($O230:X230,0,MAX(COLUMN($O230:X230))-COLUMN($O230:X230),1,1)))</f>
        <v>0</v>
      </c>
      <c r="Y1284" s="256">
        <f ca="1">-SUMPRODUCT($O1226:Y1226,N(OFFSET($O230:Y230,0,MAX(COLUMN($O230:Y230))-COLUMN($O230:Y230),1,1)))</f>
        <v>0</v>
      </c>
      <c r="Z1284" s="256">
        <f ca="1">-SUMPRODUCT($O1226:Z1226,N(OFFSET($O230:Z230,0,MAX(COLUMN($O230:Z230))-COLUMN($O230:Z230),1,1)))</f>
        <v>0</v>
      </c>
      <c r="AA1284" s="256">
        <f ca="1">-SUMPRODUCT($O1226:AA1226,N(OFFSET($O230:AA230,0,MAX(COLUMN($O230:AA230))-COLUMN($O230:AA230),1,1)))</f>
        <v>0</v>
      </c>
      <c r="AB1284" s="256">
        <f ca="1">-SUMPRODUCT($O1226:AB1226,N(OFFSET($O230:AB230,0,MAX(COLUMN($O230:AB230))-COLUMN($O230:AB230),1,1)))</f>
        <v>0</v>
      </c>
      <c r="AC1284" s="256">
        <f ca="1">-SUMPRODUCT($O1226:AC1226,N(OFFSET($O230:AC230,0,MAX(COLUMN($O230:AC230))-COLUMN($O230:AC230),1,1)))</f>
        <v>0</v>
      </c>
      <c r="AD1284" s="256">
        <f ca="1">-SUMPRODUCT($O1226:AD1226,N(OFFSET($O230:AD230,0,MAX(COLUMN($O230:AD230))-COLUMN($O230:AD230),1,1)))</f>
        <v>0</v>
      </c>
      <c r="AE1284" s="256">
        <f ca="1">-SUMPRODUCT($O1226:AE1226,N(OFFSET($O230:AE230,0,MAX(COLUMN($O230:AE230))-COLUMN($O230:AE230),1,1)))</f>
        <v>0</v>
      </c>
      <c r="AF1284" s="256">
        <f ca="1">-SUMPRODUCT($O1226:AF1226,N(OFFSET($O230:AF230,0,MAX(COLUMN($O230:AF230))-COLUMN($O230:AF230),1,1)))</f>
        <v>0</v>
      </c>
      <c r="AG1284" s="256">
        <f ca="1">-SUMPRODUCT($O1226:AG1226,N(OFFSET($O230:AG230,0,MAX(COLUMN($O230:AG230))-COLUMN($O230:AG230),1,1)))</f>
        <v>0</v>
      </c>
      <c r="AH1284" s="256">
        <f ca="1">-SUMPRODUCT($O1226:AH1226,N(OFFSET($O230:AH230,0,MAX(COLUMN($O230:AH230))-COLUMN($O230:AH230),1,1)))</f>
        <v>0</v>
      </c>
      <c r="AI1284" s="256">
        <f ca="1">-SUMPRODUCT($O1226:AI1226,N(OFFSET($O230:AI230,0,MAX(COLUMN($O230:AI230))-COLUMN($O230:AI230),1,1)))</f>
        <v>0</v>
      </c>
      <c r="AJ1284" s="256">
        <f ca="1">-SUMPRODUCT($O1226:AJ1226,N(OFFSET($O230:AJ230,0,MAX(COLUMN($O230:AJ230))-COLUMN($O230:AJ230),1,1)))</f>
        <v>0</v>
      </c>
      <c r="AK1284" s="256">
        <f ca="1">-SUMPRODUCT($O1226:AK1226,N(OFFSET($O230:AK230,0,MAX(COLUMN($O230:AK230))-COLUMN($O230:AK230),1,1)))</f>
        <v>0</v>
      </c>
      <c r="AL1284" s="256">
        <f ca="1">-SUMPRODUCT($O1226:AL1226,N(OFFSET($O230:AL230,0,MAX(COLUMN($O230:AL230))-COLUMN($O230:AL230),1,1)))</f>
        <v>0</v>
      </c>
      <c r="AM1284" s="256">
        <f ca="1">-SUMPRODUCT($O1226:AM1226,N(OFFSET($O230:AM230,0,MAX(COLUMN($O230:AM230))-COLUMN($O230:AM230),1,1)))</f>
        <v>0</v>
      </c>
      <c r="AN1284" s="256">
        <f ca="1">-SUMPRODUCT($O1226:AN1226,N(OFFSET($O230:AN230,0,MAX(COLUMN($O230:AN230))-COLUMN($O230:AN230),1,1)))</f>
        <v>0</v>
      </c>
      <c r="AO1284" s="256">
        <f ca="1">-SUMPRODUCT($O1226:AO1226,N(OFFSET($O230:AO230,0,MAX(COLUMN($O230:AO230))-COLUMN($O230:AO230),1,1)))</f>
        <v>0</v>
      </c>
      <c r="AP1284" s="256">
        <f ca="1">-SUMPRODUCT($O1226:AP1226,N(OFFSET($O230:AP230,0,MAX(COLUMN($O230:AP230))-COLUMN($O230:AP230),1,1)))</f>
        <v>0</v>
      </c>
      <c r="AQ1284" s="256">
        <f ca="1">-SUMPRODUCT($O1226:AQ1226,N(OFFSET($O230:AQ230,0,MAX(COLUMN($O230:AQ230))-COLUMN($O230:AQ230),1,1)))</f>
        <v>0</v>
      </c>
      <c r="AR1284" s="256">
        <f ca="1">-SUMPRODUCT($O1226:AR1226,N(OFFSET($O230:AR230,0,MAX(COLUMN($O230:AR230))-COLUMN($O230:AR230),1,1)))</f>
        <v>0</v>
      </c>
      <c r="AS1284" s="256">
        <f ca="1">-SUMPRODUCT($O1226:AS1226,N(OFFSET($O230:AS230,0,MAX(COLUMN($O230:AS230))-COLUMN($O230:AS230),1,1)))</f>
        <v>0</v>
      </c>
      <c r="AT1284" s="256">
        <f ca="1">-SUMPRODUCT($O1226:AT1226,N(OFFSET($O230:AT230,0,MAX(COLUMN($O230:AT230))-COLUMN($O230:AT230),1,1)))</f>
        <v>0</v>
      </c>
      <c r="AU1284" s="256">
        <f ca="1">-SUMPRODUCT($O1226:AU1226,N(OFFSET($O230:AU230,0,MAX(COLUMN($O230:AU230))-COLUMN($O230:AU230),1,1)))</f>
        <v>0</v>
      </c>
      <c r="AV1284" s="256">
        <f ca="1">-SUMPRODUCT($O1226:AV1226,N(OFFSET($O230:AV230,0,MAX(COLUMN($O230:AV230))-COLUMN($O230:AV230),1,1)))</f>
        <v>0</v>
      </c>
      <c r="AW1284" s="256">
        <f ca="1">-SUMPRODUCT($O1226:AW1226,N(OFFSET($O230:AW230,0,MAX(COLUMN($O230:AW230))-COLUMN($O230:AW230),1,1)))</f>
        <v>0</v>
      </c>
      <c r="AX1284" s="256">
        <f ca="1">-SUMPRODUCT($O1226:AX1226,N(OFFSET($O230:AX230,0,MAX(COLUMN($O230:AX230))-COLUMN($O230:AX230),1,1)))</f>
        <v>0</v>
      </c>
      <c r="AY1284" s="256">
        <f ca="1">-SUMPRODUCT($O1226:AY1226,N(OFFSET($O230:AY230,0,MAX(COLUMN($O230:AY230))-COLUMN($O230:AY230),1,1)))</f>
        <v>0</v>
      </c>
      <c r="AZ1284" s="256">
        <f ca="1">-SUMPRODUCT($O1226:AZ1226,N(OFFSET($O230:AZ230,0,MAX(COLUMN($O230:AZ230))-COLUMN($O230:AZ230),1,1)))</f>
        <v>0</v>
      </c>
      <c r="BA1284" s="256">
        <f ca="1">-SUMPRODUCT($O1226:BA1226,N(OFFSET($O230:BA230,0,MAX(COLUMN($O230:BA230))-COLUMN($O230:BA230),1,1)))</f>
        <v>0</v>
      </c>
      <c r="BB1284" s="256">
        <f ca="1">-SUMPRODUCT($O1226:BB1226,N(OFFSET($O230:BB230,0,MAX(COLUMN($O230:BB230))-COLUMN($O230:BB230),1,1)))</f>
        <v>0</v>
      </c>
      <c r="BC1284" s="256">
        <f ca="1">-SUMPRODUCT($O1226:BC1226,N(OFFSET($O230:BC230,0,MAX(COLUMN($O230:BC230))-COLUMN($O230:BC230),1,1)))</f>
        <v>0</v>
      </c>
      <c r="BD1284" s="256">
        <f ca="1">-SUMPRODUCT($O1226:BD1226,N(OFFSET($O230:BD230,0,MAX(COLUMN($O230:BD230))-COLUMN($O230:BD230),1,1)))</f>
        <v>0</v>
      </c>
      <c r="BE1284" s="256">
        <f ca="1">-SUMPRODUCT($O1226:BE1226,N(OFFSET($O230:BE230,0,MAX(COLUMN($O230:BE230))-COLUMN($O230:BE230),1,1)))</f>
        <v>0</v>
      </c>
      <c r="BF1284" s="256">
        <f ca="1">-SUMPRODUCT($O1226:BF1226,N(OFFSET($O230:BF230,0,MAX(COLUMN($O230:BF230))-COLUMN($O230:BF230),1,1)))</f>
        <v>0</v>
      </c>
      <c r="BG1284" s="256">
        <f ca="1">-SUMPRODUCT($O1226:BG1226,N(OFFSET($O230:BG230,0,MAX(COLUMN($O230:BG230))-COLUMN($O230:BG230),1,1)))</f>
        <v>0</v>
      </c>
      <c r="BH1284" s="256">
        <f ca="1">-SUMPRODUCT($O1226:BH1226,N(OFFSET($O230:BH230,0,MAX(COLUMN($O230:BH230))-COLUMN($O230:BH230),1,1)))</f>
        <v>0</v>
      </c>
      <c r="BI1284" s="256">
        <f ca="1">-SUMPRODUCT($O1226:BI1226,N(OFFSET($O230:BI230,0,MAX(COLUMN($O230:BI230))-COLUMN($O230:BI230),1,1)))</f>
        <v>0</v>
      </c>
      <c r="BJ1284" s="256">
        <f ca="1">-SUMPRODUCT($O1226:BJ1226,N(OFFSET($O230:BJ230,0,MAX(COLUMN($O230:BJ230))-COLUMN($O230:BJ230),1,1)))</f>
        <v>0</v>
      </c>
      <c r="BK1284" s="256">
        <f ca="1">-SUMPRODUCT($O1226:BK1226,N(OFFSET($O230:BK230,0,MAX(COLUMN($O230:BK230))-COLUMN($O230:BK230),1,1)))</f>
        <v>0</v>
      </c>
      <c r="BL1284" s="256">
        <f ca="1">-SUMPRODUCT($O1226:BL1226,N(OFFSET($O230:BL230,0,MAX(COLUMN($O230:BL230))-COLUMN($O230:BL230),1,1)))</f>
        <v>0</v>
      </c>
      <c r="BM1284" s="256">
        <f ca="1">-SUMPRODUCT($O1226:BM1226,N(OFFSET($O230:BM230,0,MAX(COLUMN($O230:BM230))-COLUMN($O230:BM230),1,1)))</f>
        <v>0</v>
      </c>
    </row>
    <row r="1285" spans="3:65" ht="12.75" outlineLevel="1">
      <c r="C1285" s="220">
        <f t="shared" si="1006"/>
        <v>20</v>
      </c>
      <c r="D1285" s="198" t="str">
        <f t="shared" si="1005"/>
        <v>…</v>
      </c>
      <c r="E1285" s="245" t="str">
        <f t="shared" si="1005"/>
        <v>Operating Expense</v>
      </c>
      <c r="F1285" s="215">
        <f t="shared" si="1005"/>
        <v>2</v>
      </c>
      <c r="G1285" s="215"/>
      <c r="H1285" s="221"/>
      <c r="I1285" s="221"/>
      <c r="K1285" s="236">
        <f t="shared" si="1007"/>
        <v>0</v>
      </c>
      <c r="L1285" s="237">
        <f t="shared" si="1008"/>
        <v>0</v>
      </c>
      <c r="O1285" s="256">
        <f ca="1">-SUMPRODUCT($O1227:O1227,N(OFFSET($O231:O231,0,MAX(COLUMN($O231:O231))-COLUMN($O231:O231),1,1)))</f>
        <v>0</v>
      </c>
      <c r="P1285" s="256">
        <f ca="1">-SUMPRODUCT($O1227:P1227,N(OFFSET($O231:P231,0,MAX(COLUMN($O231:P231))-COLUMN($O231:P231),1,1)))</f>
        <v>0</v>
      </c>
      <c r="Q1285" s="256">
        <f ca="1">-SUMPRODUCT($O1227:Q1227,N(OFFSET($O231:Q231,0,MAX(COLUMN($O231:Q231))-COLUMN($O231:Q231),1,1)))</f>
        <v>0</v>
      </c>
      <c r="R1285" s="256">
        <f ca="1">-SUMPRODUCT($O1227:R1227,N(OFFSET($O231:R231,0,MAX(COLUMN($O231:R231))-COLUMN($O231:R231),1,1)))</f>
        <v>0</v>
      </c>
      <c r="S1285" s="256">
        <f ca="1">-SUMPRODUCT($O1227:S1227,N(OFFSET($O231:S231,0,MAX(COLUMN($O231:S231))-COLUMN($O231:S231),1,1)))</f>
        <v>0</v>
      </c>
      <c r="T1285" s="256">
        <f ca="1">-SUMPRODUCT($O1227:T1227,N(OFFSET($O231:T231,0,MAX(COLUMN($O231:T231))-COLUMN($O231:T231),1,1)))</f>
        <v>0</v>
      </c>
      <c r="U1285" s="256">
        <f ca="1">-SUMPRODUCT($O1227:U1227,N(OFFSET($O231:U231,0,MAX(COLUMN($O231:U231))-COLUMN($O231:U231),1,1)))</f>
        <v>0</v>
      </c>
      <c r="V1285" s="256">
        <f ca="1">-SUMPRODUCT($O1227:V1227,N(OFFSET($O231:V231,0,MAX(COLUMN($O231:V231))-COLUMN($O231:V231),1,1)))</f>
        <v>0</v>
      </c>
      <c r="W1285" s="256">
        <f ca="1">-SUMPRODUCT($O1227:W1227,N(OFFSET($O231:W231,0,MAX(COLUMN($O231:W231))-COLUMN($O231:W231),1,1)))</f>
        <v>0</v>
      </c>
      <c r="X1285" s="256">
        <f ca="1">-SUMPRODUCT($O1227:X1227,N(OFFSET($O231:X231,0,MAX(COLUMN($O231:X231))-COLUMN($O231:X231),1,1)))</f>
        <v>0</v>
      </c>
      <c r="Y1285" s="256">
        <f ca="1">-SUMPRODUCT($O1227:Y1227,N(OFFSET($O231:Y231,0,MAX(COLUMN($O231:Y231))-COLUMN($O231:Y231),1,1)))</f>
        <v>0</v>
      </c>
      <c r="Z1285" s="256">
        <f ca="1">-SUMPRODUCT($O1227:Z1227,N(OFFSET($O231:Z231,0,MAX(COLUMN($O231:Z231))-COLUMN($O231:Z231),1,1)))</f>
        <v>0</v>
      </c>
      <c r="AA1285" s="256">
        <f ca="1">-SUMPRODUCT($O1227:AA1227,N(OFFSET($O231:AA231,0,MAX(COLUMN($O231:AA231))-COLUMN($O231:AA231),1,1)))</f>
        <v>0</v>
      </c>
      <c r="AB1285" s="256">
        <f ca="1">-SUMPRODUCT($O1227:AB1227,N(OFFSET($O231:AB231,0,MAX(COLUMN($O231:AB231))-COLUMN($O231:AB231),1,1)))</f>
        <v>0</v>
      </c>
      <c r="AC1285" s="256">
        <f ca="1">-SUMPRODUCT($O1227:AC1227,N(OFFSET($O231:AC231,0,MAX(COLUMN($O231:AC231))-COLUMN($O231:AC231),1,1)))</f>
        <v>0</v>
      </c>
      <c r="AD1285" s="256">
        <f ca="1">-SUMPRODUCT($O1227:AD1227,N(OFFSET($O231:AD231,0,MAX(COLUMN($O231:AD231))-COLUMN($O231:AD231),1,1)))</f>
        <v>0</v>
      </c>
      <c r="AE1285" s="256">
        <f ca="1">-SUMPRODUCT($O1227:AE1227,N(OFFSET($O231:AE231,0,MAX(COLUMN($O231:AE231))-COLUMN($O231:AE231),1,1)))</f>
        <v>0</v>
      </c>
      <c r="AF1285" s="256">
        <f ca="1">-SUMPRODUCT($O1227:AF1227,N(OFFSET($O231:AF231,0,MAX(COLUMN($O231:AF231))-COLUMN($O231:AF231),1,1)))</f>
        <v>0</v>
      </c>
      <c r="AG1285" s="256">
        <f ca="1">-SUMPRODUCT($O1227:AG1227,N(OFFSET($O231:AG231,0,MAX(COLUMN($O231:AG231))-COLUMN($O231:AG231),1,1)))</f>
        <v>0</v>
      </c>
      <c r="AH1285" s="256">
        <f ca="1">-SUMPRODUCT($O1227:AH1227,N(OFFSET($O231:AH231,0,MAX(COLUMN($O231:AH231))-COLUMN($O231:AH231),1,1)))</f>
        <v>0</v>
      </c>
      <c r="AI1285" s="256">
        <f ca="1">-SUMPRODUCT($O1227:AI1227,N(OFFSET($O231:AI231,0,MAX(COLUMN($O231:AI231))-COLUMN($O231:AI231),1,1)))</f>
        <v>0</v>
      </c>
      <c r="AJ1285" s="256">
        <f ca="1">-SUMPRODUCT($O1227:AJ1227,N(OFFSET($O231:AJ231,0,MAX(COLUMN($O231:AJ231))-COLUMN($O231:AJ231),1,1)))</f>
        <v>0</v>
      </c>
      <c r="AK1285" s="256">
        <f ca="1">-SUMPRODUCT($O1227:AK1227,N(OFFSET($O231:AK231,0,MAX(COLUMN($O231:AK231))-COLUMN($O231:AK231),1,1)))</f>
        <v>0</v>
      </c>
      <c r="AL1285" s="256">
        <f ca="1">-SUMPRODUCT($O1227:AL1227,N(OFFSET($O231:AL231,0,MAX(COLUMN($O231:AL231))-COLUMN($O231:AL231),1,1)))</f>
        <v>0</v>
      </c>
      <c r="AM1285" s="256">
        <f ca="1">-SUMPRODUCT($O1227:AM1227,N(OFFSET($O231:AM231,0,MAX(COLUMN($O231:AM231))-COLUMN($O231:AM231),1,1)))</f>
        <v>0</v>
      </c>
      <c r="AN1285" s="256">
        <f ca="1">-SUMPRODUCT($O1227:AN1227,N(OFFSET($O231:AN231,0,MAX(COLUMN($O231:AN231))-COLUMN($O231:AN231),1,1)))</f>
        <v>0</v>
      </c>
      <c r="AO1285" s="256">
        <f ca="1">-SUMPRODUCT($O1227:AO1227,N(OFFSET($O231:AO231,0,MAX(COLUMN($O231:AO231))-COLUMN($O231:AO231),1,1)))</f>
        <v>0</v>
      </c>
      <c r="AP1285" s="256">
        <f ca="1">-SUMPRODUCT($O1227:AP1227,N(OFFSET($O231:AP231,0,MAX(COLUMN($O231:AP231))-COLUMN($O231:AP231),1,1)))</f>
        <v>0</v>
      </c>
      <c r="AQ1285" s="256">
        <f ca="1">-SUMPRODUCT($O1227:AQ1227,N(OFFSET($O231:AQ231,0,MAX(COLUMN($O231:AQ231))-COLUMN($O231:AQ231),1,1)))</f>
        <v>0</v>
      </c>
      <c r="AR1285" s="256">
        <f ca="1">-SUMPRODUCT($O1227:AR1227,N(OFFSET($O231:AR231,0,MAX(COLUMN($O231:AR231))-COLUMN($O231:AR231),1,1)))</f>
        <v>0</v>
      </c>
      <c r="AS1285" s="256">
        <f ca="1">-SUMPRODUCT($O1227:AS1227,N(OFFSET($O231:AS231,0,MAX(COLUMN($O231:AS231))-COLUMN($O231:AS231),1,1)))</f>
        <v>0</v>
      </c>
      <c r="AT1285" s="256">
        <f ca="1">-SUMPRODUCT($O1227:AT1227,N(OFFSET($O231:AT231,0,MAX(COLUMN($O231:AT231))-COLUMN($O231:AT231),1,1)))</f>
        <v>0</v>
      </c>
      <c r="AU1285" s="256">
        <f ca="1">-SUMPRODUCT($O1227:AU1227,N(OFFSET($O231:AU231,0,MAX(COLUMN($O231:AU231))-COLUMN($O231:AU231),1,1)))</f>
        <v>0</v>
      </c>
      <c r="AV1285" s="256">
        <f ca="1">-SUMPRODUCT($O1227:AV1227,N(OFFSET($O231:AV231,0,MAX(COLUMN($O231:AV231))-COLUMN($O231:AV231),1,1)))</f>
        <v>0</v>
      </c>
      <c r="AW1285" s="256">
        <f ca="1">-SUMPRODUCT($O1227:AW1227,N(OFFSET($O231:AW231,0,MAX(COLUMN($O231:AW231))-COLUMN($O231:AW231),1,1)))</f>
        <v>0</v>
      </c>
      <c r="AX1285" s="256">
        <f ca="1">-SUMPRODUCT($O1227:AX1227,N(OFFSET($O231:AX231,0,MAX(COLUMN($O231:AX231))-COLUMN($O231:AX231),1,1)))</f>
        <v>0</v>
      </c>
      <c r="AY1285" s="256">
        <f ca="1">-SUMPRODUCT($O1227:AY1227,N(OFFSET($O231:AY231,0,MAX(COLUMN($O231:AY231))-COLUMN($O231:AY231),1,1)))</f>
        <v>0</v>
      </c>
      <c r="AZ1285" s="256">
        <f ca="1">-SUMPRODUCT($O1227:AZ1227,N(OFFSET($O231:AZ231,0,MAX(COLUMN($O231:AZ231))-COLUMN($O231:AZ231),1,1)))</f>
        <v>0</v>
      </c>
      <c r="BA1285" s="256">
        <f ca="1">-SUMPRODUCT($O1227:BA1227,N(OFFSET($O231:BA231,0,MAX(COLUMN($O231:BA231))-COLUMN($O231:BA231),1,1)))</f>
        <v>0</v>
      </c>
      <c r="BB1285" s="256">
        <f ca="1">-SUMPRODUCT($O1227:BB1227,N(OFFSET($O231:BB231,0,MAX(COLUMN($O231:BB231))-COLUMN($O231:BB231),1,1)))</f>
        <v>0</v>
      </c>
      <c r="BC1285" s="256">
        <f ca="1">-SUMPRODUCT($O1227:BC1227,N(OFFSET($O231:BC231,0,MAX(COLUMN($O231:BC231))-COLUMN($O231:BC231),1,1)))</f>
        <v>0</v>
      </c>
      <c r="BD1285" s="256">
        <f ca="1">-SUMPRODUCT($O1227:BD1227,N(OFFSET($O231:BD231,0,MAX(COLUMN($O231:BD231))-COLUMN($O231:BD231),1,1)))</f>
        <v>0</v>
      </c>
      <c r="BE1285" s="256">
        <f ca="1">-SUMPRODUCT($O1227:BE1227,N(OFFSET($O231:BE231,0,MAX(COLUMN($O231:BE231))-COLUMN($O231:BE231),1,1)))</f>
        <v>0</v>
      </c>
      <c r="BF1285" s="256">
        <f ca="1">-SUMPRODUCT($O1227:BF1227,N(OFFSET($O231:BF231,0,MAX(COLUMN($O231:BF231))-COLUMN($O231:BF231),1,1)))</f>
        <v>0</v>
      </c>
      <c r="BG1285" s="256">
        <f ca="1">-SUMPRODUCT($O1227:BG1227,N(OFFSET($O231:BG231,0,MAX(COLUMN($O231:BG231))-COLUMN($O231:BG231),1,1)))</f>
        <v>0</v>
      </c>
      <c r="BH1285" s="256">
        <f ca="1">-SUMPRODUCT($O1227:BH1227,N(OFFSET($O231:BH231,0,MAX(COLUMN($O231:BH231))-COLUMN($O231:BH231),1,1)))</f>
        <v>0</v>
      </c>
      <c r="BI1285" s="256">
        <f ca="1">-SUMPRODUCT($O1227:BI1227,N(OFFSET($O231:BI231,0,MAX(COLUMN($O231:BI231))-COLUMN($O231:BI231),1,1)))</f>
        <v>0</v>
      </c>
      <c r="BJ1285" s="256">
        <f ca="1">-SUMPRODUCT($O1227:BJ1227,N(OFFSET($O231:BJ231,0,MAX(COLUMN($O231:BJ231))-COLUMN($O231:BJ231),1,1)))</f>
        <v>0</v>
      </c>
      <c r="BK1285" s="256">
        <f ca="1">-SUMPRODUCT($O1227:BK1227,N(OFFSET($O231:BK231,0,MAX(COLUMN($O231:BK231))-COLUMN($O231:BK231),1,1)))</f>
        <v>0</v>
      </c>
      <c r="BL1285" s="256">
        <f ca="1">-SUMPRODUCT($O1227:BL1227,N(OFFSET($O231:BL231,0,MAX(COLUMN($O231:BL231))-COLUMN($O231:BL231),1,1)))</f>
        <v>0</v>
      </c>
      <c r="BM1285" s="256">
        <f ca="1">-SUMPRODUCT($O1227:BM1227,N(OFFSET($O231:BM231,0,MAX(COLUMN($O231:BM231))-COLUMN($O231:BM231),1,1)))</f>
        <v>0</v>
      </c>
    </row>
    <row r="1286" spans="3:65" ht="12.75" outlineLevel="1">
      <c r="C1286" s="220">
        <f t="shared" si="1006"/>
        <v>21</v>
      </c>
      <c r="D1286" s="198" t="str">
        <f t="shared" si="1005"/>
        <v>…</v>
      </c>
      <c r="E1286" s="245" t="str">
        <f t="shared" si="1005"/>
        <v>Operating Expense</v>
      </c>
      <c r="F1286" s="215">
        <f t="shared" si="1005"/>
        <v>2</v>
      </c>
      <c r="G1286" s="215"/>
      <c r="H1286" s="221"/>
      <c r="I1286" s="221"/>
      <c r="K1286" s="236">
        <f t="shared" si="1007"/>
        <v>0</v>
      </c>
      <c r="L1286" s="237">
        <f t="shared" si="1008"/>
        <v>0</v>
      </c>
      <c r="O1286" s="256">
        <f ca="1">-SUMPRODUCT($O1228:O1228,N(OFFSET($O232:O232,0,MAX(COLUMN($O232:O232))-COLUMN($O232:O232),1,1)))</f>
        <v>0</v>
      </c>
      <c r="P1286" s="256">
        <f ca="1">-SUMPRODUCT($O1228:P1228,N(OFFSET($O232:P232,0,MAX(COLUMN($O232:P232))-COLUMN($O232:P232),1,1)))</f>
        <v>0</v>
      </c>
      <c r="Q1286" s="256">
        <f ca="1">-SUMPRODUCT($O1228:Q1228,N(OFFSET($O232:Q232,0,MAX(COLUMN($O232:Q232))-COLUMN($O232:Q232),1,1)))</f>
        <v>0</v>
      </c>
      <c r="R1286" s="256">
        <f ca="1">-SUMPRODUCT($O1228:R1228,N(OFFSET($O232:R232,0,MAX(COLUMN($O232:R232))-COLUMN($O232:R232),1,1)))</f>
        <v>0</v>
      </c>
      <c r="S1286" s="256">
        <f ca="1">-SUMPRODUCT($O1228:S1228,N(OFFSET($O232:S232,0,MAX(COLUMN($O232:S232))-COLUMN($O232:S232),1,1)))</f>
        <v>0</v>
      </c>
      <c r="T1286" s="256">
        <f ca="1">-SUMPRODUCT($O1228:T1228,N(OFFSET($O232:T232,0,MAX(COLUMN($O232:T232))-COLUMN($O232:T232),1,1)))</f>
        <v>0</v>
      </c>
      <c r="U1286" s="256">
        <f ca="1">-SUMPRODUCT($O1228:U1228,N(OFFSET($O232:U232,0,MAX(COLUMN($O232:U232))-COLUMN($O232:U232),1,1)))</f>
        <v>0</v>
      </c>
      <c r="V1286" s="256">
        <f ca="1">-SUMPRODUCT($O1228:V1228,N(OFFSET($O232:V232,0,MAX(COLUMN($O232:V232))-COLUMN($O232:V232),1,1)))</f>
        <v>0</v>
      </c>
      <c r="W1286" s="256">
        <f ca="1">-SUMPRODUCT($O1228:W1228,N(OFFSET($O232:W232,0,MAX(COLUMN($O232:W232))-COLUMN($O232:W232),1,1)))</f>
        <v>0</v>
      </c>
      <c r="X1286" s="256">
        <f ca="1">-SUMPRODUCT($O1228:X1228,N(OFFSET($O232:X232,0,MAX(COLUMN($O232:X232))-COLUMN($O232:X232),1,1)))</f>
        <v>0</v>
      </c>
      <c r="Y1286" s="256">
        <f ca="1">-SUMPRODUCT($O1228:Y1228,N(OFFSET($O232:Y232,0,MAX(COLUMN($O232:Y232))-COLUMN($O232:Y232),1,1)))</f>
        <v>0</v>
      </c>
      <c r="Z1286" s="256">
        <f ca="1">-SUMPRODUCT($O1228:Z1228,N(OFFSET($O232:Z232,0,MAX(COLUMN($O232:Z232))-COLUMN($O232:Z232),1,1)))</f>
        <v>0</v>
      </c>
      <c r="AA1286" s="256">
        <f ca="1">-SUMPRODUCT($O1228:AA1228,N(OFFSET($O232:AA232,0,MAX(COLUMN($O232:AA232))-COLUMN($O232:AA232),1,1)))</f>
        <v>0</v>
      </c>
      <c r="AB1286" s="256">
        <f ca="1">-SUMPRODUCT($O1228:AB1228,N(OFFSET($O232:AB232,0,MAX(COLUMN($O232:AB232))-COLUMN($O232:AB232),1,1)))</f>
        <v>0</v>
      </c>
      <c r="AC1286" s="256">
        <f ca="1">-SUMPRODUCT($O1228:AC1228,N(OFFSET($O232:AC232,0,MAX(COLUMN($O232:AC232))-COLUMN($O232:AC232),1,1)))</f>
        <v>0</v>
      </c>
      <c r="AD1286" s="256">
        <f ca="1">-SUMPRODUCT($O1228:AD1228,N(OFFSET($O232:AD232,0,MAX(COLUMN($O232:AD232))-COLUMN($O232:AD232),1,1)))</f>
        <v>0</v>
      </c>
      <c r="AE1286" s="256">
        <f ca="1">-SUMPRODUCT($O1228:AE1228,N(OFFSET($O232:AE232,0,MAX(COLUMN($O232:AE232))-COLUMN($O232:AE232),1,1)))</f>
        <v>0</v>
      </c>
      <c r="AF1286" s="256">
        <f ca="1">-SUMPRODUCT($O1228:AF1228,N(OFFSET($O232:AF232,0,MAX(COLUMN($O232:AF232))-COLUMN($O232:AF232),1,1)))</f>
        <v>0</v>
      </c>
      <c r="AG1286" s="256">
        <f ca="1">-SUMPRODUCT($O1228:AG1228,N(OFFSET($O232:AG232,0,MAX(COLUMN($O232:AG232))-COLUMN($O232:AG232),1,1)))</f>
        <v>0</v>
      </c>
      <c r="AH1286" s="256">
        <f ca="1">-SUMPRODUCT($O1228:AH1228,N(OFFSET($O232:AH232,0,MAX(COLUMN($O232:AH232))-COLUMN($O232:AH232),1,1)))</f>
        <v>0</v>
      </c>
      <c r="AI1286" s="256">
        <f ca="1">-SUMPRODUCT($O1228:AI1228,N(OFFSET($O232:AI232,0,MAX(COLUMN($O232:AI232))-COLUMN($O232:AI232),1,1)))</f>
        <v>0</v>
      </c>
      <c r="AJ1286" s="256">
        <f ca="1">-SUMPRODUCT($O1228:AJ1228,N(OFFSET($O232:AJ232,0,MAX(COLUMN($O232:AJ232))-COLUMN($O232:AJ232),1,1)))</f>
        <v>0</v>
      </c>
      <c r="AK1286" s="256">
        <f ca="1">-SUMPRODUCT($O1228:AK1228,N(OFFSET($O232:AK232,0,MAX(COLUMN($O232:AK232))-COLUMN($O232:AK232),1,1)))</f>
        <v>0</v>
      </c>
      <c r="AL1286" s="256">
        <f ca="1">-SUMPRODUCT($O1228:AL1228,N(OFFSET($O232:AL232,0,MAX(COLUMN($O232:AL232))-COLUMN($O232:AL232),1,1)))</f>
        <v>0</v>
      </c>
      <c r="AM1286" s="256">
        <f ca="1">-SUMPRODUCT($O1228:AM1228,N(OFFSET($O232:AM232,0,MAX(COLUMN($O232:AM232))-COLUMN($O232:AM232),1,1)))</f>
        <v>0</v>
      </c>
      <c r="AN1286" s="256">
        <f ca="1">-SUMPRODUCT($O1228:AN1228,N(OFFSET($O232:AN232,0,MAX(COLUMN($O232:AN232))-COLUMN($O232:AN232),1,1)))</f>
        <v>0</v>
      </c>
      <c r="AO1286" s="256">
        <f ca="1">-SUMPRODUCT($O1228:AO1228,N(OFFSET($O232:AO232,0,MAX(COLUMN($O232:AO232))-COLUMN($O232:AO232),1,1)))</f>
        <v>0</v>
      </c>
      <c r="AP1286" s="256">
        <f ca="1">-SUMPRODUCT($O1228:AP1228,N(OFFSET($O232:AP232,0,MAX(COLUMN($O232:AP232))-COLUMN($O232:AP232),1,1)))</f>
        <v>0</v>
      </c>
      <c r="AQ1286" s="256">
        <f ca="1">-SUMPRODUCT($O1228:AQ1228,N(OFFSET($O232:AQ232,0,MAX(COLUMN($O232:AQ232))-COLUMN($O232:AQ232),1,1)))</f>
        <v>0</v>
      </c>
      <c r="AR1286" s="256">
        <f ca="1">-SUMPRODUCT($O1228:AR1228,N(OFFSET($O232:AR232,0,MAX(COLUMN($O232:AR232))-COLUMN($O232:AR232),1,1)))</f>
        <v>0</v>
      </c>
      <c r="AS1286" s="256">
        <f ca="1">-SUMPRODUCT($O1228:AS1228,N(OFFSET($O232:AS232,0,MAX(COLUMN($O232:AS232))-COLUMN($O232:AS232),1,1)))</f>
        <v>0</v>
      </c>
      <c r="AT1286" s="256">
        <f ca="1">-SUMPRODUCT($O1228:AT1228,N(OFFSET($O232:AT232,0,MAX(COLUMN($O232:AT232))-COLUMN($O232:AT232),1,1)))</f>
        <v>0</v>
      </c>
      <c r="AU1286" s="256">
        <f ca="1">-SUMPRODUCT($O1228:AU1228,N(OFFSET($O232:AU232,0,MAX(COLUMN($O232:AU232))-COLUMN($O232:AU232),1,1)))</f>
        <v>0</v>
      </c>
      <c r="AV1286" s="256">
        <f ca="1">-SUMPRODUCT($O1228:AV1228,N(OFFSET($O232:AV232,0,MAX(COLUMN($O232:AV232))-COLUMN($O232:AV232),1,1)))</f>
        <v>0</v>
      </c>
      <c r="AW1286" s="256">
        <f ca="1">-SUMPRODUCT($O1228:AW1228,N(OFFSET($O232:AW232,0,MAX(COLUMN($O232:AW232))-COLUMN($O232:AW232),1,1)))</f>
        <v>0</v>
      </c>
      <c r="AX1286" s="256">
        <f ca="1">-SUMPRODUCT($O1228:AX1228,N(OFFSET($O232:AX232,0,MAX(COLUMN($O232:AX232))-COLUMN($O232:AX232),1,1)))</f>
        <v>0</v>
      </c>
      <c r="AY1286" s="256">
        <f ca="1">-SUMPRODUCT($O1228:AY1228,N(OFFSET($O232:AY232,0,MAX(COLUMN($O232:AY232))-COLUMN($O232:AY232),1,1)))</f>
        <v>0</v>
      </c>
      <c r="AZ1286" s="256">
        <f ca="1">-SUMPRODUCT($O1228:AZ1228,N(OFFSET($O232:AZ232,0,MAX(COLUMN($O232:AZ232))-COLUMN($O232:AZ232),1,1)))</f>
        <v>0</v>
      </c>
      <c r="BA1286" s="256">
        <f ca="1">-SUMPRODUCT($O1228:BA1228,N(OFFSET($O232:BA232,0,MAX(COLUMN($O232:BA232))-COLUMN($O232:BA232),1,1)))</f>
        <v>0</v>
      </c>
      <c r="BB1286" s="256">
        <f ca="1">-SUMPRODUCT($O1228:BB1228,N(OFFSET($O232:BB232,0,MAX(COLUMN($O232:BB232))-COLUMN($O232:BB232),1,1)))</f>
        <v>0</v>
      </c>
      <c r="BC1286" s="256">
        <f ca="1">-SUMPRODUCT($O1228:BC1228,N(OFFSET($O232:BC232,0,MAX(COLUMN($O232:BC232))-COLUMN($O232:BC232),1,1)))</f>
        <v>0</v>
      </c>
      <c r="BD1286" s="256">
        <f ca="1">-SUMPRODUCT($O1228:BD1228,N(OFFSET($O232:BD232,0,MAX(COLUMN($O232:BD232))-COLUMN($O232:BD232),1,1)))</f>
        <v>0</v>
      </c>
      <c r="BE1286" s="256">
        <f ca="1">-SUMPRODUCT($O1228:BE1228,N(OFFSET($O232:BE232,0,MAX(COLUMN($O232:BE232))-COLUMN($O232:BE232),1,1)))</f>
        <v>0</v>
      </c>
      <c r="BF1286" s="256">
        <f ca="1">-SUMPRODUCT($O1228:BF1228,N(OFFSET($O232:BF232,0,MAX(COLUMN($O232:BF232))-COLUMN($O232:BF232),1,1)))</f>
        <v>0</v>
      </c>
      <c r="BG1286" s="256">
        <f ca="1">-SUMPRODUCT($O1228:BG1228,N(OFFSET($O232:BG232,0,MAX(COLUMN($O232:BG232))-COLUMN($O232:BG232),1,1)))</f>
        <v>0</v>
      </c>
      <c r="BH1286" s="256">
        <f ca="1">-SUMPRODUCT($O1228:BH1228,N(OFFSET($O232:BH232,0,MAX(COLUMN($O232:BH232))-COLUMN($O232:BH232),1,1)))</f>
        <v>0</v>
      </c>
      <c r="BI1286" s="256">
        <f ca="1">-SUMPRODUCT($O1228:BI1228,N(OFFSET($O232:BI232,0,MAX(COLUMN($O232:BI232))-COLUMN($O232:BI232),1,1)))</f>
        <v>0</v>
      </c>
      <c r="BJ1286" s="256">
        <f ca="1">-SUMPRODUCT($O1228:BJ1228,N(OFFSET($O232:BJ232,0,MAX(COLUMN($O232:BJ232))-COLUMN($O232:BJ232),1,1)))</f>
        <v>0</v>
      </c>
      <c r="BK1286" s="256">
        <f ca="1">-SUMPRODUCT($O1228:BK1228,N(OFFSET($O232:BK232,0,MAX(COLUMN($O232:BK232))-COLUMN($O232:BK232),1,1)))</f>
        <v>0</v>
      </c>
      <c r="BL1286" s="256">
        <f ca="1">-SUMPRODUCT($O1228:BL1228,N(OFFSET($O232:BL232,0,MAX(COLUMN($O232:BL232))-COLUMN($O232:BL232),1,1)))</f>
        <v>0</v>
      </c>
      <c r="BM1286" s="256">
        <f ca="1">-SUMPRODUCT($O1228:BM1228,N(OFFSET($O232:BM232,0,MAX(COLUMN($O232:BM232))-COLUMN($O232:BM232),1,1)))</f>
        <v>0</v>
      </c>
    </row>
    <row r="1287" spans="3:65" ht="12.75" outlineLevel="1">
      <c r="C1287" s="220">
        <f t="shared" si="1006"/>
        <v>22</v>
      </c>
      <c r="D1287" s="198" t="str">
        <f t="shared" si="1005"/>
        <v>…</v>
      </c>
      <c r="E1287" s="245" t="str">
        <f t="shared" si="1005"/>
        <v>Operating Expense</v>
      </c>
      <c r="F1287" s="215">
        <f t="shared" si="1005"/>
        <v>2</v>
      </c>
      <c r="G1287" s="215"/>
      <c r="H1287" s="221"/>
      <c r="I1287" s="221"/>
      <c r="K1287" s="236">
        <f t="shared" si="1007"/>
        <v>0</v>
      </c>
      <c r="L1287" s="237">
        <f t="shared" si="1008"/>
        <v>0</v>
      </c>
      <c r="O1287" s="256">
        <f ca="1">-SUMPRODUCT($O1229:O1229,N(OFFSET($O233:O233,0,MAX(COLUMN($O233:O233))-COLUMN($O233:O233),1,1)))</f>
        <v>0</v>
      </c>
      <c r="P1287" s="256">
        <f ca="1">-SUMPRODUCT($O1229:P1229,N(OFFSET($O233:P233,0,MAX(COLUMN($O233:P233))-COLUMN($O233:P233),1,1)))</f>
        <v>0</v>
      </c>
      <c r="Q1287" s="256">
        <f ca="1">-SUMPRODUCT($O1229:Q1229,N(OFFSET($O233:Q233,0,MAX(COLUMN($O233:Q233))-COLUMN($O233:Q233),1,1)))</f>
        <v>0</v>
      </c>
      <c r="R1287" s="256">
        <f ca="1">-SUMPRODUCT($O1229:R1229,N(OFFSET($O233:R233,0,MAX(COLUMN($O233:R233))-COLUMN($O233:R233),1,1)))</f>
        <v>0</v>
      </c>
      <c r="S1287" s="256">
        <f ca="1">-SUMPRODUCT($O1229:S1229,N(OFFSET($O233:S233,0,MAX(COLUMN($O233:S233))-COLUMN($O233:S233),1,1)))</f>
        <v>0</v>
      </c>
      <c r="T1287" s="256">
        <f ca="1">-SUMPRODUCT($O1229:T1229,N(OFFSET($O233:T233,0,MAX(COLUMN($O233:T233))-COLUMN($O233:T233),1,1)))</f>
        <v>0</v>
      </c>
      <c r="U1287" s="256">
        <f ca="1">-SUMPRODUCT($O1229:U1229,N(OFFSET($O233:U233,0,MAX(COLUMN($O233:U233))-COLUMN($O233:U233),1,1)))</f>
        <v>0</v>
      </c>
      <c r="V1287" s="256">
        <f ca="1">-SUMPRODUCT($O1229:V1229,N(OFFSET($O233:V233,0,MAX(COLUMN($O233:V233))-COLUMN($O233:V233),1,1)))</f>
        <v>0</v>
      </c>
      <c r="W1287" s="256">
        <f ca="1">-SUMPRODUCT($O1229:W1229,N(OFFSET($O233:W233,0,MAX(COLUMN($O233:W233))-COLUMN($O233:W233),1,1)))</f>
        <v>0</v>
      </c>
      <c r="X1287" s="256">
        <f ca="1">-SUMPRODUCT($O1229:X1229,N(OFFSET($O233:X233,0,MAX(COLUMN($O233:X233))-COLUMN($O233:X233),1,1)))</f>
        <v>0</v>
      </c>
      <c r="Y1287" s="256">
        <f ca="1">-SUMPRODUCT($O1229:Y1229,N(OFFSET($O233:Y233,0,MAX(COLUMN($O233:Y233))-COLUMN($O233:Y233),1,1)))</f>
        <v>0</v>
      </c>
      <c r="Z1287" s="256">
        <f ca="1">-SUMPRODUCT($O1229:Z1229,N(OFFSET($O233:Z233,0,MAX(COLUMN($O233:Z233))-COLUMN($O233:Z233),1,1)))</f>
        <v>0</v>
      </c>
      <c r="AA1287" s="256">
        <f ca="1">-SUMPRODUCT($O1229:AA1229,N(OFFSET($O233:AA233,0,MAX(COLUMN($O233:AA233))-COLUMN($O233:AA233),1,1)))</f>
        <v>0</v>
      </c>
      <c r="AB1287" s="256">
        <f ca="1">-SUMPRODUCT($O1229:AB1229,N(OFFSET($O233:AB233,0,MAX(COLUMN($O233:AB233))-COLUMN($O233:AB233),1,1)))</f>
        <v>0</v>
      </c>
      <c r="AC1287" s="256">
        <f ca="1">-SUMPRODUCT($O1229:AC1229,N(OFFSET($O233:AC233,0,MAX(COLUMN($O233:AC233))-COLUMN($O233:AC233),1,1)))</f>
        <v>0</v>
      </c>
      <c r="AD1287" s="256">
        <f ca="1">-SUMPRODUCT($O1229:AD1229,N(OFFSET($O233:AD233,0,MAX(COLUMN($O233:AD233))-COLUMN($O233:AD233),1,1)))</f>
        <v>0</v>
      </c>
      <c r="AE1287" s="256">
        <f ca="1">-SUMPRODUCT($O1229:AE1229,N(OFFSET($O233:AE233,0,MAX(COLUMN($O233:AE233))-COLUMN($O233:AE233),1,1)))</f>
        <v>0</v>
      </c>
      <c r="AF1287" s="256">
        <f ca="1">-SUMPRODUCT($O1229:AF1229,N(OFFSET($O233:AF233,0,MAX(COLUMN($O233:AF233))-COLUMN($O233:AF233),1,1)))</f>
        <v>0</v>
      </c>
      <c r="AG1287" s="256">
        <f ca="1">-SUMPRODUCT($O1229:AG1229,N(OFFSET($O233:AG233,0,MAX(COLUMN($O233:AG233))-COLUMN($O233:AG233),1,1)))</f>
        <v>0</v>
      </c>
      <c r="AH1287" s="256">
        <f ca="1">-SUMPRODUCT($O1229:AH1229,N(OFFSET($O233:AH233,0,MAX(COLUMN($O233:AH233))-COLUMN($O233:AH233),1,1)))</f>
        <v>0</v>
      </c>
      <c r="AI1287" s="256">
        <f ca="1">-SUMPRODUCT($O1229:AI1229,N(OFFSET($O233:AI233,0,MAX(COLUMN($O233:AI233))-COLUMN($O233:AI233),1,1)))</f>
        <v>0</v>
      </c>
      <c r="AJ1287" s="256">
        <f ca="1">-SUMPRODUCT($O1229:AJ1229,N(OFFSET($O233:AJ233,0,MAX(COLUMN($O233:AJ233))-COLUMN($O233:AJ233),1,1)))</f>
        <v>0</v>
      </c>
      <c r="AK1287" s="256">
        <f ca="1">-SUMPRODUCT($O1229:AK1229,N(OFFSET($O233:AK233,0,MAX(COLUMN($O233:AK233))-COLUMN($O233:AK233),1,1)))</f>
        <v>0</v>
      </c>
      <c r="AL1287" s="256">
        <f ca="1">-SUMPRODUCT($O1229:AL1229,N(OFFSET($O233:AL233,0,MAX(COLUMN($O233:AL233))-COLUMN($O233:AL233),1,1)))</f>
        <v>0</v>
      </c>
      <c r="AM1287" s="256">
        <f ca="1">-SUMPRODUCT($O1229:AM1229,N(OFFSET($O233:AM233,0,MAX(COLUMN($O233:AM233))-COLUMN($O233:AM233),1,1)))</f>
        <v>0</v>
      </c>
      <c r="AN1287" s="256">
        <f ca="1">-SUMPRODUCT($O1229:AN1229,N(OFFSET($O233:AN233,0,MAX(COLUMN($O233:AN233))-COLUMN($O233:AN233),1,1)))</f>
        <v>0</v>
      </c>
      <c r="AO1287" s="256">
        <f ca="1">-SUMPRODUCT($O1229:AO1229,N(OFFSET($O233:AO233,0,MAX(COLUMN($O233:AO233))-COLUMN($O233:AO233),1,1)))</f>
        <v>0</v>
      </c>
      <c r="AP1287" s="256">
        <f ca="1">-SUMPRODUCT($O1229:AP1229,N(OFFSET($O233:AP233,0,MAX(COLUMN($O233:AP233))-COLUMN($O233:AP233),1,1)))</f>
        <v>0</v>
      </c>
      <c r="AQ1287" s="256">
        <f ca="1">-SUMPRODUCT($O1229:AQ1229,N(OFFSET($O233:AQ233,0,MAX(COLUMN($O233:AQ233))-COLUMN($O233:AQ233),1,1)))</f>
        <v>0</v>
      </c>
      <c r="AR1287" s="256">
        <f ca="1">-SUMPRODUCT($O1229:AR1229,N(OFFSET($O233:AR233,0,MAX(COLUMN($O233:AR233))-COLUMN($O233:AR233),1,1)))</f>
        <v>0</v>
      </c>
      <c r="AS1287" s="256">
        <f ca="1">-SUMPRODUCT($O1229:AS1229,N(OFFSET($O233:AS233,0,MAX(COLUMN($O233:AS233))-COLUMN($O233:AS233),1,1)))</f>
        <v>0</v>
      </c>
      <c r="AT1287" s="256">
        <f ca="1">-SUMPRODUCT($O1229:AT1229,N(OFFSET($O233:AT233,0,MAX(COLUMN($O233:AT233))-COLUMN($O233:AT233),1,1)))</f>
        <v>0</v>
      </c>
      <c r="AU1287" s="256">
        <f ca="1">-SUMPRODUCT($O1229:AU1229,N(OFFSET($O233:AU233,0,MAX(COLUMN($O233:AU233))-COLUMN($O233:AU233),1,1)))</f>
        <v>0</v>
      </c>
      <c r="AV1287" s="256">
        <f ca="1">-SUMPRODUCT($O1229:AV1229,N(OFFSET($O233:AV233,0,MAX(COLUMN($O233:AV233))-COLUMN($O233:AV233),1,1)))</f>
        <v>0</v>
      </c>
      <c r="AW1287" s="256">
        <f ca="1">-SUMPRODUCT($O1229:AW1229,N(OFFSET($O233:AW233,0,MAX(COLUMN($O233:AW233))-COLUMN($O233:AW233),1,1)))</f>
        <v>0</v>
      </c>
      <c r="AX1287" s="256">
        <f ca="1">-SUMPRODUCT($O1229:AX1229,N(OFFSET($O233:AX233,0,MAX(COLUMN($O233:AX233))-COLUMN($O233:AX233),1,1)))</f>
        <v>0</v>
      </c>
      <c r="AY1287" s="256">
        <f ca="1">-SUMPRODUCT($O1229:AY1229,N(OFFSET($O233:AY233,0,MAX(COLUMN($O233:AY233))-COLUMN($O233:AY233),1,1)))</f>
        <v>0</v>
      </c>
      <c r="AZ1287" s="256">
        <f ca="1">-SUMPRODUCT($O1229:AZ1229,N(OFFSET($O233:AZ233,0,MAX(COLUMN($O233:AZ233))-COLUMN($O233:AZ233),1,1)))</f>
        <v>0</v>
      </c>
      <c r="BA1287" s="256">
        <f ca="1">-SUMPRODUCT($O1229:BA1229,N(OFFSET($O233:BA233,0,MAX(COLUMN($O233:BA233))-COLUMN($O233:BA233),1,1)))</f>
        <v>0</v>
      </c>
      <c r="BB1287" s="256">
        <f ca="1">-SUMPRODUCT($O1229:BB1229,N(OFFSET($O233:BB233,0,MAX(COLUMN($O233:BB233))-COLUMN($O233:BB233),1,1)))</f>
        <v>0</v>
      </c>
      <c r="BC1287" s="256">
        <f ca="1">-SUMPRODUCT($O1229:BC1229,N(OFFSET($O233:BC233,0,MAX(COLUMN($O233:BC233))-COLUMN($O233:BC233),1,1)))</f>
        <v>0</v>
      </c>
      <c r="BD1287" s="256">
        <f ca="1">-SUMPRODUCT($O1229:BD1229,N(OFFSET($O233:BD233,0,MAX(COLUMN($O233:BD233))-COLUMN($O233:BD233),1,1)))</f>
        <v>0</v>
      </c>
      <c r="BE1287" s="256">
        <f ca="1">-SUMPRODUCT($O1229:BE1229,N(OFFSET($O233:BE233,0,MAX(COLUMN($O233:BE233))-COLUMN($O233:BE233),1,1)))</f>
        <v>0</v>
      </c>
      <c r="BF1287" s="256">
        <f ca="1">-SUMPRODUCT($O1229:BF1229,N(OFFSET($O233:BF233,0,MAX(COLUMN($O233:BF233))-COLUMN($O233:BF233),1,1)))</f>
        <v>0</v>
      </c>
      <c r="BG1287" s="256">
        <f ca="1">-SUMPRODUCT($O1229:BG1229,N(OFFSET($O233:BG233,0,MAX(COLUMN($O233:BG233))-COLUMN($O233:BG233),1,1)))</f>
        <v>0</v>
      </c>
      <c r="BH1287" s="256">
        <f ca="1">-SUMPRODUCT($O1229:BH1229,N(OFFSET($O233:BH233,0,MAX(COLUMN($O233:BH233))-COLUMN($O233:BH233),1,1)))</f>
        <v>0</v>
      </c>
      <c r="BI1287" s="256">
        <f ca="1">-SUMPRODUCT($O1229:BI1229,N(OFFSET($O233:BI233,0,MAX(COLUMN($O233:BI233))-COLUMN($O233:BI233),1,1)))</f>
        <v>0</v>
      </c>
      <c r="BJ1287" s="256">
        <f ca="1">-SUMPRODUCT($O1229:BJ1229,N(OFFSET($O233:BJ233,0,MAX(COLUMN($O233:BJ233))-COLUMN($O233:BJ233),1,1)))</f>
        <v>0</v>
      </c>
      <c r="BK1287" s="256">
        <f ca="1">-SUMPRODUCT($O1229:BK1229,N(OFFSET($O233:BK233,0,MAX(COLUMN($O233:BK233))-COLUMN($O233:BK233),1,1)))</f>
        <v>0</v>
      </c>
      <c r="BL1287" s="256">
        <f ca="1">-SUMPRODUCT($O1229:BL1229,N(OFFSET($O233:BL233,0,MAX(COLUMN($O233:BL233))-COLUMN($O233:BL233),1,1)))</f>
        <v>0</v>
      </c>
      <c r="BM1287" s="256">
        <f ca="1">-SUMPRODUCT($O1229:BM1229,N(OFFSET($O233:BM233,0,MAX(COLUMN($O233:BM233))-COLUMN($O233:BM233),1,1)))</f>
        <v>0</v>
      </c>
    </row>
    <row r="1288" spans="3:65" ht="12.75" outlineLevel="1">
      <c r="C1288" s="220">
        <f t="shared" si="1006"/>
        <v>23</v>
      </c>
      <c r="D1288" s="198" t="str">
        <f t="shared" si="1005"/>
        <v>…</v>
      </c>
      <c r="E1288" s="245" t="str">
        <f t="shared" si="1005"/>
        <v>Operating Expense</v>
      </c>
      <c r="F1288" s="215">
        <f t="shared" si="1005"/>
        <v>2</v>
      </c>
      <c r="G1288" s="215"/>
      <c r="H1288" s="221"/>
      <c r="I1288" s="221"/>
      <c r="K1288" s="236">
        <f t="shared" si="1007"/>
        <v>0</v>
      </c>
      <c r="L1288" s="237">
        <f t="shared" si="1008"/>
        <v>0</v>
      </c>
      <c r="O1288" s="256">
        <f ca="1">-SUMPRODUCT($O1230:O1230,N(OFFSET($O234:O234,0,MAX(COLUMN($O234:O234))-COLUMN($O234:O234),1,1)))</f>
        <v>0</v>
      </c>
      <c r="P1288" s="256">
        <f ca="1">-SUMPRODUCT($O1230:P1230,N(OFFSET($O234:P234,0,MAX(COLUMN($O234:P234))-COLUMN($O234:P234),1,1)))</f>
        <v>0</v>
      </c>
      <c r="Q1288" s="256">
        <f ca="1">-SUMPRODUCT($O1230:Q1230,N(OFFSET($O234:Q234,0,MAX(COLUMN($O234:Q234))-COLUMN($O234:Q234),1,1)))</f>
        <v>0</v>
      </c>
      <c r="R1288" s="256">
        <f ca="1">-SUMPRODUCT($O1230:R1230,N(OFFSET($O234:R234,0,MAX(COLUMN($O234:R234))-COLUMN($O234:R234),1,1)))</f>
        <v>0</v>
      </c>
      <c r="S1288" s="256">
        <f ca="1">-SUMPRODUCT($O1230:S1230,N(OFFSET($O234:S234,0,MAX(COLUMN($O234:S234))-COLUMN($O234:S234),1,1)))</f>
        <v>0</v>
      </c>
      <c r="T1288" s="256">
        <f ca="1">-SUMPRODUCT($O1230:T1230,N(OFFSET($O234:T234,0,MAX(COLUMN($O234:T234))-COLUMN($O234:T234),1,1)))</f>
        <v>0</v>
      </c>
      <c r="U1288" s="256">
        <f ca="1">-SUMPRODUCT($O1230:U1230,N(OFFSET($O234:U234,0,MAX(COLUMN($O234:U234))-COLUMN($O234:U234),1,1)))</f>
        <v>0</v>
      </c>
      <c r="V1288" s="256">
        <f ca="1">-SUMPRODUCT($O1230:V1230,N(OFFSET($O234:V234,0,MAX(COLUMN($O234:V234))-COLUMN($O234:V234),1,1)))</f>
        <v>0</v>
      </c>
      <c r="W1288" s="256">
        <f ca="1">-SUMPRODUCT($O1230:W1230,N(OFFSET($O234:W234,0,MAX(COLUMN($O234:W234))-COLUMN($O234:W234),1,1)))</f>
        <v>0</v>
      </c>
      <c r="X1288" s="256">
        <f ca="1">-SUMPRODUCT($O1230:X1230,N(OFFSET($O234:X234,0,MAX(COLUMN($O234:X234))-COLUMN($O234:X234),1,1)))</f>
        <v>0</v>
      </c>
      <c r="Y1288" s="256">
        <f ca="1">-SUMPRODUCT($O1230:Y1230,N(OFFSET($O234:Y234,0,MAX(COLUMN($O234:Y234))-COLUMN($O234:Y234),1,1)))</f>
        <v>0</v>
      </c>
      <c r="Z1288" s="256">
        <f ca="1">-SUMPRODUCT($O1230:Z1230,N(OFFSET($O234:Z234,0,MAX(COLUMN($O234:Z234))-COLUMN($O234:Z234),1,1)))</f>
        <v>0</v>
      </c>
      <c r="AA1288" s="256">
        <f ca="1">-SUMPRODUCT($O1230:AA1230,N(OFFSET($O234:AA234,0,MAX(COLUMN($O234:AA234))-COLUMN($O234:AA234),1,1)))</f>
        <v>0</v>
      </c>
      <c r="AB1288" s="256">
        <f ca="1">-SUMPRODUCT($O1230:AB1230,N(OFFSET($O234:AB234,0,MAX(COLUMN($O234:AB234))-COLUMN($O234:AB234),1,1)))</f>
        <v>0</v>
      </c>
      <c r="AC1288" s="256">
        <f ca="1">-SUMPRODUCT($O1230:AC1230,N(OFFSET($O234:AC234,0,MAX(COLUMN($O234:AC234))-COLUMN($O234:AC234),1,1)))</f>
        <v>0</v>
      </c>
      <c r="AD1288" s="256">
        <f ca="1">-SUMPRODUCT($O1230:AD1230,N(OFFSET($O234:AD234,0,MAX(COLUMN($O234:AD234))-COLUMN($O234:AD234),1,1)))</f>
        <v>0</v>
      </c>
      <c r="AE1288" s="256">
        <f ca="1">-SUMPRODUCT($O1230:AE1230,N(OFFSET($O234:AE234,0,MAX(COLUMN($O234:AE234))-COLUMN($O234:AE234),1,1)))</f>
        <v>0</v>
      </c>
      <c r="AF1288" s="256">
        <f ca="1">-SUMPRODUCT($O1230:AF1230,N(OFFSET($O234:AF234,0,MAX(COLUMN($O234:AF234))-COLUMN($O234:AF234),1,1)))</f>
        <v>0</v>
      </c>
      <c r="AG1288" s="256">
        <f ca="1">-SUMPRODUCT($O1230:AG1230,N(OFFSET($O234:AG234,0,MAX(COLUMN($O234:AG234))-COLUMN($O234:AG234),1,1)))</f>
        <v>0</v>
      </c>
      <c r="AH1288" s="256">
        <f ca="1">-SUMPRODUCT($O1230:AH1230,N(OFFSET($O234:AH234,0,MAX(COLUMN($O234:AH234))-COLUMN($O234:AH234),1,1)))</f>
        <v>0</v>
      </c>
      <c r="AI1288" s="256">
        <f ca="1">-SUMPRODUCT($O1230:AI1230,N(OFFSET($O234:AI234,0,MAX(COLUMN($O234:AI234))-COLUMN($O234:AI234),1,1)))</f>
        <v>0</v>
      </c>
      <c r="AJ1288" s="256">
        <f ca="1">-SUMPRODUCT($O1230:AJ1230,N(OFFSET($O234:AJ234,0,MAX(COLUMN($O234:AJ234))-COLUMN($O234:AJ234),1,1)))</f>
        <v>0</v>
      </c>
      <c r="AK1288" s="256">
        <f ca="1">-SUMPRODUCT($O1230:AK1230,N(OFFSET($O234:AK234,0,MAX(COLUMN($O234:AK234))-COLUMN($O234:AK234),1,1)))</f>
        <v>0</v>
      </c>
      <c r="AL1288" s="256">
        <f ca="1">-SUMPRODUCT($O1230:AL1230,N(OFFSET($O234:AL234,0,MAX(COLUMN($O234:AL234))-COLUMN($O234:AL234),1,1)))</f>
        <v>0</v>
      </c>
      <c r="AM1288" s="256">
        <f ca="1">-SUMPRODUCT($O1230:AM1230,N(OFFSET($O234:AM234,0,MAX(COLUMN($O234:AM234))-COLUMN($O234:AM234),1,1)))</f>
        <v>0</v>
      </c>
      <c r="AN1288" s="256">
        <f ca="1">-SUMPRODUCT($O1230:AN1230,N(OFFSET($O234:AN234,0,MAX(COLUMN($O234:AN234))-COLUMN($O234:AN234),1,1)))</f>
        <v>0</v>
      </c>
      <c r="AO1288" s="256">
        <f ca="1">-SUMPRODUCT($O1230:AO1230,N(OFFSET($O234:AO234,0,MAX(COLUMN($O234:AO234))-COLUMN($O234:AO234),1,1)))</f>
        <v>0</v>
      </c>
      <c r="AP1288" s="256">
        <f ca="1">-SUMPRODUCT($O1230:AP1230,N(OFFSET($O234:AP234,0,MAX(COLUMN($O234:AP234))-COLUMN($O234:AP234),1,1)))</f>
        <v>0</v>
      </c>
      <c r="AQ1288" s="256">
        <f ca="1">-SUMPRODUCT($O1230:AQ1230,N(OFFSET($O234:AQ234,0,MAX(COLUMN($O234:AQ234))-COLUMN($O234:AQ234),1,1)))</f>
        <v>0</v>
      </c>
      <c r="AR1288" s="256">
        <f ca="1">-SUMPRODUCT($O1230:AR1230,N(OFFSET($O234:AR234,0,MAX(COLUMN($O234:AR234))-COLUMN($O234:AR234),1,1)))</f>
        <v>0</v>
      </c>
      <c r="AS1288" s="256">
        <f ca="1">-SUMPRODUCT($O1230:AS1230,N(OFFSET($O234:AS234,0,MAX(COLUMN($O234:AS234))-COLUMN($O234:AS234),1,1)))</f>
        <v>0</v>
      </c>
      <c r="AT1288" s="256">
        <f ca="1">-SUMPRODUCT($O1230:AT1230,N(OFFSET($O234:AT234,0,MAX(COLUMN($O234:AT234))-COLUMN($O234:AT234),1,1)))</f>
        <v>0</v>
      </c>
      <c r="AU1288" s="256">
        <f ca="1">-SUMPRODUCT($O1230:AU1230,N(OFFSET($O234:AU234,0,MAX(COLUMN($O234:AU234))-COLUMN($O234:AU234),1,1)))</f>
        <v>0</v>
      </c>
      <c r="AV1288" s="256">
        <f ca="1">-SUMPRODUCT($O1230:AV1230,N(OFFSET($O234:AV234,0,MAX(COLUMN($O234:AV234))-COLUMN($O234:AV234),1,1)))</f>
        <v>0</v>
      </c>
      <c r="AW1288" s="256">
        <f ca="1">-SUMPRODUCT($O1230:AW1230,N(OFFSET($O234:AW234,0,MAX(COLUMN($O234:AW234))-COLUMN($O234:AW234),1,1)))</f>
        <v>0</v>
      </c>
      <c r="AX1288" s="256">
        <f ca="1">-SUMPRODUCT($O1230:AX1230,N(OFFSET($O234:AX234,0,MAX(COLUMN($O234:AX234))-COLUMN($O234:AX234),1,1)))</f>
        <v>0</v>
      </c>
      <c r="AY1288" s="256">
        <f ca="1">-SUMPRODUCT($O1230:AY1230,N(OFFSET($O234:AY234,0,MAX(COLUMN($O234:AY234))-COLUMN($O234:AY234),1,1)))</f>
        <v>0</v>
      </c>
      <c r="AZ1288" s="256">
        <f ca="1">-SUMPRODUCT($O1230:AZ1230,N(OFFSET($O234:AZ234,0,MAX(COLUMN($O234:AZ234))-COLUMN($O234:AZ234),1,1)))</f>
        <v>0</v>
      </c>
      <c r="BA1288" s="256">
        <f ca="1">-SUMPRODUCT($O1230:BA1230,N(OFFSET($O234:BA234,0,MAX(COLUMN($O234:BA234))-COLUMN($O234:BA234),1,1)))</f>
        <v>0</v>
      </c>
      <c r="BB1288" s="256">
        <f ca="1">-SUMPRODUCT($O1230:BB1230,N(OFFSET($O234:BB234,0,MAX(COLUMN($O234:BB234))-COLUMN($O234:BB234),1,1)))</f>
        <v>0</v>
      </c>
      <c r="BC1288" s="256">
        <f ca="1">-SUMPRODUCT($O1230:BC1230,N(OFFSET($O234:BC234,0,MAX(COLUMN($O234:BC234))-COLUMN($O234:BC234),1,1)))</f>
        <v>0</v>
      </c>
      <c r="BD1288" s="256">
        <f ca="1">-SUMPRODUCT($O1230:BD1230,N(OFFSET($O234:BD234,0,MAX(COLUMN($O234:BD234))-COLUMN($O234:BD234),1,1)))</f>
        <v>0</v>
      </c>
      <c r="BE1288" s="256">
        <f ca="1">-SUMPRODUCT($O1230:BE1230,N(OFFSET($O234:BE234,0,MAX(COLUMN($O234:BE234))-COLUMN($O234:BE234),1,1)))</f>
        <v>0</v>
      </c>
      <c r="BF1288" s="256">
        <f ca="1">-SUMPRODUCT($O1230:BF1230,N(OFFSET($O234:BF234,0,MAX(COLUMN($O234:BF234))-COLUMN($O234:BF234),1,1)))</f>
        <v>0</v>
      </c>
      <c r="BG1288" s="256">
        <f ca="1">-SUMPRODUCT($O1230:BG1230,N(OFFSET($O234:BG234,0,MAX(COLUMN($O234:BG234))-COLUMN($O234:BG234),1,1)))</f>
        <v>0</v>
      </c>
      <c r="BH1288" s="256">
        <f ca="1">-SUMPRODUCT($O1230:BH1230,N(OFFSET($O234:BH234,0,MAX(COLUMN($O234:BH234))-COLUMN($O234:BH234),1,1)))</f>
        <v>0</v>
      </c>
      <c r="BI1288" s="256">
        <f ca="1">-SUMPRODUCT($O1230:BI1230,N(OFFSET($O234:BI234,0,MAX(COLUMN($O234:BI234))-COLUMN($O234:BI234),1,1)))</f>
        <v>0</v>
      </c>
      <c r="BJ1288" s="256">
        <f ca="1">-SUMPRODUCT($O1230:BJ1230,N(OFFSET($O234:BJ234,0,MAX(COLUMN($O234:BJ234))-COLUMN($O234:BJ234),1,1)))</f>
        <v>0</v>
      </c>
      <c r="BK1288" s="256">
        <f ca="1">-SUMPRODUCT($O1230:BK1230,N(OFFSET($O234:BK234,0,MAX(COLUMN($O234:BK234))-COLUMN($O234:BK234),1,1)))</f>
        <v>0</v>
      </c>
      <c r="BL1288" s="256">
        <f ca="1">-SUMPRODUCT($O1230:BL1230,N(OFFSET($O234:BL234,0,MAX(COLUMN($O234:BL234))-COLUMN($O234:BL234),1,1)))</f>
        <v>0</v>
      </c>
      <c r="BM1288" s="256">
        <f ca="1">-SUMPRODUCT($O1230:BM1230,N(OFFSET($O234:BM234,0,MAX(COLUMN($O234:BM234))-COLUMN($O234:BM234),1,1)))</f>
        <v>0</v>
      </c>
    </row>
    <row r="1289" spans="3:65" ht="12.75" outlineLevel="1">
      <c r="C1289" s="220">
        <f t="shared" si="1006"/>
        <v>24</v>
      </c>
      <c r="D1289" s="198" t="str">
        <f t="shared" si="1005"/>
        <v>…</v>
      </c>
      <c r="E1289" s="245" t="str">
        <f t="shared" si="1005"/>
        <v>Operating Expense</v>
      </c>
      <c r="F1289" s="215">
        <f t="shared" si="1005"/>
        <v>2</v>
      </c>
      <c r="G1289" s="215"/>
      <c r="H1289" s="221"/>
      <c r="I1289" s="221"/>
      <c r="K1289" s="236">
        <f t="shared" si="1007"/>
        <v>0</v>
      </c>
      <c r="L1289" s="237">
        <f t="shared" si="1008"/>
        <v>0</v>
      </c>
      <c r="O1289" s="256">
        <f ca="1">-SUMPRODUCT($O1231:O1231,N(OFFSET($O235:O235,0,MAX(COLUMN($O235:O235))-COLUMN($O235:O235),1,1)))</f>
        <v>0</v>
      </c>
      <c r="P1289" s="256">
        <f ca="1">-SUMPRODUCT($O1231:P1231,N(OFFSET($O235:P235,0,MAX(COLUMN($O235:P235))-COLUMN($O235:P235),1,1)))</f>
        <v>0</v>
      </c>
      <c r="Q1289" s="256">
        <f ca="1">-SUMPRODUCT($O1231:Q1231,N(OFFSET($O235:Q235,0,MAX(COLUMN($O235:Q235))-COLUMN($O235:Q235),1,1)))</f>
        <v>0</v>
      </c>
      <c r="R1289" s="256">
        <f ca="1">-SUMPRODUCT($O1231:R1231,N(OFFSET($O235:R235,0,MAX(COLUMN($O235:R235))-COLUMN($O235:R235),1,1)))</f>
        <v>0</v>
      </c>
      <c r="S1289" s="256">
        <f ca="1">-SUMPRODUCT($O1231:S1231,N(OFFSET($O235:S235,0,MAX(COLUMN($O235:S235))-COLUMN($O235:S235),1,1)))</f>
        <v>0</v>
      </c>
      <c r="T1289" s="256">
        <f ca="1">-SUMPRODUCT($O1231:T1231,N(OFFSET($O235:T235,0,MAX(COLUMN($O235:T235))-COLUMN($O235:T235),1,1)))</f>
        <v>0</v>
      </c>
      <c r="U1289" s="256">
        <f ca="1">-SUMPRODUCT($O1231:U1231,N(OFFSET($O235:U235,0,MAX(COLUMN($O235:U235))-COLUMN($O235:U235),1,1)))</f>
        <v>0</v>
      </c>
      <c r="V1289" s="256">
        <f ca="1">-SUMPRODUCT($O1231:V1231,N(OFFSET($O235:V235,0,MAX(COLUMN($O235:V235))-COLUMN($O235:V235),1,1)))</f>
        <v>0</v>
      </c>
      <c r="W1289" s="256">
        <f ca="1">-SUMPRODUCT($O1231:W1231,N(OFFSET($O235:W235,0,MAX(COLUMN($O235:W235))-COLUMN($O235:W235),1,1)))</f>
        <v>0</v>
      </c>
      <c r="X1289" s="256">
        <f ca="1">-SUMPRODUCT($O1231:X1231,N(OFFSET($O235:X235,0,MAX(COLUMN($O235:X235))-COLUMN($O235:X235),1,1)))</f>
        <v>0</v>
      </c>
      <c r="Y1289" s="256">
        <f ca="1">-SUMPRODUCT($O1231:Y1231,N(OFFSET($O235:Y235,0,MAX(COLUMN($O235:Y235))-COLUMN($O235:Y235),1,1)))</f>
        <v>0</v>
      </c>
      <c r="Z1289" s="256">
        <f ca="1">-SUMPRODUCT($O1231:Z1231,N(OFFSET($O235:Z235,0,MAX(COLUMN($O235:Z235))-COLUMN($O235:Z235),1,1)))</f>
        <v>0</v>
      </c>
      <c r="AA1289" s="256">
        <f ca="1">-SUMPRODUCT($O1231:AA1231,N(OFFSET($O235:AA235,0,MAX(COLUMN($O235:AA235))-COLUMN($O235:AA235),1,1)))</f>
        <v>0</v>
      </c>
      <c r="AB1289" s="256">
        <f ca="1">-SUMPRODUCT($O1231:AB1231,N(OFFSET($O235:AB235,0,MAX(COLUMN($O235:AB235))-COLUMN($O235:AB235),1,1)))</f>
        <v>0</v>
      </c>
      <c r="AC1289" s="256">
        <f ca="1">-SUMPRODUCT($O1231:AC1231,N(OFFSET($O235:AC235,0,MAX(COLUMN($O235:AC235))-COLUMN($O235:AC235),1,1)))</f>
        <v>0</v>
      </c>
      <c r="AD1289" s="256">
        <f ca="1">-SUMPRODUCT($O1231:AD1231,N(OFFSET($O235:AD235,0,MAX(COLUMN($O235:AD235))-COLUMN($O235:AD235),1,1)))</f>
        <v>0</v>
      </c>
      <c r="AE1289" s="256">
        <f ca="1">-SUMPRODUCT($O1231:AE1231,N(OFFSET($O235:AE235,0,MAX(COLUMN($O235:AE235))-COLUMN($O235:AE235),1,1)))</f>
        <v>0</v>
      </c>
      <c r="AF1289" s="256">
        <f ca="1">-SUMPRODUCT($O1231:AF1231,N(OFFSET($O235:AF235,0,MAX(COLUMN($O235:AF235))-COLUMN($O235:AF235),1,1)))</f>
        <v>0</v>
      </c>
      <c r="AG1289" s="256">
        <f ca="1">-SUMPRODUCT($O1231:AG1231,N(OFFSET($O235:AG235,0,MAX(COLUMN($O235:AG235))-COLUMN($O235:AG235),1,1)))</f>
        <v>0</v>
      </c>
      <c r="AH1289" s="256">
        <f ca="1">-SUMPRODUCT($O1231:AH1231,N(OFFSET($O235:AH235,0,MAX(COLUMN($O235:AH235))-COLUMN($O235:AH235),1,1)))</f>
        <v>0</v>
      </c>
      <c r="AI1289" s="256">
        <f ca="1">-SUMPRODUCT($O1231:AI1231,N(OFFSET($O235:AI235,0,MAX(COLUMN($O235:AI235))-COLUMN($O235:AI235),1,1)))</f>
        <v>0</v>
      </c>
      <c r="AJ1289" s="256">
        <f ca="1">-SUMPRODUCT($O1231:AJ1231,N(OFFSET($O235:AJ235,0,MAX(COLUMN($O235:AJ235))-COLUMN($O235:AJ235),1,1)))</f>
        <v>0</v>
      </c>
      <c r="AK1289" s="256">
        <f ca="1">-SUMPRODUCT($O1231:AK1231,N(OFFSET($O235:AK235,0,MAX(COLUMN($O235:AK235))-COLUMN($O235:AK235),1,1)))</f>
        <v>0</v>
      </c>
      <c r="AL1289" s="256">
        <f ca="1">-SUMPRODUCT($O1231:AL1231,N(OFFSET($O235:AL235,0,MAX(COLUMN($O235:AL235))-COLUMN($O235:AL235),1,1)))</f>
        <v>0</v>
      </c>
      <c r="AM1289" s="256">
        <f ca="1">-SUMPRODUCT($O1231:AM1231,N(OFFSET($O235:AM235,0,MAX(COLUMN($O235:AM235))-COLUMN($O235:AM235),1,1)))</f>
        <v>0</v>
      </c>
      <c r="AN1289" s="256">
        <f ca="1">-SUMPRODUCT($O1231:AN1231,N(OFFSET($O235:AN235,0,MAX(COLUMN($O235:AN235))-COLUMN($O235:AN235),1,1)))</f>
        <v>0</v>
      </c>
      <c r="AO1289" s="256">
        <f ca="1">-SUMPRODUCT($O1231:AO1231,N(OFFSET($O235:AO235,0,MAX(COLUMN($O235:AO235))-COLUMN($O235:AO235),1,1)))</f>
        <v>0</v>
      </c>
      <c r="AP1289" s="256">
        <f ca="1">-SUMPRODUCT($O1231:AP1231,N(OFFSET($O235:AP235,0,MAX(COLUMN($O235:AP235))-COLUMN($O235:AP235),1,1)))</f>
        <v>0</v>
      </c>
      <c r="AQ1289" s="256">
        <f ca="1">-SUMPRODUCT($O1231:AQ1231,N(OFFSET($O235:AQ235,0,MAX(COLUMN($O235:AQ235))-COLUMN($O235:AQ235),1,1)))</f>
        <v>0</v>
      </c>
      <c r="AR1289" s="256">
        <f ca="1">-SUMPRODUCT($O1231:AR1231,N(OFFSET($O235:AR235,0,MAX(COLUMN($O235:AR235))-COLUMN($O235:AR235),1,1)))</f>
        <v>0</v>
      </c>
      <c r="AS1289" s="256">
        <f ca="1">-SUMPRODUCT($O1231:AS1231,N(OFFSET($O235:AS235,0,MAX(COLUMN($O235:AS235))-COLUMN($O235:AS235),1,1)))</f>
        <v>0</v>
      </c>
      <c r="AT1289" s="256">
        <f ca="1">-SUMPRODUCT($O1231:AT1231,N(OFFSET($O235:AT235,0,MAX(COLUMN($O235:AT235))-COLUMN($O235:AT235),1,1)))</f>
        <v>0</v>
      </c>
      <c r="AU1289" s="256">
        <f ca="1">-SUMPRODUCT($O1231:AU1231,N(OFFSET($O235:AU235,0,MAX(COLUMN($O235:AU235))-COLUMN($O235:AU235),1,1)))</f>
        <v>0</v>
      </c>
      <c r="AV1289" s="256">
        <f ca="1">-SUMPRODUCT($O1231:AV1231,N(OFFSET($O235:AV235,0,MAX(COLUMN($O235:AV235))-COLUMN($O235:AV235),1,1)))</f>
        <v>0</v>
      </c>
      <c r="AW1289" s="256">
        <f ca="1">-SUMPRODUCT($O1231:AW1231,N(OFFSET($O235:AW235,0,MAX(COLUMN($O235:AW235))-COLUMN($O235:AW235),1,1)))</f>
        <v>0</v>
      </c>
      <c r="AX1289" s="256">
        <f ca="1">-SUMPRODUCT($O1231:AX1231,N(OFFSET($O235:AX235,0,MAX(COLUMN($O235:AX235))-COLUMN($O235:AX235),1,1)))</f>
        <v>0</v>
      </c>
      <c r="AY1289" s="256">
        <f ca="1">-SUMPRODUCT($O1231:AY1231,N(OFFSET($O235:AY235,0,MAX(COLUMN($O235:AY235))-COLUMN($O235:AY235),1,1)))</f>
        <v>0</v>
      </c>
      <c r="AZ1289" s="256">
        <f ca="1">-SUMPRODUCT($O1231:AZ1231,N(OFFSET($O235:AZ235,0,MAX(COLUMN($O235:AZ235))-COLUMN($O235:AZ235),1,1)))</f>
        <v>0</v>
      </c>
      <c r="BA1289" s="256">
        <f ca="1">-SUMPRODUCT($O1231:BA1231,N(OFFSET($O235:BA235,0,MAX(COLUMN($O235:BA235))-COLUMN($O235:BA235),1,1)))</f>
        <v>0</v>
      </c>
      <c r="BB1289" s="256">
        <f ca="1">-SUMPRODUCT($O1231:BB1231,N(OFFSET($O235:BB235,0,MAX(COLUMN($O235:BB235))-COLUMN($O235:BB235),1,1)))</f>
        <v>0</v>
      </c>
      <c r="BC1289" s="256">
        <f ca="1">-SUMPRODUCT($O1231:BC1231,N(OFFSET($O235:BC235,0,MAX(COLUMN($O235:BC235))-COLUMN($O235:BC235),1,1)))</f>
        <v>0</v>
      </c>
      <c r="BD1289" s="256">
        <f ca="1">-SUMPRODUCT($O1231:BD1231,N(OFFSET($O235:BD235,0,MAX(COLUMN($O235:BD235))-COLUMN($O235:BD235),1,1)))</f>
        <v>0</v>
      </c>
      <c r="BE1289" s="256">
        <f ca="1">-SUMPRODUCT($O1231:BE1231,N(OFFSET($O235:BE235,0,MAX(COLUMN($O235:BE235))-COLUMN($O235:BE235),1,1)))</f>
        <v>0</v>
      </c>
      <c r="BF1289" s="256">
        <f ca="1">-SUMPRODUCT($O1231:BF1231,N(OFFSET($O235:BF235,0,MAX(COLUMN($O235:BF235))-COLUMN($O235:BF235),1,1)))</f>
        <v>0</v>
      </c>
      <c r="BG1289" s="256">
        <f ca="1">-SUMPRODUCT($O1231:BG1231,N(OFFSET($O235:BG235,0,MAX(COLUMN($O235:BG235))-COLUMN($O235:BG235),1,1)))</f>
        <v>0</v>
      </c>
      <c r="BH1289" s="256">
        <f ca="1">-SUMPRODUCT($O1231:BH1231,N(OFFSET($O235:BH235,0,MAX(COLUMN($O235:BH235))-COLUMN($O235:BH235),1,1)))</f>
        <v>0</v>
      </c>
      <c r="BI1289" s="256">
        <f ca="1">-SUMPRODUCT($O1231:BI1231,N(OFFSET($O235:BI235,0,MAX(COLUMN($O235:BI235))-COLUMN($O235:BI235),1,1)))</f>
        <v>0</v>
      </c>
      <c r="BJ1289" s="256">
        <f ca="1">-SUMPRODUCT($O1231:BJ1231,N(OFFSET($O235:BJ235,0,MAX(COLUMN($O235:BJ235))-COLUMN($O235:BJ235),1,1)))</f>
        <v>0</v>
      </c>
      <c r="BK1289" s="256">
        <f ca="1">-SUMPRODUCT($O1231:BK1231,N(OFFSET($O235:BK235,0,MAX(COLUMN($O235:BK235))-COLUMN($O235:BK235),1,1)))</f>
        <v>0</v>
      </c>
      <c r="BL1289" s="256">
        <f ca="1">-SUMPRODUCT($O1231:BL1231,N(OFFSET($O235:BL235,0,MAX(COLUMN($O235:BL235))-COLUMN($O235:BL235),1,1)))</f>
        <v>0</v>
      </c>
      <c r="BM1289" s="256">
        <f ca="1">-SUMPRODUCT($O1231:BM1231,N(OFFSET($O235:BM235,0,MAX(COLUMN($O235:BM235))-COLUMN($O235:BM235),1,1)))</f>
        <v>0</v>
      </c>
    </row>
    <row r="1290" spans="3:65" ht="12.75" outlineLevel="1">
      <c r="C1290" s="220">
        <f t="shared" si="1006"/>
        <v>25</v>
      </c>
      <c r="D1290" s="198" t="str">
        <f t="shared" si="1005"/>
        <v>…</v>
      </c>
      <c r="E1290" s="245" t="str">
        <f t="shared" si="1005"/>
        <v>Operating Expense</v>
      </c>
      <c r="F1290" s="215">
        <f t="shared" si="1005"/>
        <v>2</v>
      </c>
      <c r="G1290" s="215"/>
      <c r="H1290" s="221"/>
      <c r="I1290" s="221"/>
      <c r="K1290" s="239">
        <f t="shared" si="1007"/>
        <v>0</v>
      </c>
      <c r="L1290" s="240">
        <f t="shared" si="1008"/>
        <v>0</v>
      </c>
      <c r="O1290" s="256">
        <f ca="1">-SUMPRODUCT($O1232:O1232,N(OFFSET($O236:O236,0,MAX(COLUMN($O236:O236))-COLUMN($O236:O236),1,1)))</f>
        <v>0</v>
      </c>
      <c r="P1290" s="256">
        <f ca="1">-SUMPRODUCT($O1232:P1232,N(OFFSET($O236:P236,0,MAX(COLUMN($O236:P236))-COLUMN($O236:P236),1,1)))</f>
        <v>0</v>
      </c>
      <c r="Q1290" s="256">
        <f ca="1">-SUMPRODUCT($O1232:Q1232,N(OFFSET($O236:Q236,0,MAX(COLUMN($O236:Q236))-COLUMN($O236:Q236),1,1)))</f>
        <v>0</v>
      </c>
      <c r="R1290" s="256">
        <f ca="1">-SUMPRODUCT($O1232:R1232,N(OFFSET($O236:R236,0,MAX(COLUMN($O236:R236))-COLUMN($O236:R236),1,1)))</f>
        <v>0</v>
      </c>
      <c r="S1290" s="256">
        <f ca="1">-SUMPRODUCT($O1232:S1232,N(OFFSET($O236:S236,0,MAX(COLUMN($O236:S236))-COLUMN($O236:S236),1,1)))</f>
        <v>0</v>
      </c>
      <c r="T1290" s="256">
        <f ca="1">-SUMPRODUCT($O1232:T1232,N(OFFSET($O236:T236,0,MAX(COLUMN($O236:T236))-COLUMN($O236:T236),1,1)))</f>
        <v>0</v>
      </c>
      <c r="U1290" s="256">
        <f ca="1">-SUMPRODUCT($O1232:U1232,N(OFFSET($O236:U236,0,MAX(COLUMN($O236:U236))-COLUMN($O236:U236),1,1)))</f>
        <v>0</v>
      </c>
      <c r="V1290" s="256">
        <f ca="1">-SUMPRODUCT($O1232:V1232,N(OFFSET($O236:V236,0,MAX(COLUMN($O236:V236))-COLUMN($O236:V236),1,1)))</f>
        <v>0</v>
      </c>
      <c r="W1290" s="256">
        <f ca="1">-SUMPRODUCT($O1232:W1232,N(OFFSET($O236:W236,0,MAX(COLUMN($O236:W236))-COLUMN($O236:W236),1,1)))</f>
        <v>0</v>
      </c>
      <c r="X1290" s="256">
        <f ca="1">-SUMPRODUCT($O1232:X1232,N(OFFSET($O236:X236,0,MAX(COLUMN($O236:X236))-COLUMN($O236:X236),1,1)))</f>
        <v>0</v>
      </c>
      <c r="Y1290" s="256">
        <f ca="1">-SUMPRODUCT($O1232:Y1232,N(OFFSET($O236:Y236,0,MAX(COLUMN($O236:Y236))-COLUMN($O236:Y236),1,1)))</f>
        <v>0</v>
      </c>
      <c r="Z1290" s="256">
        <f ca="1">-SUMPRODUCT($O1232:Z1232,N(OFFSET($O236:Z236,0,MAX(COLUMN($O236:Z236))-COLUMN($O236:Z236),1,1)))</f>
        <v>0</v>
      </c>
      <c r="AA1290" s="256">
        <f ca="1">-SUMPRODUCT($O1232:AA1232,N(OFFSET($O236:AA236,0,MAX(COLUMN($O236:AA236))-COLUMN($O236:AA236),1,1)))</f>
        <v>0</v>
      </c>
      <c r="AB1290" s="256">
        <f ca="1">-SUMPRODUCT($O1232:AB1232,N(OFFSET($O236:AB236,0,MAX(COLUMN($O236:AB236))-COLUMN($O236:AB236),1,1)))</f>
        <v>0</v>
      </c>
      <c r="AC1290" s="256">
        <f ca="1">-SUMPRODUCT($O1232:AC1232,N(OFFSET($O236:AC236,0,MAX(COLUMN($O236:AC236))-COLUMN($O236:AC236),1,1)))</f>
        <v>0</v>
      </c>
      <c r="AD1290" s="256">
        <f ca="1">-SUMPRODUCT($O1232:AD1232,N(OFFSET($O236:AD236,0,MAX(COLUMN($O236:AD236))-COLUMN($O236:AD236),1,1)))</f>
        <v>0</v>
      </c>
      <c r="AE1290" s="256">
        <f ca="1">-SUMPRODUCT($O1232:AE1232,N(OFFSET($O236:AE236,0,MAX(COLUMN($O236:AE236))-COLUMN($O236:AE236),1,1)))</f>
        <v>0</v>
      </c>
      <c r="AF1290" s="256">
        <f ca="1">-SUMPRODUCT($O1232:AF1232,N(OFFSET($O236:AF236,0,MAX(COLUMN($O236:AF236))-COLUMN($O236:AF236),1,1)))</f>
        <v>0</v>
      </c>
      <c r="AG1290" s="256">
        <f ca="1">-SUMPRODUCT($O1232:AG1232,N(OFFSET($O236:AG236,0,MAX(COLUMN($O236:AG236))-COLUMN($O236:AG236),1,1)))</f>
        <v>0</v>
      </c>
      <c r="AH1290" s="256">
        <f ca="1">-SUMPRODUCT($O1232:AH1232,N(OFFSET($O236:AH236,0,MAX(COLUMN($O236:AH236))-COLUMN($O236:AH236),1,1)))</f>
        <v>0</v>
      </c>
      <c r="AI1290" s="256">
        <f ca="1">-SUMPRODUCT($O1232:AI1232,N(OFFSET($O236:AI236,0,MAX(COLUMN($O236:AI236))-COLUMN($O236:AI236),1,1)))</f>
        <v>0</v>
      </c>
      <c r="AJ1290" s="256">
        <f ca="1">-SUMPRODUCT($O1232:AJ1232,N(OFFSET($O236:AJ236,0,MAX(COLUMN($O236:AJ236))-COLUMN($O236:AJ236),1,1)))</f>
        <v>0</v>
      </c>
      <c r="AK1290" s="256">
        <f ca="1">-SUMPRODUCT($O1232:AK1232,N(OFFSET($O236:AK236,0,MAX(COLUMN($O236:AK236))-COLUMN($O236:AK236),1,1)))</f>
        <v>0</v>
      </c>
      <c r="AL1290" s="256">
        <f ca="1">-SUMPRODUCT($O1232:AL1232,N(OFFSET($O236:AL236,0,MAX(COLUMN($O236:AL236))-COLUMN($O236:AL236),1,1)))</f>
        <v>0</v>
      </c>
      <c r="AM1290" s="256">
        <f ca="1">-SUMPRODUCT($O1232:AM1232,N(OFFSET($O236:AM236,0,MAX(COLUMN($O236:AM236))-COLUMN($O236:AM236),1,1)))</f>
        <v>0</v>
      </c>
      <c r="AN1290" s="256">
        <f ca="1">-SUMPRODUCT($O1232:AN1232,N(OFFSET($O236:AN236,0,MAX(COLUMN($O236:AN236))-COLUMN($O236:AN236),1,1)))</f>
        <v>0</v>
      </c>
      <c r="AO1290" s="256">
        <f ca="1">-SUMPRODUCT($O1232:AO1232,N(OFFSET($O236:AO236,0,MAX(COLUMN($O236:AO236))-COLUMN($O236:AO236),1,1)))</f>
        <v>0</v>
      </c>
      <c r="AP1290" s="256">
        <f ca="1">-SUMPRODUCT($O1232:AP1232,N(OFFSET($O236:AP236,0,MAX(COLUMN($O236:AP236))-COLUMN($O236:AP236),1,1)))</f>
        <v>0</v>
      </c>
      <c r="AQ1290" s="256">
        <f ca="1">-SUMPRODUCT($O1232:AQ1232,N(OFFSET($O236:AQ236,0,MAX(COLUMN($O236:AQ236))-COLUMN($O236:AQ236),1,1)))</f>
        <v>0</v>
      </c>
      <c r="AR1290" s="256">
        <f ca="1">-SUMPRODUCT($O1232:AR1232,N(OFFSET($O236:AR236,0,MAX(COLUMN($O236:AR236))-COLUMN($O236:AR236),1,1)))</f>
        <v>0</v>
      </c>
      <c r="AS1290" s="256">
        <f ca="1">-SUMPRODUCT($O1232:AS1232,N(OFFSET($O236:AS236,0,MAX(COLUMN($O236:AS236))-COLUMN($O236:AS236),1,1)))</f>
        <v>0</v>
      </c>
      <c r="AT1290" s="256">
        <f ca="1">-SUMPRODUCT($O1232:AT1232,N(OFFSET($O236:AT236,0,MAX(COLUMN($O236:AT236))-COLUMN($O236:AT236),1,1)))</f>
        <v>0</v>
      </c>
      <c r="AU1290" s="256">
        <f ca="1">-SUMPRODUCT($O1232:AU1232,N(OFFSET($O236:AU236,0,MAX(COLUMN($O236:AU236))-COLUMN($O236:AU236),1,1)))</f>
        <v>0</v>
      </c>
      <c r="AV1290" s="256">
        <f ca="1">-SUMPRODUCT($O1232:AV1232,N(OFFSET($O236:AV236,0,MAX(COLUMN($O236:AV236))-COLUMN($O236:AV236),1,1)))</f>
        <v>0</v>
      </c>
      <c r="AW1290" s="256">
        <f ca="1">-SUMPRODUCT($O1232:AW1232,N(OFFSET($O236:AW236,0,MAX(COLUMN($O236:AW236))-COLUMN($O236:AW236),1,1)))</f>
        <v>0</v>
      </c>
      <c r="AX1290" s="256">
        <f ca="1">-SUMPRODUCT($O1232:AX1232,N(OFFSET($O236:AX236,0,MAX(COLUMN($O236:AX236))-COLUMN($O236:AX236),1,1)))</f>
        <v>0</v>
      </c>
      <c r="AY1290" s="256">
        <f ca="1">-SUMPRODUCT($O1232:AY1232,N(OFFSET($O236:AY236,0,MAX(COLUMN($O236:AY236))-COLUMN($O236:AY236),1,1)))</f>
        <v>0</v>
      </c>
      <c r="AZ1290" s="256">
        <f ca="1">-SUMPRODUCT($O1232:AZ1232,N(OFFSET($O236:AZ236,0,MAX(COLUMN($O236:AZ236))-COLUMN($O236:AZ236),1,1)))</f>
        <v>0</v>
      </c>
      <c r="BA1290" s="256">
        <f ca="1">-SUMPRODUCT($O1232:BA1232,N(OFFSET($O236:BA236,0,MAX(COLUMN($O236:BA236))-COLUMN($O236:BA236),1,1)))</f>
        <v>0</v>
      </c>
      <c r="BB1290" s="256">
        <f ca="1">-SUMPRODUCT($O1232:BB1232,N(OFFSET($O236:BB236,0,MAX(COLUMN($O236:BB236))-COLUMN($O236:BB236),1,1)))</f>
        <v>0</v>
      </c>
      <c r="BC1290" s="256">
        <f ca="1">-SUMPRODUCT($O1232:BC1232,N(OFFSET($O236:BC236,0,MAX(COLUMN($O236:BC236))-COLUMN($O236:BC236),1,1)))</f>
        <v>0</v>
      </c>
      <c r="BD1290" s="256">
        <f ca="1">-SUMPRODUCT($O1232:BD1232,N(OFFSET($O236:BD236,0,MAX(COLUMN($O236:BD236))-COLUMN($O236:BD236),1,1)))</f>
        <v>0</v>
      </c>
      <c r="BE1290" s="256">
        <f ca="1">-SUMPRODUCT($O1232:BE1232,N(OFFSET($O236:BE236,0,MAX(COLUMN($O236:BE236))-COLUMN($O236:BE236),1,1)))</f>
        <v>0</v>
      </c>
      <c r="BF1290" s="256">
        <f ca="1">-SUMPRODUCT($O1232:BF1232,N(OFFSET($O236:BF236,0,MAX(COLUMN($O236:BF236))-COLUMN($O236:BF236),1,1)))</f>
        <v>0</v>
      </c>
      <c r="BG1290" s="256">
        <f ca="1">-SUMPRODUCT($O1232:BG1232,N(OFFSET($O236:BG236,0,MAX(COLUMN($O236:BG236))-COLUMN($O236:BG236),1,1)))</f>
        <v>0</v>
      </c>
      <c r="BH1290" s="256">
        <f ca="1">-SUMPRODUCT($O1232:BH1232,N(OFFSET($O236:BH236,0,MAX(COLUMN($O236:BH236))-COLUMN($O236:BH236),1,1)))</f>
        <v>0</v>
      </c>
      <c r="BI1290" s="256">
        <f ca="1">-SUMPRODUCT($O1232:BI1232,N(OFFSET($O236:BI236,0,MAX(COLUMN($O236:BI236))-COLUMN($O236:BI236),1,1)))</f>
        <v>0</v>
      </c>
      <c r="BJ1290" s="256">
        <f ca="1">-SUMPRODUCT($O1232:BJ1232,N(OFFSET($O236:BJ236,0,MAX(COLUMN($O236:BJ236))-COLUMN($O236:BJ236),1,1)))</f>
        <v>0</v>
      </c>
      <c r="BK1290" s="256">
        <f ca="1">-SUMPRODUCT($O1232:BK1232,N(OFFSET($O236:BK236,0,MAX(COLUMN($O236:BK236))-COLUMN($O236:BK236),1,1)))</f>
        <v>0</v>
      </c>
      <c r="BL1290" s="256">
        <f ca="1">-SUMPRODUCT($O1232:BL1232,N(OFFSET($O236:BL236,0,MAX(COLUMN($O236:BL236))-COLUMN($O236:BL236),1,1)))</f>
        <v>0</v>
      </c>
      <c r="BM1290" s="256">
        <f ca="1">-SUMPRODUCT($O1232:BM1232,N(OFFSET($O236:BM236,0,MAX(COLUMN($O236:BM236))-COLUMN($O236:BM236),1,1)))</f>
        <v>0</v>
      </c>
    </row>
    <row r="1291" spans="4:65" ht="12.75" outlineLevel="1">
      <c r="D1291" s="226" t="str">
        <f>"Total "&amp;D1265</f>
        <v>Total ITC Normalization, After Tax</v>
      </c>
      <c r="K1291" s="241">
        <f t="shared" si="1007"/>
        <v>0</v>
      </c>
      <c r="L1291" s="242">
        <f t="shared" si="1008"/>
        <v>0</v>
      </c>
      <c r="O1291" s="243">
        <f t="shared" si="1009" ref="O1291:AT1291">SUM(O1266:O1290)</f>
        <v>0</v>
      </c>
      <c r="P1291" s="243">
        <f t="shared" si="1009"/>
        <v>0</v>
      </c>
      <c r="Q1291" s="243">
        <f t="shared" si="1009"/>
        <v>0</v>
      </c>
      <c r="R1291" s="243">
        <f t="shared" si="1009"/>
        <v>0</v>
      </c>
      <c r="S1291" s="243">
        <f t="shared" si="1009"/>
        <v>0</v>
      </c>
      <c r="T1291" s="243">
        <f t="shared" si="1009"/>
        <v>0</v>
      </c>
      <c r="U1291" s="243">
        <f t="shared" si="1009"/>
        <v>0</v>
      </c>
      <c r="V1291" s="243">
        <f t="shared" si="1009"/>
        <v>0</v>
      </c>
      <c r="W1291" s="243">
        <f t="shared" si="1009"/>
        <v>0</v>
      </c>
      <c r="X1291" s="243">
        <f t="shared" si="1009"/>
        <v>0</v>
      </c>
      <c r="Y1291" s="243">
        <f t="shared" si="1009"/>
        <v>0</v>
      </c>
      <c r="Z1291" s="243">
        <f t="shared" si="1009"/>
        <v>0</v>
      </c>
      <c r="AA1291" s="243">
        <f t="shared" si="1009"/>
        <v>0</v>
      </c>
      <c r="AB1291" s="243">
        <f t="shared" si="1009"/>
        <v>0</v>
      </c>
      <c r="AC1291" s="243">
        <f t="shared" si="1009"/>
        <v>0</v>
      </c>
      <c r="AD1291" s="243">
        <f t="shared" si="1009"/>
        <v>0</v>
      </c>
      <c r="AE1291" s="243">
        <f t="shared" si="1009"/>
        <v>0</v>
      </c>
      <c r="AF1291" s="243">
        <f t="shared" si="1009"/>
        <v>0</v>
      </c>
      <c r="AG1291" s="243">
        <f t="shared" si="1009"/>
        <v>0</v>
      </c>
      <c r="AH1291" s="243">
        <f t="shared" si="1009"/>
        <v>0</v>
      </c>
      <c r="AI1291" s="243">
        <f t="shared" si="1009"/>
        <v>0</v>
      </c>
      <c r="AJ1291" s="243">
        <f t="shared" si="1009"/>
        <v>0</v>
      </c>
      <c r="AK1291" s="243">
        <f t="shared" si="1009"/>
        <v>0</v>
      </c>
      <c r="AL1291" s="243">
        <f t="shared" si="1009"/>
        <v>0</v>
      </c>
      <c r="AM1291" s="243">
        <f t="shared" si="1009"/>
        <v>0</v>
      </c>
      <c r="AN1291" s="243">
        <f t="shared" si="1009"/>
        <v>0</v>
      </c>
      <c r="AO1291" s="243">
        <f t="shared" si="1009"/>
        <v>0</v>
      </c>
      <c r="AP1291" s="243">
        <f t="shared" si="1009"/>
        <v>0</v>
      </c>
      <c r="AQ1291" s="243">
        <f t="shared" si="1009"/>
        <v>0</v>
      </c>
      <c r="AR1291" s="243">
        <f t="shared" si="1009"/>
        <v>0</v>
      </c>
      <c r="AS1291" s="243">
        <f t="shared" si="1009"/>
        <v>0</v>
      </c>
      <c r="AT1291" s="243">
        <f t="shared" si="1009"/>
        <v>0</v>
      </c>
      <c r="AU1291" s="243">
        <f t="shared" si="1010" ref="AU1291:BM1291">SUM(AU1266:AU1290)</f>
        <v>0</v>
      </c>
      <c r="AV1291" s="243">
        <f t="shared" si="1010"/>
        <v>0</v>
      </c>
      <c r="AW1291" s="243">
        <f t="shared" si="1010"/>
        <v>0</v>
      </c>
      <c r="AX1291" s="243">
        <f t="shared" si="1010"/>
        <v>0</v>
      </c>
      <c r="AY1291" s="243">
        <f t="shared" si="1010"/>
        <v>0</v>
      </c>
      <c r="AZ1291" s="243">
        <f t="shared" si="1010"/>
        <v>0</v>
      </c>
      <c r="BA1291" s="243">
        <f t="shared" si="1010"/>
        <v>0</v>
      </c>
      <c r="BB1291" s="243">
        <f t="shared" si="1010"/>
        <v>0</v>
      </c>
      <c r="BC1291" s="243">
        <f t="shared" si="1010"/>
        <v>0</v>
      </c>
      <c r="BD1291" s="243">
        <f t="shared" si="1010"/>
        <v>0</v>
      </c>
      <c r="BE1291" s="243">
        <f t="shared" si="1010"/>
        <v>0</v>
      </c>
      <c r="BF1291" s="243">
        <f t="shared" si="1010"/>
        <v>0</v>
      </c>
      <c r="BG1291" s="243">
        <f t="shared" si="1010"/>
        <v>0</v>
      </c>
      <c r="BH1291" s="243">
        <f t="shared" si="1010"/>
        <v>0</v>
      </c>
      <c r="BI1291" s="243">
        <f t="shared" si="1010"/>
        <v>0</v>
      </c>
      <c r="BJ1291" s="243">
        <f t="shared" si="1010"/>
        <v>0</v>
      </c>
      <c r="BK1291" s="243">
        <f t="shared" si="1010"/>
        <v>0</v>
      </c>
      <c r="BL1291" s="243">
        <f t="shared" si="1010"/>
        <v>0</v>
      </c>
      <c r="BM1291" s="243">
        <f t="shared" si="1010"/>
        <v>0</v>
      </c>
    </row>
    <row r="1292" spans="4:7" s="221" customFormat="1" ht="12.75" outlineLevel="1">
      <c r="D1292" s="229"/>
      <c r="F1292" s="230"/>
      <c r="G1292" s="230"/>
    </row>
    <row r="1293" spans="4:7" s="221" customFormat="1" ht="12.75" outlineLevel="1">
      <c r="D1293" s="229"/>
      <c r="F1293" s="230"/>
      <c r="G1293" s="230"/>
    </row>
    <row r="1294" spans="4:65" ht="15" outlineLevel="1">
      <c r="D1294" s="218" t="s">
        <v>76</v>
      </c>
      <c r="E1294" s="213"/>
      <c r="F1294" s="186"/>
      <c r="G1294" s="186"/>
      <c r="H1294" s="275" t="s">
        <v>77</v>
      </c>
      <c r="I1294" s="221"/>
      <c r="K1294" s="216"/>
      <c r="L1294" s="216"/>
      <c r="M1294" s="216"/>
      <c r="O1294" s="216"/>
      <c r="P1294" s="216"/>
      <c r="Q1294" s="216"/>
      <c r="R1294" s="216"/>
      <c r="S1294" s="216"/>
      <c r="T1294" s="216"/>
      <c r="U1294" s="216"/>
      <c r="V1294" s="216"/>
      <c r="W1294" s="216"/>
      <c r="X1294" s="216"/>
      <c r="Y1294" s="216"/>
      <c r="Z1294" s="216"/>
      <c r="AA1294" s="216"/>
      <c r="AB1294" s="216"/>
      <c r="AC1294" s="216"/>
      <c r="AD1294" s="216"/>
      <c r="AE1294" s="216"/>
      <c r="AF1294" s="216"/>
      <c r="AG1294" s="216"/>
      <c r="AH1294" s="216"/>
      <c r="AI1294" s="216"/>
      <c r="AJ1294" s="216"/>
      <c r="AK1294" s="216"/>
      <c r="AL1294" s="216"/>
      <c r="AM1294" s="216"/>
      <c r="AN1294" s="216"/>
      <c r="AO1294" s="216"/>
      <c r="AP1294" s="216"/>
      <c r="AQ1294" s="216"/>
      <c r="AR1294" s="216"/>
      <c r="AS1294" s="216"/>
      <c r="AT1294" s="216"/>
      <c r="AU1294" s="216"/>
      <c r="AV1294" s="216"/>
      <c r="AW1294" s="216"/>
      <c r="AX1294" s="216"/>
      <c r="AY1294" s="216"/>
      <c r="AZ1294" s="216"/>
      <c r="BA1294" s="216"/>
      <c r="BB1294" s="216"/>
      <c r="BC1294" s="216"/>
      <c r="BD1294" s="216"/>
      <c r="BE1294" s="216"/>
      <c r="BF1294" s="216"/>
      <c r="BG1294" s="216"/>
      <c r="BH1294" s="216"/>
      <c r="BI1294" s="216"/>
      <c r="BJ1294" s="216"/>
      <c r="BK1294" s="216"/>
      <c r="BL1294" s="216"/>
      <c r="BM1294" s="216"/>
    </row>
    <row r="1295" spans="3:65" ht="12.75" outlineLevel="1">
      <c r="C1295" s="220">
        <f>C1294+1</f>
        <v>1</v>
      </c>
      <c r="D1295" s="198" t="str">
        <f t="shared" si="1011" ref="D1295:F1319">INDEX(D$64:D$88,$C1295,1)</f>
        <v>Capital Costs</v>
      </c>
      <c r="E1295" s="245" t="str">
        <f t="shared" si="1011"/>
        <v>Capital</v>
      </c>
      <c r="F1295" s="215">
        <f t="shared" si="1011"/>
        <v>4</v>
      </c>
      <c r="G1295" s="215"/>
      <c r="H1295" s="276">
        <f t="shared" si="1012" ref="H1295:H1319">Tax_Rate</f>
        <v>0.25345000000000001</v>
      </c>
      <c r="I1295" s="221"/>
      <c r="K1295" s="236">
        <f>SUMPRODUCT(O1295:BM1295,$O$12:$BM$12)</f>
        <v>0</v>
      </c>
      <c r="L1295" s="237">
        <f>SUM(O1295:BM1295)</f>
        <v>0</v>
      </c>
      <c r="O1295" s="256">
        <f ca="1">-SUMPRODUCT($O1237:O1237,N(OFFSET($O212:O212,0,MAX(COLUMN($O212:O212))-COLUMN($O212:O212),1,1)))*$H1295</f>
        <v>0</v>
      </c>
      <c r="P1295" s="256">
        <f ca="1">-SUMPRODUCT($O1237:P1237,N(OFFSET($O212:P212,0,MAX(COLUMN($O212:P212))-COLUMN($O212:P212),1,1)))*$H1295</f>
        <v>0</v>
      </c>
      <c r="Q1295" s="256">
        <f ca="1">-SUMPRODUCT($O1237:Q1237,N(OFFSET($O212:Q212,0,MAX(COLUMN($O212:Q212))-COLUMN($O212:Q212),1,1)))*$H1295</f>
        <v>0</v>
      </c>
      <c r="R1295" s="256">
        <f ca="1">-SUMPRODUCT($O1237:R1237,N(OFFSET($O212:R212,0,MAX(COLUMN($O212:R212))-COLUMN($O212:R212),1,1)))*$H1295</f>
        <v>0</v>
      </c>
      <c r="S1295" s="256">
        <f ca="1">-SUMPRODUCT($O1237:S1237,N(OFFSET($O212:S212,0,MAX(COLUMN($O212:S212))-COLUMN($O212:S212),1,1)))*$H1295</f>
        <v>0</v>
      </c>
      <c r="T1295" s="256">
        <f ca="1">-SUMPRODUCT($O1237:T1237,N(OFFSET($O212:T212,0,MAX(COLUMN($O212:T212))-COLUMN($O212:T212),1,1)))*$H1295</f>
        <v>0</v>
      </c>
      <c r="U1295" s="256">
        <f ca="1">-SUMPRODUCT($O1237:U1237,N(OFFSET($O212:U212,0,MAX(COLUMN($O212:U212))-COLUMN($O212:U212),1,1)))*$H1295</f>
        <v>0</v>
      </c>
      <c r="V1295" s="256">
        <f ca="1">-SUMPRODUCT($O1237:V1237,N(OFFSET($O212:V212,0,MAX(COLUMN($O212:V212))-COLUMN($O212:V212),1,1)))*$H1295</f>
        <v>0</v>
      </c>
      <c r="W1295" s="256">
        <f ca="1">-SUMPRODUCT($O1237:W1237,N(OFFSET($O212:W212,0,MAX(COLUMN($O212:W212))-COLUMN($O212:W212),1,1)))*$H1295</f>
        <v>0</v>
      </c>
      <c r="X1295" s="256">
        <f ca="1">-SUMPRODUCT($O1237:X1237,N(OFFSET($O212:X212,0,MAX(COLUMN($O212:X212))-COLUMN($O212:X212),1,1)))*$H1295</f>
        <v>0</v>
      </c>
      <c r="Y1295" s="256">
        <f ca="1">-SUMPRODUCT($O1237:Y1237,N(OFFSET($O212:Y212,0,MAX(COLUMN($O212:Y212))-COLUMN($O212:Y212),1,1)))*$H1295</f>
        <v>0</v>
      </c>
      <c r="Z1295" s="256">
        <f ca="1">-SUMPRODUCT($O1237:Z1237,N(OFFSET($O212:Z212,0,MAX(COLUMN($O212:Z212))-COLUMN($O212:Z212),1,1)))*$H1295</f>
        <v>0</v>
      </c>
      <c r="AA1295" s="256">
        <f ca="1">-SUMPRODUCT($O1237:AA1237,N(OFFSET($O212:AA212,0,MAX(COLUMN($O212:AA212))-COLUMN($O212:AA212),1,1)))*$H1295</f>
        <v>0</v>
      </c>
      <c r="AB1295" s="256">
        <f ca="1">-SUMPRODUCT($O1237:AB1237,N(OFFSET($O212:AB212,0,MAX(COLUMN($O212:AB212))-COLUMN($O212:AB212),1,1)))*$H1295</f>
        <v>0</v>
      </c>
      <c r="AC1295" s="256">
        <f ca="1">-SUMPRODUCT($O1237:AC1237,N(OFFSET($O212:AC212,0,MAX(COLUMN($O212:AC212))-COLUMN($O212:AC212),1,1)))*$H1295</f>
        <v>0</v>
      </c>
      <c r="AD1295" s="256">
        <f ca="1">-SUMPRODUCT($O1237:AD1237,N(OFFSET($O212:AD212,0,MAX(COLUMN($O212:AD212))-COLUMN($O212:AD212),1,1)))*$H1295</f>
        <v>0</v>
      </c>
      <c r="AE1295" s="256">
        <f ca="1">-SUMPRODUCT($O1237:AE1237,N(OFFSET($O212:AE212,0,MAX(COLUMN($O212:AE212))-COLUMN($O212:AE212),1,1)))*$H1295</f>
        <v>0</v>
      </c>
      <c r="AF1295" s="256">
        <f ca="1">-SUMPRODUCT($O1237:AF1237,N(OFFSET($O212:AF212,0,MAX(COLUMN($O212:AF212))-COLUMN($O212:AF212),1,1)))*$H1295</f>
        <v>0</v>
      </c>
      <c r="AG1295" s="256">
        <f ca="1">-SUMPRODUCT($O1237:AG1237,N(OFFSET($O212:AG212,0,MAX(COLUMN($O212:AG212))-COLUMN($O212:AG212),1,1)))*$H1295</f>
        <v>0</v>
      </c>
      <c r="AH1295" s="256">
        <f ca="1">-SUMPRODUCT($O1237:AH1237,N(OFFSET($O212:AH212,0,MAX(COLUMN($O212:AH212))-COLUMN($O212:AH212),1,1)))*$H1295</f>
        <v>0</v>
      </c>
      <c r="AI1295" s="256">
        <f ca="1">-SUMPRODUCT($O1237:AI1237,N(OFFSET($O212:AI212,0,MAX(COLUMN($O212:AI212))-COLUMN($O212:AI212),1,1)))*$H1295</f>
        <v>0</v>
      </c>
      <c r="AJ1295" s="256">
        <f ca="1">-SUMPRODUCT($O1237:AJ1237,N(OFFSET($O212:AJ212,0,MAX(COLUMN($O212:AJ212))-COLUMN($O212:AJ212),1,1)))*$H1295</f>
        <v>0</v>
      </c>
      <c r="AK1295" s="256">
        <f ca="1">-SUMPRODUCT($O1237:AK1237,N(OFFSET($O212:AK212,0,MAX(COLUMN($O212:AK212))-COLUMN($O212:AK212),1,1)))*$H1295</f>
        <v>0</v>
      </c>
      <c r="AL1295" s="256">
        <f ca="1">-SUMPRODUCT($O1237:AL1237,N(OFFSET($O212:AL212,0,MAX(COLUMN($O212:AL212))-COLUMN($O212:AL212),1,1)))*$H1295</f>
        <v>0</v>
      </c>
      <c r="AM1295" s="256">
        <f ca="1">-SUMPRODUCT($O1237:AM1237,N(OFFSET($O212:AM212,0,MAX(COLUMN($O212:AM212))-COLUMN($O212:AM212),1,1)))*$H1295</f>
        <v>0</v>
      </c>
      <c r="AN1295" s="256">
        <f ca="1">-SUMPRODUCT($O1237:AN1237,N(OFFSET($O212:AN212,0,MAX(COLUMN($O212:AN212))-COLUMN($O212:AN212),1,1)))*$H1295</f>
        <v>0</v>
      </c>
      <c r="AO1295" s="256">
        <f ca="1">-SUMPRODUCT($O1237:AO1237,N(OFFSET($O212:AO212,0,MAX(COLUMN($O212:AO212))-COLUMN($O212:AO212),1,1)))*$H1295</f>
        <v>0</v>
      </c>
      <c r="AP1295" s="256">
        <f ca="1">-SUMPRODUCT($O1237:AP1237,N(OFFSET($O212:AP212,0,MAX(COLUMN($O212:AP212))-COLUMN($O212:AP212),1,1)))*$H1295</f>
        <v>0</v>
      </c>
      <c r="AQ1295" s="256">
        <f ca="1">-SUMPRODUCT($O1237:AQ1237,N(OFFSET($O212:AQ212,0,MAX(COLUMN($O212:AQ212))-COLUMN($O212:AQ212),1,1)))*$H1295</f>
        <v>0</v>
      </c>
      <c r="AR1295" s="256">
        <f ca="1">-SUMPRODUCT($O1237:AR1237,N(OFFSET($O212:AR212,0,MAX(COLUMN($O212:AR212))-COLUMN($O212:AR212),1,1)))*$H1295</f>
        <v>0</v>
      </c>
      <c r="AS1295" s="256">
        <f ca="1">-SUMPRODUCT($O1237:AS1237,N(OFFSET($O212:AS212,0,MAX(COLUMN($O212:AS212))-COLUMN($O212:AS212),1,1)))*$H1295</f>
        <v>0</v>
      </c>
      <c r="AT1295" s="256">
        <f ca="1">-SUMPRODUCT($O1237:AT1237,N(OFFSET($O212:AT212,0,MAX(COLUMN($O212:AT212))-COLUMN($O212:AT212),1,1)))*$H1295</f>
        <v>0</v>
      </c>
      <c r="AU1295" s="256">
        <f ca="1">-SUMPRODUCT($O1237:AU1237,N(OFFSET($O212:AU212,0,MAX(COLUMN($O212:AU212))-COLUMN($O212:AU212),1,1)))*$H1295</f>
        <v>0</v>
      </c>
      <c r="AV1295" s="256">
        <f ca="1">-SUMPRODUCT($O1237:AV1237,N(OFFSET($O212:AV212,0,MAX(COLUMN($O212:AV212))-COLUMN($O212:AV212),1,1)))*$H1295</f>
        <v>0</v>
      </c>
      <c r="AW1295" s="256">
        <f ca="1">-SUMPRODUCT($O1237:AW1237,N(OFFSET($O212:AW212,0,MAX(COLUMN($O212:AW212))-COLUMN($O212:AW212),1,1)))*$H1295</f>
        <v>0</v>
      </c>
      <c r="AX1295" s="256">
        <f ca="1">-SUMPRODUCT($O1237:AX1237,N(OFFSET($O212:AX212,0,MAX(COLUMN($O212:AX212))-COLUMN($O212:AX212),1,1)))*$H1295</f>
        <v>0</v>
      </c>
      <c r="AY1295" s="256">
        <f ca="1">-SUMPRODUCT($O1237:AY1237,N(OFFSET($O212:AY212,0,MAX(COLUMN($O212:AY212))-COLUMN($O212:AY212),1,1)))*$H1295</f>
        <v>0</v>
      </c>
      <c r="AZ1295" s="256">
        <f ca="1">-SUMPRODUCT($O1237:AZ1237,N(OFFSET($O212:AZ212,0,MAX(COLUMN($O212:AZ212))-COLUMN($O212:AZ212),1,1)))*$H1295</f>
        <v>0</v>
      </c>
      <c r="BA1295" s="256">
        <f ca="1">-SUMPRODUCT($O1237:BA1237,N(OFFSET($O212:BA212,0,MAX(COLUMN($O212:BA212))-COLUMN($O212:BA212),1,1)))*$H1295</f>
        <v>0</v>
      </c>
      <c r="BB1295" s="256">
        <f ca="1">-SUMPRODUCT($O1237:BB1237,N(OFFSET($O212:BB212,0,MAX(COLUMN($O212:BB212))-COLUMN($O212:BB212),1,1)))*$H1295</f>
        <v>0</v>
      </c>
      <c r="BC1295" s="256">
        <f ca="1">-SUMPRODUCT($O1237:BC1237,N(OFFSET($O212:BC212,0,MAX(COLUMN($O212:BC212))-COLUMN($O212:BC212),1,1)))*$H1295</f>
        <v>0</v>
      </c>
      <c r="BD1295" s="256">
        <f ca="1">-SUMPRODUCT($O1237:BD1237,N(OFFSET($O212:BD212,0,MAX(COLUMN($O212:BD212))-COLUMN($O212:BD212),1,1)))*$H1295</f>
        <v>0</v>
      </c>
      <c r="BE1295" s="256">
        <f ca="1">-SUMPRODUCT($O1237:BE1237,N(OFFSET($O212:BE212,0,MAX(COLUMN($O212:BE212))-COLUMN($O212:BE212),1,1)))*$H1295</f>
        <v>0</v>
      </c>
      <c r="BF1295" s="256">
        <f ca="1">-SUMPRODUCT($O1237:BF1237,N(OFFSET($O212:BF212,0,MAX(COLUMN($O212:BF212))-COLUMN($O212:BF212),1,1)))*$H1295</f>
        <v>0</v>
      </c>
      <c r="BG1295" s="256">
        <f ca="1">-SUMPRODUCT($O1237:BG1237,N(OFFSET($O212:BG212,0,MAX(COLUMN($O212:BG212))-COLUMN($O212:BG212),1,1)))*$H1295</f>
        <v>0</v>
      </c>
      <c r="BH1295" s="256">
        <f ca="1">-SUMPRODUCT($O1237:BH1237,N(OFFSET($O212:BH212,0,MAX(COLUMN($O212:BH212))-COLUMN($O212:BH212),1,1)))*$H1295</f>
        <v>0</v>
      </c>
      <c r="BI1295" s="256">
        <f ca="1">-SUMPRODUCT($O1237:BI1237,N(OFFSET($O212:BI212,0,MAX(COLUMN($O212:BI212))-COLUMN($O212:BI212),1,1)))*$H1295</f>
        <v>0</v>
      </c>
      <c r="BJ1295" s="256">
        <f ca="1">-SUMPRODUCT($O1237:BJ1237,N(OFFSET($O212:BJ212,0,MAX(COLUMN($O212:BJ212))-COLUMN($O212:BJ212),1,1)))*$H1295</f>
        <v>0</v>
      </c>
      <c r="BK1295" s="256">
        <f ca="1">-SUMPRODUCT($O1237:BK1237,N(OFFSET($O212:BK212,0,MAX(COLUMN($O212:BK212))-COLUMN($O212:BK212),1,1)))*$H1295</f>
        <v>0</v>
      </c>
      <c r="BL1295" s="256">
        <f ca="1">-SUMPRODUCT($O1237:BL1237,N(OFFSET($O212:BL212,0,MAX(COLUMN($O212:BL212))-COLUMN($O212:BL212),1,1)))*$H1295</f>
        <v>0</v>
      </c>
      <c r="BM1295" s="256">
        <f ca="1">-SUMPRODUCT($O1237:BM1237,N(OFFSET($O212:BM212,0,MAX(COLUMN($O212:BM212))-COLUMN($O212:BM212),1,1)))*$H1295</f>
        <v>0</v>
      </c>
    </row>
    <row r="1296" spans="3:65" ht="12.75" outlineLevel="1">
      <c r="C1296" s="220">
        <f t="shared" si="1013" ref="C1296:C1319">C1295+1</f>
        <v>2</v>
      </c>
      <c r="D1296" s="198" t="str">
        <f t="shared" si="1011"/>
        <v>O&amp;M</v>
      </c>
      <c r="E1296" s="245" t="str">
        <f t="shared" si="1011"/>
        <v>Operating Expense</v>
      </c>
      <c r="F1296" s="215">
        <f t="shared" si="1011"/>
        <v>2</v>
      </c>
      <c r="G1296" s="215"/>
      <c r="H1296" s="276">
        <f t="shared" si="1012"/>
        <v>0.25345000000000001</v>
      </c>
      <c r="I1296" s="221"/>
      <c r="K1296" s="236">
        <f t="shared" si="1014" ref="K1296:K1320">SUMPRODUCT(O1296:BM1296,$O$12:$BM$12)</f>
        <v>0</v>
      </c>
      <c r="L1296" s="237">
        <f t="shared" si="1015" ref="L1296:L1320">SUM(O1296:BM1296)</f>
        <v>0</v>
      </c>
      <c r="O1296" s="256">
        <f ca="1">-SUMPRODUCT($O1238:O1238,N(OFFSET($O213:O213,0,MAX(COLUMN($O213:O213))-COLUMN($O213:O213),1,1)))*$H1296</f>
        <v>0</v>
      </c>
      <c r="P1296" s="256">
        <f ca="1">-SUMPRODUCT($O1238:P1238,N(OFFSET($O213:P213,0,MAX(COLUMN($O213:P213))-COLUMN($O213:P213),1,1)))*$H1296</f>
        <v>0</v>
      </c>
      <c r="Q1296" s="256">
        <f ca="1">-SUMPRODUCT($O1238:Q1238,N(OFFSET($O213:Q213,0,MAX(COLUMN($O213:Q213))-COLUMN($O213:Q213),1,1)))*$H1296</f>
        <v>0</v>
      </c>
      <c r="R1296" s="256">
        <f ca="1">-SUMPRODUCT($O1238:R1238,N(OFFSET($O213:R213,0,MAX(COLUMN($O213:R213))-COLUMN($O213:R213),1,1)))*$H1296</f>
        <v>0</v>
      </c>
      <c r="S1296" s="256">
        <f ca="1">-SUMPRODUCT($O1238:S1238,N(OFFSET($O213:S213,0,MAX(COLUMN($O213:S213))-COLUMN($O213:S213),1,1)))*$H1296</f>
        <v>0</v>
      </c>
      <c r="T1296" s="256">
        <f ca="1">-SUMPRODUCT($O1238:T1238,N(OFFSET($O213:T213,0,MAX(COLUMN($O213:T213))-COLUMN($O213:T213),1,1)))*$H1296</f>
        <v>0</v>
      </c>
      <c r="U1296" s="256">
        <f ca="1">-SUMPRODUCT($O1238:U1238,N(OFFSET($O213:U213,0,MAX(COLUMN($O213:U213))-COLUMN($O213:U213),1,1)))*$H1296</f>
        <v>0</v>
      </c>
      <c r="V1296" s="256">
        <f ca="1">-SUMPRODUCT($O1238:V1238,N(OFFSET($O213:V213,0,MAX(COLUMN($O213:V213))-COLUMN($O213:V213),1,1)))*$H1296</f>
        <v>0</v>
      </c>
      <c r="W1296" s="256">
        <f ca="1">-SUMPRODUCT($O1238:W1238,N(OFFSET($O213:W213,0,MAX(COLUMN($O213:W213))-COLUMN($O213:W213),1,1)))*$H1296</f>
        <v>0</v>
      </c>
      <c r="X1296" s="256">
        <f ca="1">-SUMPRODUCT($O1238:X1238,N(OFFSET($O213:X213,0,MAX(COLUMN($O213:X213))-COLUMN($O213:X213),1,1)))*$H1296</f>
        <v>0</v>
      </c>
      <c r="Y1296" s="256">
        <f ca="1">-SUMPRODUCT($O1238:Y1238,N(OFFSET($O213:Y213,0,MAX(COLUMN($O213:Y213))-COLUMN($O213:Y213),1,1)))*$H1296</f>
        <v>0</v>
      </c>
      <c r="Z1296" s="256">
        <f ca="1">-SUMPRODUCT($O1238:Z1238,N(OFFSET($O213:Z213,0,MAX(COLUMN($O213:Z213))-COLUMN($O213:Z213),1,1)))*$H1296</f>
        <v>0</v>
      </c>
      <c r="AA1296" s="256">
        <f ca="1">-SUMPRODUCT($O1238:AA1238,N(OFFSET($O213:AA213,0,MAX(COLUMN($O213:AA213))-COLUMN($O213:AA213),1,1)))*$H1296</f>
        <v>0</v>
      </c>
      <c r="AB1296" s="256">
        <f ca="1">-SUMPRODUCT($O1238:AB1238,N(OFFSET($O213:AB213,0,MAX(COLUMN($O213:AB213))-COLUMN($O213:AB213),1,1)))*$H1296</f>
        <v>0</v>
      </c>
      <c r="AC1296" s="256">
        <f ca="1">-SUMPRODUCT($O1238:AC1238,N(OFFSET($O213:AC213,0,MAX(COLUMN($O213:AC213))-COLUMN($O213:AC213),1,1)))*$H1296</f>
        <v>0</v>
      </c>
      <c r="AD1296" s="256">
        <f ca="1">-SUMPRODUCT($O1238:AD1238,N(OFFSET($O213:AD213,0,MAX(COLUMN($O213:AD213))-COLUMN($O213:AD213),1,1)))*$H1296</f>
        <v>0</v>
      </c>
      <c r="AE1296" s="256">
        <f ca="1">-SUMPRODUCT($O1238:AE1238,N(OFFSET($O213:AE213,0,MAX(COLUMN($O213:AE213))-COLUMN($O213:AE213),1,1)))*$H1296</f>
        <v>0</v>
      </c>
      <c r="AF1296" s="256">
        <f ca="1">-SUMPRODUCT($O1238:AF1238,N(OFFSET($O213:AF213,0,MAX(COLUMN($O213:AF213))-COLUMN($O213:AF213),1,1)))*$H1296</f>
        <v>0</v>
      </c>
      <c r="AG1296" s="256">
        <f ca="1">-SUMPRODUCT($O1238:AG1238,N(OFFSET($O213:AG213,0,MAX(COLUMN($O213:AG213))-COLUMN($O213:AG213),1,1)))*$H1296</f>
        <v>0</v>
      </c>
      <c r="AH1296" s="256">
        <f ca="1">-SUMPRODUCT($O1238:AH1238,N(OFFSET($O213:AH213,0,MAX(COLUMN($O213:AH213))-COLUMN($O213:AH213),1,1)))*$H1296</f>
        <v>0</v>
      </c>
      <c r="AI1296" s="256">
        <f ca="1">-SUMPRODUCT($O1238:AI1238,N(OFFSET($O213:AI213,0,MAX(COLUMN($O213:AI213))-COLUMN($O213:AI213),1,1)))*$H1296</f>
        <v>0</v>
      </c>
      <c r="AJ1296" s="256">
        <f ca="1">-SUMPRODUCT($O1238:AJ1238,N(OFFSET($O213:AJ213,0,MAX(COLUMN($O213:AJ213))-COLUMN($O213:AJ213),1,1)))*$H1296</f>
        <v>0</v>
      </c>
      <c r="AK1296" s="256">
        <f ca="1">-SUMPRODUCT($O1238:AK1238,N(OFFSET($O213:AK213,0,MAX(COLUMN($O213:AK213))-COLUMN($O213:AK213),1,1)))*$H1296</f>
        <v>0</v>
      </c>
      <c r="AL1296" s="256">
        <f ca="1">-SUMPRODUCT($O1238:AL1238,N(OFFSET($O213:AL213,0,MAX(COLUMN($O213:AL213))-COLUMN($O213:AL213),1,1)))*$H1296</f>
        <v>0</v>
      </c>
      <c r="AM1296" s="256">
        <f ca="1">-SUMPRODUCT($O1238:AM1238,N(OFFSET($O213:AM213,0,MAX(COLUMN($O213:AM213))-COLUMN($O213:AM213),1,1)))*$H1296</f>
        <v>0</v>
      </c>
      <c r="AN1296" s="256">
        <f ca="1">-SUMPRODUCT($O1238:AN1238,N(OFFSET($O213:AN213,0,MAX(COLUMN($O213:AN213))-COLUMN($O213:AN213),1,1)))*$H1296</f>
        <v>0</v>
      </c>
      <c r="AO1296" s="256">
        <f ca="1">-SUMPRODUCT($O1238:AO1238,N(OFFSET($O213:AO213,0,MAX(COLUMN($O213:AO213))-COLUMN($O213:AO213),1,1)))*$H1296</f>
        <v>0</v>
      </c>
      <c r="AP1296" s="256">
        <f ca="1">-SUMPRODUCT($O1238:AP1238,N(OFFSET($O213:AP213,0,MAX(COLUMN($O213:AP213))-COLUMN($O213:AP213),1,1)))*$H1296</f>
        <v>0</v>
      </c>
      <c r="AQ1296" s="256">
        <f ca="1">-SUMPRODUCT($O1238:AQ1238,N(OFFSET($O213:AQ213,0,MAX(COLUMN($O213:AQ213))-COLUMN($O213:AQ213),1,1)))*$H1296</f>
        <v>0</v>
      </c>
      <c r="AR1296" s="256">
        <f ca="1">-SUMPRODUCT($O1238:AR1238,N(OFFSET($O213:AR213,0,MAX(COLUMN($O213:AR213))-COLUMN($O213:AR213),1,1)))*$H1296</f>
        <v>0</v>
      </c>
      <c r="AS1296" s="256">
        <f ca="1">-SUMPRODUCT($O1238:AS1238,N(OFFSET($O213:AS213,0,MAX(COLUMN($O213:AS213))-COLUMN($O213:AS213),1,1)))*$H1296</f>
        <v>0</v>
      </c>
      <c r="AT1296" s="256">
        <f ca="1">-SUMPRODUCT($O1238:AT1238,N(OFFSET($O213:AT213,0,MAX(COLUMN($O213:AT213))-COLUMN($O213:AT213),1,1)))*$H1296</f>
        <v>0</v>
      </c>
      <c r="AU1296" s="256">
        <f ca="1">-SUMPRODUCT($O1238:AU1238,N(OFFSET($O213:AU213,0,MAX(COLUMN($O213:AU213))-COLUMN($O213:AU213),1,1)))*$H1296</f>
        <v>0</v>
      </c>
      <c r="AV1296" s="256">
        <f ca="1">-SUMPRODUCT($O1238:AV1238,N(OFFSET($O213:AV213,0,MAX(COLUMN($O213:AV213))-COLUMN($O213:AV213),1,1)))*$H1296</f>
        <v>0</v>
      </c>
      <c r="AW1296" s="256">
        <f ca="1">-SUMPRODUCT($O1238:AW1238,N(OFFSET($O213:AW213,0,MAX(COLUMN($O213:AW213))-COLUMN($O213:AW213),1,1)))*$H1296</f>
        <v>0</v>
      </c>
      <c r="AX1296" s="256">
        <f ca="1">-SUMPRODUCT($O1238:AX1238,N(OFFSET($O213:AX213,0,MAX(COLUMN($O213:AX213))-COLUMN($O213:AX213),1,1)))*$H1296</f>
        <v>0</v>
      </c>
      <c r="AY1296" s="256">
        <f ca="1">-SUMPRODUCT($O1238:AY1238,N(OFFSET($O213:AY213,0,MAX(COLUMN($O213:AY213))-COLUMN($O213:AY213),1,1)))*$H1296</f>
        <v>0</v>
      </c>
      <c r="AZ1296" s="256">
        <f ca="1">-SUMPRODUCT($O1238:AZ1238,N(OFFSET($O213:AZ213,0,MAX(COLUMN($O213:AZ213))-COLUMN($O213:AZ213),1,1)))*$H1296</f>
        <v>0</v>
      </c>
      <c r="BA1296" s="256">
        <f ca="1">-SUMPRODUCT($O1238:BA1238,N(OFFSET($O213:BA213,0,MAX(COLUMN($O213:BA213))-COLUMN($O213:BA213),1,1)))*$H1296</f>
        <v>0</v>
      </c>
      <c r="BB1296" s="256">
        <f ca="1">-SUMPRODUCT($O1238:BB1238,N(OFFSET($O213:BB213,0,MAX(COLUMN($O213:BB213))-COLUMN($O213:BB213),1,1)))*$H1296</f>
        <v>0</v>
      </c>
      <c r="BC1296" s="256">
        <f ca="1">-SUMPRODUCT($O1238:BC1238,N(OFFSET($O213:BC213,0,MAX(COLUMN($O213:BC213))-COLUMN($O213:BC213),1,1)))*$H1296</f>
        <v>0</v>
      </c>
      <c r="BD1296" s="256">
        <f ca="1">-SUMPRODUCT($O1238:BD1238,N(OFFSET($O213:BD213,0,MAX(COLUMN($O213:BD213))-COLUMN($O213:BD213),1,1)))*$H1296</f>
        <v>0</v>
      </c>
      <c r="BE1296" s="256">
        <f ca="1">-SUMPRODUCT($O1238:BE1238,N(OFFSET($O213:BE213,0,MAX(COLUMN($O213:BE213))-COLUMN($O213:BE213),1,1)))*$H1296</f>
        <v>0</v>
      </c>
      <c r="BF1296" s="256">
        <f ca="1">-SUMPRODUCT($O1238:BF1238,N(OFFSET($O213:BF213,0,MAX(COLUMN($O213:BF213))-COLUMN($O213:BF213),1,1)))*$H1296</f>
        <v>0</v>
      </c>
      <c r="BG1296" s="256">
        <f ca="1">-SUMPRODUCT($O1238:BG1238,N(OFFSET($O213:BG213,0,MAX(COLUMN($O213:BG213))-COLUMN($O213:BG213),1,1)))*$H1296</f>
        <v>0</v>
      </c>
      <c r="BH1296" s="256">
        <f ca="1">-SUMPRODUCT($O1238:BH1238,N(OFFSET($O213:BH213,0,MAX(COLUMN($O213:BH213))-COLUMN($O213:BH213),1,1)))*$H1296</f>
        <v>0</v>
      </c>
      <c r="BI1296" s="256">
        <f ca="1">-SUMPRODUCT($O1238:BI1238,N(OFFSET($O213:BI213,0,MAX(COLUMN($O213:BI213))-COLUMN($O213:BI213),1,1)))*$H1296</f>
        <v>0</v>
      </c>
      <c r="BJ1296" s="256">
        <f ca="1">-SUMPRODUCT($O1238:BJ1238,N(OFFSET($O213:BJ213,0,MAX(COLUMN($O213:BJ213))-COLUMN($O213:BJ213),1,1)))*$H1296</f>
        <v>0</v>
      </c>
      <c r="BK1296" s="256">
        <f ca="1">-SUMPRODUCT($O1238:BK1238,N(OFFSET($O213:BK213,0,MAX(COLUMN($O213:BK213))-COLUMN($O213:BK213),1,1)))*$H1296</f>
        <v>0</v>
      </c>
      <c r="BL1296" s="256">
        <f ca="1">-SUMPRODUCT($O1238:BL1238,N(OFFSET($O213:BL213,0,MAX(COLUMN($O213:BL213))-COLUMN($O213:BL213),1,1)))*$H1296</f>
        <v>0</v>
      </c>
      <c r="BM1296" s="256">
        <f ca="1">-SUMPRODUCT($O1238:BM1238,N(OFFSET($O213:BM213,0,MAX(COLUMN($O213:BM213))-COLUMN($O213:BM213),1,1)))*$H1296</f>
        <v>0</v>
      </c>
    </row>
    <row r="1297" spans="3:65" ht="12.75" outlineLevel="1">
      <c r="C1297" s="220">
        <f t="shared" si="1013"/>
        <v>3</v>
      </c>
      <c r="D1297" s="198" t="str">
        <f t="shared" si="1011"/>
        <v>…</v>
      </c>
      <c r="E1297" s="245" t="str">
        <f t="shared" si="1011"/>
        <v>Operating Expense</v>
      </c>
      <c r="F1297" s="215">
        <f t="shared" si="1011"/>
        <v>2</v>
      </c>
      <c r="G1297" s="215"/>
      <c r="H1297" s="276">
        <f t="shared" si="1012"/>
        <v>0.25345000000000001</v>
      </c>
      <c r="I1297" s="221"/>
      <c r="K1297" s="236">
        <f t="shared" si="1014"/>
        <v>0</v>
      </c>
      <c r="L1297" s="237">
        <f t="shared" si="1015"/>
        <v>0</v>
      </c>
      <c r="O1297" s="256">
        <f ca="1">-SUMPRODUCT($O1239:O1239,N(OFFSET($O214:O214,0,MAX(COLUMN($O214:O214))-COLUMN($O214:O214),1,1)))*$H1297</f>
        <v>0</v>
      </c>
      <c r="P1297" s="256">
        <f ca="1">-SUMPRODUCT($O1239:P1239,N(OFFSET($O214:P214,0,MAX(COLUMN($O214:P214))-COLUMN($O214:P214),1,1)))*$H1297</f>
        <v>0</v>
      </c>
      <c r="Q1297" s="256">
        <f ca="1">-SUMPRODUCT($O1239:Q1239,N(OFFSET($O214:Q214,0,MAX(COLUMN($O214:Q214))-COLUMN($O214:Q214),1,1)))*$H1297</f>
        <v>0</v>
      </c>
      <c r="R1297" s="256">
        <f ca="1">-SUMPRODUCT($O1239:R1239,N(OFFSET($O214:R214,0,MAX(COLUMN($O214:R214))-COLUMN($O214:R214),1,1)))*$H1297</f>
        <v>0</v>
      </c>
      <c r="S1297" s="256">
        <f ca="1">-SUMPRODUCT($O1239:S1239,N(OFFSET($O214:S214,0,MAX(COLUMN($O214:S214))-COLUMN($O214:S214),1,1)))*$H1297</f>
        <v>0</v>
      </c>
      <c r="T1297" s="256">
        <f ca="1">-SUMPRODUCT($O1239:T1239,N(OFFSET($O214:T214,0,MAX(COLUMN($O214:T214))-COLUMN($O214:T214),1,1)))*$H1297</f>
        <v>0</v>
      </c>
      <c r="U1297" s="256">
        <f ca="1">-SUMPRODUCT($O1239:U1239,N(OFFSET($O214:U214,0,MAX(COLUMN($O214:U214))-COLUMN($O214:U214),1,1)))*$H1297</f>
        <v>0</v>
      </c>
      <c r="V1297" s="256">
        <f ca="1">-SUMPRODUCT($O1239:V1239,N(OFFSET($O214:V214,0,MAX(COLUMN($O214:V214))-COLUMN($O214:V214),1,1)))*$H1297</f>
        <v>0</v>
      </c>
      <c r="W1297" s="256">
        <f ca="1">-SUMPRODUCT($O1239:W1239,N(OFFSET($O214:W214,0,MAX(COLUMN($O214:W214))-COLUMN($O214:W214),1,1)))*$H1297</f>
        <v>0</v>
      </c>
      <c r="X1297" s="256">
        <f ca="1">-SUMPRODUCT($O1239:X1239,N(OFFSET($O214:X214,0,MAX(COLUMN($O214:X214))-COLUMN($O214:X214),1,1)))*$H1297</f>
        <v>0</v>
      </c>
      <c r="Y1297" s="256">
        <f ca="1">-SUMPRODUCT($O1239:Y1239,N(OFFSET($O214:Y214,0,MAX(COLUMN($O214:Y214))-COLUMN($O214:Y214),1,1)))*$H1297</f>
        <v>0</v>
      </c>
      <c r="Z1297" s="256">
        <f ca="1">-SUMPRODUCT($O1239:Z1239,N(OFFSET($O214:Z214,0,MAX(COLUMN($O214:Z214))-COLUMN($O214:Z214),1,1)))*$H1297</f>
        <v>0</v>
      </c>
      <c r="AA1297" s="256">
        <f ca="1">-SUMPRODUCT($O1239:AA1239,N(OFFSET($O214:AA214,0,MAX(COLUMN($O214:AA214))-COLUMN($O214:AA214),1,1)))*$H1297</f>
        <v>0</v>
      </c>
      <c r="AB1297" s="256">
        <f ca="1">-SUMPRODUCT($O1239:AB1239,N(OFFSET($O214:AB214,0,MAX(COLUMN($O214:AB214))-COLUMN($O214:AB214),1,1)))*$H1297</f>
        <v>0</v>
      </c>
      <c r="AC1297" s="256">
        <f ca="1">-SUMPRODUCT($O1239:AC1239,N(OFFSET($O214:AC214,0,MAX(COLUMN($O214:AC214))-COLUMN($O214:AC214),1,1)))*$H1297</f>
        <v>0</v>
      </c>
      <c r="AD1297" s="256">
        <f ca="1">-SUMPRODUCT($O1239:AD1239,N(OFFSET($O214:AD214,0,MAX(COLUMN($O214:AD214))-COLUMN($O214:AD214),1,1)))*$H1297</f>
        <v>0</v>
      </c>
      <c r="AE1297" s="256">
        <f ca="1">-SUMPRODUCT($O1239:AE1239,N(OFFSET($O214:AE214,0,MAX(COLUMN($O214:AE214))-COLUMN($O214:AE214),1,1)))*$H1297</f>
        <v>0</v>
      </c>
      <c r="AF1297" s="256">
        <f ca="1">-SUMPRODUCT($O1239:AF1239,N(OFFSET($O214:AF214,0,MAX(COLUMN($O214:AF214))-COLUMN($O214:AF214),1,1)))*$H1297</f>
        <v>0</v>
      </c>
      <c r="AG1297" s="256">
        <f ca="1">-SUMPRODUCT($O1239:AG1239,N(OFFSET($O214:AG214,0,MAX(COLUMN($O214:AG214))-COLUMN($O214:AG214),1,1)))*$H1297</f>
        <v>0</v>
      </c>
      <c r="AH1297" s="256">
        <f ca="1">-SUMPRODUCT($O1239:AH1239,N(OFFSET($O214:AH214,0,MAX(COLUMN($O214:AH214))-COLUMN($O214:AH214),1,1)))*$H1297</f>
        <v>0</v>
      </c>
      <c r="AI1297" s="256">
        <f ca="1">-SUMPRODUCT($O1239:AI1239,N(OFFSET($O214:AI214,0,MAX(COLUMN($O214:AI214))-COLUMN($O214:AI214),1,1)))*$H1297</f>
        <v>0</v>
      </c>
      <c r="AJ1297" s="256">
        <f ca="1">-SUMPRODUCT($O1239:AJ1239,N(OFFSET($O214:AJ214,0,MAX(COLUMN($O214:AJ214))-COLUMN($O214:AJ214),1,1)))*$H1297</f>
        <v>0</v>
      </c>
      <c r="AK1297" s="256">
        <f ca="1">-SUMPRODUCT($O1239:AK1239,N(OFFSET($O214:AK214,0,MAX(COLUMN($O214:AK214))-COLUMN($O214:AK214),1,1)))*$H1297</f>
        <v>0</v>
      </c>
      <c r="AL1297" s="256">
        <f ca="1">-SUMPRODUCT($O1239:AL1239,N(OFFSET($O214:AL214,0,MAX(COLUMN($O214:AL214))-COLUMN($O214:AL214),1,1)))*$H1297</f>
        <v>0</v>
      </c>
      <c r="AM1297" s="256">
        <f ca="1">-SUMPRODUCT($O1239:AM1239,N(OFFSET($O214:AM214,0,MAX(COLUMN($O214:AM214))-COLUMN($O214:AM214),1,1)))*$H1297</f>
        <v>0</v>
      </c>
      <c r="AN1297" s="256">
        <f ca="1">-SUMPRODUCT($O1239:AN1239,N(OFFSET($O214:AN214,0,MAX(COLUMN($O214:AN214))-COLUMN($O214:AN214),1,1)))*$H1297</f>
        <v>0</v>
      </c>
      <c r="AO1297" s="256">
        <f ca="1">-SUMPRODUCT($O1239:AO1239,N(OFFSET($O214:AO214,0,MAX(COLUMN($O214:AO214))-COLUMN($O214:AO214),1,1)))*$H1297</f>
        <v>0</v>
      </c>
      <c r="AP1297" s="256">
        <f ca="1">-SUMPRODUCT($O1239:AP1239,N(OFFSET($O214:AP214,0,MAX(COLUMN($O214:AP214))-COLUMN($O214:AP214),1,1)))*$H1297</f>
        <v>0</v>
      </c>
      <c r="AQ1297" s="256">
        <f ca="1">-SUMPRODUCT($O1239:AQ1239,N(OFFSET($O214:AQ214,0,MAX(COLUMN($O214:AQ214))-COLUMN($O214:AQ214),1,1)))*$H1297</f>
        <v>0</v>
      </c>
      <c r="AR1297" s="256">
        <f ca="1">-SUMPRODUCT($O1239:AR1239,N(OFFSET($O214:AR214,0,MAX(COLUMN($O214:AR214))-COLUMN($O214:AR214),1,1)))*$H1297</f>
        <v>0</v>
      </c>
      <c r="AS1297" s="256">
        <f ca="1">-SUMPRODUCT($O1239:AS1239,N(OFFSET($O214:AS214,0,MAX(COLUMN($O214:AS214))-COLUMN($O214:AS214),1,1)))*$H1297</f>
        <v>0</v>
      </c>
      <c r="AT1297" s="256">
        <f ca="1">-SUMPRODUCT($O1239:AT1239,N(OFFSET($O214:AT214,0,MAX(COLUMN($O214:AT214))-COLUMN($O214:AT214),1,1)))*$H1297</f>
        <v>0</v>
      </c>
      <c r="AU1297" s="256">
        <f ca="1">-SUMPRODUCT($O1239:AU1239,N(OFFSET($O214:AU214,0,MAX(COLUMN($O214:AU214))-COLUMN($O214:AU214),1,1)))*$H1297</f>
        <v>0</v>
      </c>
      <c r="AV1297" s="256">
        <f ca="1">-SUMPRODUCT($O1239:AV1239,N(OFFSET($O214:AV214,0,MAX(COLUMN($O214:AV214))-COLUMN($O214:AV214),1,1)))*$H1297</f>
        <v>0</v>
      </c>
      <c r="AW1297" s="256">
        <f ca="1">-SUMPRODUCT($O1239:AW1239,N(OFFSET($O214:AW214,0,MAX(COLUMN($O214:AW214))-COLUMN($O214:AW214),1,1)))*$H1297</f>
        <v>0</v>
      </c>
      <c r="AX1297" s="256">
        <f ca="1">-SUMPRODUCT($O1239:AX1239,N(OFFSET($O214:AX214,0,MAX(COLUMN($O214:AX214))-COLUMN($O214:AX214),1,1)))*$H1297</f>
        <v>0</v>
      </c>
      <c r="AY1297" s="256">
        <f ca="1">-SUMPRODUCT($O1239:AY1239,N(OFFSET($O214:AY214,0,MAX(COLUMN($O214:AY214))-COLUMN($O214:AY214),1,1)))*$H1297</f>
        <v>0</v>
      </c>
      <c r="AZ1297" s="256">
        <f ca="1">-SUMPRODUCT($O1239:AZ1239,N(OFFSET($O214:AZ214,0,MAX(COLUMN($O214:AZ214))-COLUMN($O214:AZ214),1,1)))*$H1297</f>
        <v>0</v>
      </c>
      <c r="BA1297" s="256">
        <f ca="1">-SUMPRODUCT($O1239:BA1239,N(OFFSET($O214:BA214,0,MAX(COLUMN($O214:BA214))-COLUMN($O214:BA214),1,1)))*$H1297</f>
        <v>0</v>
      </c>
      <c r="BB1297" s="256">
        <f ca="1">-SUMPRODUCT($O1239:BB1239,N(OFFSET($O214:BB214,0,MAX(COLUMN($O214:BB214))-COLUMN($O214:BB214),1,1)))*$H1297</f>
        <v>0</v>
      </c>
      <c r="BC1297" s="256">
        <f ca="1">-SUMPRODUCT($O1239:BC1239,N(OFFSET($O214:BC214,0,MAX(COLUMN($O214:BC214))-COLUMN($O214:BC214),1,1)))*$H1297</f>
        <v>0</v>
      </c>
      <c r="BD1297" s="256">
        <f ca="1">-SUMPRODUCT($O1239:BD1239,N(OFFSET($O214:BD214,0,MAX(COLUMN($O214:BD214))-COLUMN($O214:BD214),1,1)))*$H1297</f>
        <v>0</v>
      </c>
      <c r="BE1297" s="256">
        <f ca="1">-SUMPRODUCT($O1239:BE1239,N(OFFSET($O214:BE214,0,MAX(COLUMN($O214:BE214))-COLUMN($O214:BE214),1,1)))*$H1297</f>
        <v>0</v>
      </c>
      <c r="BF1297" s="256">
        <f ca="1">-SUMPRODUCT($O1239:BF1239,N(OFFSET($O214:BF214,0,MAX(COLUMN($O214:BF214))-COLUMN($O214:BF214),1,1)))*$H1297</f>
        <v>0</v>
      </c>
      <c r="BG1297" s="256">
        <f ca="1">-SUMPRODUCT($O1239:BG1239,N(OFFSET($O214:BG214,0,MAX(COLUMN($O214:BG214))-COLUMN($O214:BG214),1,1)))*$H1297</f>
        <v>0</v>
      </c>
      <c r="BH1297" s="256">
        <f ca="1">-SUMPRODUCT($O1239:BH1239,N(OFFSET($O214:BH214,0,MAX(COLUMN($O214:BH214))-COLUMN($O214:BH214),1,1)))*$H1297</f>
        <v>0</v>
      </c>
      <c r="BI1297" s="256">
        <f ca="1">-SUMPRODUCT($O1239:BI1239,N(OFFSET($O214:BI214,0,MAX(COLUMN($O214:BI214))-COLUMN($O214:BI214),1,1)))*$H1297</f>
        <v>0</v>
      </c>
      <c r="BJ1297" s="256">
        <f ca="1">-SUMPRODUCT($O1239:BJ1239,N(OFFSET($O214:BJ214,0,MAX(COLUMN($O214:BJ214))-COLUMN($O214:BJ214),1,1)))*$H1297</f>
        <v>0</v>
      </c>
      <c r="BK1297" s="256">
        <f ca="1">-SUMPRODUCT($O1239:BK1239,N(OFFSET($O214:BK214,0,MAX(COLUMN($O214:BK214))-COLUMN($O214:BK214),1,1)))*$H1297</f>
        <v>0</v>
      </c>
      <c r="BL1297" s="256">
        <f ca="1">-SUMPRODUCT($O1239:BL1239,N(OFFSET($O214:BL214,0,MAX(COLUMN($O214:BL214))-COLUMN($O214:BL214),1,1)))*$H1297</f>
        <v>0</v>
      </c>
      <c r="BM1297" s="256">
        <f ca="1">-SUMPRODUCT($O1239:BM1239,N(OFFSET($O214:BM214,0,MAX(COLUMN($O214:BM214))-COLUMN($O214:BM214),1,1)))*$H1297</f>
        <v>0</v>
      </c>
    </row>
    <row r="1298" spans="3:65" ht="12.75" outlineLevel="1">
      <c r="C1298" s="220">
        <f t="shared" si="1013"/>
        <v>4</v>
      </c>
      <c r="D1298" s="198" t="str">
        <f t="shared" si="1011"/>
        <v>…</v>
      </c>
      <c r="E1298" s="245" t="str">
        <f t="shared" si="1011"/>
        <v>Operating Savings</v>
      </c>
      <c r="F1298" s="215">
        <f t="shared" si="1011"/>
        <v>1</v>
      </c>
      <c r="G1298" s="215"/>
      <c r="H1298" s="276">
        <f t="shared" si="1012"/>
        <v>0.25345000000000001</v>
      </c>
      <c r="I1298" s="221"/>
      <c r="K1298" s="236">
        <f t="shared" si="1014"/>
        <v>0</v>
      </c>
      <c r="L1298" s="237">
        <f t="shared" si="1015"/>
        <v>0</v>
      </c>
      <c r="O1298" s="256">
        <f ca="1">-SUMPRODUCT($O1240:O1240,N(OFFSET($O215:O215,0,MAX(COLUMN($O215:O215))-COLUMN($O215:O215),1,1)))*$H1298</f>
        <v>0</v>
      </c>
      <c r="P1298" s="256">
        <f ca="1">-SUMPRODUCT($O1240:P1240,N(OFFSET($O215:P215,0,MAX(COLUMN($O215:P215))-COLUMN($O215:P215),1,1)))*$H1298</f>
        <v>0</v>
      </c>
      <c r="Q1298" s="256">
        <f ca="1">-SUMPRODUCT($O1240:Q1240,N(OFFSET($O215:Q215,0,MAX(COLUMN($O215:Q215))-COLUMN($O215:Q215),1,1)))*$H1298</f>
        <v>0</v>
      </c>
      <c r="R1298" s="256">
        <f ca="1">-SUMPRODUCT($O1240:R1240,N(OFFSET($O215:R215,0,MAX(COLUMN($O215:R215))-COLUMN($O215:R215),1,1)))*$H1298</f>
        <v>0</v>
      </c>
      <c r="S1298" s="256">
        <f ca="1">-SUMPRODUCT($O1240:S1240,N(OFFSET($O215:S215,0,MAX(COLUMN($O215:S215))-COLUMN($O215:S215),1,1)))*$H1298</f>
        <v>0</v>
      </c>
      <c r="T1298" s="256">
        <f ca="1">-SUMPRODUCT($O1240:T1240,N(OFFSET($O215:T215,0,MAX(COLUMN($O215:T215))-COLUMN($O215:T215),1,1)))*$H1298</f>
        <v>0</v>
      </c>
      <c r="U1298" s="256">
        <f ca="1">-SUMPRODUCT($O1240:U1240,N(OFFSET($O215:U215,0,MAX(COLUMN($O215:U215))-COLUMN($O215:U215),1,1)))*$H1298</f>
        <v>0</v>
      </c>
      <c r="V1298" s="256">
        <f ca="1">-SUMPRODUCT($O1240:V1240,N(OFFSET($O215:V215,0,MAX(COLUMN($O215:V215))-COLUMN($O215:V215),1,1)))*$H1298</f>
        <v>0</v>
      </c>
      <c r="W1298" s="256">
        <f ca="1">-SUMPRODUCT($O1240:W1240,N(OFFSET($O215:W215,0,MAX(COLUMN($O215:W215))-COLUMN($O215:W215),1,1)))*$H1298</f>
        <v>0</v>
      </c>
      <c r="X1298" s="256">
        <f ca="1">-SUMPRODUCT($O1240:X1240,N(OFFSET($O215:X215,0,MAX(COLUMN($O215:X215))-COLUMN($O215:X215),1,1)))*$H1298</f>
        <v>0</v>
      </c>
      <c r="Y1298" s="256">
        <f ca="1">-SUMPRODUCT($O1240:Y1240,N(OFFSET($O215:Y215,0,MAX(COLUMN($O215:Y215))-COLUMN($O215:Y215),1,1)))*$H1298</f>
        <v>0</v>
      </c>
      <c r="Z1298" s="256">
        <f ca="1">-SUMPRODUCT($O1240:Z1240,N(OFFSET($O215:Z215,0,MAX(COLUMN($O215:Z215))-COLUMN($O215:Z215),1,1)))*$H1298</f>
        <v>0</v>
      </c>
      <c r="AA1298" s="256">
        <f ca="1">-SUMPRODUCT($O1240:AA1240,N(OFFSET($O215:AA215,0,MAX(COLUMN($O215:AA215))-COLUMN($O215:AA215),1,1)))*$H1298</f>
        <v>0</v>
      </c>
      <c r="AB1298" s="256">
        <f ca="1">-SUMPRODUCT($O1240:AB1240,N(OFFSET($O215:AB215,0,MAX(COLUMN($O215:AB215))-COLUMN($O215:AB215),1,1)))*$H1298</f>
        <v>0</v>
      </c>
      <c r="AC1298" s="256">
        <f ca="1">-SUMPRODUCT($O1240:AC1240,N(OFFSET($O215:AC215,0,MAX(COLUMN($O215:AC215))-COLUMN($O215:AC215),1,1)))*$H1298</f>
        <v>0</v>
      </c>
      <c r="AD1298" s="256">
        <f ca="1">-SUMPRODUCT($O1240:AD1240,N(OFFSET($O215:AD215,0,MAX(COLUMN($O215:AD215))-COLUMN($O215:AD215),1,1)))*$H1298</f>
        <v>0</v>
      </c>
      <c r="AE1298" s="256">
        <f ca="1">-SUMPRODUCT($O1240:AE1240,N(OFFSET($O215:AE215,0,MAX(COLUMN($O215:AE215))-COLUMN($O215:AE215),1,1)))*$H1298</f>
        <v>0</v>
      </c>
      <c r="AF1298" s="256">
        <f ca="1">-SUMPRODUCT($O1240:AF1240,N(OFFSET($O215:AF215,0,MAX(COLUMN($O215:AF215))-COLUMN($O215:AF215),1,1)))*$H1298</f>
        <v>0</v>
      </c>
      <c r="AG1298" s="256">
        <f ca="1">-SUMPRODUCT($O1240:AG1240,N(OFFSET($O215:AG215,0,MAX(COLUMN($O215:AG215))-COLUMN($O215:AG215),1,1)))*$H1298</f>
        <v>0</v>
      </c>
      <c r="AH1298" s="256">
        <f ca="1">-SUMPRODUCT($O1240:AH1240,N(OFFSET($O215:AH215,0,MAX(COLUMN($O215:AH215))-COLUMN($O215:AH215),1,1)))*$H1298</f>
        <v>0</v>
      </c>
      <c r="AI1298" s="256">
        <f ca="1">-SUMPRODUCT($O1240:AI1240,N(OFFSET($O215:AI215,0,MAX(COLUMN($O215:AI215))-COLUMN($O215:AI215),1,1)))*$H1298</f>
        <v>0</v>
      </c>
      <c r="AJ1298" s="256">
        <f ca="1">-SUMPRODUCT($O1240:AJ1240,N(OFFSET($O215:AJ215,0,MAX(COLUMN($O215:AJ215))-COLUMN($O215:AJ215),1,1)))*$H1298</f>
        <v>0</v>
      </c>
      <c r="AK1298" s="256">
        <f ca="1">-SUMPRODUCT($O1240:AK1240,N(OFFSET($O215:AK215,0,MAX(COLUMN($O215:AK215))-COLUMN($O215:AK215),1,1)))*$H1298</f>
        <v>0</v>
      </c>
      <c r="AL1298" s="256">
        <f ca="1">-SUMPRODUCT($O1240:AL1240,N(OFFSET($O215:AL215,0,MAX(COLUMN($O215:AL215))-COLUMN($O215:AL215),1,1)))*$H1298</f>
        <v>0</v>
      </c>
      <c r="AM1298" s="256">
        <f ca="1">-SUMPRODUCT($O1240:AM1240,N(OFFSET($O215:AM215,0,MAX(COLUMN($O215:AM215))-COLUMN($O215:AM215),1,1)))*$H1298</f>
        <v>0</v>
      </c>
      <c r="AN1298" s="256">
        <f ca="1">-SUMPRODUCT($O1240:AN1240,N(OFFSET($O215:AN215,0,MAX(COLUMN($O215:AN215))-COLUMN($O215:AN215),1,1)))*$H1298</f>
        <v>0</v>
      </c>
      <c r="AO1298" s="256">
        <f ca="1">-SUMPRODUCT($O1240:AO1240,N(OFFSET($O215:AO215,0,MAX(COLUMN($O215:AO215))-COLUMN($O215:AO215),1,1)))*$H1298</f>
        <v>0</v>
      </c>
      <c r="AP1298" s="256">
        <f ca="1">-SUMPRODUCT($O1240:AP1240,N(OFFSET($O215:AP215,0,MAX(COLUMN($O215:AP215))-COLUMN($O215:AP215),1,1)))*$H1298</f>
        <v>0</v>
      </c>
      <c r="AQ1298" s="256">
        <f ca="1">-SUMPRODUCT($O1240:AQ1240,N(OFFSET($O215:AQ215,0,MAX(COLUMN($O215:AQ215))-COLUMN($O215:AQ215),1,1)))*$H1298</f>
        <v>0</v>
      </c>
      <c r="AR1298" s="256">
        <f ca="1">-SUMPRODUCT($O1240:AR1240,N(OFFSET($O215:AR215,0,MAX(COLUMN($O215:AR215))-COLUMN($O215:AR215),1,1)))*$H1298</f>
        <v>0</v>
      </c>
      <c r="AS1298" s="256">
        <f ca="1">-SUMPRODUCT($O1240:AS1240,N(OFFSET($O215:AS215,0,MAX(COLUMN($O215:AS215))-COLUMN($O215:AS215),1,1)))*$H1298</f>
        <v>0</v>
      </c>
      <c r="AT1298" s="256">
        <f ca="1">-SUMPRODUCT($O1240:AT1240,N(OFFSET($O215:AT215,0,MAX(COLUMN($O215:AT215))-COLUMN($O215:AT215),1,1)))*$H1298</f>
        <v>0</v>
      </c>
      <c r="AU1298" s="256">
        <f ca="1">-SUMPRODUCT($O1240:AU1240,N(OFFSET($O215:AU215,0,MAX(COLUMN($O215:AU215))-COLUMN($O215:AU215),1,1)))*$H1298</f>
        <v>0</v>
      </c>
      <c r="AV1298" s="256">
        <f ca="1">-SUMPRODUCT($O1240:AV1240,N(OFFSET($O215:AV215,0,MAX(COLUMN($O215:AV215))-COLUMN($O215:AV215),1,1)))*$H1298</f>
        <v>0</v>
      </c>
      <c r="AW1298" s="256">
        <f ca="1">-SUMPRODUCT($O1240:AW1240,N(OFFSET($O215:AW215,0,MAX(COLUMN($O215:AW215))-COLUMN($O215:AW215),1,1)))*$H1298</f>
        <v>0</v>
      </c>
      <c r="AX1298" s="256">
        <f ca="1">-SUMPRODUCT($O1240:AX1240,N(OFFSET($O215:AX215,0,MAX(COLUMN($O215:AX215))-COLUMN($O215:AX215),1,1)))*$H1298</f>
        <v>0</v>
      </c>
      <c r="AY1298" s="256">
        <f ca="1">-SUMPRODUCT($O1240:AY1240,N(OFFSET($O215:AY215,0,MAX(COLUMN($O215:AY215))-COLUMN($O215:AY215),1,1)))*$H1298</f>
        <v>0</v>
      </c>
      <c r="AZ1298" s="256">
        <f ca="1">-SUMPRODUCT($O1240:AZ1240,N(OFFSET($O215:AZ215,0,MAX(COLUMN($O215:AZ215))-COLUMN($O215:AZ215),1,1)))*$H1298</f>
        <v>0</v>
      </c>
      <c r="BA1298" s="256">
        <f ca="1">-SUMPRODUCT($O1240:BA1240,N(OFFSET($O215:BA215,0,MAX(COLUMN($O215:BA215))-COLUMN($O215:BA215),1,1)))*$H1298</f>
        <v>0</v>
      </c>
      <c r="BB1298" s="256">
        <f ca="1">-SUMPRODUCT($O1240:BB1240,N(OFFSET($O215:BB215,0,MAX(COLUMN($O215:BB215))-COLUMN($O215:BB215),1,1)))*$H1298</f>
        <v>0</v>
      </c>
      <c r="BC1298" s="256">
        <f ca="1">-SUMPRODUCT($O1240:BC1240,N(OFFSET($O215:BC215,0,MAX(COLUMN($O215:BC215))-COLUMN($O215:BC215),1,1)))*$H1298</f>
        <v>0</v>
      </c>
      <c r="BD1298" s="256">
        <f ca="1">-SUMPRODUCT($O1240:BD1240,N(OFFSET($O215:BD215,0,MAX(COLUMN($O215:BD215))-COLUMN($O215:BD215),1,1)))*$H1298</f>
        <v>0</v>
      </c>
      <c r="BE1298" s="256">
        <f ca="1">-SUMPRODUCT($O1240:BE1240,N(OFFSET($O215:BE215,0,MAX(COLUMN($O215:BE215))-COLUMN($O215:BE215),1,1)))*$H1298</f>
        <v>0</v>
      </c>
      <c r="BF1298" s="256">
        <f ca="1">-SUMPRODUCT($O1240:BF1240,N(OFFSET($O215:BF215,0,MAX(COLUMN($O215:BF215))-COLUMN($O215:BF215),1,1)))*$H1298</f>
        <v>0</v>
      </c>
      <c r="BG1298" s="256">
        <f ca="1">-SUMPRODUCT($O1240:BG1240,N(OFFSET($O215:BG215,0,MAX(COLUMN($O215:BG215))-COLUMN($O215:BG215),1,1)))*$H1298</f>
        <v>0</v>
      </c>
      <c r="BH1298" s="256">
        <f ca="1">-SUMPRODUCT($O1240:BH1240,N(OFFSET($O215:BH215,0,MAX(COLUMN($O215:BH215))-COLUMN($O215:BH215),1,1)))*$H1298</f>
        <v>0</v>
      </c>
      <c r="BI1298" s="256">
        <f ca="1">-SUMPRODUCT($O1240:BI1240,N(OFFSET($O215:BI215,0,MAX(COLUMN($O215:BI215))-COLUMN($O215:BI215),1,1)))*$H1298</f>
        <v>0</v>
      </c>
      <c r="BJ1298" s="256">
        <f ca="1">-SUMPRODUCT($O1240:BJ1240,N(OFFSET($O215:BJ215,0,MAX(COLUMN($O215:BJ215))-COLUMN($O215:BJ215),1,1)))*$H1298</f>
        <v>0</v>
      </c>
      <c r="BK1298" s="256">
        <f ca="1">-SUMPRODUCT($O1240:BK1240,N(OFFSET($O215:BK215,0,MAX(COLUMN($O215:BK215))-COLUMN($O215:BK215),1,1)))*$H1298</f>
        <v>0</v>
      </c>
      <c r="BL1298" s="256">
        <f ca="1">-SUMPRODUCT($O1240:BL1240,N(OFFSET($O215:BL215,0,MAX(COLUMN($O215:BL215))-COLUMN($O215:BL215),1,1)))*$H1298</f>
        <v>0</v>
      </c>
      <c r="BM1298" s="256">
        <f ca="1">-SUMPRODUCT($O1240:BM1240,N(OFFSET($O215:BM215,0,MAX(COLUMN($O215:BM215))-COLUMN($O215:BM215),1,1)))*$H1298</f>
        <v>0</v>
      </c>
    </row>
    <row r="1299" spans="3:65" ht="12.75" outlineLevel="1">
      <c r="C1299" s="220">
        <f t="shared" si="1013"/>
        <v>5</v>
      </c>
      <c r="D1299" s="198" t="str">
        <f t="shared" si="1011"/>
        <v>…</v>
      </c>
      <c r="E1299" s="245" t="str">
        <f t="shared" si="1011"/>
        <v>Operating Expense</v>
      </c>
      <c r="F1299" s="215">
        <f t="shared" si="1011"/>
        <v>2</v>
      </c>
      <c r="G1299" s="215"/>
      <c r="H1299" s="276">
        <f t="shared" si="1012"/>
        <v>0.25345000000000001</v>
      </c>
      <c r="I1299" s="221"/>
      <c r="K1299" s="236">
        <f t="shared" si="1014"/>
        <v>0</v>
      </c>
      <c r="L1299" s="237">
        <f t="shared" si="1015"/>
        <v>0</v>
      </c>
      <c r="O1299" s="256">
        <f ca="1">-SUMPRODUCT($O1241:O1241,N(OFFSET($O216:O216,0,MAX(COLUMN($O216:O216))-COLUMN($O216:O216),1,1)))*$H1299</f>
        <v>0</v>
      </c>
      <c r="P1299" s="256">
        <f ca="1">-SUMPRODUCT($O1241:P1241,N(OFFSET($O216:P216,0,MAX(COLUMN($O216:P216))-COLUMN($O216:P216),1,1)))*$H1299</f>
        <v>0</v>
      </c>
      <c r="Q1299" s="256">
        <f ca="1">-SUMPRODUCT($O1241:Q1241,N(OFFSET($O216:Q216,0,MAX(COLUMN($O216:Q216))-COLUMN($O216:Q216),1,1)))*$H1299</f>
        <v>0</v>
      </c>
      <c r="R1299" s="256">
        <f ca="1">-SUMPRODUCT($O1241:R1241,N(OFFSET($O216:R216,0,MAX(COLUMN($O216:R216))-COLUMN($O216:R216),1,1)))*$H1299</f>
        <v>0</v>
      </c>
      <c r="S1299" s="256">
        <f ca="1">-SUMPRODUCT($O1241:S1241,N(OFFSET($O216:S216,0,MAX(COLUMN($O216:S216))-COLUMN($O216:S216),1,1)))*$H1299</f>
        <v>0</v>
      </c>
      <c r="T1299" s="256">
        <f ca="1">-SUMPRODUCT($O1241:T1241,N(OFFSET($O216:T216,0,MAX(COLUMN($O216:T216))-COLUMN($O216:T216),1,1)))*$H1299</f>
        <v>0</v>
      </c>
      <c r="U1299" s="256">
        <f ca="1">-SUMPRODUCT($O1241:U1241,N(OFFSET($O216:U216,0,MAX(COLUMN($O216:U216))-COLUMN($O216:U216),1,1)))*$H1299</f>
        <v>0</v>
      </c>
      <c r="V1299" s="256">
        <f ca="1">-SUMPRODUCT($O1241:V1241,N(OFFSET($O216:V216,0,MAX(COLUMN($O216:V216))-COLUMN($O216:V216),1,1)))*$H1299</f>
        <v>0</v>
      </c>
      <c r="W1299" s="256">
        <f ca="1">-SUMPRODUCT($O1241:W1241,N(OFFSET($O216:W216,0,MAX(COLUMN($O216:W216))-COLUMN($O216:W216),1,1)))*$H1299</f>
        <v>0</v>
      </c>
      <c r="X1299" s="256">
        <f ca="1">-SUMPRODUCT($O1241:X1241,N(OFFSET($O216:X216,0,MAX(COLUMN($O216:X216))-COLUMN($O216:X216),1,1)))*$H1299</f>
        <v>0</v>
      </c>
      <c r="Y1299" s="256">
        <f ca="1">-SUMPRODUCT($O1241:Y1241,N(OFFSET($O216:Y216,0,MAX(COLUMN($O216:Y216))-COLUMN($O216:Y216),1,1)))*$H1299</f>
        <v>0</v>
      </c>
      <c r="Z1299" s="256">
        <f ca="1">-SUMPRODUCT($O1241:Z1241,N(OFFSET($O216:Z216,0,MAX(COLUMN($O216:Z216))-COLUMN($O216:Z216),1,1)))*$H1299</f>
        <v>0</v>
      </c>
      <c r="AA1299" s="256">
        <f ca="1">-SUMPRODUCT($O1241:AA1241,N(OFFSET($O216:AA216,0,MAX(COLUMN($O216:AA216))-COLUMN($O216:AA216),1,1)))*$H1299</f>
        <v>0</v>
      </c>
      <c r="AB1299" s="256">
        <f ca="1">-SUMPRODUCT($O1241:AB1241,N(OFFSET($O216:AB216,0,MAX(COLUMN($O216:AB216))-COLUMN($O216:AB216),1,1)))*$H1299</f>
        <v>0</v>
      </c>
      <c r="AC1299" s="256">
        <f ca="1">-SUMPRODUCT($O1241:AC1241,N(OFFSET($O216:AC216,0,MAX(COLUMN($O216:AC216))-COLUMN($O216:AC216),1,1)))*$H1299</f>
        <v>0</v>
      </c>
      <c r="AD1299" s="256">
        <f ca="1">-SUMPRODUCT($O1241:AD1241,N(OFFSET($O216:AD216,0,MAX(COLUMN($O216:AD216))-COLUMN($O216:AD216),1,1)))*$H1299</f>
        <v>0</v>
      </c>
      <c r="AE1299" s="256">
        <f ca="1">-SUMPRODUCT($O1241:AE1241,N(OFFSET($O216:AE216,0,MAX(COLUMN($O216:AE216))-COLUMN($O216:AE216),1,1)))*$H1299</f>
        <v>0</v>
      </c>
      <c r="AF1299" s="256">
        <f ca="1">-SUMPRODUCT($O1241:AF1241,N(OFFSET($O216:AF216,0,MAX(COLUMN($O216:AF216))-COLUMN($O216:AF216),1,1)))*$H1299</f>
        <v>0</v>
      </c>
      <c r="AG1299" s="256">
        <f ca="1">-SUMPRODUCT($O1241:AG1241,N(OFFSET($O216:AG216,0,MAX(COLUMN($O216:AG216))-COLUMN($O216:AG216),1,1)))*$H1299</f>
        <v>0</v>
      </c>
      <c r="AH1299" s="256">
        <f ca="1">-SUMPRODUCT($O1241:AH1241,N(OFFSET($O216:AH216,0,MAX(COLUMN($O216:AH216))-COLUMN($O216:AH216),1,1)))*$H1299</f>
        <v>0</v>
      </c>
      <c r="AI1299" s="256">
        <f ca="1">-SUMPRODUCT($O1241:AI1241,N(OFFSET($O216:AI216,0,MAX(COLUMN($O216:AI216))-COLUMN($O216:AI216),1,1)))*$H1299</f>
        <v>0</v>
      </c>
      <c r="AJ1299" s="256">
        <f ca="1">-SUMPRODUCT($O1241:AJ1241,N(OFFSET($O216:AJ216,0,MAX(COLUMN($O216:AJ216))-COLUMN($O216:AJ216),1,1)))*$H1299</f>
        <v>0</v>
      </c>
      <c r="AK1299" s="256">
        <f ca="1">-SUMPRODUCT($O1241:AK1241,N(OFFSET($O216:AK216,0,MAX(COLUMN($O216:AK216))-COLUMN($O216:AK216),1,1)))*$H1299</f>
        <v>0</v>
      </c>
      <c r="AL1299" s="256">
        <f ca="1">-SUMPRODUCT($O1241:AL1241,N(OFFSET($O216:AL216,0,MAX(COLUMN($O216:AL216))-COLUMN($O216:AL216),1,1)))*$H1299</f>
        <v>0</v>
      </c>
      <c r="AM1299" s="256">
        <f ca="1">-SUMPRODUCT($O1241:AM1241,N(OFFSET($O216:AM216,0,MAX(COLUMN($O216:AM216))-COLUMN($O216:AM216),1,1)))*$H1299</f>
        <v>0</v>
      </c>
      <c r="AN1299" s="256">
        <f ca="1">-SUMPRODUCT($O1241:AN1241,N(OFFSET($O216:AN216,0,MAX(COLUMN($O216:AN216))-COLUMN($O216:AN216),1,1)))*$H1299</f>
        <v>0</v>
      </c>
      <c r="AO1299" s="256">
        <f ca="1">-SUMPRODUCT($O1241:AO1241,N(OFFSET($O216:AO216,0,MAX(COLUMN($O216:AO216))-COLUMN($O216:AO216),1,1)))*$H1299</f>
        <v>0</v>
      </c>
      <c r="AP1299" s="256">
        <f ca="1">-SUMPRODUCT($O1241:AP1241,N(OFFSET($O216:AP216,0,MAX(COLUMN($O216:AP216))-COLUMN($O216:AP216),1,1)))*$H1299</f>
        <v>0</v>
      </c>
      <c r="AQ1299" s="256">
        <f ca="1">-SUMPRODUCT($O1241:AQ1241,N(OFFSET($O216:AQ216,0,MAX(COLUMN($O216:AQ216))-COLUMN($O216:AQ216),1,1)))*$H1299</f>
        <v>0</v>
      </c>
      <c r="AR1299" s="256">
        <f ca="1">-SUMPRODUCT($O1241:AR1241,N(OFFSET($O216:AR216,0,MAX(COLUMN($O216:AR216))-COLUMN($O216:AR216),1,1)))*$H1299</f>
        <v>0</v>
      </c>
      <c r="AS1299" s="256">
        <f ca="1">-SUMPRODUCT($O1241:AS1241,N(OFFSET($O216:AS216,0,MAX(COLUMN($O216:AS216))-COLUMN($O216:AS216),1,1)))*$H1299</f>
        <v>0</v>
      </c>
      <c r="AT1299" s="256">
        <f ca="1">-SUMPRODUCT($O1241:AT1241,N(OFFSET($O216:AT216,0,MAX(COLUMN($O216:AT216))-COLUMN($O216:AT216),1,1)))*$H1299</f>
        <v>0</v>
      </c>
      <c r="AU1299" s="256">
        <f ca="1">-SUMPRODUCT($O1241:AU1241,N(OFFSET($O216:AU216,0,MAX(COLUMN($O216:AU216))-COLUMN($O216:AU216),1,1)))*$H1299</f>
        <v>0</v>
      </c>
      <c r="AV1299" s="256">
        <f ca="1">-SUMPRODUCT($O1241:AV1241,N(OFFSET($O216:AV216,0,MAX(COLUMN($O216:AV216))-COLUMN($O216:AV216),1,1)))*$H1299</f>
        <v>0</v>
      </c>
      <c r="AW1299" s="256">
        <f ca="1">-SUMPRODUCT($O1241:AW1241,N(OFFSET($O216:AW216,0,MAX(COLUMN($O216:AW216))-COLUMN($O216:AW216),1,1)))*$H1299</f>
        <v>0</v>
      </c>
      <c r="AX1299" s="256">
        <f ca="1">-SUMPRODUCT($O1241:AX1241,N(OFFSET($O216:AX216,0,MAX(COLUMN($O216:AX216))-COLUMN($O216:AX216),1,1)))*$H1299</f>
        <v>0</v>
      </c>
      <c r="AY1299" s="256">
        <f ca="1">-SUMPRODUCT($O1241:AY1241,N(OFFSET($O216:AY216,0,MAX(COLUMN($O216:AY216))-COLUMN($O216:AY216),1,1)))*$H1299</f>
        <v>0</v>
      </c>
      <c r="AZ1299" s="256">
        <f ca="1">-SUMPRODUCT($O1241:AZ1241,N(OFFSET($O216:AZ216,0,MAX(COLUMN($O216:AZ216))-COLUMN($O216:AZ216),1,1)))*$H1299</f>
        <v>0</v>
      </c>
      <c r="BA1299" s="256">
        <f ca="1">-SUMPRODUCT($O1241:BA1241,N(OFFSET($O216:BA216,0,MAX(COLUMN($O216:BA216))-COLUMN($O216:BA216),1,1)))*$H1299</f>
        <v>0</v>
      </c>
      <c r="BB1299" s="256">
        <f ca="1">-SUMPRODUCT($O1241:BB1241,N(OFFSET($O216:BB216,0,MAX(COLUMN($O216:BB216))-COLUMN($O216:BB216),1,1)))*$H1299</f>
        <v>0</v>
      </c>
      <c r="BC1299" s="256">
        <f ca="1">-SUMPRODUCT($O1241:BC1241,N(OFFSET($O216:BC216,0,MAX(COLUMN($O216:BC216))-COLUMN($O216:BC216),1,1)))*$H1299</f>
        <v>0</v>
      </c>
      <c r="BD1299" s="256">
        <f ca="1">-SUMPRODUCT($O1241:BD1241,N(OFFSET($O216:BD216,0,MAX(COLUMN($O216:BD216))-COLUMN($O216:BD216),1,1)))*$H1299</f>
        <v>0</v>
      </c>
      <c r="BE1299" s="256">
        <f ca="1">-SUMPRODUCT($O1241:BE1241,N(OFFSET($O216:BE216,0,MAX(COLUMN($O216:BE216))-COLUMN($O216:BE216),1,1)))*$H1299</f>
        <v>0</v>
      </c>
      <c r="BF1299" s="256">
        <f ca="1">-SUMPRODUCT($O1241:BF1241,N(OFFSET($O216:BF216,0,MAX(COLUMN($O216:BF216))-COLUMN($O216:BF216),1,1)))*$H1299</f>
        <v>0</v>
      </c>
      <c r="BG1299" s="256">
        <f ca="1">-SUMPRODUCT($O1241:BG1241,N(OFFSET($O216:BG216,0,MAX(COLUMN($O216:BG216))-COLUMN($O216:BG216),1,1)))*$H1299</f>
        <v>0</v>
      </c>
      <c r="BH1299" s="256">
        <f ca="1">-SUMPRODUCT($O1241:BH1241,N(OFFSET($O216:BH216,0,MAX(COLUMN($O216:BH216))-COLUMN($O216:BH216),1,1)))*$H1299</f>
        <v>0</v>
      </c>
      <c r="BI1299" s="256">
        <f ca="1">-SUMPRODUCT($O1241:BI1241,N(OFFSET($O216:BI216,0,MAX(COLUMN($O216:BI216))-COLUMN($O216:BI216),1,1)))*$H1299</f>
        <v>0</v>
      </c>
      <c r="BJ1299" s="256">
        <f ca="1">-SUMPRODUCT($O1241:BJ1241,N(OFFSET($O216:BJ216,0,MAX(COLUMN($O216:BJ216))-COLUMN($O216:BJ216),1,1)))*$H1299</f>
        <v>0</v>
      </c>
      <c r="BK1299" s="256">
        <f ca="1">-SUMPRODUCT($O1241:BK1241,N(OFFSET($O216:BK216,0,MAX(COLUMN($O216:BK216))-COLUMN($O216:BK216),1,1)))*$H1299</f>
        <v>0</v>
      </c>
      <c r="BL1299" s="256">
        <f ca="1">-SUMPRODUCT($O1241:BL1241,N(OFFSET($O216:BL216,0,MAX(COLUMN($O216:BL216))-COLUMN($O216:BL216),1,1)))*$H1299</f>
        <v>0</v>
      </c>
      <c r="BM1299" s="256">
        <f ca="1">-SUMPRODUCT($O1241:BM1241,N(OFFSET($O216:BM216,0,MAX(COLUMN($O216:BM216))-COLUMN($O216:BM216),1,1)))*$H1299</f>
        <v>0</v>
      </c>
    </row>
    <row r="1300" spans="3:65" ht="12.75" outlineLevel="1">
      <c r="C1300" s="220">
        <f t="shared" si="1013"/>
        <v>6</v>
      </c>
      <c r="D1300" s="198" t="str">
        <f t="shared" si="1011"/>
        <v>…</v>
      </c>
      <c r="E1300" s="245" t="str">
        <f t="shared" si="1011"/>
        <v>Operating Expense</v>
      </c>
      <c r="F1300" s="215">
        <f t="shared" si="1011"/>
        <v>2</v>
      </c>
      <c r="G1300" s="215"/>
      <c r="H1300" s="276">
        <f t="shared" si="1012"/>
        <v>0.25345000000000001</v>
      </c>
      <c r="I1300" s="221"/>
      <c r="K1300" s="236">
        <f t="shared" si="1014"/>
        <v>0</v>
      </c>
      <c r="L1300" s="237">
        <f t="shared" si="1015"/>
        <v>0</v>
      </c>
      <c r="O1300" s="256">
        <f ca="1">-SUMPRODUCT($O1242:O1242,N(OFFSET($O217:O217,0,MAX(COLUMN($O217:O217))-COLUMN($O217:O217),1,1)))*$H1300</f>
        <v>0</v>
      </c>
      <c r="P1300" s="256">
        <f ca="1">-SUMPRODUCT($O1242:P1242,N(OFFSET($O217:P217,0,MAX(COLUMN($O217:P217))-COLUMN($O217:P217),1,1)))*$H1300</f>
        <v>0</v>
      </c>
      <c r="Q1300" s="256">
        <f ca="1">-SUMPRODUCT($O1242:Q1242,N(OFFSET($O217:Q217,0,MAX(COLUMN($O217:Q217))-COLUMN($O217:Q217),1,1)))*$H1300</f>
        <v>0</v>
      </c>
      <c r="R1300" s="256">
        <f ca="1">-SUMPRODUCT($O1242:R1242,N(OFFSET($O217:R217,0,MAX(COLUMN($O217:R217))-COLUMN($O217:R217),1,1)))*$H1300</f>
        <v>0</v>
      </c>
      <c r="S1300" s="256">
        <f ca="1">-SUMPRODUCT($O1242:S1242,N(OFFSET($O217:S217,0,MAX(COLUMN($O217:S217))-COLUMN($O217:S217),1,1)))*$H1300</f>
        <v>0</v>
      </c>
      <c r="T1300" s="256">
        <f ca="1">-SUMPRODUCT($O1242:T1242,N(OFFSET($O217:T217,0,MAX(COLUMN($O217:T217))-COLUMN($O217:T217),1,1)))*$H1300</f>
        <v>0</v>
      </c>
      <c r="U1300" s="256">
        <f ca="1">-SUMPRODUCT($O1242:U1242,N(OFFSET($O217:U217,0,MAX(COLUMN($O217:U217))-COLUMN($O217:U217),1,1)))*$H1300</f>
        <v>0</v>
      </c>
      <c r="V1300" s="256">
        <f ca="1">-SUMPRODUCT($O1242:V1242,N(OFFSET($O217:V217,0,MAX(COLUMN($O217:V217))-COLUMN($O217:V217),1,1)))*$H1300</f>
        <v>0</v>
      </c>
      <c r="W1300" s="256">
        <f ca="1">-SUMPRODUCT($O1242:W1242,N(OFFSET($O217:W217,0,MAX(COLUMN($O217:W217))-COLUMN($O217:W217),1,1)))*$H1300</f>
        <v>0</v>
      </c>
      <c r="X1300" s="256">
        <f ca="1">-SUMPRODUCT($O1242:X1242,N(OFFSET($O217:X217,0,MAX(COLUMN($O217:X217))-COLUMN($O217:X217),1,1)))*$H1300</f>
        <v>0</v>
      </c>
      <c r="Y1300" s="256">
        <f ca="1">-SUMPRODUCT($O1242:Y1242,N(OFFSET($O217:Y217,0,MAX(COLUMN($O217:Y217))-COLUMN($O217:Y217),1,1)))*$H1300</f>
        <v>0</v>
      </c>
      <c r="Z1300" s="256">
        <f ca="1">-SUMPRODUCT($O1242:Z1242,N(OFFSET($O217:Z217,0,MAX(COLUMN($O217:Z217))-COLUMN($O217:Z217),1,1)))*$H1300</f>
        <v>0</v>
      </c>
      <c r="AA1300" s="256">
        <f ca="1">-SUMPRODUCT($O1242:AA1242,N(OFFSET($O217:AA217,0,MAX(COLUMN($O217:AA217))-COLUMN($O217:AA217),1,1)))*$H1300</f>
        <v>0</v>
      </c>
      <c r="AB1300" s="256">
        <f ca="1">-SUMPRODUCT($O1242:AB1242,N(OFFSET($O217:AB217,0,MAX(COLUMN($O217:AB217))-COLUMN($O217:AB217),1,1)))*$H1300</f>
        <v>0</v>
      </c>
      <c r="AC1300" s="256">
        <f ca="1">-SUMPRODUCT($O1242:AC1242,N(OFFSET($O217:AC217,0,MAX(COLUMN($O217:AC217))-COLUMN($O217:AC217),1,1)))*$H1300</f>
        <v>0</v>
      </c>
      <c r="AD1300" s="256">
        <f ca="1">-SUMPRODUCT($O1242:AD1242,N(OFFSET($O217:AD217,0,MAX(COLUMN($O217:AD217))-COLUMN($O217:AD217),1,1)))*$H1300</f>
        <v>0</v>
      </c>
      <c r="AE1300" s="256">
        <f ca="1">-SUMPRODUCT($O1242:AE1242,N(OFFSET($O217:AE217,0,MAX(COLUMN($O217:AE217))-COLUMN($O217:AE217),1,1)))*$H1300</f>
        <v>0</v>
      </c>
      <c r="AF1300" s="256">
        <f ca="1">-SUMPRODUCT($O1242:AF1242,N(OFFSET($O217:AF217,0,MAX(COLUMN($O217:AF217))-COLUMN($O217:AF217),1,1)))*$H1300</f>
        <v>0</v>
      </c>
      <c r="AG1300" s="256">
        <f ca="1">-SUMPRODUCT($O1242:AG1242,N(OFFSET($O217:AG217,0,MAX(COLUMN($O217:AG217))-COLUMN($O217:AG217),1,1)))*$H1300</f>
        <v>0</v>
      </c>
      <c r="AH1300" s="256">
        <f ca="1">-SUMPRODUCT($O1242:AH1242,N(OFFSET($O217:AH217,0,MAX(COLUMN($O217:AH217))-COLUMN($O217:AH217),1,1)))*$H1300</f>
        <v>0</v>
      </c>
      <c r="AI1300" s="256">
        <f ca="1">-SUMPRODUCT($O1242:AI1242,N(OFFSET($O217:AI217,0,MAX(COLUMN($O217:AI217))-COLUMN($O217:AI217),1,1)))*$H1300</f>
        <v>0</v>
      </c>
      <c r="AJ1300" s="256">
        <f ca="1">-SUMPRODUCT($O1242:AJ1242,N(OFFSET($O217:AJ217,0,MAX(COLUMN($O217:AJ217))-COLUMN($O217:AJ217),1,1)))*$H1300</f>
        <v>0</v>
      </c>
      <c r="AK1300" s="256">
        <f ca="1">-SUMPRODUCT($O1242:AK1242,N(OFFSET($O217:AK217,0,MAX(COLUMN($O217:AK217))-COLUMN($O217:AK217),1,1)))*$H1300</f>
        <v>0</v>
      </c>
      <c r="AL1300" s="256">
        <f ca="1">-SUMPRODUCT($O1242:AL1242,N(OFFSET($O217:AL217,0,MAX(COLUMN($O217:AL217))-COLUMN($O217:AL217),1,1)))*$H1300</f>
        <v>0</v>
      </c>
      <c r="AM1300" s="256">
        <f ca="1">-SUMPRODUCT($O1242:AM1242,N(OFFSET($O217:AM217,0,MAX(COLUMN($O217:AM217))-COLUMN($O217:AM217),1,1)))*$H1300</f>
        <v>0</v>
      </c>
      <c r="AN1300" s="256">
        <f ca="1">-SUMPRODUCT($O1242:AN1242,N(OFFSET($O217:AN217,0,MAX(COLUMN($O217:AN217))-COLUMN($O217:AN217),1,1)))*$H1300</f>
        <v>0</v>
      </c>
      <c r="AO1300" s="256">
        <f ca="1">-SUMPRODUCT($O1242:AO1242,N(OFFSET($O217:AO217,0,MAX(COLUMN($O217:AO217))-COLUMN($O217:AO217),1,1)))*$H1300</f>
        <v>0</v>
      </c>
      <c r="AP1300" s="256">
        <f ca="1">-SUMPRODUCT($O1242:AP1242,N(OFFSET($O217:AP217,0,MAX(COLUMN($O217:AP217))-COLUMN($O217:AP217),1,1)))*$H1300</f>
        <v>0</v>
      </c>
      <c r="AQ1300" s="256">
        <f ca="1">-SUMPRODUCT($O1242:AQ1242,N(OFFSET($O217:AQ217,0,MAX(COLUMN($O217:AQ217))-COLUMN($O217:AQ217),1,1)))*$H1300</f>
        <v>0</v>
      </c>
      <c r="AR1300" s="256">
        <f ca="1">-SUMPRODUCT($O1242:AR1242,N(OFFSET($O217:AR217,0,MAX(COLUMN($O217:AR217))-COLUMN($O217:AR217),1,1)))*$H1300</f>
        <v>0</v>
      </c>
      <c r="AS1300" s="256">
        <f ca="1">-SUMPRODUCT($O1242:AS1242,N(OFFSET($O217:AS217,0,MAX(COLUMN($O217:AS217))-COLUMN($O217:AS217),1,1)))*$H1300</f>
        <v>0</v>
      </c>
      <c r="AT1300" s="256">
        <f ca="1">-SUMPRODUCT($O1242:AT1242,N(OFFSET($O217:AT217,0,MAX(COLUMN($O217:AT217))-COLUMN($O217:AT217),1,1)))*$H1300</f>
        <v>0</v>
      </c>
      <c r="AU1300" s="256">
        <f ca="1">-SUMPRODUCT($O1242:AU1242,N(OFFSET($O217:AU217,0,MAX(COLUMN($O217:AU217))-COLUMN($O217:AU217),1,1)))*$H1300</f>
        <v>0</v>
      </c>
      <c r="AV1300" s="256">
        <f ca="1">-SUMPRODUCT($O1242:AV1242,N(OFFSET($O217:AV217,0,MAX(COLUMN($O217:AV217))-COLUMN($O217:AV217),1,1)))*$H1300</f>
        <v>0</v>
      </c>
      <c r="AW1300" s="256">
        <f ca="1">-SUMPRODUCT($O1242:AW1242,N(OFFSET($O217:AW217,0,MAX(COLUMN($O217:AW217))-COLUMN($O217:AW217),1,1)))*$H1300</f>
        <v>0</v>
      </c>
      <c r="AX1300" s="256">
        <f ca="1">-SUMPRODUCT($O1242:AX1242,N(OFFSET($O217:AX217,0,MAX(COLUMN($O217:AX217))-COLUMN($O217:AX217),1,1)))*$H1300</f>
        <v>0</v>
      </c>
      <c r="AY1300" s="256">
        <f ca="1">-SUMPRODUCT($O1242:AY1242,N(OFFSET($O217:AY217,0,MAX(COLUMN($O217:AY217))-COLUMN($O217:AY217),1,1)))*$H1300</f>
        <v>0</v>
      </c>
      <c r="AZ1300" s="256">
        <f ca="1">-SUMPRODUCT($O1242:AZ1242,N(OFFSET($O217:AZ217,0,MAX(COLUMN($O217:AZ217))-COLUMN($O217:AZ217),1,1)))*$H1300</f>
        <v>0</v>
      </c>
      <c r="BA1300" s="256">
        <f ca="1">-SUMPRODUCT($O1242:BA1242,N(OFFSET($O217:BA217,0,MAX(COLUMN($O217:BA217))-COLUMN($O217:BA217),1,1)))*$H1300</f>
        <v>0</v>
      </c>
      <c r="BB1300" s="256">
        <f ca="1">-SUMPRODUCT($O1242:BB1242,N(OFFSET($O217:BB217,0,MAX(COLUMN($O217:BB217))-COLUMN($O217:BB217),1,1)))*$H1300</f>
        <v>0</v>
      </c>
      <c r="BC1300" s="256">
        <f ca="1">-SUMPRODUCT($O1242:BC1242,N(OFFSET($O217:BC217,0,MAX(COLUMN($O217:BC217))-COLUMN($O217:BC217),1,1)))*$H1300</f>
        <v>0</v>
      </c>
      <c r="BD1300" s="256">
        <f ca="1">-SUMPRODUCT($O1242:BD1242,N(OFFSET($O217:BD217,0,MAX(COLUMN($O217:BD217))-COLUMN($O217:BD217),1,1)))*$H1300</f>
        <v>0</v>
      </c>
      <c r="BE1300" s="256">
        <f ca="1">-SUMPRODUCT($O1242:BE1242,N(OFFSET($O217:BE217,0,MAX(COLUMN($O217:BE217))-COLUMN($O217:BE217),1,1)))*$H1300</f>
        <v>0</v>
      </c>
      <c r="BF1300" s="256">
        <f ca="1">-SUMPRODUCT($O1242:BF1242,N(OFFSET($O217:BF217,0,MAX(COLUMN($O217:BF217))-COLUMN($O217:BF217),1,1)))*$H1300</f>
        <v>0</v>
      </c>
      <c r="BG1300" s="256">
        <f ca="1">-SUMPRODUCT($O1242:BG1242,N(OFFSET($O217:BG217,0,MAX(COLUMN($O217:BG217))-COLUMN($O217:BG217),1,1)))*$H1300</f>
        <v>0</v>
      </c>
      <c r="BH1300" s="256">
        <f ca="1">-SUMPRODUCT($O1242:BH1242,N(OFFSET($O217:BH217,0,MAX(COLUMN($O217:BH217))-COLUMN($O217:BH217),1,1)))*$H1300</f>
        <v>0</v>
      </c>
      <c r="BI1300" s="256">
        <f ca="1">-SUMPRODUCT($O1242:BI1242,N(OFFSET($O217:BI217,0,MAX(COLUMN($O217:BI217))-COLUMN($O217:BI217),1,1)))*$H1300</f>
        <v>0</v>
      </c>
      <c r="BJ1300" s="256">
        <f ca="1">-SUMPRODUCT($O1242:BJ1242,N(OFFSET($O217:BJ217,0,MAX(COLUMN($O217:BJ217))-COLUMN($O217:BJ217),1,1)))*$H1300</f>
        <v>0</v>
      </c>
      <c r="BK1300" s="256">
        <f ca="1">-SUMPRODUCT($O1242:BK1242,N(OFFSET($O217:BK217,0,MAX(COLUMN($O217:BK217))-COLUMN($O217:BK217),1,1)))*$H1300</f>
        <v>0</v>
      </c>
      <c r="BL1300" s="256">
        <f ca="1">-SUMPRODUCT($O1242:BL1242,N(OFFSET($O217:BL217,0,MAX(COLUMN($O217:BL217))-COLUMN($O217:BL217),1,1)))*$H1300</f>
        <v>0</v>
      </c>
      <c r="BM1300" s="256">
        <f ca="1">-SUMPRODUCT($O1242:BM1242,N(OFFSET($O217:BM217,0,MAX(COLUMN($O217:BM217))-COLUMN($O217:BM217),1,1)))*$H1300</f>
        <v>0</v>
      </c>
    </row>
    <row r="1301" spans="3:65" ht="12.75" outlineLevel="1">
      <c r="C1301" s="220">
        <f t="shared" si="1013"/>
        <v>7</v>
      </c>
      <c r="D1301" s="198" t="str">
        <f t="shared" si="1011"/>
        <v>…</v>
      </c>
      <c r="E1301" s="245" t="str">
        <f t="shared" si="1011"/>
        <v>Operating Expense</v>
      </c>
      <c r="F1301" s="215">
        <f t="shared" si="1011"/>
        <v>2</v>
      </c>
      <c r="G1301" s="215"/>
      <c r="H1301" s="276">
        <f t="shared" si="1012"/>
        <v>0.25345000000000001</v>
      </c>
      <c r="I1301" s="221"/>
      <c r="K1301" s="236">
        <f t="shared" si="1014"/>
        <v>0</v>
      </c>
      <c r="L1301" s="237">
        <f t="shared" si="1015"/>
        <v>0</v>
      </c>
      <c r="O1301" s="256">
        <f ca="1">-SUMPRODUCT($O1243:O1243,N(OFFSET($O218:O218,0,MAX(COLUMN($O218:O218))-COLUMN($O218:O218),1,1)))*$H1301</f>
        <v>0</v>
      </c>
      <c r="P1301" s="256">
        <f ca="1">-SUMPRODUCT($O1243:P1243,N(OFFSET($O218:P218,0,MAX(COLUMN($O218:P218))-COLUMN($O218:P218),1,1)))*$H1301</f>
        <v>0</v>
      </c>
      <c r="Q1301" s="256">
        <f ca="1">-SUMPRODUCT($O1243:Q1243,N(OFFSET($O218:Q218,0,MAX(COLUMN($O218:Q218))-COLUMN($O218:Q218),1,1)))*$H1301</f>
        <v>0</v>
      </c>
      <c r="R1301" s="256">
        <f ca="1">-SUMPRODUCT($O1243:R1243,N(OFFSET($O218:R218,0,MAX(COLUMN($O218:R218))-COLUMN($O218:R218),1,1)))*$H1301</f>
        <v>0</v>
      </c>
      <c r="S1301" s="256">
        <f ca="1">-SUMPRODUCT($O1243:S1243,N(OFFSET($O218:S218,0,MAX(COLUMN($O218:S218))-COLUMN($O218:S218),1,1)))*$H1301</f>
        <v>0</v>
      </c>
      <c r="T1301" s="256">
        <f ca="1">-SUMPRODUCT($O1243:T1243,N(OFFSET($O218:T218,0,MAX(COLUMN($O218:T218))-COLUMN($O218:T218),1,1)))*$H1301</f>
        <v>0</v>
      </c>
      <c r="U1301" s="256">
        <f ca="1">-SUMPRODUCT($O1243:U1243,N(OFFSET($O218:U218,0,MAX(COLUMN($O218:U218))-COLUMN($O218:U218),1,1)))*$H1301</f>
        <v>0</v>
      </c>
      <c r="V1301" s="256">
        <f ca="1">-SUMPRODUCT($O1243:V1243,N(OFFSET($O218:V218,0,MAX(COLUMN($O218:V218))-COLUMN($O218:V218),1,1)))*$H1301</f>
        <v>0</v>
      </c>
      <c r="W1301" s="256">
        <f ca="1">-SUMPRODUCT($O1243:W1243,N(OFFSET($O218:W218,0,MAX(COLUMN($O218:W218))-COLUMN($O218:W218),1,1)))*$H1301</f>
        <v>0</v>
      </c>
      <c r="X1301" s="256">
        <f ca="1">-SUMPRODUCT($O1243:X1243,N(OFFSET($O218:X218,0,MAX(COLUMN($O218:X218))-COLUMN($O218:X218),1,1)))*$H1301</f>
        <v>0</v>
      </c>
      <c r="Y1301" s="256">
        <f ca="1">-SUMPRODUCT($O1243:Y1243,N(OFFSET($O218:Y218,0,MAX(COLUMN($O218:Y218))-COLUMN($O218:Y218),1,1)))*$H1301</f>
        <v>0</v>
      </c>
      <c r="Z1301" s="256">
        <f ca="1">-SUMPRODUCT($O1243:Z1243,N(OFFSET($O218:Z218,0,MAX(COLUMN($O218:Z218))-COLUMN($O218:Z218),1,1)))*$H1301</f>
        <v>0</v>
      </c>
      <c r="AA1301" s="256">
        <f ca="1">-SUMPRODUCT($O1243:AA1243,N(OFFSET($O218:AA218,0,MAX(COLUMN($O218:AA218))-COLUMN($O218:AA218),1,1)))*$H1301</f>
        <v>0</v>
      </c>
      <c r="AB1301" s="256">
        <f ca="1">-SUMPRODUCT($O1243:AB1243,N(OFFSET($O218:AB218,0,MAX(COLUMN($O218:AB218))-COLUMN($O218:AB218),1,1)))*$H1301</f>
        <v>0</v>
      </c>
      <c r="AC1301" s="256">
        <f ca="1">-SUMPRODUCT($O1243:AC1243,N(OFFSET($O218:AC218,0,MAX(COLUMN($O218:AC218))-COLUMN($O218:AC218),1,1)))*$H1301</f>
        <v>0</v>
      </c>
      <c r="AD1301" s="256">
        <f ca="1">-SUMPRODUCT($O1243:AD1243,N(OFFSET($O218:AD218,0,MAX(COLUMN($O218:AD218))-COLUMN($O218:AD218),1,1)))*$H1301</f>
        <v>0</v>
      </c>
      <c r="AE1301" s="256">
        <f ca="1">-SUMPRODUCT($O1243:AE1243,N(OFFSET($O218:AE218,0,MAX(COLUMN($O218:AE218))-COLUMN($O218:AE218),1,1)))*$H1301</f>
        <v>0</v>
      </c>
      <c r="AF1301" s="256">
        <f ca="1">-SUMPRODUCT($O1243:AF1243,N(OFFSET($O218:AF218,0,MAX(COLUMN($O218:AF218))-COLUMN($O218:AF218),1,1)))*$H1301</f>
        <v>0</v>
      </c>
      <c r="AG1301" s="256">
        <f ca="1">-SUMPRODUCT($O1243:AG1243,N(OFFSET($O218:AG218,0,MAX(COLUMN($O218:AG218))-COLUMN($O218:AG218),1,1)))*$H1301</f>
        <v>0</v>
      </c>
      <c r="AH1301" s="256">
        <f ca="1">-SUMPRODUCT($O1243:AH1243,N(OFFSET($O218:AH218,0,MAX(COLUMN($O218:AH218))-COLUMN($O218:AH218),1,1)))*$H1301</f>
        <v>0</v>
      </c>
      <c r="AI1301" s="256">
        <f ca="1">-SUMPRODUCT($O1243:AI1243,N(OFFSET($O218:AI218,0,MAX(COLUMN($O218:AI218))-COLUMN($O218:AI218),1,1)))*$H1301</f>
        <v>0</v>
      </c>
      <c r="AJ1301" s="256">
        <f ca="1">-SUMPRODUCT($O1243:AJ1243,N(OFFSET($O218:AJ218,0,MAX(COLUMN($O218:AJ218))-COLUMN($O218:AJ218),1,1)))*$H1301</f>
        <v>0</v>
      </c>
      <c r="AK1301" s="256">
        <f ca="1">-SUMPRODUCT($O1243:AK1243,N(OFFSET($O218:AK218,0,MAX(COLUMN($O218:AK218))-COLUMN($O218:AK218),1,1)))*$H1301</f>
        <v>0</v>
      </c>
      <c r="AL1301" s="256">
        <f ca="1">-SUMPRODUCT($O1243:AL1243,N(OFFSET($O218:AL218,0,MAX(COLUMN($O218:AL218))-COLUMN($O218:AL218),1,1)))*$H1301</f>
        <v>0</v>
      </c>
      <c r="AM1301" s="256">
        <f ca="1">-SUMPRODUCT($O1243:AM1243,N(OFFSET($O218:AM218,0,MAX(COLUMN($O218:AM218))-COLUMN($O218:AM218),1,1)))*$H1301</f>
        <v>0</v>
      </c>
      <c r="AN1301" s="256">
        <f ca="1">-SUMPRODUCT($O1243:AN1243,N(OFFSET($O218:AN218,0,MAX(COLUMN($O218:AN218))-COLUMN($O218:AN218),1,1)))*$H1301</f>
        <v>0</v>
      </c>
      <c r="AO1301" s="256">
        <f ca="1">-SUMPRODUCT($O1243:AO1243,N(OFFSET($O218:AO218,0,MAX(COLUMN($O218:AO218))-COLUMN($O218:AO218),1,1)))*$H1301</f>
        <v>0</v>
      </c>
      <c r="AP1301" s="256">
        <f ca="1">-SUMPRODUCT($O1243:AP1243,N(OFFSET($O218:AP218,0,MAX(COLUMN($O218:AP218))-COLUMN($O218:AP218),1,1)))*$H1301</f>
        <v>0</v>
      </c>
      <c r="AQ1301" s="256">
        <f ca="1">-SUMPRODUCT($O1243:AQ1243,N(OFFSET($O218:AQ218,0,MAX(COLUMN($O218:AQ218))-COLUMN($O218:AQ218),1,1)))*$H1301</f>
        <v>0</v>
      </c>
      <c r="AR1301" s="256">
        <f ca="1">-SUMPRODUCT($O1243:AR1243,N(OFFSET($O218:AR218,0,MAX(COLUMN($O218:AR218))-COLUMN($O218:AR218),1,1)))*$H1301</f>
        <v>0</v>
      </c>
      <c r="AS1301" s="256">
        <f ca="1">-SUMPRODUCT($O1243:AS1243,N(OFFSET($O218:AS218,0,MAX(COLUMN($O218:AS218))-COLUMN($O218:AS218),1,1)))*$H1301</f>
        <v>0</v>
      </c>
      <c r="AT1301" s="256">
        <f ca="1">-SUMPRODUCT($O1243:AT1243,N(OFFSET($O218:AT218,0,MAX(COLUMN($O218:AT218))-COLUMN($O218:AT218),1,1)))*$H1301</f>
        <v>0</v>
      </c>
      <c r="AU1301" s="256">
        <f ca="1">-SUMPRODUCT($O1243:AU1243,N(OFFSET($O218:AU218,0,MAX(COLUMN($O218:AU218))-COLUMN($O218:AU218),1,1)))*$H1301</f>
        <v>0</v>
      </c>
      <c r="AV1301" s="256">
        <f ca="1">-SUMPRODUCT($O1243:AV1243,N(OFFSET($O218:AV218,0,MAX(COLUMN($O218:AV218))-COLUMN($O218:AV218),1,1)))*$H1301</f>
        <v>0</v>
      </c>
      <c r="AW1301" s="256">
        <f ca="1">-SUMPRODUCT($O1243:AW1243,N(OFFSET($O218:AW218,0,MAX(COLUMN($O218:AW218))-COLUMN($O218:AW218),1,1)))*$H1301</f>
        <v>0</v>
      </c>
      <c r="AX1301" s="256">
        <f ca="1">-SUMPRODUCT($O1243:AX1243,N(OFFSET($O218:AX218,0,MAX(COLUMN($O218:AX218))-COLUMN($O218:AX218),1,1)))*$H1301</f>
        <v>0</v>
      </c>
      <c r="AY1301" s="256">
        <f ca="1">-SUMPRODUCT($O1243:AY1243,N(OFFSET($O218:AY218,0,MAX(COLUMN($O218:AY218))-COLUMN($O218:AY218),1,1)))*$H1301</f>
        <v>0</v>
      </c>
      <c r="AZ1301" s="256">
        <f ca="1">-SUMPRODUCT($O1243:AZ1243,N(OFFSET($O218:AZ218,0,MAX(COLUMN($O218:AZ218))-COLUMN($O218:AZ218),1,1)))*$H1301</f>
        <v>0</v>
      </c>
      <c r="BA1301" s="256">
        <f ca="1">-SUMPRODUCT($O1243:BA1243,N(OFFSET($O218:BA218,0,MAX(COLUMN($O218:BA218))-COLUMN($O218:BA218),1,1)))*$H1301</f>
        <v>0</v>
      </c>
      <c r="BB1301" s="256">
        <f ca="1">-SUMPRODUCT($O1243:BB1243,N(OFFSET($O218:BB218,0,MAX(COLUMN($O218:BB218))-COLUMN($O218:BB218),1,1)))*$H1301</f>
        <v>0</v>
      </c>
      <c r="BC1301" s="256">
        <f ca="1">-SUMPRODUCT($O1243:BC1243,N(OFFSET($O218:BC218,0,MAX(COLUMN($O218:BC218))-COLUMN($O218:BC218),1,1)))*$H1301</f>
        <v>0</v>
      </c>
      <c r="BD1301" s="256">
        <f ca="1">-SUMPRODUCT($O1243:BD1243,N(OFFSET($O218:BD218,0,MAX(COLUMN($O218:BD218))-COLUMN($O218:BD218),1,1)))*$H1301</f>
        <v>0</v>
      </c>
      <c r="BE1301" s="256">
        <f ca="1">-SUMPRODUCT($O1243:BE1243,N(OFFSET($O218:BE218,0,MAX(COLUMN($O218:BE218))-COLUMN($O218:BE218),1,1)))*$H1301</f>
        <v>0</v>
      </c>
      <c r="BF1301" s="256">
        <f ca="1">-SUMPRODUCT($O1243:BF1243,N(OFFSET($O218:BF218,0,MAX(COLUMN($O218:BF218))-COLUMN($O218:BF218),1,1)))*$H1301</f>
        <v>0</v>
      </c>
      <c r="BG1301" s="256">
        <f ca="1">-SUMPRODUCT($O1243:BG1243,N(OFFSET($O218:BG218,0,MAX(COLUMN($O218:BG218))-COLUMN($O218:BG218),1,1)))*$H1301</f>
        <v>0</v>
      </c>
      <c r="BH1301" s="256">
        <f ca="1">-SUMPRODUCT($O1243:BH1243,N(OFFSET($O218:BH218,0,MAX(COLUMN($O218:BH218))-COLUMN($O218:BH218),1,1)))*$H1301</f>
        <v>0</v>
      </c>
      <c r="BI1301" s="256">
        <f ca="1">-SUMPRODUCT($O1243:BI1243,N(OFFSET($O218:BI218,0,MAX(COLUMN($O218:BI218))-COLUMN($O218:BI218),1,1)))*$H1301</f>
        <v>0</v>
      </c>
      <c r="BJ1301" s="256">
        <f ca="1">-SUMPRODUCT($O1243:BJ1243,N(OFFSET($O218:BJ218,0,MAX(COLUMN($O218:BJ218))-COLUMN($O218:BJ218),1,1)))*$H1301</f>
        <v>0</v>
      </c>
      <c r="BK1301" s="256">
        <f ca="1">-SUMPRODUCT($O1243:BK1243,N(OFFSET($O218:BK218,0,MAX(COLUMN($O218:BK218))-COLUMN($O218:BK218),1,1)))*$H1301</f>
        <v>0</v>
      </c>
      <c r="BL1301" s="256">
        <f ca="1">-SUMPRODUCT($O1243:BL1243,N(OFFSET($O218:BL218,0,MAX(COLUMN($O218:BL218))-COLUMN($O218:BL218),1,1)))*$H1301</f>
        <v>0</v>
      </c>
      <c r="BM1301" s="256">
        <f ca="1">-SUMPRODUCT($O1243:BM1243,N(OFFSET($O218:BM218,0,MAX(COLUMN($O218:BM218))-COLUMN($O218:BM218),1,1)))*$H1301</f>
        <v>0</v>
      </c>
    </row>
    <row r="1302" spans="3:65" ht="12.75" outlineLevel="1">
      <c r="C1302" s="220">
        <f t="shared" si="1013"/>
        <v>8</v>
      </c>
      <c r="D1302" s="198" t="str">
        <f t="shared" si="1011"/>
        <v>…</v>
      </c>
      <c r="E1302" s="245" t="str">
        <f t="shared" si="1011"/>
        <v>Operating Expense</v>
      </c>
      <c r="F1302" s="215">
        <f t="shared" si="1011"/>
        <v>2</v>
      </c>
      <c r="G1302" s="215"/>
      <c r="H1302" s="276">
        <f t="shared" si="1012"/>
        <v>0.25345000000000001</v>
      </c>
      <c r="I1302" s="221"/>
      <c r="K1302" s="236">
        <f t="shared" si="1014"/>
        <v>0</v>
      </c>
      <c r="L1302" s="237">
        <f t="shared" si="1015"/>
        <v>0</v>
      </c>
      <c r="O1302" s="256">
        <f ca="1">-SUMPRODUCT($O1244:O1244,N(OFFSET($O219:O219,0,MAX(COLUMN($O219:O219))-COLUMN($O219:O219),1,1)))*$H1302</f>
        <v>0</v>
      </c>
      <c r="P1302" s="256">
        <f ca="1">-SUMPRODUCT($O1244:P1244,N(OFFSET($O219:P219,0,MAX(COLUMN($O219:P219))-COLUMN($O219:P219),1,1)))*$H1302</f>
        <v>0</v>
      </c>
      <c r="Q1302" s="256">
        <f ca="1">-SUMPRODUCT($O1244:Q1244,N(OFFSET($O219:Q219,0,MAX(COLUMN($O219:Q219))-COLUMN($O219:Q219),1,1)))*$H1302</f>
        <v>0</v>
      </c>
      <c r="R1302" s="256">
        <f ca="1">-SUMPRODUCT($O1244:R1244,N(OFFSET($O219:R219,0,MAX(COLUMN($O219:R219))-COLUMN($O219:R219),1,1)))*$H1302</f>
        <v>0</v>
      </c>
      <c r="S1302" s="256">
        <f ca="1">-SUMPRODUCT($O1244:S1244,N(OFFSET($O219:S219,0,MAX(COLUMN($O219:S219))-COLUMN($O219:S219),1,1)))*$H1302</f>
        <v>0</v>
      </c>
      <c r="T1302" s="256">
        <f ca="1">-SUMPRODUCT($O1244:T1244,N(OFFSET($O219:T219,0,MAX(COLUMN($O219:T219))-COLUMN($O219:T219),1,1)))*$H1302</f>
        <v>0</v>
      </c>
      <c r="U1302" s="256">
        <f ca="1">-SUMPRODUCT($O1244:U1244,N(OFFSET($O219:U219,0,MAX(COLUMN($O219:U219))-COLUMN($O219:U219),1,1)))*$H1302</f>
        <v>0</v>
      </c>
      <c r="V1302" s="256">
        <f ca="1">-SUMPRODUCT($O1244:V1244,N(OFFSET($O219:V219,0,MAX(COLUMN($O219:V219))-COLUMN($O219:V219),1,1)))*$H1302</f>
        <v>0</v>
      </c>
      <c r="W1302" s="256">
        <f ca="1">-SUMPRODUCT($O1244:W1244,N(OFFSET($O219:W219,0,MAX(COLUMN($O219:W219))-COLUMN($O219:W219),1,1)))*$H1302</f>
        <v>0</v>
      </c>
      <c r="X1302" s="256">
        <f ca="1">-SUMPRODUCT($O1244:X1244,N(OFFSET($O219:X219,0,MAX(COLUMN($O219:X219))-COLUMN($O219:X219),1,1)))*$H1302</f>
        <v>0</v>
      </c>
      <c r="Y1302" s="256">
        <f ca="1">-SUMPRODUCT($O1244:Y1244,N(OFFSET($O219:Y219,0,MAX(COLUMN($O219:Y219))-COLUMN($O219:Y219),1,1)))*$H1302</f>
        <v>0</v>
      </c>
      <c r="Z1302" s="256">
        <f ca="1">-SUMPRODUCT($O1244:Z1244,N(OFFSET($O219:Z219,0,MAX(COLUMN($O219:Z219))-COLUMN($O219:Z219),1,1)))*$H1302</f>
        <v>0</v>
      </c>
      <c r="AA1302" s="256">
        <f ca="1">-SUMPRODUCT($O1244:AA1244,N(OFFSET($O219:AA219,0,MAX(COLUMN($O219:AA219))-COLUMN($O219:AA219),1,1)))*$H1302</f>
        <v>0</v>
      </c>
      <c r="AB1302" s="256">
        <f ca="1">-SUMPRODUCT($O1244:AB1244,N(OFFSET($O219:AB219,0,MAX(COLUMN($O219:AB219))-COLUMN($O219:AB219),1,1)))*$H1302</f>
        <v>0</v>
      </c>
      <c r="AC1302" s="256">
        <f ca="1">-SUMPRODUCT($O1244:AC1244,N(OFFSET($O219:AC219,0,MAX(COLUMN($O219:AC219))-COLUMN($O219:AC219),1,1)))*$H1302</f>
        <v>0</v>
      </c>
      <c r="AD1302" s="256">
        <f ca="1">-SUMPRODUCT($O1244:AD1244,N(OFFSET($O219:AD219,0,MAX(COLUMN($O219:AD219))-COLUMN($O219:AD219),1,1)))*$H1302</f>
        <v>0</v>
      </c>
      <c r="AE1302" s="256">
        <f ca="1">-SUMPRODUCT($O1244:AE1244,N(OFFSET($O219:AE219,0,MAX(COLUMN($O219:AE219))-COLUMN($O219:AE219),1,1)))*$H1302</f>
        <v>0</v>
      </c>
      <c r="AF1302" s="256">
        <f ca="1">-SUMPRODUCT($O1244:AF1244,N(OFFSET($O219:AF219,0,MAX(COLUMN($O219:AF219))-COLUMN($O219:AF219),1,1)))*$H1302</f>
        <v>0</v>
      </c>
      <c r="AG1302" s="256">
        <f ca="1">-SUMPRODUCT($O1244:AG1244,N(OFFSET($O219:AG219,0,MAX(COLUMN($O219:AG219))-COLUMN($O219:AG219),1,1)))*$H1302</f>
        <v>0</v>
      </c>
      <c r="AH1302" s="256">
        <f ca="1">-SUMPRODUCT($O1244:AH1244,N(OFFSET($O219:AH219,0,MAX(COLUMN($O219:AH219))-COLUMN($O219:AH219),1,1)))*$H1302</f>
        <v>0</v>
      </c>
      <c r="AI1302" s="256">
        <f ca="1">-SUMPRODUCT($O1244:AI1244,N(OFFSET($O219:AI219,0,MAX(COLUMN($O219:AI219))-COLUMN($O219:AI219),1,1)))*$H1302</f>
        <v>0</v>
      </c>
      <c r="AJ1302" s="256">
        <f ca="1">-SUMPRODUCT($O1244:AJ1244,N(OFFSET($O219:AJ219,0,MAX(COLUMN($O219:AJ219))-COLUMN($O219:AJ219),1,1)))*$H1302</f>
        <v>0</v>
      </c>
      <c r="AK1302" s="256">
        <f ca="1">-SUMPRODUCT($O1244:AK1244,N(OFFSET($O219:AK219,0,MAX(COLUMN($O219:AK219))-COLUMN($O219:AK219),1,1)))*$H1302</f>
        <v>0</v>
      </c>
      <c r="AL1302" s="256">
        <f ca="1">-SUMPRODUCT($O1244:AL1244,N(OFFSET($O219:AL219,0,MAX(COLUMN($O219:AL219))-COLUMN($O219:AL219),1,1)))*$H1302</f>
        <v>0</v>
      </c>
      <c r="AM1302" s="256">
        <f ca="1">-SUMPRODUCT($O1244:AM1244,N(OFFSET($O219:AM219,0,MAX(COLUMN($O219:AM219))-COLUMN($O219:AM219),1,1)))*$H1302</f>
        <v>0</v>
      </c>
      <c r="AN1302" s="256">
        <f ca="1">-SUMPRODUCT($O1244:AN1244,N(OFFSET($O219:AN219,0,MAX(COLUMN($O219:AN219))-COLUMN($O219:AN219),1,1)))*$H1302</f>
        <v>0</v>
      </c>
      <c r="AO1302" s="256">
        <f ca="1">-SUMPRODUCT($O1244:AO1244,N(OFFSET($O219:AO219,0,MAX(COLUMN($O219:AO219))-COLUMN($O219:AO219),1,1)))*$H1302</f>
        <v>0</v>
      </c>
      <c r="AP1302" s="256">
        <f ca="1">-SUMPRODUCT($O1244:AP1244,N(OFFSET($O219:AP219,0,MAX(COLUMN($O219:AP219))-COLUMN($O219:AP219),1,1)))*$H1302</f>
        <v>0</v>
      </c>
      <c r="AQ1302" s="256">
        <f ca="1">-SUMPRODUCT($O1244:AQ1244,N(OFFSET($O219:AQ219,0,MAX(COLUMN($O219:AQ219))-COLUMN($O219:AQ219),1,1)))*$H1302</f>
        <v>0</v>
      </c>
      <c r="AR1302" s="256">
        <f ca="1">-SUMPRODUCT($O1244:AR1244,N(OFFSET($O219:AR219,0,MAX(COLUMN($O219:AR219))-COLUMN($O219:AR219),1,1)))*$H1302</f>
        <v>0</v>
      </c>
      <c r="AS1302" s="256">
        <f ca="1">-SUMPRODUCT($O1244:AS1244,N(OFFSET($O219:AS219,0,MAX(COLUMN($O219:AS219))-COLUMN($O219:AS219),1,1)))*$H1302</f>
        <v>0</v>
      </c>
      <c r="AT1302" s="256">
        <f ca="1">-SUMPRODUCT($O1244:AT1244,N(OFFSET($O219:AT219,0,MAX(COLUMN($O219:AT219))-COLUMN($O219:AT219),1,1)))*$H1302</f>
        <v>0</v>
      </c>
      <c r="AU1302" s="256">
        <f ca="1">-SUMPRODUCT($O1244:AU1244,N(OFFSET($O219:AU219,0,MAX(COLUMN($O219:AU219))-COLUMN($O219:AU219),1,1)))*$H1302</f>
        <v>0</v>
      </c>
      <c r="AV1302" s="256">
        <f ca="1">-SUMPRODUCT($O1244:AV1244,N(OFFSET($O219:AV219,0,MAX(COLUMN($O219:AV219))-COLUMN($O219:AV219),1,1)))*$H1302</f>
        <v>0</v>
      </c>
      <c r="AW1302" s="256">
        <f ca="1">-SUMPRODUCT($O1244:AW1244,N(OFFSET($O219:AW219,0,MAX(COLUMN($O219:AW219))-COLUMN($O219:AW219),1,1)))*$H1302</f>
        <v>0</v>
      </c>
      <c r="AX1302" s="256">
        <f ca="1">-SUMPRODUCT($O1244:AX1244,N(OFFSET($O219:AX219,0,MAX(COLUMN($O219:AX219))-COLUMN($O219:AX219),1,1)))*$H1302</f>
        <v>0</v>
      </c>
      <c r="AY1302" s="256">
        <f ca="1">-SUMPRODUCT($O1244:AY1244,N(OFFSET($O219:AY219,0,MAX(COLUMN($O219:AY219))-COLUMN($O219:AY219),1,1)))*$H1302</f>
        <v>0</v>
      </c>
      <c r="AZ1302" s="256">
        <f ca="1">-SUMPRODUCT($O1244:AZ1244,N(OFFSET($O219:AZ219,0,MAX(COLUMN($O219:AZ219))-COLUMN($O219:AZ219),1,1)))*$H1302</f>
        <v>0</v>
      </c>
      <c r="BA1302" s="256">
        <f ca="1">-SUMPRODUCT($O1244:BA1244,N(OFFSET($O219:BA219,0,MAX(COLUMN($O219:BA219))-COLUMN($O219:BA219),1,1)))*$H1302</f>
        <v>0</v>
      </c>
      <c r="BB1302" s="256">
        <f ca="1">-SUMPRODUCT($O1244:BB1244,N(OFFSET($O219:BB219,0,MAX(COLUMN($O219:BB219))-COLUMN($O219:BB219),1,1)))*$H1302</f>
        <v>0</v>
      </c>
      <c r="BC1302" s="256">
        <f ca="1">-SUMPRODUCT($O1244:BC1244,N(OFFSET($O219:BC219,0,MAX(COLUMN($O219:BC219))-COLUMN($O219:BC219),1,1)))*$H1302</f>
        <v>0</v>
      </c>
      <c r="BD1302" s="256">
        <f ca="1">-SUMPRODUCT($O1244:BD1244,N(OFFSET($O219:BD219,0,MAX(COLUMN($O219:BD219))-COLUMN($O219:BD219),1,1)))*$H1302</f>
        <v>0</v>
      </c>
      <c r="BE1302" s="256">
        <f ca="1">-SUMPRODUCT($O1244:BE1244,N(OFFSET($O219:BE219,0,MAX(COLUMN($O219:BE219))-COLUMN($O219:BE219),1,1)))*$H1302</f>
        <v>0</v>
      </c>
      <c r="BF1302" s="256">
        <f ca="1">-SUMPRODUCT($O1244:BF1244,N(OFFSET($O219:BF219,0,MAX(COLUMN($O219:BF219))-COLUMN($O219:BF219),1,1)))*$H1302</f>
        <v>0</v>
      </c>
      <c r="BG1302" s="256">
        <f ca="1">-SUMPRODUCT($O1244:BG1244,N(OFFSET($O219:BG219,0,MAX(COLUMN($O219:BG219))-COLUMN($O219:BG219),1,1)))*$H1302</f>
        <v>0</v>
      </c>
      <c r="BH1302" s="256">
        <f ca="1">-SUMPRODUCT($O1244:BH1244,N(OFFSET($O219:BH219,0,MAX(COLUMN($O219:BH219))-COLUMN($O219:BH219),1,1)))*$H1302</f>
        <v>0</v>
      </c>
      <c r="BI1302" s="256">
        <f ca="1">-SUMPRODUCT($O1244:BI1244,N(OFFSET($O219:BI219,0,MAX(COLUMN($O219:BI219))-COLUMN($O219:BI219),1,1)))*$H1302</f>
        <v>0</v>
      </c>
      <c r="BJ1302" s="256">
        <f ca="1">-SUMPRODUCT($O1244:BJ1244,N(OFFSET($O219:BJ219,0,MAX(COLUMN($O219:BJ219))-COLUMN($O219:BJ219),1,1)))*$H1302</f>
        <v>0</v>
      </c>
      <c r="BK1302" s="256">
        <f ca="1">-SUMPRODUCT($O1244:BK1244,N(OFFSET($O219:BK219,0,MAX(COLUMN($O219:BK219))-COLUMN($O219:BK219),1,1)))*$H1302</f>
        <v>0</v>
      </c>
      <c r="BL1302" s="256">
        <f ca="1">-SUMPRODUCT($O1244:BL1244,N(OFFSET($O219:BL219,0,MAX(COLUMN($O219:BL219))-COLUMN($O219:BL219),1,1)))*$H1302</f>
        <v>0</v>
      </c>
      <c r="BM1302" s="256">
        <f ca="1">-SUMPRODUCT($O1244:BM1244,N(OFFSET($O219:BM219,0,MAX(COLUMN($O219:BM219))-COLUMN($O219:BM219),1,1)))*$H1302</f>
        <v>0</v>
      </c>
    </row>
    <row r="1303" spans="3:65" ht="12.75" outlineLevel="1">
      <c r="C1303" s="220">
        <f t="shared" si="1013"/>
        <v>9</v>
      </c>
      <c r="D1303" s="198" t="str">
        <f t="shared" si="1011"/>
        <v>…</v>
      </c>
      <c r="E1303" s="245" t="str">
        <f t="shared" si="1011"/>
        <v>Operating Expense</v>
      </c>
      <c r="F1303" s="215">
        <f t="shared" si="1011"/>
        <v>2</v>
      </c>
      <c r="G1303" s="215"/>
      <c r="H1303" s="276">
        <f t="shared" si="1012"/>
        <v>0.25345000000000001</v>
      </c>
      <c r="I1303" s="221"/>
      <c r="K1303" s="236">
        <f t="shared" si="1014"/>
        <v>0</v>
      </c>
      <c r="L1303" s="237">
        <f t="shared" si="1015"/>
        <v>0</v>
      </c>
      <c r="O1303" s="256">
        <f ca="1">-SUMPRODUCT($O1245:O1245,N(OFFSET($O220:O220,0,MAX(COLUMN($O220:O220))-COLUMN($O220:O220),1,1)))*$H1303</f>
        <v>0</v>
      </c>
      <c r="P1303" s="256">
        <f ca="1">-SUMPRODUCT($O1245:P1245,N(OFFSET($O220:P220,0,MAX(COLUMN($O220:P220))-COLUMN($O220:P220),1,1)))*$H1303</f>
        <v>0</v>
      </c>
      <c r="Q1303" s="256">
        <f ca="1">-SUMPRODUCT($O1245:Q1245,N(OFFSET($O220:Q220,0,MAX(COLUMN($O220:Q220))-COLUMN($O220:Q220),1,1)))*$H1303</f>
        <v>0</v>
      </c>
      <c r="R1303" s="256">
        <f ca="1">-SUMPRODUCT($O1245:R1245,N(OFFSET($O220:R220,0,MAX(COLUMN($O220:R220))-COLUMN($O220:R220),1,1)))*$H1303</f>
        <v>0</v>
      </c>
      <c r="S1303" s="256">
        <f ca="1">-SUMPRODUCT($O1245:S1245,N(OFFSET($O220:S220,0,MAX(COLUMN($O220:S220))-COLUMN($O220:S220),1,1)))*$H1303</f>
        <v>0</v>
      </c>
      <c r="T1303" s="256">
        <f ca="1">-SUMPRODUCT($O1245:T1245,N(OFFSET($O220:T220,0,MAX(COLUMN($O220:T220))-COLUMN($O220:T220),1,1)))*$H1303</f>
        <v>0</v>
      </c>
      <c r="U1303" s="256">
        <f ca="1">-SUMPRODUCT($O1245:U1245,N(OFFSET($O220:U220,0,MAX(COLUMN($O220:U220))-COLUMN($O220:U220),1,1)))*$H1303</f>
        <v>0</v>
      </c>
      <c r="V1303" s="256">
        <f ca="1">-SUMPRODUCT($O1245:V1245,N(OFFSET($O220:V220,0,MAX(COLUMN($O220:V220))-COLUMN($O220:V220),1,1)))*$H1303</f>
        <v>0</v>
      </c>
      <c r="W1303" s="256">
        <f ca="1">-SUMPRODUCT($O1245:W1245,N(OFFSET($O220:W220,0,MAX(COLUMN($O220:W220))-COLUMN($O220:W220),1,1)))*$H1303</f>
        <v>0</v>
      </c>
      <c r="X1303" s="256">
        <f ca="1">-SUMPRODUCT($O1245:X1245,N(OFFSET($O220:X220,0,MAX(COLUMN($O220:X220))-COLUMN($O220:X220),1,1)))*$H1303</f>
        <v>0</v>
      </c>
      <c r="Y1303" s="256">
        <f ca="1">-SUMPRODUCT($O1245:Y1245,N(OFFSET($O220:Y220,0,MAX(COLUMN($O220:Y220))-COLUMN($O220:Y220),1,1)))*$H1303</f>
        <v>0</v>
      </c>
      <c r="Z1303" s="256">
        <f ca="1">-SUMPRODUCT($O1245:Z1245,N(OFFSET($O220:Z220,0,MAX(COLUMN($O220:Z220))-COLUMN($O220:Z220),1,1)))*$H1303</f>
        <v>0</v>
      </c>
      <c r="AA1303" s="256">
        <f ca="1">-SUMPRODUCT($O1245:AA1245,N(OFFSET($O220:AA220,0,MAX(COLUMN($O220:AA220))-COLUMN($O220:AA220),1,1)))*$H1303</f>
        <v>0</v>
      </c>
      <c r="AB1303" s="256">
        <f ca="1">-SUMPRODUCT($O1245:AB1245,N(OFFSET($O220:AB220,0,MAX(COLUMN($O220:AB220))-COLUMN($O220:AB220),1,1)))*$H1303</f>
        <v>0</v>
      </c>
      <c r="AC1303" s="256">
        <f ca="1">-SUMPRODUCT($O1245:AC1245,N(OFFSET($O220:AC220,0,MAX(COLUMN($O220:AC220))-COLUMN($O220:AC220),1,1)))*$H1303</f>
        <v>0</v>
      </c>
      <c r="AD1303" s="256">
        <f ca="1">-SUMPRODUCT($O1245:AD1245,N(OFFSET($O220:AD220,0,MAX(COLUMN($O220:AD220))-COLUMN($O220:AD220),1,1)))*$H1303</f>
        <v>0</v>
      </c>
      <c r="AE1303" s="256">
        <f ca="1">-SUMPRODUCT($O1245:AE1245,N(OFFSET($O220:AE220,0,MAX(COLUMN($O220:AE220))-COLUMN($O220:AE220),1,1)))*$H1303</f>
        <v>0</v>
      </c>
      <c r="AF1303" s="256">
        <f ca="1">-SUMPRODUCT($O1245:AF1245,N(OFFSET($O220:AF220,0,MAX(COLUMN($O220:AF220))-COLUMN($O220:AF220),1,1)))*$H1303</f>
        <v>0</v>
      </c>
      <c r="AG1303" s="256">
        <f ca="1">-SUMPRODUCT($O1245:AG1245,N(OFFSET($O220:AG220,0,MAX(COLUMN($O220:AG220))-COLUMN($O220:AG220),1,1)))*$H1303</f>
        <v>0</v>
      </c>
      <c r="AH1303" s="256">
        <f ca="1">-SUMPRODUCT($O1245:AH1245,N(OFFSET($O220:AH220,0,MAX(COLUMN($O220:AH220))-COLUMN($O220:AH220),1,1)))*$H1303</f>
        <v>0</v>
      </c>
      <c r="AI1303" s="256">
        <f ca="1">-SUMPRODUCT($O1245:AI1245,N(OFFSET($O220:AI220,0,MAX(COLUMN($O220:AI220))-COLUMN($O220:AI220),1,1)))*$H1303</f>
        <v>0</v>
      </c>
      <c r="AJ1303" s="256">
        <f ca="1">-SUMPRODUCT($O1245:AJ1245,N(OFFSET($O220:AJ220,0,MAX(COLUMN($O220:AJ220))-COLUMN($O220:AJ220),1,1)))*$H1303</f>
        <v>0</v>
      </c>
      <c r="AK1303" s="256">
        <f ca="1">-SUMPRODUCT($O1245:AK1245,N(OFFSET($O220:AK220,0,MAX(COLUMN($O220:AK220))-COLUMN($O220:AK220),1,1)))*$H1303</f>
        <v>0</v>
      </c>
      <c r="AL1303" s="256">
        <f ca="1">-SUMPRODUCT($O1245:AL1245,N(OFFSET($O220:AL220,0,MAX(COLUMN($O220:AL220))-COLUMN($O220:AL220),1,1)))*$H1303</f>
        <v>0</v>
      </c>
      <c r="AM1303" s="256">
        <f ca="1">-SUMPRODUCT($O1245:AM1245,N(OFFSET($O220:AM220,0,MAX(COLUMN($O220:AM220))-COLUMN($O220:AM220),1,1)))*$H1303</f>
        <v>0</v>
      </c>
      <c r="AN1303" s="256">
        <f ca="1">-SUMPRODUCT($O1245:AN1245,N(OFFSET($O220:AN220,0,MAX(COLUMN($O220:AN220))-COLUMN($O220:AN220),1,1)))*$H1303</f>
        <v>0</v>
      </c>
      <c r="AO1303" s="256">
        <f ca="1">-SUMPRODUCT($O1245:AO1245,N(OFFSET($O220:AO220,0,MAX(COLUMN($O220:AO220))-COLUMN($O220:AO220),1,1)))*$H1303</f>
        <v>0</v>
      </c>
      <c r="AP1303" s="256">
        <f ca="1">-SUMPRODUCT($O1245:AP1245,N(OFFSET($O220:AP220,0,MAX(COLUMN($O220:AP220))-COLUMN($O220:AP220),1,1)))*$H1303</f>
        <v>0</v>
      </c>
      <c r="AQ1303" s="256">
        <f ca="1">-SUMPRODUCT($O1245:AQ1245,N(OFFSET($O220:AQ220,0,MAX(COLUMN($O220:AQ220))-COLUMN($O220:AQ220),1,1)))*$H1303</f>
        <v>0</v>
      </c>
      <c r="AR1303" s="256">
        <f ca="1">-SUMPRODUCT($O1245:AR1245,N(OFFSET($O220:AR220,0,MAX(COLUMN($O220:AR220))-COLUMN($O220:AR220),1,1)))*$H1303</f>
        <v>0</v>
      </c>
      <c r="AS1303" s="256">
        <f ca="1">-SUMPRODUCT($O1245:AS1245,N(OFFSET($O220:AS220,0,MAX(COLUMN($O220:AS220))-COLUMN($O220:AS220),1,1)))*$H1303</f>
        <v>0</v>
      </c>
      <c r="AT1303" s="256">
        <f ca="1">-SUMPRODUCT($O1245:AT1245,N(OFFSET($O220:AT220,0,MAX(COLUMN($O220:AT220))-COLUMN($O220:AT220),1,1)))*$H1303</f>
        <v>0</v>
      </c>
      <c r="AU1303" s="256">
        <f ca="1">-SUMPRODUCT($O1245:AU1245,N(OFFSET($O220:AU220,0,MAX(COLUMN($O220:AU220))-COLUMN($O220:AU220),1,1)))*$H1303</f>
        <v>0</v>
      </c>
      <c r="AV1303" s="256">
        <f ca="1">-SUMPRODUCT($O1245:AV1245,N(OFFSET($O220:AV220,0,MAX(COLUMN($O220:AV220))-COLUMN($O220:AV220),1,1)))*$H1303</f>
        <v>0</v>
      </c>
      <c r="AW1303" s="256">
        <f ca="1">-SUMPRODUCT($O1245:AW1245,N(OFFSET($O220:AW220,0,MAX(COLUMN($O220:AW220))-COLUMN($O220:AW220),1,1)))*$H1303</f>
        <v>0</v>
      </c>
      <c r="AX1303" s="256">
        <f ca="1">-SUMPRODUCT($O1245:AX1245,N(OFFSET($O220:AX220,0,MAX(COLUMN($O220:AX220))-COLUMN($O220:AX220),1,1)))*$H1303</f>
        <v>0</v>
      </c>
      <c r="AY1303" s="256">
        <f ca="1">-SUMPRODUCT($O1245:AY1245,N(OFFSET($O220:AY220,0,MAX(COLUMN($O220:AY220))-COLUMN($O220:AY220),1,1)))*$H1303</f>
        <v>0</v>
      </c>
      <c r="AZ1303" s="256">
        <f ca="1">-SUMPRODUCT($O1245:AZ1245,N(OFFSET($O220:AZ220,0,MAX(COLUMN($O220:AZ220))-COLUMN($O220:AZ220),1,1)))*$H1303</f>
        <v>0</v>
      </c>
      <c r="BA1303" s="256">
        <f ca="1">-SUMPRODUCT($O1245:BA1245,N(OFFSET($O220:BA220,0,MAX(COLUMN($O220:BA220))-COLUMN($O220:BA220),1,1)))*$H1303</f>
        <v>0</v>
      </c>
      <c r="BB1303" s="256">
        <f ca="1">-SUMPRODUCT($O1245:BB1245,N(OFFSET($O220:BB220,0,MAX(COLUMN($O220:BB220))-COLUMN($O220:BB220),1,1)))*$H1303</f>
        <v>0</v>
      </c>
      <c r="BC1303" s="256">
        <f ca="1">-SUMPRODUCT($O1245:BC1245,N(OFFSET($O220:BC220,0,MAX(COLUMN($O220:BC220))-COLUMN($O220:BC220),1,1)))*$H1303</f>
        <v>0</v>
      </c>
      <c r="BD1303" s="256">
        <f ca="1">-SUMPRODUCT($O1245:BD1245,N(OFFSET($O220:BD220,0,MAX(COLUMN($O220:BD220))-COLUMN($O220:BD220),1,1)))*$H1303</f>
        <v>0</v>
      </c>
      <c r="BE1303" s="256">
        <f ca="1">-SUMPRODUCT($O1245:BE1245,N(OFFSET($O220:BE220,0,MAX(COLUMN($O220:BE220))-COLUMN($O220:BE220),1,1)))*$H1303</f>
        <v>0</v>
      </c>
      <c r="BF1303" s="256">
        <f ca="1">-SUMPRODUCT($O1245:BF1245,N(OFFSET($O220:BF220,0,MAX(COLUMN($O220:BF220))-COLUMN($O220:BF220),1,1)))*$H1303</f>
        <v>0</v>
      </c>
      <c r="BG1303" s="256">
        <f ca="1">-SUMPRODUCT($O1245:BG1245,N(OFFSET($O220:BG220,0,MAX(COLUMN($O220:BG220))-COLUMN($O220:BG220),1,1)))*$H1303</f>
        <v>0</v>
      </c>
      <c r="BH1303" s="256">
        <f ca="1">-SUMPRODUCT($O1245:BH1245,N(OFFSET($O220:BH220,0,MAX(COLUMN($O220:BH220))-COLUMN($O220:BH220),1,1)))*$H1303</f>
        <v>0</v>
      </c>
      <c r="BI1303" s="256">
        <f ca="1">-SUMPRODUCT($O1245:BI1245,N(OFFSET($O220:BI220,0,MAX(COLUMN($O220:BI220))-COLUMN($O220:BI220),1,1)))*$H1303</f>
        <v>0</v>
      </c>
      <c r="BJ1303" s="256">
        <f ca="1">-SUMPRODUCT($O1245:BJ1245,N(OFFSET($O220:BJ220,0,MAX(COLUMN($O220:BJ220))-COLUMN($O220:BJ220),1,1)))*$H1303</f>
        <v>0</v>
      </c>
      <c r="BK1303" s="256">
        <f ca="1">-SUMPRODUCT($O1245:BK1245,N(OFFSET($O220:BK220,0,MAX(COLUMN($O220:BK220))-COLUMN($O220:BK220),1,1)))*$H1303</f>
        <v>0</v>
      </c>
      <c r="BL1303" s="256">
        <f ca="1">-SUMPRODUCT($O1245:BL1245,N(OFFSET($O220:BL220,0,MAX(COLUMN($O220:BL220))-COLUMN($O220:BL220),1,1)))*$H1303</f>
        <v>0</v>
      </c>
      <c r="BM1303" s="256">
        <f ca="1">-SUMPRODUCT($O1245:BM1245,N(OFFSET($O220:BM220,0,MAX(COLUMN($O220:BM220))-COLUMN($O220:BM220),1,1)))*$H1303</f>
        <v>0</v>
      </c>
    </row>
    <row r="1304" spans="3:65" ht="12.75" outlineLevel="1">
      <c r="C1304" s="220">
        <f t="shared" si="1013"/>
        <v>10</v>
      </c>
      <c r="D1304" s="198" t="str">
        <f t="shared" si="1011"/>
        <v>…</v>
      </c>
      <c r="E1304" s="245" t="str">
        <f t="shared" si="1011"/>
        <v>Operating Expense</v>
      </c>
      <c r="F1304" s="215">
        <f t="shared" si="1011"/>
        <v>2</v>
      </c>
      <c r="G1304" s="215"/>
      <c r="H1304" s="276">
        <f t="shared" si="1012"/>
        <v>0.25345000000000001</v>
      </c>
      <c r="I1304" s="221"/>
      <c r="K1304" s="236">
        <f t="shared" si="1014"/>
        <v>0</v>
      </c>
      <c r="L1304" s="237">
        <f t="shared" si="1015"/>
        <v>0</v>
      </c>
      <c r="O1304" s="256">
        <f ca="1">-SUMPRODUCT($O1246:O1246,N(OFFSET($O221:O221,0,MAX(COLUMN($O221:O221))-COLUMN($O221:O221),1,1)))*$H1304</f>
        <v>0</v>
      </c>
      <c r="P1304" s="256">
        <f ca="1">-SUMPRODUCT($O1246:P1246,N(OFFSET($O221:P221,0,MAX(COLUMN($O221:P221))-COLUMN($O221:P221),1,1)))*$H1304</f>
        <v>0</v>
      </c>
      <c r="Q1304" s="256">
        <f ca="1">-SUMPRODUCT($O1246:Q1246,N(OFFSET($O221:Q221,0,MAX(COLUMN($O221:Q221))-COLUMN($O221:Q221),1,1)))*$H1304</f>
        <v>0</v>
      </c>
      <c r="R1304" s="256">
        <f ca="1">-SUMPRODUCT($O1246:R1246,N(OFFSET($O221:R221,0,MAX(COLUMN($O221:R221))-COLUMN($O221:R221),1,1)))*$H1304</f>
        <v>0</v>
      </c>
      <c r="S1304" s="256">
        <f ca="1">-SUMPRODUCT($O1246:S1246,N(OFFSET($O221:S221,0,MAX(COLUMN($O221:S221))-COLUMN($O221:S221),1,1)))*$H1304</f>
        <v>0</v>
      </c>
      <c r="T1304" s="256">
        <f ca="1">-SUMPRODUCT($O1246:T1246,N(OFFSET($O221:T221,0,MAX(COLUMN($O221:T221))-COLUMN($O221:T221),1,1)))*$H1304</f>
        <v>0</v>
      </c>
      <c r="U1304" s="256">
        <f ca="1">-SUMPRODUCT($O1246:U1246,N(OFFSET($O221:U221,0,MAX(COLUMN($O221:U221))-COLUMN($O221:U221),1,1)))*$H1304</f>
        <v>0</v>
      </c>
      <c r="V1304" s="256">
        <f ca="1">-SUMPRODUCT($O1246:V1246,N(OFFSET($O221:V221,0,MAX(COLUMN($O221:V221))-COLUMN($O221:V221),1,1)))*$H1304</f>
        <v>0</v>
      </c>
      <c r="W1304" s="256">
        <f ca="1">-SUMPRODUCT($O1246:W1246,N(OFFSET($O221:W221,0,MAX(COLUMN($O221:W221))-COLUMN($O221:W221),1,1)))*$H1304</f>
        <v>0</v>
      </c>
      <c r="X1304" s="256">
        <f ca="1">-SUMPRODUCT($O1246:X1246,N(OFFSET($O221:X221,0,MAX(COLUMN($O221:X221))-COLUMN($O221:X221),1,1)))*$H1304</f>
        <v>0</v>
      </c>
      <c r="Y1304" s="256">
        <f ca="1">-SUMPRODUCT($O1246:Y1246,N(OFFSET($O221:Y221,0,MAX(COLUMN($O221:Y221))-COLUMN($O221:Y221),1,1)))*$H1304</f>
        <v>0</v>
      </c>
      <c r="Z1304" s="256">
        <f ca="1">-SUMPRODUCT($O1246:Z1246,N(OFFSET($O221:Z221,0,MAX(COLUMN($O221:Z221))-COLUMN($O221:Z221),1,1)))*$H1304</f>
        <v>0</v>
      </c>
      <c r="AA1304" s="256">
        <f ca="1">-SUMPRODUCT($O1246:AA1246,N(OFFSET($O221:AA221,0,MAX(COLUMN($O221:AA221))-COLUMN($O221:AA221),1,1)))*$H1304</f>
        <v>0</v>
      </c>
      <c r="AB1304" s="256">
        <f ca="1">-SUMPRODUCT($O1246:AB1246,N(OFFSET($O221:AB221,0,MAX(COLUMN($O221:AB221))-COLUMN($O221:AB221),1,1)))*$H1304</f>
        <v>0</v>
      </c>
      <c r="AC1304" s="256">
        <f ca="1">-SUMPRODUCT($O1246:AC1246,N(OFFSET($O221:AC221,0,MAX(COLUMN($O221:AC221))-COLUMN($O221:AC221),1,1)))*$H1304</f>
        <v>0</v>
      </c>
      <c r="AD1304" s="256">
        <f ca="1">-SUMPRODUCT($O1246:AD1246,N(OFFSET($O221:AD221,0,MAX(COLUMN($O221:AD221))-COLUMN($O221:AD221),1,1)))*$H1304</f>
        <v>0</v>
      </c>
      <c r="AE1304" s="256">
        <f ca="1">-SUMPRODUCT($O1246:AE1246,N(OFFSET($O221:AE221,0,MAX(COLUMN($O221:AE221))-COLUMN($O221:AE221),1,1)))*$H1304</f>
        <v>0</v>
      </c>
      <c r="AF1304" s="256">
        <f ca="1">-SUMPRODUCT($O1246:AF1246,N(OFFSET($O221:AF221,0,MAX(COLUMN($O221:AF221))-COLUMN($O221:AF221),1,1)))*$H1304</f>
        <v>0</v>
      </c>
      <c r="AG1304" s="256">
        <f ca="1">-SUMPRODUCT($O1246:AG1246,N(OFFSET($O221:AG221,0,MAX(COLUMN($O221:AG221))-COLUMN($O221:AG221),1,1)))*$H1304</f>
        <v>0</v>
      </c>
      <c r="AH1304" s="256">
        <f ca="1">-SUMPRODUCT($O1246:AH1246,N(OFFSET($O221:AH221,0,MAX(COLUMN($O221:AH221))-COLUMN($O221:AH221),1,1)))*$H1304</f>
        <v>0</v>
      </c>
      <c r="AI1304" s="256">
        <f ca="1">-SUMPRODUCT($O1246:AI1246,N(OFFSET($O221:AI221,0,MAX(COLUMN($O221:AI221))-COLUMN($O221:AI221),1,1)))*$H1304</f>
        <v>0</v>
      </c>
      <c r="AJ1304" s="256">
        <f ca="1">-SUMPRODUCT($O1246:AJ1246,N(OFFSET($O221:AJ221,0,MAX(COLUMN($O221:AJ221))-COLUMN($O221:AJ221),1,1)))*$H1304</f>
        <v>0</v>
      </c>
      <c r="AK1304" s="256">
        <f ca="1">-SUMPRODUCT($O1246:AK1246,N(OFFSET($O221:AK221,0,MAX(COLUMN($O221:AK221))-COLUMN($O221:AK221),1,1)))*$H1304</f>
        <v>0</v>
      </c>
      <c r="AL1304" s="256">
        <f ca="1">-SUMPRODUCT($O1246:AL1246,N(OFFSET($O221:AL221,0,MAX(COLUMN($O221:AL221))-COLUMN($O221:AL221),1,1)))*$H1304</f>
        <v>0</v>
      </c>
      <c r="AM1304" s="256">
        <f ca="1">-SUMPRODUCT($O1246:AM1246,N(OFFSET($O221:AM221,0,MAX(COLUMN($O221:AM221))-COLUMN($O221:AM221),1,1)))*$H1304</f>
        <v>0</v>
      </c>
      <c r="AN1304" s="256">
        <f ca="1">-SUMPRODUCT($O1246:AN1246,N(OFFSET($O221:AN221,0,MAX(COLUMN($O221:AN221))-COLUMN($O221:AN221),1,1)))*$H1304</f>
        <v>0</v>
      </c>
      <c r="AO1304" s="256">
        <f ca="1">-SUMPRODUCT($O1246:AO1246,N(OFFSET($O221:AO221,0,MAX(COLUMN($O221:AO221))-COLUMN($O221:AO221),1,1)))*$H1304</f>
        <v>0</v>
      </c>
      <c r="AP1304" s="256">
        <f ca="1">-SUMPRODUCT($O1246:AP1246,N(OFFSET($O221:AP221,0,MAX(COLUMN($O221:AP221))-COLUMN($O221:AP221),1,1)))*$H1304</f>
        <v>0</v>
      </c>
      <c r="AQ1304" s="256">
        <f ca="1">-SUMPRODUCT($O1246:AQ1246,N(OFFSET($O221:AQ221,0,MAX(COLUMN($O221:AQ221))-COLUMN($O221:AQ221),1,1)))*$H1304</f>
        <v>0</v>
      </c>
      <c r="AR1304" s="256">
        <f ca="1">-SUMPRODUCT($O1246:AR1246,N(OFFSET($O221:AR221,0,MAX(COLUMN($O221:AR221))-COLUMN($O221:AR221),1,1)))*$H1304</f>
        <v>0</v>
      </c>
      <c r="AS1304" s="256">
        <f ca="1">-SUMPRODUCT($O1246:AS1246,N(OFFSET($O221:AS221,0,MAX(COLUMN($O221:AS221))-COLUMN($O221:AS221),1,1)))*$H1304</f>
        <v>0</v>
      </c>
      <c r="AT1304" s="256">
        <f ca="1">-SUMPRODUCT($O1246:AT1246,N(OFFSET($O221:AT221,0,MAX(COLUMN($O221:AT221))-COLUMN($O221:AT221),1,1)))*$H1304</f>
        <v>0</v>
      </c>
      <c r="AU1304" s="256">
        <f ca="1">-SUMPRODUCT($O1246:AU1246,N(OFFSET($O221:AU221,0,MAX(COLUMN($O221:AU221))-COLUMN($O221:AU221),1,1)))*$H1304</f>
        <v>0</v>
      </c>
      <c r="AV1304" s="256">
        <f ca="1">-SUMPRODUCT($O1246:AV1246,N(OFFSET($O221:AV221,0,MAX(COLUMN($O221:AV221))-COLUMN($O221:AV221),1,1)))*$H1304</f>
        <v>0</v>
      </c>
      <c r="AW1304" s="256">
        <f ca="1">-SUMPRODUCT($O1246:AW1246,N(OFFSET($O221:AW221,0,MAX(COLUMN($O221:AW221))-COLUMN($O221:AW221),1,1)))*$H1304</f>
        <v>0</v>
      </c>
      <c r="AX1304" s="256">
        <f ca="1">-SUMPRODUCT($O1246:AX1246,N(OFFSET($O221:AX221,0,MAX(COLUMN($O221:AX221))-COLUMN($O221:AX221),1,1)))*$H1304</f>
        <v>0</v>
      </c>
      <c r="AY1304" s="256">
        <f ca="1">-SUMPRODUCT($O1246:AY1246,N(OFFSET($O221:AY221,0,MAX(COLUMN($O221:AY221))-COLUMN($O221:AY221),1,1)))*$H1304</f>
        <v>0</v>
      </c>
      <c r="AZ1304" s="256">
        <f ca="1">-SUMPRODUCT($O1246:AZ1246,N(OFFSET($O221:AZ221,0,MAX(COLUMN($O221:AZ221))-COLUMN($O221:AZ221),1,1)))*$H1304</f>
        <v>0</v>
      </c>
      <c r="BA1304" s="256">
        <f ca="1">-SUMPRODUCT($O1246:BA1246,N(OFFSET($O221:BA221,0,MAX(COLUMN($O221:BA221))-COLUMN($O221:BA221),1,1)))*$H1304</f>
        <v>0</v>
      </c>
      <c r="BB1304" s="256">
        <f ca="1">-SUMPRODUCT($O1246:BB1246,N(OFFSET($O221:BB221,0,MAX(COLUMN($O221:BB221))-COLUMN($O221:BB221),1,1)))*$H1304</f>
        <v>0</v>
      </c>
      <c r="BC1304" s="256">
        <f ca="1">-SUMPRODUCT($O1246:BC1246,N(OFFSET($O221:BC221,0,MAX(COLUMN($O221:BC221))-COLUMN($O221:BC221),1,1)))*$H1304</f>
        <v>0</v>
      </c>
      <c r="BD1304" s="256">
        <f ca="1">-SUMPRODUCT($O1246:BD1246,N(OFFSET($O221:BD221,0,MAX(COLUMN($O221:BD221))-COLUMN($O221:BD221),1,1)))*$H1304</f>
        <v>0</v>
      </c>
      <c r="BE1304" s="256">
        <f ca="1">-SUMPRODUCT($O1246:BE1246,N(OFFSET($O221:BE221,0,MAX(COLUMN($O221:BE221))-COLUMN($O221:BE221),1,1)))*$H1304</f>
        <v>0</v>
      </c>
      <c r="BF1304" s="256">
        <f ca="1">-SUMPRODUCT($O1246:BF1246,N(OFFSET($O221:BF221,0,MAX(COLUMN($O221:BF221))-COLUMN($O221:BF221),1,1)))*$H1304</f>
        <v>0</v>
      </c>
      <c r="BG1304" s="256">
        <f ca="1">-SUMPRODUCT($O1246:BG1246,N(OFFSET($O221:BG221,0,MAX(COLUMN($O221:BG221))-COLUMN($O221:BG221),1,1)))*$H1304</f>
        <v>0</v>
      </c>
      <c r="BH1304" s="256">
        <f ca="1">-SUMPRODUCT($O1246:BH1246,N(OFFSET($O221:BH221,0,MAX(COLUMN($O221:BH221))-COLUMN($O221:BH221),1,1)))*$H1304</f>
        <v>0</v>
      </c>
      <c r="BI1304" s="256">
        <f ca="1">-SUMPRODUCT($O1246:BI1246,N(OFFSET($O221:BI221,0,MAX(COLUMN($O221:BI221))-COLUMN($O221:BI221),1,1)))*$H1304</f>
        <v>0</v>
      </c>
      <c r="BJ1304" s="256">
        <f ca="1">-SUMPRODUCT($O1246:BJ1246,N(OFFSET($O221:BJ221,0,MAX(COLUMN($O221:BJ221))-COLUMN($O221:BJ221),1,1)))*$H1304</f>
        <v>0</v>
      </c>
      <c r="BK1304" s="256">
        <f ca="1">-SUMPRODUCT($O1246:BK1246,N(OFFSET($O221:BK221,0,MAX(COLUMN($O221:BK221))-COLUMN($O221:BK221),1,1)))*$H1304</f>
        <v>0</v>
      </c>
      <c r="BL1304" s="256">
        <f ca="1">-SUMPRODUCT($O1246:BL1246,N(OFFSET($O221:BL221,0,MAX(COLUMN($O221:BL221))-COLUMN($O221:BL221),1,1)))*$H1304</f>
        <v>0</v>
      </c>
      <c r="BM1304" s="256">
        <f ca="1">-SUMPRODUCT($O1246:BM1246,N(OFFSET($O221:BM221,0,MAX(COLUMN($O221:BM221))-COLUMN($O221:BM221),1,1)))*$H1304</f>
        <v>0</v>
      </c>
    </row>
    <row r="1305" spans="3:65" ht="12.75" outlineLevel="1">
      <c r="C1305" s="220">
        <f t="shared" si="1013"/>
        <v>11</v>
      </c>
      <c r="D1305" s="198" t="str">
        <f t="shared" si="1011"/>
        <v>…</v>
      </c>
      <c r="E1305" s="245" t="str">
        <f t="shared" si="1011"/>
        <v>Operating Expense</v>
      </c>
      <c r="F1305" s="215">
        <f t="shared" si="1011"/>
        <v>2</v>
      </c>
      <c r="G1305" s="215"/>
      <c r="H1305" s="276">
        <f t="shared" si="1012"/>
        <v>0.25345000000000001</v>
      </c>
      <c r="I1305" s="221"/>
      <c r="K1305" s="236">
        <f t="shared" si="1014"/>
        <v>0</v>
      </c>
      <c r="L1305" s="237">
        <f t="shared" si="1015"/>
        <v>0</v>
      </c>
      <c r="O1305" s="256">
        <f ca="1">-SUMPRODUCT($O1247:O1247,N(OFFSET($O222:O222,0,MAX(COLUMN($O222:O222))-COLUMN($O222:O222),1,1)))*$H1305</f>
        <v>0</v>
      </c>
      <c r="P1305" s="256">
        <f ca="1">-SUMPRODUCT($O1247:P1247,N(OFFSET($O222:P222,0,MAX(COLUMN($O222:P222))-COLUMN($O222:P222),1,1)))*$H1305</f>
        <v>0</v>
      </c>
      <c r="Q1305" s="256">
        <f ca="1">-SUMPRODUCT($O1247:Q1247,N(OFFSET($O222:Q222,0,MAX(COLUMN($O222:Q222))-COLUMN($O222:Q222),1,1)))*$H1305</f>
        <v>0</v>
      </c>
      <c r="R1305" s="256">
        <f ca="1">-SUMPRODUCT($O1247:R1247,N(OFFSET($O222:R222,0,MAX(COLUMN($O222:R222))-COLUMN($O222:R222),1,1)))*$H1305</f>
        <v>0</v>
      </c>
      <c r="S1305" s="256">
        <f ca="1">-SUMPRODUCT($O1247:S1247,N(OFFSET($O222:S222,0,MAX(COLUMN($O222:S222))-COLUMN($O222:S222),1,1)))*$H1305</f>
        <v>0</v>
      </c>
      <c r="T1305" s="256">
        <f ca="1">-SUMPRODUCT($O1247:T1247,N(OFFSET($O222:T222,0,MAX(COLUMN($O222:T222))-COLUMN($O222:T222),1,1)))*$H1305</f>
        <v>0</v>
      </c>
      <c r="U1305" s="256">
        <f ca="1">-SUMPRODUCT($O1247:U1247,N(OFFSET($O222:U222,0,MAX(COLUMN($O222:U222))-COLUMN($O222:U222),1,1)))*$H1305</f>
        <v>0</v>
      </c>
      <c r="V1305" s="256">
        <f ca="1">-SUMPRODUCT($O1247:V1247,N(OFFSET($O222:V222,0,MAX(COLUMN($O222:V222))-COLUMN($O222:V222),1,1)))*$H1305</f>
        <v>0</v>
      </c>
      <c r="W1305" s="256">
        <f ca="1">-SUMPRODUCT($O1247:W1247,N(OFFSET($O222:W222,0,MAX(COLUMN($O222:W222))-COLUMN($O222:W222),1,1)))*$H1305</f>
        <v>0</v>
      </c>
      <c r="X1305" s="256">
        <f ca="1">-SUMPRODUCT($O1247:X1247,N(OFFSET($O222:X222,0,MAX(COLUMN($O222:X222))-COLUMN($O222:X222),1,1)))*$H1305</f>
        <v>0</v>
      </c>
      <c r="Y1305" s="256">
        <f ca="1">-SUMPRODUCT($O1247:Y1247,N(OFFSET($O222:Y222,0,MAX(COLUMN($O222:Y222))-COLUMN($O222:Y222),1,1)))*$H1305</f>
        <v>0</v>
      </c>
      <c r="Z1305" s="256">
        <f ca="1">-SUMPRODUCT($O1247:Z1247,N(OFFSET($O222:Z222,0,MAX(COLUMN($O222:Z222))-COLUMN($O222:Z222),1,1)))*$H1305</f>
        <v>0</v>
      </c>
      <c r="AA1305" s="256">
        <f ca="1">-SUMPRODUCT($O1247:AA1247,N(OFFSET($O222:AA222,0,MAX(COLUMN($O222:AA222))-COLUMN($O222:AA222),1,1)))*$H1305</f>
        <v>0</v>
      </c>
      <c r="AB1305" s="256">
        <f ca="1">-SUMPRODUCT($O1247:AB1247,N(OFFSET($O222:AB222,0,MAX(COLUMN($O222:AB222))-COLUMN($O222:AB222),1,1)))*$H1305</f>
        <v>0</v>
      </c>
      <c r="AC1305" s="256">
        <f ca="1">-SUMPRODUCT($O1247:AC1247,N(OFFSET($O222:AC222,0,MAX(COLUMN($O222:AC222))-COLUMN($O222:AC222),1,1)))*$H1305</f>
        <v>0</v>
      </c>
      <c r="AD1305" s="256">
        <f ca="1">-SUMPRODUCT($O1247:AD1247,N(OFFSET($O222:AD222,0,MAX(COLUMN($O222:AD222))-COLUMN($O222:AD222),1,1)))*$H1305</f>
        <v>0</v>
      </c>
      <c r="AE1305" s="256">
        <f ca="1">-SUMPRODUCT($O1247:AE1247,N(OFFSET($O222:AE222,0,MAX(COLUMN($O222:AE222))-COLUMN($O222:AE222),1,1)))*$H1305</f>
        <v>0</v>
      </c>
      <c r="AF1305" s="256">
        <f ca="1">-SUMPRODUCT($O1247:AF1247,N(OFFSET($O222:AF222,0,MAX(COLUMN($O222:AF222))-COLUMN($O222:AF222),1,1)))*$H1305</f>
        <v>0</v>
      </c>
      <c r="AG1305" s="256">
        <f ca="1">-SUMPRODUCT($O1247:AG1247,N(OFFSET($O222:AG222,0,MAX(COLUMN($O222:AG222))-COLUMN($O222:AG222),1,1)))*$H1305</f>
        <v>0</v>
      </c>
      <c r="AH1305" s="256">
        <f ca="1">-SUMPRODUCT($O1247:AH1247,N(OFFSET($O222:AH222,0,MAX(COLUMN($O222:AH222))-COLUMN($O222:AH222),1,1)))*$H1305</f>
        <v>0</v>
      </c>
      <c r="AI1305" s="256">
        <f ca="1">-SUMPRODUCT($O1247:AI1247,N(OFFSET($O222:AI222,0,MAX(COLUMN($O222:AI222))-COLUMN($O222:AI222),1,1)))*$H1305</f>
        <v>0</v>
      </c>
      <c r="AJ1305" s="256">
        <f ca="1">-SUMPRODUCT($O1247:AJ1247,N(OFFSET($O222:AJ222,0,MAX(COLUMN($O222:AJ222))-COLUMN($O222:AJ222),1,1)))*$H1305</f>
        <v>0</v>
      </c>
      <c r="AK1305" s="256">
        <f ca="1">-SUMPRODUCT($O1247:AK1247,N(OFFSET($O222:AK222,0,MAX(COLUMN($O222:AK222))-COLUMN($O222:AK222),1,1)))*$H1305</f>
        <v>0</v>
      </c>
      <c r="AL1305" s="256">
        <f ca="1">-SUMPRODUCT($O1247:AL1247,N(OFFSET($O222:AL222,0,MAX(COLUMN($O222:AL222))-COLUMN($O222:AL222),1,1)))*$H1305</f>
        <v>0</v>
      </c>
      <c r="AM1305" s="256">
        <f ca="1">-SUMPRODUCT($O1247:AM1247,N(OFFSET($O222:AM222,0,MAX(COLUMN($O222:AM222))-COLUMN($O222:AM222),1,1)))*$H1305</f>
        <v>0</v>
      </c>
      <c r="AN1305" s="256">
        <f ca="1">-SUMPRODUCT($O1247:AN1247,N(OFFSET($O222:AN222,0,MAX(COLUMN($O222:AN222))-COLUMN($O222:AN222),1,1)))*$H1305</f>
        <v>0</v>
      </c>
      <c r="AO1305" s="256">
        <f ca="1">-SUMPRODUCT($O1247:AO1247,N(OFFSET($O222:AO222,0,MAX(COLUMN($O222:AO222))-COLUMN($O222:AO222),1,1)))*$H1305</f>
        <v>0</v>
      </c>
      <c r="AP1305" s="256">
        <f ca="1">-SUMPRODUCT($O1247:AP1247,N(OFFSET($O222:AP222,0,MAX(COLUMN($O222:AP222))-COLUMN($O222:AP222),1,1)))*$H1305</f>
        <v>0</v>
      </c>
      <c r="AQ1305" s="256">
        <f ca="1">-SUMPRODUCT($O1247:AQ1247,N(OFFSET($O222:AQ222,0,MAX(COLUMN($O222:AQ222))-COLUMN($O222:AQ222),1,1)))*$H1305</f>
        <v>0</v>
      </c>
      <c r="AR1305" s="256">
        <f ca="1">-SUMPRODUCT($O1247:AR1247,N(OFFSET($O222:AR222,0,MAX(COLUMN($O222:AR222))-COLUMN($O222:AR222),1,1)))*$H1305</f>
        <v>0</v>
      </c>
      <c r="AS1305" s="256">
        <f ca="1">-SUMPRODUCT($O1247:AS1247,N(OFFSET($O222:AS222,0,MAX(COLUMN($O222:AS222))-COLUMN($O222:AS222),1,1)))*$H1305</f>
        <v>0</v>
      </c>
      <c r="AT1305" s="256">
        <f ca="1">-SUMPRODUCT($O1247:AT1247,N(OFFSET($O222:AT222,0,MAX(COLUMN($O222:AT222))-COLUMN($O222:AT222),1,1)))*$H1305</f>
        <v>0</v>
      </c>
      <c r="AU1305" s="256">
        <f ca="1">-SUMPRODUCT($O1247:AU1247,N(OFFSET($O222:AU222,0,MAX(COLUMN($O222:AU222))-COLUMN($O222:AU222),1,1)))*$H1305</f>
        <v>0</v>
      </c>
      <c r="AV1305" s="256">
        <f ca="1">-SUMPRODUCT($O1247:AV1247,N(OFFSET($O222:AV222,0,MAX(COLUMN($O222:AV222))-COLUMN($O222:AV222),1,1)))*$H1305</f>
        <v>0</v>
      </c>
      <c r="AW1305" s="256">
        <f ca="1">-SUMPRODUCT($O1247:AW1247,N(OFFSET($O222:AW222,0,MAX(COLUMN($O222:AW222))-COLUMN($O222:AW222),1,1)))*$H1305</f>
        <v>0</v>
      </c>
      <c r="AX1305" s="256">
        <f ca="1">-SUMPRODUCT($O1247:AX1247,N(OFFSET($O222:AX222,0,MAX(COLUMN($O222:AX222))-COLUMN($O222:AX222),1,1)))*$H1305</f>
        <v>0</v>
      </c>
      <c r="AY1305" s="256">
        <f ca="1">-SUMPRODUCT($O1247:AY1247,N(OFFSET($O222:AY222,0,MAX(COLUMN($O222:AY222))-COLUMN($O222:AY222),1,1)))*$H1305</f>
        <v>0</v>
      </c>
      <c r="AZ1305" s="256">
        <f ca="1">-SUMPRODUCT($O1247:AZ1247,N(OFFSET($O222:AZ222,0,MAX(COLUMN($O222:AZ222))-COLUMN($O222:AZ222),1,1)))*$H1305</f>
        <v>0</v>
      </c>
      <c r="BA1305" s="256">
        <f ca="1">-SUMPRODUCT($O1247:BA1247,N(OFFSET($O222:BA222,0,MAX(COLUMN($O222:BA222))-COLUMN($O222:BA222),1,1)))*$H1305</f>
        <v>0</v>
      </c>
      <c r="BB1305" s="256">
        <f ca="1">-SUMPRODUCT($O1247:BB1247,N(OFFSET($O222:BB222,0,MAX(COLUMN($O222:BB222))-COLUMN($O222:BB222),1,1)))*$H1305</f>
        <v>0</v>
      </c>
      <c r="BC1305" s="256">
        <f ca="1">-SUMPRODUCT($O1247:BC1247,N(OFFSET($O222:BC222,0,MAX(COLUMN($O222:BC222))-COLUMN($O222:BC222),1,1)))*$H1305</f>
        <v>0</v>
      </c>
      <c r="BD1305" s="256">
        <f ca="1">-SUMPRODUCT($O1247:BD1247,N(OFFSET($O222:BD222,0,MAX(COLUMN($O222:BD222))-COLUMN($O222:BD222),1,1)))*$H1305</f>
        <v>0</v>
      </c>
      <c r="BE1305" s="256">
        <f ca="1">-SUMPRODUCT($O1247:BE1247,N(OFFSET($O222:BE222,0,MAX(COLUMN($O222:BE222))-COLUMN($O222:BE222),1,1)))*$H1305</f>
        <v>0</v>
      </c>
      <c r="BF1305" s="256">
        <f ca="1">-SUMPRODUCT($O1247:BF1247,N(OFFSET($O222:BF222,0,MAX(COLUMN($O222:BF222))-COLUMN($O222:BF222),1,1)))*$H1305</f>
        <v>0</v>
      </c>
      <c r="BG1305" s="256">
        <f ca="1">-SUMPRODUCT($O1247:BG1247,N(OFFSET($O222:BG222,0,MAX(COLUMN($O222:BG222))-COLUMN($O222:BG222),1,1)))*$H1305</f>
        <v>0</v>
      </c>
      <c r="BH1305" s="256">
        <f ca="1">-SUMPRODUCT($O1247:BH1247,N(OFFSET($O222:BH222,0,MAX(COLUMN($O222:BH222))-COLUMN($O222:BH222),1,1)))*$H1305</f>
        <v>0</v>
      </c>
      <c r="BI1305" s="256">
        <f ca="1">-SUMPRODUCT($O1247:BI1247,N(OFFSET($O222:BI222,0,MAX(COLUMN($O222:BI222))-COLUMN($O222:BI222),1,1)))*$H1305</f>
        <v>0</v>
      </c>
      <c r="BJ1305" s="256">
        <f ca="1">-SUMPRODUCT($O1247:BJ1247,N(OFFSET($O222:BJ222,0,MAX(COLUMN($O222:BJ222))-COLUMN($O222:BJ222),1,1)))*$H1305</f>
        <v>0</v>
      </c>
      <c r="BK1305" s="256">
        <f ca="1">-SUMPRODUCT($O1247:BK1247,N(OFFSET($O222:BK222,0,MAX(COLUMN($O222:BK222))-COLUMN($O222:BK222),1,1)))*$H1305</f>
        <v>0</v>
      </c>
      <c r="BL1305" s="256">
        <f ca="1">-SUMPRODUCT($O1247:BL1247,N(OFFSET($O222:BL222,0,MAX(COLUMN($O222:BL222))-COLUMN($O222:BL222),1,1)))*$H1305</f>
        <v>0</v>
      </c>
      <c r="BM1305" s="256">
        <f ca="1">-SUMPRODUCT($O1247:BM1247,N(OFFSET($O222:BM222,0,MAX(COLUMN($O222:BM222))-COLUMN($O222:BM222),1,1)))*$H1305</f>
        <v>0</v>
      </c>
    </row>
    <row r="1306" spans="3:65" ht="12.75" outlineLevel="1">
      <c r="C1306" s="220">
        <f t="shared" si="1013"/>
        <v>12</v>
      </c>
      <c r="D1306" s="198" t="str">
        <f t="shared" si="1011"/>
        <v>…</v>
      </c>
      <c r="E1306" s="245" t="str">
        <f t="shared" si="1011"/>
        <v>Operating Expense</v>
      </c>
      <c r="F1306" s="215">
        <f t="shared" si="1011"/>
        <v>2</v>
      </c>
      <c r="G1306" s="215"/>
      <c r="H1306" s="276">
        <f t="shared" si="1012"/>
        <v>0.25345000000000001</v>
      </c>
      <c r="I1306" s="221"/>
      <c r="K1306" s="236">
        <f t="shared" si="1014"/>
        <v>0</v>
      </c>
      <c r="L1306" s="237">
        <f t="shared" si="1015"/>
        <v>0</v>
      </c>
      <c r="O1306" s="256">
        <f ca="1">-SUMPRODUCT($O1248:O1248,N(OFFSET($O223:O223,0,MAX(COLUMN($O223:O223))-COLUMN($O223:O223),1,1)))*$H1306</f>
        <v>0</v>
      </c>
      <c r="P1306" s="256">
        <f ca="1">-SUMPRODUCT($O1248:P1248,N(OFFSET($O223:P223,0,MAX(COLUMN($O223:P223))-COLUMN($O223:P223),1,1)))*$H1306</f>
        <v>0</v>
      </c>
      <c r="Q1306" s="256">
        <f ca="1">-SUMPRODUCT($O1248:Q1248,N(OFFSET($O223:Q223,0,MAX(COLUMN($O223:Q223))-COLUMN($O223:Q223),1,1)))*$H1306</f>
        <v>0</v>
      </c>
      <c r="R1306" s="256">
        <f ca="1">-SUMPRODUCT($O1248:R1248,N(OFFSET($O223:R223,0,MAX(COLUMN($O223:R223))-COLUMN($O223:R223),1,1)))*$H1306</f>
        <v>0</v>
      </c>
      <c r="S1306" s="256">
        <f ca="1">-SUMPRODUCT($O1248:S1248,N(OFFSET($O223:S223,0,MAX(COLUMN($O223:S223))-COLUMN($O223:S223),1,1)))*$H1306</f>
        <v>0</v>
      </c>
      <c r="T1306" s="256">
        <f ca="1">-SUMPRODUCT($O1248:T1248,N(OFFSET($O223:T223,0,MAX(COLUMN($O223:T223))-COLUMN($O223:T223),1,1)))*$H1306</f>
        <v>0</v>
      </c>
      <c r="U1306" s="256">
        <f ca="1">-SUMPRODUCT($O1248:U1248,N(OFFSET($O223:U223,0,MAX(COLUMN($O223:U223))-COLUMN($O223:U223),1,1)))*$H1306</f>
        <v>0</v>
      </c>
      <c r="V1306" s="256">
        <f ca="1">-SUMPRODUCT($O1248:V1248,N(OFFSET($O223:V223,0,MAX(COLUMN($O223:V223))-COLUMN($O223:V223),1,1)))*$H1306</f>
        <v>0</v>
      </c>
      <c r="W1306" s="256">
        <f ca="1">-SUMPRODUCT($O1248:W1248,N(OFFSET($O223:W223,0,MAX(COLUMN($O223:W223))-COLUMN($O223:W223),1,1)))*$H1306</f>
        <v>0</v>
      </c>
      <c r="X1306" s="256">
        <f ca="1">-SUMPRODUCT($O1248:X1248,N(OFFSET($O223:X223,0,MAX(COLUMN($O223:X223))-COLUMN($O223:X223),1,1)))*$H1306</f>
        <v>0</v>
      </c>
      <c r="Y1306" s="256">
        <f ca="1">-SUMPRODUCT($O1248:Y1248,N(OFFSET($O223:Y223,0,MAX(COLUMN($O223:Y223))-COLUMN($O223:Y223),1,1)))*$H1306</f>
        <v>0</v>
      </c>
      <c r="Z1306" s="256">
        <f ca="1">-SUMPRODUCT($O1248:Z1248,N(OFFSET($O223:Z223,0,MAX(COLUMN($O223:Z223))-COLUMN($O223:Z223),1,1)))*$H1306</f>
        <v>0</v>
      </c>
      <c r="AA1306" s="256">
        <f ca="1">-SUMPRODUCT($O1248:AA1248,N(OFFSET($O223:AA223,0,MAX(COLUMN($O223:AA223))-COLUMN($O223:AA223),1,1)))*$H1306</f>
        <v>0</v>
      </c>
      <c r="AB1306" s="256">
        <f ca="1">-SUMPRODUCT($O1248:AB1248,N(OFFSET($O223:AB223,0,MAX(COLUMN($O223:AB223))-COLUMN($O223:AB223),1,1)))*$H1306</f>
        <v>0</v>
      </c>
      <c r="AC1306" s="256">
        <f ca="1">-SUMPRODUCT($O1248:AC1248,N(OFFSET($O223:AC223,0,MAX(COLUMN($O223:AC223))-COLUMN($O223:AC223),1,1)))*$H1306</f>
        <v>0</v>
      </c>
      <c r="AD1306" s="256">
        <f ca="1">-SUMPRODUCT($O1248:AD1248,N(OFFSET($O223:AD223,0,MAX(COLUMN($O223:AD223))-COLUMN($O223:AD223),1,1)))*$H1306</f>
        <v>0</v>
      </c>
      <c r="AE1306" s="256">
        <f ca="1">-SUMPRODUCT($O1248:AE1248,N(OFFSET($O223:AE223,0,MAX(COLUMN($O223:AE223))-COLUMN($O223:AE223),1,1)))*$H1306</f>
        <v>0</v>
      </c>
      <c r="AF1306" s="256">
        <f ca="1">-SUMPRODUCT($O1248:AF1248,N(OFFSET($O223:AF223,0,MAX(COLUMN($O223:AF223))-COLUMN($O223:AF223),1,1)))*$H1306</f>
        <v>0</v>
      </c>
      <c r="AG1306" s="256">
        <f ca="1">-SUMPRODUCT($O1248:AG1248,N(OFFSET($O223:AG223,0,MAX(COLUMN($O223:AG223))-COLUMN($O223:AG223),1,1)))*$H1306</f>
        <v>0</v>
      </c>
      <c r="AH1306" s="256">
        <f ca="1">-SUMPRODUCT($O1248:AH1248,N(OFFSET($O223:AH223,0,MAX(COLUMN($O223:AH223))-COLUMN($O223:AH223),1,1)))*$H1306</f>
        <v>0</v>
      </c>
      <c r="AI1306" s="256">
        <f ca="1">-SUMPRODUCT($O1248:AI1248,N(OFFSET($O223:AI223,0,MAX(COLUMN($O223:AI223))-COLUMN($O223:AI223),1,1)))*$H1306</f>
        <v>0</v>
      </c>
      <c r="AJ1306" s="256">
        <f ca="1">-SUMPRODUCT($O1248:AJ1248,N(OFFSET($O223:AJ223,0,MAX(COLUMN($O223:AJ223))-COLUMN($O223:AJ223),1,1)))*$H1306</f>
        <v>0</v>
      </c>
      <c r="AK1306" s="256">
        <f ca="1">-SUMPRODUCT($O1248:AK1248,N(OFFSET($O223:AK223,0,MAX(COLUMN($O223:AK223))-COLUMN($O223:AK223),1,1)))*$H1306</f>
        <v>0</v>
      </c>
      <c r="AL1306" s="256">
        <f ca="1">-SUMPRODUCT($O1248:AL1248,N(OFFSET($O223:AL223,0,MAX(COLUMN($O223:AL223))-COLUMN($O223:AL223),1,1)))*$H1306</f>
        <v>0</v>
      </c>
      <c r="AM1306" s="256">
        <f ca="1">-SUMPRODUCT($O1248:AM1248,N(OFFSET($O223:AM223,0,MAX(COLUMN($O223:AM223))-COLUMN($O223:AM223),1,1)))*$H1306</f>
        <v>0</v>
      </c>
      <c r="AN1306" s="256">
        <f ca="1">-SUMPRODUCT($O1248:AN1248,N(OFFSET($O223:AN223,0,MAX(COLUMN($O223:AN223))-COLUMN($O223:AN223),1,1)))*$H1306</f>
        <v>0</v>
      </c>
      <c r="AO1306" s="256">
        <f ca="1">-SUMPRODUCT($O1248:AO1248,N(OFFSET($O223:AO223,0,MAX(COLUMN($O223:AO223))-COLUMN($O223:AO223),1,1)))*$H1306</f>
        <v>0</v>
      </c>
      <c r="AP1306" s="256">
        <f ca="1">-SUMPRODUCT($O1248:AP1248,N(OFFSET($O223:AP223,0,MAX(COLUMN($O223:AP223))-COLUMN($O223:AP223),1,1)))*$H1306</f>
        <v>0</v>
      </c>
      <c r="AQ1306" s="256">
        <f ca="1">-SUMPRODUCT($O1248:AQ1248,N(OFFSET($O223:AQ223,0,MAX(COLUMN($O223:AQ223))-COLUMN($O223:AQ223),1,1)))*$H1306</f>
        <v>0</v>
      </c>
      <c r="AR1306" s="256">
        <f ca="1">-SUMPRODUCT($O1248:AR1248,N(OFFSET($O223:AR223,0,MAX(COLUMN($O223:AR223))-COLUMN($O223:AR223),1,1)))*$H1306</f>
        <v>0</v>
      </c>
      <c r="AS1306" s="256">
        <f ca="1">-SUMPRODUCT($O1248:AS1248,N(OFFSET($O223:AS223,0,MAX(COLUMN($O223:AS223))-COLUMN($O223:AS223),1,1)))*$H1306</f>
        <v>0</v>
      </c>
      <c r="AT1306" s="256">
        <f ca="1">-SUMPRODUCT($O1248:AT1248,N(OFFSET($O223:AT223,0,MAX(COLUMN($O223:AT223))-COLUMN($O223:AT223),1,1)))*$H1306</f>
        <v>0</v>
      </c>
      <c r="AU1306" s="256">
        <f ca="1">-SUMPRODUCT($O1248:AU1248,N(OFFSET($O223:AU223,0,MAX(COLUMN($O223:AU223))-COLUMN($O223:AU223),1,1)))*$H1306</f>
        <v>0</v>
      </c>
      <c r="AV1306" s="256">
        <f ca="1">-SUMPRODUCT($O1248:AV1248,N(OFFSET($O223:AV223,0,MAX(COLUMN($O223:AV223))-COLUMN($O223:AV223),1,1)))*$H1306</f>
        <v>0</v>
      </c>
      <c r="AW1306" s="256">
        <f ca="1">-SUMPRODUCT($O1248:AW1248,N(OFFSET($O223:AW223,0,MAX(COLUMN($O223:AW223))-COLUMN($O223:AW223),1,1)))*$H1306</f>
        <v>0</v>
      </c>
      <c r="AX1306" s="256">
        <f ca="1">-SUMPRODUCT($O1248:AX1248,N(OFFSET($O223:AX223,0,MAX(COLUMN($O223:AX223))-COLUMN($O223:AX223),1,1)))*$H1306</f>
        <v>0</v>
      </c>
      <c r="AY1306" s="256">
        <f ca="1">-SUMPRODUCT($O1248:AY1248,N(OFFSET($O223:AY223,0,MAX(COLUMN($O223:AY223))-COLUMN($O223:AY223),1,1)))*$H1306</f>
        <v>0</v>
      </c>
      <c r="AZ1306" s="256">
        <f ca="1">-SUMPRODUCT($O1248:AZ1248,N(OFFSET($O223:AZ223,0,MAX(COLUMN($O223:AZ223))-COLUMN($O223:AZ223),1,1)))*$H1306</f>
        <v>0</v>
      </c>
      <c r="BA1306" s="256">
        <f ca="1">-SUMPRODUCT($O1248:BA1248,N(OFFSET($O223:BA223,0,MAX(COLUMN($O223:BA223))-COLUMN($O223:BA223),1,1)))*$H1306</f>
        <v>0</v>
      </c>
      <c r="BB1306" s="256">
        <f ca="1">-SUMPRODUCT($O1248:BB1248,N(OFFSET($O223:BB223,0,MAX(COLUMN($O223:BB223))-COLUMN($O223:BB223),1,1)))*$H1306</f>
        <v>0</v>
      </c>
      <c r="BC1306" s="256">
        <f ca="1">-SUMPRODUCT($O1248:BC1248,N(OFFSET($O223:BC223,0,MAX(COLUMN($O223:BC223))-COLUMN($O223:BC223),1,1)))*$H1306</f>
        <v>0</v>
      </c>
      <c r="BD1306" s="256">
        <f ca="1">-SUMPRODUCT($O1248:BD1248,N(OFFSET($O223:BD223,0,MAX(COLUMN($O223:BD223))-COLUMN($O223:BD223),1,1)))*$H1306</f>
        <v>0</v>
      </c>
      <c r="BE1306" s="256">
        <f ca="1">-SUMPRODUCT($O1248:BE1248,N(OFFSET($O223:BE223,0,MAX(COLUMN($O223:BE223))-COLUMN($O223:BE223),1,1)))*$H1306</f>
        <v>0</v>
      </c>
      <c r="BF1306" s="256">
        <f ca="1">-SUMPRODUCT($O1248:BF1248,N(OFFSET($O223:BF223,0,MAX(COLUMN($O223:BF223))-COLUMN($O223:BF223),1,1)))*$H1306</f>
        <v>0</v>
      </c>
      <c r="BG1306" s="256">
        <f ca="1">-SUMPRODUCT($O1248:BG1248,N(OFFSET($O223:BG223,0,MAX(COLUMN($O223:BG223))-COLUMN($O223:BG223),1,1)))*$H1306</f>
        <v>0</v>
      </c>
      <c r="BH1306" s="256">
        <f ca="1">-SUMPRODUCT($O1248:BH1248,N(OFFSET($O223:BH223,0,MAX(COLUMN($O223:BH223))-COLUMN($O223:BH223),1,1)))*$H1306</f>
        <v>0</v>
      </c>
      <c r="BI1306" s="256">
        <f ca="1">-SUMPRODUCT($O1248:BI1248,N(OFFSET($O223:BI223,0,MAX(COLUMN($O223:BI223))-COLUMN($O223:BI223),1,1)))*$H1306</f>
        <v>0</v>
      </c>
      <c r="BJ1306" s="256">
        <f ca="1">-SUMPRODUCT($O1248:BJ1248,N(OFFSET($O223:BJ223,0,MAX(COLUMN($O223:BJ223))-COLUMN($O223:BJ223),1,1)))*$H1306</f>
        <v>0</v>
      </c>
      <c r="BK1306" s="256">
        <f ca="1">-SUMPRODUCT($O1248:BK1248,N(OFFSET($O223:BK223,0,MAX(COLUMN($O223:BK223))-COLUMN($O223:BK223),1,1)))*$H1306</f>
        <v>0</v>
      </c>
      <c r="BL1306" s="256">
        <f ca="1">-SUMPRODUCT($O1248:BL1248,N(OFFSET($O223:BL223,0,MAX(COLUMN($O223:BL223))-COLUMN($O223:BL223),1,1)))*$H1306</f>
        <v>0</v>
      </c>
      <c r="BM1306" s="256">
        <f ca="1">-SUMPRODUCT($O1248:BM1248,N(OFFSET($O223:BM223,0,MAX(COLUMN($O223:BM223))-COLUMN($O223:BM223),1,1)))*$H1306</f>
        <v>0</v>
      </c>
    </row>
    <row r="1307" spans="3:65" ht="12.75" outlineLevel="1">
      <c r="C1307" s="220">
        <f t="shared" si="1013"/>
        <v>13</v>
      </c>
      <c r="D1307" s="198" t="str">
        <f t="shared" si="1011"/>
        <v>…</v>
      </c>
      <c r="E1307" s="245" t="str">
        <f t="shared" si="1011"/>
        <v>Operating Expense</v>
      </c>
      <c r="F1307" s="215">
        <f t="shared" si="1011"/>
        <v>2</v>
      </c>
      <c r="G1307" s="215"/>
      <c r="H1307" s="276">
        <f t="shared" si="1012"/>
        <v>0.25345000000000001</v>
      </c>
      <c r="I1307" s="221"/>
      <c r="K1307" s="236">
        <f t="shared" si="1014"/>
        <v>0</v>
      </c>
      <c r="L1307" s="237">
        <f t="shared" si="1015"/>
        <v>0</v>
      </c>
      <c r="O1307" s="256">
        <f ca="1">-SUMPRODUCT($O1249:O1249,N(OFFSET($O224:O224,0,MAX(COLUMN($O224:O224))-COLUMN($O224:O224),1,1)))*$H1307</f>
        <v>0</v>
      </c>
      <c r="P1307" s="256">
        <f ca="1">-SUMPRODUCT($O1249:P1249,N(OFFSET($O224:P224,0,MAX(COLUMN($O224:P224))-COLUMN($O224:P224),1,1)))*$H1307</f>
        <v>0</v>
      </c>
      <c r="Q1307" s="256">
        <f ca="1">-SUMPRODUCT($O1249:Q1249,N(OFFSET($O224:Q224,0,MAX(COLUMN($O224:Q224))-COLUMN($O224:Q224),1,1)))*$H1307</f>
        <v>0</v>
      </c>
      <c r="R1307" s="256">
        <f ca="1">-SUMPRODUCT($O1249:R1249,N(OFFSET($O224:R224,0,MAX(COLUMN($O224:R224))-COLUMN($O224:R224),1,1)))*$H1307</f>
        <v>0</v>
      </c>
      <c r="S1307" s="256">
        <f ca="1">-SUMPRODUCT($O1249:S1249,N(OFFSET($O224:S224,0,MAX(COLUMN($O224:S224))-COLUMN($O224:S224),1,1)))*$H1307</f>
        <v>0</v>
      </c>
      <c r="T1307" s="256">
        <f ca="1">-SUMPRODUCT($O1249:T1249,N(OFFSET($O224:T224,0,MAX(COLUMN($O224:T224))-COLUMN($O224:T224),1,1)))*$H1307</f>
        <v>0</v>
      </c>
      <c r="U1307" s="256">
        <f ca="1">-SUMPRODUCT($O1249:U1249,N(OFFSET($O224:U224,0,MAX(COLUMN($O224:U224))-COLUMN($O224:U224),1,1)))*$H1307</f>
        <v>0</v>
      </c>
      <c r="V1307" s="256">
        <f ca="1">-SUMPRODUCT($O1249:V1249,N(OFFSET($O224:V224,0,MAX(COLUMN($O224:V224))-COLUMN($O224:V224),1,1)))*$H1307</f>
        <v>0</v>
      </c>
      <c r="W1307" s="256">
        <f ca="1">-SUMPRODUCT($O1249:W1249,N(OFFSET($O224:W224,0,MAX(COLUMN($O224:W224))-COLUMN($O224:W224),1,1)))*$H1307</f>
        <v>0</v>
      </c>
      <c r="X1307" s="256">
        <f ca="1">-SUMPRODUCT($O1249:X1249,N(OFFSET($O224:X224,0,MAX(COLUMN($O224:X224))-COLUMN($O224:X224),1,1)))*$H1307</f>
        <v>0</v>
      </c>
      <c r="Y1307" s="256">
        <f ca="1">-SUMPRODUCT($O1249:Y1249,N(OFFSET($O224:Y224,0,MAX(COLUMN($O224:Y224))-COLUMN($O224:Y224),1,1)))*$H1307</f>
        <v>0</v>
      </c>
      <c r="Z1307" s="256">
        <f ca="1">-SUMPRODUCT($O1249:Z1249,N(OFFSET($O224:Z224,0,MAX(COLUMN($O224:Z224))-COLUMN($O224:Z224),1,1)))*$H1307</f>
        <v>0</v>
      </c>
      <c r="AA1307" s="256">
        <f ca="1">-SUMPRODUCT($O1249:AA1249,N(OFFSET($O224:AA224,0,MAX(COLUMN($O224:AA224))-COLUMN($O224:AA224),1,1)))*$H1307</f>
        <v>0</v>
      </c>
      <c r="AB1307" s="256">
        <f ca="1">-SUMPRODUCT($O1249:AB1249,N(OFFSET($O224:AB224,0,MAX(COLUMN($O224:AB224))-COLUMN($O224:AB224),1,1)))*$H1307</f>
        <v>0</v>
      </c>
      <c r="AC1307" s="256">
        <f ca="1">-SUMPRODUCT($O1249:AC1249,N(OFFSET($O224:AC224,0,MAX(COLUMN($O224:AC224))-COLUMN($O224:AC224),1,1)))*$H1307</f>
        <v>0</v>
      </c>
      <c r="AD1307" s="256">
        <f ca="1">-SUMPRODUCT($O1249:AD1249,N(OFFSET($O224:AD224,0,MAX(COLUMN($O224:AD224))-COLUMN($O224:AD224),1,1)))*$H1307</f>
        <v>0</v>
      </c>
      <c r="AE1307" s="256">
        <f ca="1">-SUMPRODUCT($O1249:AE1249,N(OFFSET($O224:AE224,0,MAX(COLUMN($O224:AE224))-COLUMN($O224:AE224),1,1)))*$H1307</f>
        <v>0</v>
      </c>
      <c r="AF1307" s="256">
        <f ca="1">-SUMPRODUCT($O1249:AF1249,N(OFFSET($O224:AF224,0,MAX(COLUMN($O224:AF224))-COLUMN($O224:AF224),1,1)))*$H1307</f>
        <v>0</v>
      </c>
      <c r="AG1307" s="256">
        <f ca="1">-SUMPRODUCT($O1249:AG1249,N(OFFSET($O224:AG224,0,MAX(COLUMN($O224:AG224))-COLUMN($O224:AG224),1,1)))*$H1307</f>
        <v>0</v>
      </c>
      <c r="AH1307" s="256">
        <f ca="1">-SUMPRODUCT($O1249:AH1249,N(OFFSET($O224:AH224,0,MAX(COLUMN($O224:AH224))-COLUMN($O224:AH224),1,1)))*$H1307</f>
        <v>0</v>
      </c>
      <c r="AI1307" s="256">
        <f ca="1">-SUMPRODUCT($O1249:AI1249,N(OFFSET($O224:AI224,0,MAX(COLUMN($O224:AI224))-COLUMN($O224:AI224),1,1)))*$H1307</f>
        <v>0</v>
      </c>
      <c r="AJ1307" s="256">
        <f ca="1">-SUMPRODUCT($O1249:AJ1249,N(OFFSET($O224:AJ224,0,MAX(COLUMN($O224:AJ224))-COLUMN($O224:AJ224),1,1)))*$H1307</f>
        <v>0</v>
      </c>
      <c r="AK1307" s="256">
        <f ca="1">-SUMPRODUCT($O1249:AK1249,N(OFFSET($O224:AK224,0,MAX(COLUMN($O224:AK224))-COLUMN($O224:AK224),1,1)))*$H1307</f>
        <v>0</v>
      </c>
      <c r="AL1307" s="256">
        <f ca="1">-SUMPRODUCT($O1249:AL1249,N(OFFSET($O224:AL224,0,MAX(COLUMN($O224:AL224))-COLUMN($O224:AL224),1,1)))*$H1307</f>
        <v>0</v>
      </c>
      <c r="AM1307" s="256">
        <f ca="1">-SUMPRODUCT($O1249:AM1249,N(OFFSET($O224:AM224,0,MAX(COLUMN($O224:AM224))-COLUMN($O224:AM224),1,1)))*$H1307</f>
        <v>0</v>
      </c>
      <c r="AN1307" s="256">
        <f ca="1">-SUMPRODUCT($O1249:AN1249,N(OFFSET($O224:AN224,0,MAX(COLUMN($O224:AN224))-COLUMN($O224:AN224),1,1)))*$H1307</f>
        <v>0</v>
      </c>
      <c r="AO1307" s="256">
        <f ca="1">-SUMPRODUCT($O1249:AO1249,N(OFFSET($O224:AO224,0,MAX(COLUMN($O224:AO224))-COLUMN($O224:AO224),1,1)))*$H1307</f>
        <v>0</v>
      </c>
      <c r="AP1307" s="256">
        <f ca="1">-SUMPRODUCT($O1249:AP1249,N(OFFSET($O224:AP224,0,MAX(COLUMN($O224:AP224))-COLUMN($O224:AP224),1,1)))*$H1307</f>
        <v>0</v>
      </c>
      <c r="AQ1307" s="256">
        <f ca="1">-SUMPRODUCT($O1249:AQ1249,N(OFFSET($O224:AQ224,0,MAX(COLUMN($O224:AQ224))-COLUMN($O224:AQ224),1,1)))*$H1307</f>
        <v>0</v>
      </c>
      <c r="AR1307" s="256">
        <f ca="1">-SUMPRODUCT($O1249:AR1249,N(OFFSET($O224:AR224,0,MAX(COLUMN($O224:AR224))-COLUMN($O224:AR224),1,1)))*$H1307</f>
        <v>0</v>
      </c>
      <c r="AS1307" s="256">
        <f ca="1">-SUMPRODUCT($O1249:AS1249,N(OFFSET($O224:AS224,0,MAX(COLUMN($O224:AS224))-COLUMN($O224:AS224),1,1)))*$H1307</f>
        <v>0</v>
      </c>
      <c r="AT1307" s="256">
        <f ca="1">-SUMPRODUCT($O1249:AT1249,N(OFFSET($O224:AT224,0,MAX(COLUMN($O224:AT224))-COLUMN($O224:AT224),1,1)))*$H1307</f>
        <v>0</v>
      </c>
      <c r="AU1307" s="256">
        <f ca="1">-SUMPRODUCT($O1249:AU1249,N(OFFSET($O224:AU224,0,MAX(COLUMN($O224:AU224))-COLUMN($O224:AU224),1,1)))*$H1307</f>
        <v>0</v>
      </c>
      <c r="AV1307" s="256">
        <f ca="1">-SUMPRODUCT($O1249:AV1249,N(OFFSET($O224:AV224,0,MAX(COLUMN($O224:AV224))-COLUMN($O224:AV224),1,1)))*$H1307</f>
        <v>0</v>
      </c>
      <c r="AW1307" s="256">
        <f ca="1">-SUMPRODUCT($O1249:AW1249,N(OFFSET($O224:AW224,0,MAX(COLUMN($O224:AW224))-COLUMN($O224:AW224),1,1)))*$H1307</f>
        <v>0</v>
      </c>
      <c r="AX1307" s="256">
        <f ca="1">-SUMPRODUCT($O1249:AX1249,N(OFFSET($O224:AX224,0,MAX(COLUMN($O224:AX224))-COLUMN($O224:AX224),1,1)))*$H1307</f>
        <v>0</v>
      </c>
      <c r="AY1307" s="256">
        <f ca="1">-SUMPRODUCT($O1249:AY1249,N(OFFSET($O224:AY224,0,MAX(COLUMN($O224:AY224))-COLUMN($O224:AY224),1,1)))*$H1307</f>
        <v>0</v>
      </c>
      <c r="AZ1307" s="256">
        <f ca="1">-SUMPRODUCT($O1249:AZ1249,N(OFFSET($O224:AZ224,0,MAX(COLUMN($O224:AZ224))-COLUMN($O224:AZ224),1,1)))*$H1307</f>
        <v>0</v>
      </c>
      <c r="BA1307" s="256">
        <f ca="1">-SUMPRODUCT($O1249:BA1249,N(OFFSET($O224:BA224,0,MAX(COLUMN($O224:BA224))-COLUMN($O224:BA224),1,1)))*$H1307</f>
        <v>0</v>
      </c>
      <c r="BB1307" s="256">
        <f ca="1">-SUMPRODUCT($O1249:BB1249,N(OFFSET($O224:BB224,0,MAX(COLUMN($O224:BB224))-COLUMN($O224:BB224),1,1)))*$H1307</f>
        <v>0</v>
      </c>
      <c r="BC1307" s="256">
        <f ca="1">-SUMPRODUCT($O1249:BC1249,N(OFFSET($O224:BC224,0,MAX(COLUMN($O224:BC224))-COLUMN($O224:BC224),1,1)))*$H1307</f>
        <v>0</v>
      </c>
      <c r="BD1307" s="256">
        <f ca="1">-SUMPRODUCT($O1249:BD1249,N(OFFSET($O224:BD224,0,MAX(COLUMN($O224:BD224))-COLUMN($O224:BD224),1,1)))*$H1307</f>
        <v>0</v>
      </c>
      <c r="BE1307" s="256">
        <f ca="1">-SUMPRODUCT($O1249:BE1249,N(OFFSET($O224:BE224,0,MAX(COLUMN($O224:BE224))-COLUMN($O224:BE224),1,1)))*$H1307</f>
        <v>0</v>
      </c>
      <c r="BF1307" s="256">
        <f ca="1">-SUMPRODUCT($O1249:BF1249,N(OFFSET($O224:BF224,0,MAX(COLUMN($O224:BF224))-COLUMN($O224:BF224),1,1)))*$H1307</f>
        <v>0</v>
      </c>
      <c r="BG1307" s="256">
        <f ca="1">-SUMPRODUCT($O1249:BG1249,N(OFFSET($O224:BG224,0,MAX(COLUMN($O224:BG224))-COLUMN($O224:BG224),1,1)))*$H1307</f>
        <v>0</v>
      </c>
      <c r="BH1307" s="256">
        <f ca="1">-SUMPRODUCT($O1249:BH1249,N(OFFSET($O224:BH224,0,MAX(COLUMN($O224:BH224))-COLUMN($O224:BH224),1,1)))*$H1307</f>
        <v>0</v>
      </c>
      <c r="BI1307" s="256">
        <f ca="1">-SUMPRODUCT($O1249:BI1249,N(OFFSET($O224:BI224,0,MAX(COLUMN($O224:BI224))-COLUMN($O224:BI224),1,1)))*$H1307</f>
        <v>0</v>
      </c>
      <c r="BJ1307" s="256">
        <f ca="1">-SUMPRODUCT($O1249:BJ1249,N(OFFSET($O224:BJ224,0,MAX(COLUMN($O224:BJ224))-COLUMN($O224:BJ224),1,1)))*$H1307</f>
        <v>0</v>
      </c>
      <c r="BK1307" s="256">
        <f ca="1">-SUMPRODUCT($O1249:BK1249,N(OFFSET($O224:BK224,0,MAX(COLUMN($O224:BK224))-COLUMN($O224:BK224),1,1)))*$H1307</f>
        <v>0</v>
      </c>
      <c r="BL1307" s="256">
        <f ca="1">-SUMPRODUCT($O1249:BL1249,N(OFFSET($O224:BL224,0,MAX(COLUMN($O224:BL224))-COLUMN($O224:BL224),1,1)))*$H1307</f>
        <v>0</v>
      </c>
      <c r="BM1307" s="256">
        <f ca="1">-SUMPRODUCT($O1249:BM1249,N(OFFSET($O224:BM224,0,MAX(COLUMN($O224:BM224))-COLUMN($O224:BM224),1,1)))*$H1307</f>
        <v>0</v>
      </c>
    </row>
    <row r="1308" spans="3:65" ht="12.75" outlineLevel="1">
      <c r="C1308" s="220">
        <f t="shared" si="1013"/>
        <v>14</v>
      </c>
      <c r="D1308" s="198" t="str">
        <f t="shared" si="1011"/>
        <v>…</v>
      </c>
      <c r="E1308" s="245" t="str">
        <f t="shared" si="1011"/>
        <v>Operating Expense</v>
      </c>
      <c r="F1308" s="215">
        <f t="shared" si="1011"/>
        <v>2</v>
      </c>
      <c r="G1308" s="215"/>
      <c r="H1308" s="276">
        <f t="shared" si="1012"/>
        <v>0.25345000000000001</v>
      </c>
      <c r="I1308" s="221"/>
      <c r="K1308" s="236">
        <f t="shared" si="1014"/>
        <v>0</v>
      </c>
      <c r="L1308" s="237">
        <f t="shared" si="1015"/>
        <v>0</v>
      </c>
      <c r="O1308" s="256">
        <f ca="1">-SUMPRODUCT($O1250:O1250,N(OFFSET($O225:O225,0,MAX(COLUMN($O225:O225))-COLUMN($O225:O225),1,1)))*$H1308</f>
        <v>0</v>
      </c>
      <c r="P1308" s="256">
        <f ca="1">-SUMPRODUCT($O1250:P1250,N(OFFSET($O225:P225,0,MAX(COLUMN($O225:P225))-COLUMN($O225:P225),1,1)))*$H1308</f>
        <v>0</v>
      </c>
      <c r="Q1308" s="256">
        <f ca="1">-SUMPRODUCT($O1250:Q1250,N(OFFSET($O225:Q225,0,MAX(COLUMN($O225:Q225))-COLUMN($O225:Q225),1,1)))*$H1308</f>
        <v>0</v>
      </c>
      <c r="R1308" s="256">
        <f ca="1">-SUMPRODUCT($O1250:R1250,N(OFFSET($O225:R225,0,MAX(COLUMN($O225:R225))-COLUMN($O225:R225),1,1)))*$H1308</f>
        <v>0</v>
      </c>
      <c r="S1308" s="256">
        <f ca="1">-SUMPRODUCT($O1250:S1250,N(OFFSET($O225:S225,0,MAX(COLUMN($O225:S225))-COLUMN($O225:S225),1,1)))*$H1308</f>
        <v>0</v>
      </c>
      <c r="T1308" s="256">
        <f ca="1">-SUMPRODUCT($O1250:T1250,N(OFFSET($O225:T225,0,MAX(COLUMN($O225:T225))-COLUMN($O225:T225),1,1)))*$H1308</f>
        <v>0</v>
      </c>
      <c r="U1308" s="256">
        <f ca="1">-SUMPRODUCT($O1250:U1250,N(OFFSET($O225:U225,0,MAX(COLUMN($O225:U225))-COLUMN($O225:U225),1,1)))*$H1308</f>
        <v>0</v>
      </c>
      <c r="V1308" s="256">
        <f ca="1">-SUMPRODUCT($O1250:V1250,N(OFFSET($O225:V225,0,MAX(COLUMN($O225:V225))-COLUMN($O225:V225),1,1)))*$H1308</f>
        <v>0</v>
      </c>
      <c r="W1308" s="256">
        <f ca="1">-SUMPRODUCT($O1250:W1250,N(OFFSET($O225:W225,0,MAX(COLUMN($O225:W225))-COLUMN($O225:W225),1,1)))*$H1308</f>
        <v>0</v>
      </c>
      <c r="X1308" s="256">
        <f ca="1">-SUMPRODUCT($O1250:X1250,N(OFFSET($O225:X225,0,MAX(COLUMN($O225:X225))-COLUMN($O225:X225),1,1)))*$H1308</f>
        <v>0</v>
      </c>
      <c r="Y1308" s="256">
        <f ca="1">-SUMPRODUCT($O1250:Y1250,N(OFFSET($O225:Y225,0,MAX(COLUMN($O225:Y225))-COLUMN($O225:Y225),1,1)))*$H1308</f>
        <v>0</v>
      </c>
      <c r="Z1308" s="256">
        <f ca="1">-SUMPRODUCT($O1250:Z1250,N(OFFSET($O225:Z225,0,MAX(COLUMN($O225:Z225))-COLUMN($O225:Z225),1,1)))*$H1308</f>
        <v>0</v>
      </c>
      <c r="AA1308" s="256">
        <f ca="1">-SUMPRODUCT($O1250:AA1250,N(OFFSET($O225:AA225,0,MAX(COLUMN($O225:AA225))-COLUMN($O225:AA225),1,1)))*$H1308</f>
        <v>0</v>
      </c>
      <c r="AB1308" s="256">
        <f ca="1">-SUMPRODUCT($O1250:AB1250,N(OFFSET($O225:AB225,0,MAX(COLUMN($O225:AB225))-COLUMN($O225:AB225),1,1)))*$H1308</f>
        <v>0</v>
      </c>
      <c r="AC1308" s="256">
        <f ca="1">-SUMPRODUCT($O1250:AC1250,N(OFFSET($O225:AC225,0,MAX(COLUMN($O225:AC225))-COLUMN($O225:AC225),1,1)))*$H1308</f>
        <v>0</v>
      </c>
      <c r="AD1308" s="256">
        <f ca="1">-SUMPRODUCT($O1250:AD1250,N(OFFSET($O225:AD225,0,MAX(COLUMN($O225:AD225))-COLUMN($O225:AD225),1,1)))*$H1308</f>
        <v>0</v>
      </c>
      <c r="AE1308" s="256">
        <f ca="1">-SUMPRODUCT($O1250:AE1250,N(OFFSET($O225:AE225,0,MAX(COLUMN($O225:AE225))-COLUMN($O225:AE225),1,1)))*$H1308</f>
        <v>0</v>
      </c>
      <c r="AF1308" s="256">
        <f ca="1">-SUMPRODUCT($O1250:AF1250,N(OFFSET($O225:AF225,0,MAX(COLUMN($O225:AF225))-COLUMN($O225:AF225),1,1)))*$H1308</f>
        <v>0</v>
      </c>
      <c r="AG1308" s="256">
        <f ca="1">-SUMPRODUCT($O1250:AG1250,N(OFFSET($O225:AG225,0,MAX(COLUMN($O225:AG225))-COLUMN($O225:AG225),1,1)))*$H1308</f>
        <v>0</v>
      </c>
      <c r="AH1308" s="256">
        <f ca="1">-SUMPRODUCT($O1250:AH1250,N(OFFSET($O225:AH225,0,MAX(COLUMN($O225:AH225))-COLUMN($O225:AH225),1,1)))*$H1308</f>
        <v>0</v>
      </c>
      <c r="AI1308" s="256">
        <f ca="1">-SUMPRODUCT($O1250:AI1250,N(OFFSET($O225:AI225,0,MAX(COLUMN($O225:AI225))-COLUMN($O225:AI225),1,1)))*$H1308</f>
        <v>0</v>
      </c>
      <c r="AJ1308" s="256">
        <f ca="1">-SUMPRODUCT($O1250:AJ1250,N(OFFSET($O225:AJ225,0,MAX(COLUMN($O225:AJ225))-COLUMN($O225:AJ225),1,1)))*$H1308</f>
        <v>0</v>
      </c>
      <c r="AK1308" s="256">
        <f ca="1">-SUMPRODUCT($O1250:AK1250,N(OFFSET($O225:AK225,0,MAX(COLUMN($O225:AK225))-COLUMN($O225:AK225),1,1)))*$H1308</f>
        <v>0</v>
      </c>
      <c r="AL1308" s="256">
        <f ca="1">-SUMPRODUCT($O1250:AL1250,N(OFFSET($O225:AL225,0,MAX(COLUMN($O225:AL225))-COLUMN($O225:AL225),1,1)))*$H1308</f>
        <v>0</v>
      </c>
      <c r="AM1308" s="256">
        <f ca="1">-SUMPRODUCT($O1250:AM1250,N(OFFSET($O225:AM225,0,MAX(COLUMN($O225:AM225))-COLUMN($O225:AM225),1,1)))*$H1308</f>
        <v>0</v>
      </c>
      <c r="AN1308" s="256">
        <f ca="1">-SUMPRODUCT($O1250:AN1250,N(OFFSET($O225:AN225,0,MAX(COLUMN($O225:AN225))-COLUMN($O225:AN225),1,1)))*$H1308</f>
        <v>0</v>
      </c>
      <c r="AO1308" s="256">
        <f ca="1">-SUMPRODUCT($O1250:AO1250,N(OFFSET($O225:AO225,0,MAX(COLUMN($O225:AO225))-COLUMN($O225:AO225),1,1)))*$H1308</f>
        <v>0</v>
      </c>
      <c r="AP1308" s="256">
        <f ca="1">-SUMPRODUCT($O1250:AP1250,N(OFFSET($O225:AP225,0,MAX(COLUMN($O225:AP225))-COLUMN($O225:AP225),1,1)))*$H1308</f>
        <v>0</v>
      </c>
      <c r="AQ1308" s="256">
        <f ca="1">-SUMPRODUCT($O1250:AQ1250,N(OFFSET($O225:AQ225,0,MAX(COLUMN($O225:AQ225))-COLUMN($O225:AQ225),1,1)))*$H1308</f>
        <v>0</v>
      </c>
      <c r="AR1308" s="256">
        <f ca="1">-SUMPRODUCT($O1250:AR1250,N(OFFSET($O225:AR225,0,MAX(COLUMN($O225:AR225))-COLUMN($O225:AR225),1,1)))*$H1308</f>
        <v>0</v>
      </c>
      <c r="AS1308" s="256">
        <f ca="1">-SUMPRODUCT($O1250:AS1250,N(OFFSET($O225:AS225,0,MAX(COLUMN($O225:AS225))-COLUMN($O225:AS225),1,1)))*$H1308</f>
        <v>0</v>
      </c>
      <c r="AT1308" s="256">
        <f ca="1">-SUMPRODUCT($O1250:AT1250,N(OFFSET($O225:AT225,0,MAX(COLUMN($O225:AT225))-COLUMN($O225:AT225),1,1)))*$H1308</f>
        <v>0</v>
      </c>
      <c r="AU1308" s="256">
        <f ca="1">-SUMPRODUCT($O1250:AU1250,N(OFFSET($O225:AU225,0,MAX(COLUMN($O225:AU225))-COLUMN($O225:AU225),1,1)))*$H1308</f>
        <v>0</v>
      </c>
      <c r="AV1308" s="256">
        <f ca="1">-SUMPRODUCT($O1250:AV1250,N(OFFSET($O225:AV225,0,MAX(COLUMN($O225:AV225))-COLUMN($O225:AV225),1,1)))*$H1308</f>
        <v>0</v>
      </c>
      <c r="AW1308" s="256">
        <f ca="1">-SUMPRODUCT($O1250:AW1250,N(OFFSET($O225:AW225,0,MAX(COLUMN($O225:AW225))-COLUMN($O225:AW225),1,1)))*$H1308</f>
        <v>0</v>
      </c>
      <c r="AX1308" s="256">
        <f ca="1">-SUMPRODUCT($O1250:AX1250,N(OFFSET($O225:AX225,0,MAX(COLUMN($O225:AX225))-COLUMN($O225:AX225),1,1)))*$H1308</f>
        <v>0</v>
      </c>
      <c r="AY1308" s="256">
        <f ca="1">-SUMPRODUCT($O1250:AY1250,N(OFFSET($O225:AY225,0,MAX(COLUMN($O225:AY225))-COLUMN($O225:AY225),1,1)))*$H1308</f>
        <v>0</v>
      </c>
      <c r="AZ1308" s="256">
        <f ca="1">-SUMPRODUCT($O1250:AZ1250,N(OFFSET($O225:AZ225,0,MAX(COLUMN($O225:AZ225))-COLUMN($O225:AZ225),1,1)))*$H1308</f>
        <v>0</v>
      </c>
      <c r="BA1308" s="256">
        <f ca="1">-SUMPRODUCT($O1250:BA1250,N(OFFSET($O225:BA225,0,MAX(COLUMN($O225:BA225))-COLUMN($O225:BA225),1,1)))*$H1308</f>
        <v>0</v>
      </c>
      <c r="BB1308" s="256">
        <f ca="1">-SUMPRODUCT($O1250:BB1250,N(OFFSET($O225:BB225,0,MAX(COLUMN($O225:BB225))-COLUMN($O225:BB225),1,1)))*$H1308</f>
        <v>0</v>
      </c>
      <c r="BC1308" s="256">
        <f ca="1">-SUMPRODUCT($O1250:BC1250,N(OFFSET($O225:BC225,0,MAX(COLUMN($O225:BC225))-COLUMN($O225:BC225),1,1)))*$H1308</f>
        <v>0</v>
      </c>
      <c r="BD1308" s="256">
        <f ca="1">-SUMPRODUCT($O1250:BD1250,N(OFFSET($O225:BD225,0,MAX(COLUMN($O225:BD225))-COLUMN($O225:BD225),1,1)))*$H1308</f>
        <v>0</v>
      </c>
      <c r="BE1308" s="256">
        <f ca="1">-SUMPRODUCT($O1250:BE1250,N(OFFSET($O225:BE225,0,MAX(COLUMN($O225:BE225))-COLUMN($O225:BE225),1,1)))*$H1308</f>
        <v>0</v>
      </c>
      <c r="BF1308" s="256">
        <f ca="1">-SUMPRODUCT($O1250:BF1250,N(OFFSET($O225:BF225,0,MAX(COLUMN($O225:BF225))-COLUMN($O225:BF225),1,1)))*$H1308</f>
        <v>0</v>
      </c>
      <c r="BG1308" s="256">
        <f ca="1">-SUMPRODUCT($O1250:BG1250,N(OFFSET($O225:BG225,0,MAX(COLUMN($O225:BG225))-COLUMN($O225:BG225),1,1)))*$H1308</f>
        <v>0</v>
      </c>
      <c r="BH1308" s="256">
        <f ca="1">-SUMPRODUCT($O1250:BH1250,N(OFFSET($O225:BH225,0,MAX(COLUMN($O225:BH225))-COLUMN($O225:BH225),1,1)))*$H1308</f>
        <v>0</v>
      </c>
      <c r="BI1308" s="256">
        <f ca="1">-SUMPRODUCT($O1250:BI1250,N(OFFSET($O225:BI225,0,MAX(COLUMN($O225:BI225))-COLUMN($O225:BI225),1,1)))*$H1308</f>
        <v>0</v>
      </c>
      <c r="BJ1308" s="256">
        <f ca="1">-SUMPRODUCT($O1250:BJ1250,N(OFFSET($O225:BJ225,0,MAX(COLUMN($O225:BJ225))-COLUMN($O225:BJ225),1,1)))*$H1308</f>
        <v>0</v>
      </c>
      <c r="BK1308" s="256">
        <f ca="1">-SUMPRODUCT($O1250:BK1250,N(OFFSET($O225:BK225,0,MAX(COLUMN($O225:BK225))-COLUMN($O225:BK225),1,1)))*$H1308</f>
        <v>0</v>
      </c>
      <c r="BL1308" s="256">
        <f ca="1">-SUMPRODUCT($O1250:BL1250,N(OFFSET($O225:BL225,0,MAX(COLUMN($O225:BL225))-COLUMN($O225:BL225),1,1)))*$H1308</f>
        <v>0</v>
      </c>
      <c r="BM1308" s="256">
        <f ca="1">-SUMPRODUCT($O1250:BM1250,N(OFFSET($O225:BM225,0,MAX(COLUMN($O225:BM225))-COLUMN($O225:BM225),1,1)))*$H1308</f>
        <v>0</v>
      </c>
    </row>
    <row r="1309" spans="3:65" ht="12.75" outlineLevel="1">
      <c r="C1309" s="220">
        <f t="shared" si="1013"/>
        <v>15</v>
      </c>
      <c r="D1309" s="198" t="str">
        <f t="shared" si="1011"/>
        <v>…</v>
      </c>
      <c r="E1309" s="245" t="str">
        <f t="shared" si="1011"/>
        <v>Operating Expense</v>
      </c>
      <c r="F1309" s="215">
        <f t="shared" si="1011"/>
        <v>2</v>
      </c>
      <c r="G1309" s="215"/>
      <c r="H1309" s="276">
        <f t="shared" si="1012"/>
        <v>0.25345000000000001</v>
      </c>
      <c r="I1309" s="221"/>
      <c r="K1309" s="236">
        <f t="shared" si="1014"/>
        <v>0</v>
      </c>
      <c r="L1309" s="237">
        <f t="shared" si="1015"/>
        <v>0</v>
      </c>
      <c r="O1309" s="256">
        <f ca="1">-SUMPRODUCT($O1251:O1251,N(OFFSET($O226:O226,0,MAX(COLUMN($O226:O226))-COLUMN($O226:O226),1,1)))*$H1309</f>
        <v>0</v>
      </c>
      <c r="P1309" s="256">
        <f ca="1">-SUMPRODUCT($O1251:P1251,N(OFFSET($O226:P226,0,MAX(COLUMN($O226:P226))-COLUMN($O226:P226),1,1)))*$H1309</f>
        <v>0</v>
      </c>
      <c r="Q1309" s="256">
        <f ca="1">-SUMPRODUCT($O1251:Q1251,N(OFFSET($O226:Q226,0,MAX(COLUMN($O226:Q226))-COLUMN($O226:Q226),1,1)))*$H1309</f>
        <v>0</v>
      </c>
      <c r="R1309" s="256">
        <f ca="1">-SUMPRODUCT($O1251:R1251,N(OFFSET($O226:R226,0,MAX(COLUMN($O226:R226))-COLUMN($O226:R226),1,1)))*$H1309</f>
        <v>0</v>
      </c>
      <c r="S1309" s="256">
        <f ca="1">-SUMPRODUCT($O1251:S1251,N(OFFSET($O226:S226,0,MAX(COLUMN($O226:S226))-COLUMN($O226:S226),1,1)))*$H1309</f>
        <v>0</v>
      </c>
      <c r="T1309" s="256">
        <f ca="1">-SUMPRODUCT($O1251:T1251,N(OFFSET($O226:T226,0,MAX(COLUMN($O226:T226))-COLUMN($O226:T226),1,1)))*$H1309</f>
        <v>0</v>
      </c>
      <c r="U1309" s="256">
        <f ca="1">-SUMPRODUCT($O1251:U1251,N(OFFSET($O226:U226,0,MAX(COLUMN($O226:U226))-COLUMN($O226:U226),1,1)))*$H1309</f>
        <v>0</v>
      </c>
      <c r="V1309" s="256">
        <f ca="1">-SUMPRODUCT($O1251:V1251,N(OFFSET($O226:V226,0,MAX(COLUMN($O226:V226))-COLUMN($O226:V226),1,1)))*$H1309</f>
        <v>0</v>
      </c>
      <c r="W1309" s="256">
        <f ca="1">-SUMPRODUCT($O1251:W1251,N(OFFSET($O226:W226,0,MAX(COLUMN($O226:W226))-COLUMN($O226:W226),1,1)))*$H1309</f>
        <v>0</v>
      </c>
      <c r="X1309" s="256">
        <f ca="1">-SUMPRODUCT($O1251:X1251,N(OFFSET($O226:X226,0,MAX(COLUMN($O226:X226))-COLUMN($O226:X226),1,1)))*$H1309</f>
        <v>0</v>
      </c>
      <c r="Y1309" s="256">
        <f ca="1">-SUMPRODUCT($O1251:Y1251,N(OFFSET($O226:Y226,0,MAX(COLUMN($O226:Y226))-COLUMN($O226:Y226),1,1)))*$H1309</f>
        <v>0</v>
      </c>
      <c r="Z1309" s="256">
        <f ca="1">-SUMPRODUCT($O1251:Z1251,N(OFFSET($O226:Z226,0,MAX(COLUMN($O226:Z226))-COLUMN($O226:Z226),1,1)))*$H1309</f>
        <v>0</v>
      </c>
      <c r="AA1309" s="256">
        <f ca="1">-SUMPRODUCT($O1251:AA1251,N(OFFSET($O226:AA226,0,MAX(COLUMN($O226:AA226))-COLUMN($O226:AA226),1,1)))*$H1309</f>
        <v>0</v>
      </c>
      <c r="AB1309" s="256">
        <f ca="1">-SUMPRODUCT($O1251:AB1251,N(OFFSET($O226:AB226,0,MAX(COLUMN($O226:AB226))-COLUMN($O226:AB226),1,1)))*$H1309</f>
        <v>0</v>
      </c>
      <c r="AC1309" s="256">
        <f ca="1">-SUMPRODUCT($O1251:AC1251,N(OFFSET($O226:AC226,0,MAX(COLUMN($O226:AC226))-COLUMN($O226:AC226),1,1)))*$H1309</f>
        <v>0</v>
      </c>
      <c r="AD1309" s="256">
        <f ca="1">-SUMPRODUCT($O1251:AD1251,N(OFFSET($O226:AD226,0,MAX(COLUMN($O226:AD226))-COLUMN($O226:AD226),1,1)))*$H1309</f>
        <v>0</v>
      </c>
      <c r="AE1309" s="256">
        <f ca="1">-SUMPRODUCT($O1251:AE1251,N(OFFSET($O226:AE226,0,MAX(COLUMN($O226:AE226))-COLUMN($O226:AE226),1,1)))*$H1309</f>
        <v>0</v>
      </c>
      <c r="AF1309" s="256">
        <f ca="1">-SUMPRODUCT($O1251:AF1251,N(OFFSET($O226:AF226,0,MAX(COLUMN($O226:AF226))-COLUMN($O226:AF226),1,1)))*$H1309</f>
        <v>0</v>
      </c>
      <c r="AG1309" s="256">
        <f ca="1">-SUMPRODUCT($O1251:AG1251,N(OFFSET($O226:AG226,0,MAX(COLUMN($O226:AG226))-COLUMN($O226:AG226),1,1)))*$H1309</f>
        <v>0</v>
      </c>
      <c r="AH1309" s="256">
        <f ca="1">-SUMPRODUCT($O1251:AH1251,N(OFFSET($O226:AH226,0,MAX(COLUMN($O226:AH226))-COLUMN($O226:AH226),1,1)))*$H1309</f>
        <v>0</v>
      </c>
      <c r="AI1309" s="256">
        <f ca="1">-SUMPRODUCT($O1251:AI1251,N(OFFSET($O226:AI226,0,MAX(COLUMN($O226:AI226))-COLUMN($O226:AI226),1,1)))*$H1309</f>
        <v>0</v>
      </c>
      <c r="AJ1309" s="256">
        <f ca="1">-SUMPRODUCT($O1251:AJ1251,N(OFFSET($O226:AJ226,0,MAX(COLUMN($O226:AJ226))-COLUMN($O226:AJ226),1,1)))*$H1309</f>
        <v>0</v>
      </c>
      <c r="AK1309" s="256">
        <f ca="1">-SUMPRODUCT($O1251:AK1251,N(OFFSET($O226:AK226,0,MAX(COLUMN($O226:AK226))-COLUMN($O226:AK226),1,1)))*$H1309</f>
        <v>0</v>
      </c>
      <c r="AL1309" s="256">
        <f ca="1">-SUMPRODUCT($O1251:AL1251,N(OFFSET($O226:AL226,0,MAX(COLUMN($O226:AL226))-COLUMN($O226:AL226),1,1)))*$H1309</f>
        <v>0</v>
      </c>
      <c r="AM1309" s="256">
        <f ca="1">-SUMPRODUCT($O1251:AM1251,N(OFFSET($O226:AM226,0,MAX(COLUMN($O226:AM226))-COLUMN($O226:AM226),1,1)))*$H1309</f>
        <v>0</v>
      </c>
      <c r="AN1309" s="256">
        <f ca="1">-SUMPRODUCT($O1251:AN1251,N(OFFSET($O226:AN226,0,MAX(COLUMN($O226:AN226))-COLUMN($O226:AN226),1,1)))*$H1309</f>
        <v>0</v>
      </c>
      <c r="AO1309" s="256">
        <f ca="1">-SUMPRODUCT($O1251:AO1251,N(OFFSET($O226:AO226,0,MAX(COLUMN($O226:AO226))-COLUMN($O226:AO226),1,1)))*$H1309</f>
        <v>0</v>
      </c>
      <c r="AP1309" s="256">
        <f ca="1">-SUMPRODUCT($O1251:AP1251,N(OFFSET($O226:AP226,0,MAX(COLUMN($O226:AP226))-COLUMN($O226:AP226),1,1)))*$H1309</f>
        <v>0</v>
      </c>
      <c r="AQ1309" s="256">
        <f ca="1">-SUMPRODUCT($O1251:AQ1251,N(OFFSET($O226:AQ226,0,MAX(COLUMN($O226:AQ226))-COLUMN($O226:AQ226),1,1)))*$H1309</f>
        <v>0</v>
      </c>
      <c r="AR1309" s="256">
        <f ca="1">-SUMPRODUCT($O1251:AR1251,N(OFFSET($O226:AR226,0,MAX(COLUMN($O226:AR226))-COLUMN($O226:AR226),1,1)))*$H1309</f>
        <v>0</v>
      </c>
      <c r="AS1309" s="256">
        <f ca="1">-SUMPRODUCT($O1251:AS1251,N(OFFSET($O226:AS226,0,MAX(COLUMN($O226:AS226))-COLUMN($O226:AS226),1,1)))*$H1309</f>
        <v>0</v>
      </c>
      <c r="AT1309" s="256">
        <f ca="1">-SUMPRODUCT($O1251:AT1251,N(OFFSET($O226:AT226,0,MAX(COLUMN($O226:AT226))-COLUMN($O226:AT226),1,1)))*$H1309</f>
        <v>0</v>
      </c>
      <c r="AU1309" s="256">
        <f ca="1">-SUMPRODUCT($O1251:AU1251,N(OFFSET($O226:AU226,0,MAX(COLUMN($O226:AU226))-COLUMN($O226:AU226),1,1)))*$H1309</f>
        <v>0</v>
      </c>
      <c r="AV1309" s="256">
        <f ca="1">-SUMPRODUCT($O1251:AV1251,N(OFFSET($O226:AV226,0,MAX(COLUMN($O226:AV226))-COLUMN($O226:AV226),1,1)))*$H1309</f>
        <v>0</v>
      </c>
      <c r="AW1309" s="256">
        <f ca="1">-SUMPRODUCT($O1251:AW1251,N(OFFSET($O226:AW226,0,MAX(COLUMN($O226:AW226))-COLUMN($O226:AW226),1,1)))*$H1309</f>
        <v>0</v>
      </c>
      <c r="AX1309" s="256">
        <f ca="1">-SUMPRODUCT($O1251:AX1251,N(OFFSET($O226:AX226,0,MAX(COLUMN($O226:AX226))-COLUMN($O226:AX226),1,1)))*$H1309</f>
        <v>0</v>
      </c>
      <c r="AY1309" s="256">
        <f ca="1">-SUMPRODUCT($O1251:AY1251,N(OFFSET($O226:AY226,0,MAX(COLUMN($O226:AY226))-COLUMN($O226:AY226),1,1)))*$H1309</f>
        <v>0</v>
      </c>
      <c r="AZ1309" s="256">
        <f ca="1">-SUMPRODUCT($O1251:AZ1251,N(OFFSET($O226:AZ226,0,MAX(COLUMN($O226:AZ226))-COLUMN($O226:AZ226),1,1)))*$H1309</f>
        <v>0</v>
      </c>
      <c r="BA1309" s="256">
        <f ca="1">-SUMPRODUCT($O1251:BA1251,N(OFFSET($O226:BA226,0,MAX(COLUMN($O226:BA226))-COLUMN($O226:BA226),1,1)))*$H1309</f>
        <v>0</v>
      </c>
      <c r="BB1309" s="256">
        <f ca="1">-SUMPRODUCT($O1251:BB1251,N(OFFSET($O226:BB226,0,MAX(COLUMN($O226:BB226))-COLUMN($O226:BB226),1,1)))*$H1309</f>
        <v>0</v>
      </c>
      <c r="BC1309" s="256">
        <f ca="1">-SUMPRODUCT($O1251:BC1251,N(OFFSET($O226:BC226,0,MAX(COLUMN($O226:BC226))-COLUMN($O226:BC226),1,1)))*$H1309</f>
        <v>0</v>
      </c>
      <c r="BD1309" s="256">
        <f ca="1">-SUMPRODUCT($O1251:BD1251,N(OFFSET($O226:BD226,0,MAX(COLUMN($O226:BD226))-COLUMN($O226:BD226),1,1)))*$H1309</f>
        <v>0</v>
      </c>
      <c r="BE1309" s="256">
        <f ca="1">-SUMPRODUCT($O1251:BE1251,N(OFFSET($O226:BE226,0,MAX(COLUMN($O226:BE226))-COLUMN($O226:BE226),1,1)))*$H1309</f>
        <v>0</v>
      </c>
      <c r="BF1309" s="256">
        <f ca="1">-SUMPRODUCT($O1251:BF1251,N(OFFSET($O226:BF226,0,MAX(COLUMN($O226:BF226))-COLUMN($O226:BF226),1,1)))*$H1309</f>
        <v>0</v>
      </c>
      <c r="BG1309" s="256">
        <f ca="1">-SUMPRODUCT($O1251:BG1251,N(OFFSET($O226:BG226,0,MAX(COLUMN($O226:BG226))-COLUMN($O226:BG226),1,1)))*$H1309</f>
        <v>0</v>
      </c>
      <c r="BH1309" s="256">
        <f ca="1">-SUMPRODUCT($O1251:BH1251,N(OFFSET($O226:BH226,0,MAX(COLUMN($O226:BH226))-COLUMN($O226:BH226),1,1)))*$H1309</f>
        <v>0</v>
      </c>
      <c r="BI1309" s="256">
        <f ca="1">-SUMPRODUCT($O1251:BI1251,N(OFFSET($O226:BI226,0,MAX(COLUMN($O226:BI226))-COLUMN($O226:BI226),1,1)))*$H1309</f>
        <v>0</v>
      </c>
      <c r="BJ1309" s="256">
        <f ca="1">-SUMPRODUCT($O1251:BJ1251,N(OFFSET($O226:BJ226,0,MAX(COLUMN($O226:BJ226))-COLUMN($O226:BJ226),1,1)))*$H1309</f>
        <v>0</v>
      </c>
      <c r="BK1309" s="256">
        <f ca="1">-SUMPRODUCT($O1251:BK1251,N(OFFSET($O226:BK226,0,MAX(COLUMN($O226:BK226))-COLUMN($O226:BK226),1,1)))*$H1309</f>
        <v>0</v>
      </c>
      <c r="BL1309" s="256">
        <f ca="1">-SUMPRODUCT($O1251:BL1251,N(OFFSET($O226:BL226,0,MAX(COLUMN($O226:BL226))-COLUMN($O226:BL226),1,1)))*$H1309</f>
        <v>0</v>
      </c>
      <c r="BM1309" s="256">
        <f ca="1">-SUMPRODUCT($O1251:BM1251,N(OFFSET($O226:BM226,0,MAX(COLUMN($O226:BM226))-COLUMN($O226:BM226),1,1)))*$H1309</f>
        <v>0</v>
      </c>
    </row>
    <row r="1310" spans="3:65" ht="12.75" outlineLevel="1">
      <c r="C1310" s="220">
        <f t="shared" si="1013"/>
        <v>16</v>
      </c>
      <c r="D1310" s="198" t="str">
        <f t="shared" si="1011"/>
        <v>…</v>
      </c>
      <c r="E1310" s="245" t="str">
        <f t="shared" si="1011"/>
        <v>Operating Expense</v>
      </c>
      <c r="F1310" s="215">
        <f t="shared" si="1011"/>
        <v>2</v>
      </c>
      <c r="G1310" s="215"/>
      <c r="H1310" s="276">
        <f t="shared" si="1012"/>
        <v>0.25345000000000001</v>
      </c>
      <c r="I1310" s="221"/>
      <c r="K1310" s="236">
        <f t="shared" si="1014"/>
        <v>0</v>
      </c>
      <c r="L1310" s="237">
        <f t="shared" si="1015"/>
        <v>0</v>
      </c>
      <c r="O1310" s="256">
        <f ca="1">-SUMPRODUCT($O1252:O1252,N(OFFSET($O227:O227,0,MAX(COLUMN($O227:O227))-COLUMN($O227:O227),1,1)))*$H1310</f>
        <v>0</v>
      </c>
      <c r="P1310" s="256">
        <f ca="1">-SUMPRODUCT($O1252:P1252,N(OFFSET($O227:P227,0,MAX(COLUMN($O227:P227))-COLUMN($O227:P227),1,1)))*$H1310</f>
        <v>0</v>
      </c>
      <c r="Q1310" s="256">
        <f ca="1">-SUMPRODUCT($O1252:Q1252,N(OFFSET($O227:Q227,0,MAX(COLUMN($O227:Q227))-COLUMN($O227:Q227),1,1)))*$H1310</f>
        <v>0</v>
      </c>
      <c r="R1310" s="256">
        <f ca="1">-SUMPRODUCT($O1252:R1252,N(OFFSET($O227:R227,0,MAX(COLUMN($O227:R227))-COLUMN($O227:R227),1,1)))*$H1310</f>
        <v>0</v>
      </c>
      <c r="S1310" s="256">
        <f ca="1">-SUMPRODUCT($O1252:S1252,N(OFFSET($O227:S227,0,MAX(COLUMN($O227:S227))-COLUMN($O227:S227),1,1)))*$H1310</f>
        <v>0</v>
      </c>
      <c r="T1310" s="256">
        <f ca="1">-SUMPRODUCT($O1252:T1252,N(OFFSET($O227:T227,0,MAX(COLUMN($O227:T227))-COLUMN($O227:T227),1,1)))*$H1310</f>
        <v>0</v>
      </c>
      <c r="U1310" s="256">
        <f ca="1">-SUMPRODUCT($O1252:U1252,N(OFFSET($O227:U227,0,MAX(COLUMN($O227:U227))-COLUMN($O227:U227),1,1)))*$H1310</f>
        <v>0</v>
      </c>
      <c r="V1310" s="256">
        <f ca="1">-SUMPRODUCT($O1252:V1252,N(OFFSET($O227:V227,0,MAX(COLUMN($O227:V227))-COLUMN($O227:V227),1,1)))*$H1310</f>
        <v>0</v>
      </c>
      <c r="W1310" s="256">
        <f ca="1">-SUMPRODUCT($O1252:W1252,N(OFFSET($O227:W227,0,MAX(COLUMN($O227:W227))-COLUMN($O227:W227),1,1)))*$H1310</f>
        <v>0</v>
      </c>
      <c r="X1310" s="256">
        <f ca="1">-SUMPRODUCT($O1252:X1252,N(OFFSET($O227:X227,0,MAX(COLUMN($O227:X227))-COLUMN($O227:X227),1,1)))*$H1310</f>
        <v>0</v>
      </c>
      <c r="Y1310" s="256">
        <f ca="1">-SUMPRODUCT($O1252:Y1252,N(OFFSET($O227:Y227,0,MAX(COLUMN($O227:Y227))-COLUMN($O227:Y227),1,1)))*$H1310</f>
        <v>0</v>
      </c>
      <c r="Z1310" s="256">
        <f ca="1">-SUMPRODUCT($O1252:Z1252,N(OFFSET($O227:Z227,0,MAX(COLUMN($O227:Z227))-COLUMN($O227:Z227),1,1)))*$H1310</f>
        <v>0</v>
      </c>
      <c r="AA1310" s="256">
        <f ca="1">-SUMPRODUCT($O1252:AA1252,N(OFFSET($O227:AA227,0,MAX(COLUMN($O227:AA227))-COLUMN($O227:AA227),1,1)))*$H1310</f>
        <v>0</v>
      </c>
      <c r="AB1310" s="256">
        <f ca="1">-SUMPRODUCT($O1252:AB1252,N(OFFSET($O227:AB227,0,MAX(COLUMN($O227:AB227))-COLUMN($O227:AB227),1,1)))*$H1310</f>
        <v>0</v>
      </c>
      <c r="AC1310" s="256">
        <f ca="1">-SUMPRODUCT($O1252:AC1252,N(OFFSET($O227:AC227,0,MAX(COLUMN($O227:AC227))-COLUMN($O227:AC227),1,1)))*$H1310</f>
        <v>0</v>
      </c>
      <c r="AD1310" s="256">
        <f ca="1">-SUMPRODUCT($O1252:AD1252,N(OFFSET($O227:AD227,0,MAX(COLUMN($O227:AD227))-COLUMN($O227:AD227),1,1)))*$H1310</f>
        <v>0</v>
      </c>
      <c r="AE1310" s="256">
        <f ca="1">-SUMPRODUCT($O1252:AE1252,N(OFFSET($O227:AE227,0,MAX(COLUMN($O227:AE227))-COLUMN($O227:AE227),1,1)))*$H1310</f>
        <v>0</v>
      </c>
      <c r="AF1310" s="256">
        <f ca="1">-SUMPRODUCT($O1252:AF1252,N(OFFSET($O227:AF227,0,MAX(COLUMN($O227:AF227))-COLUMN($O227:AF227),1,1)))*$H1310</f>
        <v>0</v>
      </c>
      <c r="AG1310" s="256">
        <f ca="1">-SUMPRODUCT($O1252:AG1252,N(OFFSET($O227:AG227,0,MAX(COLUMN($O227:AG227))-COLUMN($O227:AG227),1,1)))*$H1310</f>
        <v>0</v>
      </c>
      <c r="AH1310" s="256">
        <f ca="1">-SUMPRODUCT($O1252:AH1252,N(OFFSET($O227:AH227,0,MAX(COLUMN($O227:AH227))-COLUMN($O227:AH227),1,1)))*$H1310</f>
        <v>0</v>
      </c>
      <c r="AI1310" s="256">
        <f ca="1">-SUMPRODUCT($O1252:AI1252,N(OFFSET($O227:AI227,0,MAX(COLUMN($O227:AI227))-COLUMN($O227:AI227),1,1)))*$H1310</f>
        <v>0</v>
      </c>
      <c r="AJ1310" s="256">
        <f ca="1">-SUMPRODUCT($O1252:AJ1252,N(OFFSET($O227:AJ227,0,MAX(COLUMN($O227:AJ227))-COLUMN($O227:AJ227),1,1)))*$H1310</f>
        <v>0</v>
      </c>
      <c r="AK1310" s="256">
        <f ca="1">-SUMPRODUCT($O1252:AK1252,N(OFFSET($O227:AK227,0,MAX(COLUMN($O227:AK227))-COLUMN($O227:AK227),1,1)))*$H1310</f>
        <v>0</v>
      </c>
      <c r="AL1310" s="256">
        <f ca="1">-SUMPRODUCT($O1252:AL1252,N(OFFSET($O227:AL227,0,MAX(COLUMN($O227:AL227))-COLUMN($O227:AL227),1,1)))*$H1310</f>
        <v>0</v>
      </c>
      <c r="AM1310" s="256">
        <f ca="1">-SUMPRODUCT($O1252:AM1252,N(OFFSET($O227:AM227,0,MAX(COLUMN($O227:AM227))-COLUMN($O227:AM227),1,1)))*$H1310</f>
        <v>0</v>
      </c>
      <c r="AN1310" s="256">
        <f ca="1">-SUMPRODUCT($O1252:AN1252,N(OFFSET($O227:AN227,0,MAX(COLUMN($O227:AN227))-COLUMN($O227:AN227),1,1)))*$H1310</f>
        <v>0</v>
      </c>
      <c r="AO1310" s="256">
        <f ca="1">-SUMPRODUCT($O1252:AO1252,N(OFFSET($O227:AO227,0,MAX(COLUMN($O227:AO227))-COLUMN($O227:AO227),1,1)))*$H1310</f>
        <v>0</v>
      </c>
      <c r="AP1310" s="256">
        <f ca="1">-SUMPRODUCT($O1252:AP1252,N(OFFSET($O227:AP227,0,MAX(COLUMN($O227:AP227))-COLUMN($O227:AP227),1,1)))*$H1310</f>
        <v>0</v>
      </c>
      <c r="AQ1310" s="256">
        <f ca="1">-SUMPRODUCT($O1252:AQ1252,N(OFFSET($O227:AQ227,0,MAX(COLUMN($O227:AQ227))-COLUMN($O227:AQ227),1,1)))*$H1310</f>
        <v>0</v>
      </c>
      <c r="AR1310" s="256">
        <f ca="1">-SUMPRODUCT($O1252:AR1252,N(OFFSET($O227:AR227,0,MAX(COLUMN($O227:AR227))-COLUMN($O227:AR227),1,1)))*$H1310</f>
        <v>0</v>
      </c>
      <c r="AS1310" s="256">
        <f ca="1">-SUMPRODUCT($O1252:AS1252,N(OFFSET($O227:AS227,0,MAX(COLUMN($O227:AS227))-COLUMN($O227:AS227),1,1)))*$H1310</f>
        <v>0</v>
      </c>
      <c r="AT1310" s="256">
        <f ca="1">-SUMPRODUCT($O1252:AT1252,N(OFFSET($O227:AT227,0,MAX(COLUMN($O227:AT227))-COLUMN($O227:AT227),1,1)))*$H1310</f>
        <v>0</v>
      </c>
      <c r="AU1310" s="256">
        <f ca="1">-SUMPRODUCT($O1252:AU1252,N(OFFSET($O227:AU227,0,MAX(COLUMN($O227:AU227))-COLUMN($O227:AU227),1,1)))*$H1310</f>
        <v>0</v>
      </c>
      <c r="AV1310" s="256">
        <f ca="1">-SUMPRODUCT($O1252:AV1252,N(OFFSET($O227:AV227,0,MAX(COLUMN($O227:AV227))-COLUMN($O227:AV227),1,1)))*$H1310</f>
        <v>0</v>
      </c>
      <c r="AW1310" s="256">
        <f ca="1">-SUMPRODUCT($O1252:AW1252,N(OFFSET($O227:AW227,0,MAX(COLUMN($O227:AW227))-COLUMN($O227:AW227),1,1)))*$H1310</f>
        <v>0</v>
      </c>
      <c r="AX1310" s="256">
        <f ca="1">-SUMPRODUCT($O1252:AX1252,N(OFFSET($O227:AX227,0,MAX(COLUMN($O227:AX227))-COLUMN($O227:AX227),1,1)))*$H1310</f>
        <v>0</v>
      </c>
      <c r="AY1310" s="256">
        <f ca="1">-SUMPRODUCT($O1252:AY1252,N(OFFSET($O227:AY227,0,MAX(COLUMN($O227:AY227))-COLUMN($O227:AY227),1,1)))*$H1310</f>
        <v>0</v>
      </c>
      <c r="AZ1310" s="256">
        <f ca="1">-SUMPRODUCT($O1252:AZ1252,N(OFFSET($O227:AZ227,0,MAX(COLUMN($O227:AZ227))-COLUMN($O227:AZ227),1,1)))*$H1310</f>
        <v>0</v>
      </c>
      <c r="BA1310" s="256">
        <f ca="1">-SUMPRODUCT($O1252:BA1252,N(OFFSET($O227:BA227,0,MAX(COLUMN($O227:BA227))-COLUMN($O227:BA227),1,1)))*$H1310</f>
        <v>0</v>
      </c>
      <c r="BB1310" s="256">
        <f ca="1">-SUMPRODUCT($O1252:BB1252,N(OFFSET($O227:BB227,0,MAX(COLUMN($O227:BB227))-COLUMN($O227:BB227),1,1)))*$H1310</f>
        <v>0</v>
      </c>
      <c r="BC1310" s="256">
        <f ca="1">-SUMPRODUCT($O1252:BC1252,N(OFFSET($O227:BC227,0,MAX(COLUMN($O227:BC227))-COLUMN($O227:BC227),1,1)))*$H1310</f>
        <v>0</v>
      </c>
      <c r="BD1310" s="256">
        <f ca="1">-SUMPRODUCT($O1252:BD1252,N(OFFSET($O227:BD227,0,MAX(COLUMN($O227:BD227))-COLUMN($O227:BD227),1,1)))*$H1310</f>
        <v>0</v>
      </c>
      <c r="BE1310" s="256">
        <f ca="1">-SUMPRODUCT($O1252:BE1252,N(OFFSET($O227:BE227,0,MAX(COLUMN($O227:BE227))-COLUMN($O227:BE227),1,1)))*$H1310</f>
        <v>0</v>
      </c>
      <c r="BF1310" s="256">
        <f ca="1">-SUMPRODUCT($O1252:BF1252,N(OFFSET($O227:BF227,0,MAX(COLUMN($O227:BF227))-COLUMN($O227:BF227),1,1)))*$H1310</f>
        <v>0</v>
      </c>
      <c r="BG1310" s="256">
        <f ca="1">-SUMPRODUCT($O1252:BG1252,N(OFFSET($O227:BG227,0,MAX(COLUMN($O227:BG227))-COLUMN($O227:BG227),1,1)))*$H1310</f>
        <v>0</v>
      </c>
      <c r="BH1310" s="256">
        <f ca="1">-SUMPRODUCT($O1252:BH1252,N(OFFSET($O227:BH227,0,MAX(COLUMN($O227:BH227))-COLUMN($O227:BH227),1,1)))*$H1310</f>
        <v>0</v>
      </c>
      <c r="BI1310" s="256">
        <f ca="1">-SUMPRODUCT($O1252:BI1252,N(OFFSET($O227:BI227,0,MAX(COLUMN($O227:BI227))-COLUMN($O227:BI227),1,1)))*$H1310</f>
        <v>0</v>
      </c>
      <c r="BJ1310" s="256">
        <f ca="1">-SUMPRODUCT($O1252:BJ1252,N(OFFSET($O227:BJ227,0,MAX(COLUMN($O227:BJ227))-COLUMN($O227:BJ227),1,1)))*$H1310</f>
        <v>0</v>
      </c>
      <c r="BK1310" s="256">
        <f ca="1">-SUMPRODUCT($O1252:BK1252,N(OFFSET($O227:BK227,0,MAX(COLUMN($O227:BK227))-COLUMN($O227:BK227),1,1)))*$H1310</f>
        <v>0</v>
      </c>
      <c r="BL1310" s="256">
        <f ca="1">-SUMPRODUCT($O1252:BL1252,N(OFFSET($O227:BL227,0,MAX(COLUMN($O227:BL227))-COLUMN($O227:BL227),1,1)))*$H1310</f>
        <v>0</v>
      </c>
      <c r="BM1310" s="256">
        <f ca="1">-SUMPRODUCT($O1252:BM1252,N(OFFSET($O227:BM227,0,MAX(COLUMN($O227:BM227))-COLUMN($O227:BM227),1,1)))*$H1310</f>
        <v>0</v>
      </c>
    </row>
    <row r="1311" spans="3:65" ht="12.75" outlineLevel="1">
      <c r="C1311" s="220">
        <f t="shared" si="1013"/>
        <v>17</v>
      </c>
      <c r="D1311" s="198" t="str">
        <f t="shared" si="1011"/>
        <v>…</v>
      </c>
      <c r="E1311" s="245" t="str">
        <f t="shared" si="1011"/>
        <v>Operating Expense</v>
      </c>
      <c r="F1311" s="215">
        <f t="shared" si="1011"/>
        <v>2</v>
      </c>
      <c r="G1311" s="215"/>
      <c r="H1311" s="276">
        <f t="shared" si="1012"/>
        <v>0.25345000000000001</v>
      </c>
      <c r="I1311" s="221"/>
      <c r="K1311" s="236">
        <f t="shared" si="1014"/>
        <v>0</v>
      </c>
      <c r="L1311" s="237">
        <f t="shared" si="1015"/>
        <v>0</v>
      </c>
      <c r="O1311" s="256">
        <f ca="1">-SUMPRODUCT($O1253:O1253,N(OFFSET($O228:O228,0,MAX(COLUMN($O228:O228))-COLUMN($O228:O228),1,1)))*$H1311</f>
        <v>0</v>
      </c>
      <c r="P1311" s="256">
        <f ca="1">-SUMPRODUCT($O1253:P1253,N(OFFSET($O228:P228,0,MAX(COLUMN($O228:P228))-COLUMN($O228:P228),1,1)))*$H1311</f>
        <v>0</v>
      </c>
      <c r="Q1311" s="256">
        <f ca="1">-SUMPRODUCT($O1253:Q1253,N(OFFSET($O228:Q228,0,MAX(COLUMN($O228:Q228))-COLUMN($O228:Q228),1,1)))*$H1311</f>
        <v>0</v>
      </c>
      <c r="R1311" s="256">
        <f ca="1">-SUMPRODUCT($O1253:R1253,N(OFFSET($O228:R228,0,MAX(COLUMN($O228:R228))-COLUMN($O228:R228),1,1)))*$H1311</f>
        <v>0</v>
      </c>
      <c r="S1311" s="256">
        <f ca="1">-SUMPRODUCT($O1253:S1253,N(OFFSET($O228:S228,0,MAX(COLUMN($O228:S228))-COLUMN($O228:S228),1,1)))*$H1311</f>
        <v>0</v>
      </c>
      <c r="T1311" s="256">
        <f ca="1">-SUMPRODUCT($O1253:T1253,N(OFFSET($O228:T228,0,MAX(COLUMN($O228:T228))-COLUMN($O228:T228),1,1)))*$H1311</f>
        <v>0</v>
      </c>
      <c r="U1311" s="256">
        <f ca="1">-SUMPRODUCT($O1253:U1253,N(OFFSET($O228:U228,0,MAX(COLUMN($O228:U228))-COLUMN($O228:U228),1,1)))*$H1311</f>
        <v>0</v>
      </c>
      <c r="V1311" s="256">
        <f ca="1">-SUMPRODUCT($O1253:V1253,N(OFFSET($O228:V228,0,MAX(COLUMN($O228:V228))-COLUMN($O228:V228),1,1)))*$H1311</f>
        <v>0</v>
      </c>
      <c r="W1311" s="256">
        <f ca="1">-SUMPRODUCT($O1253:W1253,N(OFFSET($O228:W228,0,MAX(COLUMN($O228:W228))-COLUMN($O228:W228),1,1)))*$H1311</f>
        <v>0</v>
      </c>
      <c r="X1311" s="256">
        <f ca="1">-SUMPRODUCT($O1253:X1253,N(OFFSET($O228:X228,0,MAX(COLUMN($O228:X228))-COLUMN($O228:X228),1,1)))*$H1311</f>
        <v>0</v>
      </c>
      <c r="Y1311" s="256">
        <f ca="1">-SUMPRODUCT($O1253:Y1253,N(OFFSET($O228:Y228,0,MAX(COLUMN($O228:Y228))-COLUMN($O228:Y228),1,1)))*$H1311</f>
        <v>0</v>
      </c>
      <c r="Z1311" s="256">
        <f ca="1">-SUMPRODUCT($O1253:Z1253,N(OFFSET($O228:Z228,0,MAX(COLUMN($O228:Z228))-COLUMN($O228:Z228),1,1)))*$H1311</f>
        <v>0</v>
      </c>
      <c r="AA1311" s="256">
        <f ca="1">-SUMPRODUCT($O1253:AA1253,N(OFFSET($O228:AA228,0,MAX(COLUMN($O228:AA228))-COLUMN($O228:AA228),1,1)))*$H1311</f>
        <v>0</v>
      </c>
      <c r="AB1311" s="256">
        <f ca="1">-SUMPRODUCT($O1253:AB1253,N(OFFSET($O228:AB228,0,MAX(COLUMN($O228:AB228))-COLUMN($O228:AB228),1,1)))*$H1311</f>
        <v>0</v>
      </c>
      <c r="AC1311" s="256">
        <f ca="1">-SUMPRODUCT($O1253:AC1253,N(OFFSET($O228:AC228,0,MAX(COLUMN($O228:AC228))-COLUMN($O228:AC228),1,1)))*$H1311</f>
        <v>0</v>
      </c>
      <c r="AD1311" s="256">
        <f ca="1">-SUMPRODUCT($O1253:AD1253,N(OFFSET($O228:AD228,0,MAX(COLUMN($O228:AD228))-COLUMN($O228:AD228),1,1)))*$H1311</f>
        <v>0</v>
      </c>
      <c r="AE1311" s="256">
        <f ca="1">-SUMPRODUCT($O1253:AE1253,N(OFFSET($O228:AE228,0,MAX(COLUMN($O228:AE228))-COLUMN($O228:AE228),1,1)))*$H1311</f>
        <v>0</v>
      </c>
      <c r="AF1311" s="256">
        <f ca="1">-SUMPRODUCT($O1253:AF1253,N(OFFSET($O228:AF228,0,MAX(COLUMN($O228:AF228))-COLUMN($O228:AF228),1,1)))*$H1311</f>
        <v>0</v>
      </c>
      <c r="AG1311" s="256">
        <f ca="1">-SUMPRODUCT($O1253:AG1253,N(OFFSET($O228:AG228,0,MAX(COLUMN($O228:AG228))-COLUMN($O228:AG228),1,1)))*$H1311</f>
        <v>0</v>
      </c>
      <c r="AH1311" s="256">
        <f ca="1">-SUMPRODUCT($O1253:AH1253,N(OFFSET($O228:AH228,0,MAX(COLUMN($O228:AH228))-COLUMN($O228:AH228),1,1)))*$H1311</f>
        <v>0</v>
      </c>
      <c r="AI1311" s="256">
        <f ca="1">-SUMPRODUCT($O1253:AI1253,N(OFFSET($O228:AI228,0,MAX(COLUMN($O228:AI228))-COLUMN($O228:AI228),1,1)))*$H1311</f>
        <v>0</v>
      </c>
      <c r="AJ1311" s="256">
        <f ca="1">-SUMPRODUCT($O1253:AJ1253,N(OFFSET($O228:AJ228,0,MAX(COLUMN($O228:AJ228))-COLUMN($O228:AJ228),1,1)))*$H1311</f>
        <v>0</v>
      </c>
      <c r="AK1311" s="256">
        <f ca="1">-SUMPRODUCT($O1253:AK1253,N(OFFSET($O228:AK228,0,MAX(COLUMN($O228:AK228))-COLUMN($O228:AK228),1,1)))*$H1311</f>
        <v>0</v>
      </c>
      <c r="AL1311" s="256">
        <f ca="1">-SUMPRODUCT($O1253:AL1253,N(OFFSET($O228:AL228,0,MAX(COLUMN($O228:AL228))-COLUMN($O228:AL228),1,1)))*$H1311</f>
        <v>0</v>
      </c>
      <c r="AM1311" s="256">
        <f ca="1">-SUMPRODUCT($O1253:AM1253,N(OFFSET($O228:AM228,0,MAX(COLUMN($O228:AM228))-COLUMN($O228:AM228),1,1)))*$H1311</f>
        <v>0</v>
      </c>
      <c r="AN1311" s="256">
        <f ca="1">-SUMPRODUCT($O1253:AN1253,N(OFFSET($O228:AN228,0,MAX(COLUMN($O228:AN228))-COLUMN($O228:AN228),1,1)))*$H1311</f>
        <v>0</v>
      </c>
      <c r="AO1311" s="256">
        <f ca="1">-SUMPRODUCT($O1253:AO1253,N(OFFSET($O228:AO228,0,MAX(COLUMN($O228:AO228))-COLUMN($O228:AO228),1,1)))*$H1311</f>
        <v>0</v>
      </c>
      <c r="AP1311" s="256">
        <f ca="1">-SUMPRODUCT($O1253:AP1253,N(OFFSET($O228:AP228,0,MAX(COLUMN($O228:AP228))-COLUMN($O228:AP228),1,1)))*$H1311</f>
        <v>0</v>
      </c>
      <c r="AQ1311" s="256">
        <f ca="1">-SUMPRODUCT($O1253:AQ1253,N(OFFSET($O228:AQ228,0,MAX(COLUMN($O228:AQ228))-COLUMN($O228:AQ228),1,1)))*$H1311</f>
        <v>0</v>
      </c>
      <c r="AR1311" s="256">
        <f ca="1">-SUMPRODUCT($O1253:AR1253,N(OFFSET($O228:AR228,0,MAX(COLUMN($O228:AR228))-COLUMN($O228:AR228),1,1)))*$H1311</f>
        <v>0</v>
      </c>
      <c r="AS1311" s="256">
        <f ca="1">-SUMPRODUCT($O1253:AS1253,N(OFFSET($O228:AS228,0,MAX(COLUMN($O228:AS228))-COLUMN($O228:AS228),1,1)))*$H1311</f>
        <v>0</v>
      </c>
      <c r="AT1311" s="256">
        <f ca="1">-SUMPRODUCT($O1253:AT1253,N(OFFSET($O228:AT228,0,MAX(COLUMN($O228:AT228))-COLUMN($O228:AT228),1,1)))*$H1311</f>
        <v>0</v>
      </c>
      <c r="AU1311" s="256">
        <f ca="1">-SUMPRODUCT($O1253:AU1253,N(OFFSET($O228:AU228,0,MAX(COLUMN($O228:AU228))-COLUMN($O228:AU228),1,1)))*$H1311</f>
        <v>0</v>
      </c>
      <c r="AV1311" s="256">
        <f ca="1">-SUMPRODUCT($O1253:AV1253,N(OFFSET($O228:AV228,0,MAX(COLUMN($O228:AV228))-COLUMN($O228:AV228),1,1)))*$H1311</f>
        <v>0</v>
      </c>
      <c r="AW1311" s="256">
        <f ca="1">-SUMPRODUCT($O1253:AW1253,N(OFFSET($O228:AW228,0,MAX(COLUMN($O228:AW228))-COLUMN($O228:AW228),1,1)))*$H1311</f>
        <v>0</v>
      </c>
      <c r="AX1311" s="256">
        <f ca="1">-SUMPRODUCT($O1253:AX1253,N(OFFSET($O228:AX228,0,MAX(COLUMN($O228:AX228))-COLUMN($O228:AX228),1,1)))*$H1311</f>
        <v>0</v>
      </c>
      <c r="AY1311" s="256">
        <f ca="1">-SUMPRODUCT($O1253:AY1253,N(OFFSET($O228:AY228,0,MAX(COLUMN($O228:AY228))-COLUMN($O228:AY228),1,1)))*$H1311</f>
        <v>0</v>
      </c>
      <c r="AZ1311" s="256">
        <f ca="1">-SUMPRODUCT($O1253:AZ1253,N(OFFSET($O228:AZ228,0,MAX(COLUMN($O228:AZ228))-COLUMN($O228:AZ228),1,1)))*$H1311</f>
        <v>0</v>
      </c>
      <c r="BA1311" s="256">
        <f ca="1">-SUMPRODUCT($O1253:BA1253,N(OFFSET($O228:BA228,0,MAX(COLUMN($O228:BA228))-COLUMN($O228:BA228),1,1)))*$H1311</f>
        <v>0</v>
      </c>
      <c r="BB1311" s="256">
        <f ca="1">-SUMPRODUCT($O1253:BB1253,N(OFFSET($O228:BB228,0,MAX(COLUMN($O228:BB228))-COLUMN($O228:BB228),1,1)))*$H1311</f>
        <v>0</v>
      </c>
      <c r="BC1311" s="256">
        <f ca="1">-SUMPRODUCT($O1253:BC1253,N(OFFSET($O228:BC228,0,MAX(COLUMN($O228:BC228))-COLUMN($O228:BC228),1,1)))*$H1311</f>
        <v>0</v>
      </c>
      <c r="BD1311" s="256">
        <f ca="1">-SUMPRODUCT($O1253:BD1253,N(OFFSET($O228:BD228,0,MAX(COLUMN($O228:BD228))-COLUMN($O228:BD228),1,1)))*$H1311</f>
        <v>0</v>
      </c>
      <c r="BE1311" s="256">
        <f ca="1">-SUMPRODUCT($O1253:BE1253,N(OFFSET($O228:BE228,0,MAX(COLUMN($O228:BE228))-COLUMN($O228:BE228),1,1)))*$H1311</f>
        <v>0</v>
      </c>
      <c r="BF1311" s="256">
        <f ca="1">-SUMPRODUCT($O1253:BF1253,N(OFFSET($O228:BF228,0,MAX(COLUMN($O228:BF228))-COLUMN($O228:BF228),1,1)))*$H1311</f>
        <v>0</v>
      </c>
      <c r="BG1311" s="256">
        <f ca="1">-SUMPRODUCT($O1253:BG1253,N(OFFSET($O228:BG228,0,MAX(COLUMN($O228:BG228))-COLUMN($O228:BG228),1,1)))*$H1311</f>
        <v>0</v>
      </c>
      <c r="BH1311" s="256">
        <f ca="1">-SUMPRODUCT($O1253:BH1253,N(OFFSET($O228:BH228,0,MAX(COLUMN($O228:BH228))-COLUMN($O228:BH228),1,1)))*$H1311</f>
        <v>0</v>
      </c>
      <c r="BI1311" s="256">
        <f ca="1">-SUMPRODUCT($O1253:BI1253,N(OFFSET($O228:BI228,0,MAX(COLUMN($O228:BI228))-COLUMN($O228:BI228),1,1)))*$H1311</f>
        <v>0</v>
      </c>
      <c r="BJ1311" s="256">
        <f ca="1">-SUMPRODUCT($O1253:BJ1253,N(OFFSET($O228:BJ228,0,MAX(COLUMN($O228:BJ228))-COLUMN($O228:BJ228),1,1)))*$H1311</f>
        <v>0</v>
      </c>
      <c r="BK1311" s="256">
        <f ca="1">-SUMPRODUCT($O1253:BK1253,N(OFFSET($O228:BK228,0,MAX(COLUMN($O228:BK228))-COLUMN($O228:BK228),1,1)))*$H1311</f>
        <v>0</v>
      </c>
      <c r="BL1311" s="256">
        <f ca="1">-SUMPRODUCT($O1253:BL1253,N(OFFSET($O228:BL228,0,MAX(COLUMN($O228:BL228))-COLUMN($O228:BL228),1,1)))*$H1311</f>
        <v>0</v>
      </c>
      <c r="BM1311" s="256">
        <f ca="1">-SUMPRODUCT($O1253:BM1253,N(OFFSET($O228:BM228,0,MAX(COLUMN($O228:BM228))-COLUMN($O228:BM228),1,1)))*$H1311</f>
        <v>0</v>
      </c>
    </row>
    <row r="1312" spans="3:65" ht="12.75" outlineLevel="1">
      <c r="C1312" s="220">
        <f t="shared" si="1013"/>
        <v>18</v>
      </c>
      <c r="D1312" s="198" t="str">
        <f t="shared" si="1011"/>
        <v>…</v>
      </c>
      <c r="E1312" s="245" t="str">
        <f t="shared" si="1011"/>
        <v>Operating Expense</v>
      </c>
      <c r="F1312" s="215">
        <f t="shared" si="1011"/>
        <v>2</v>
      </c>
      <c r="G1312" s="215"/>
      <c r="H1312" s="276">
        <f t="shared" si="1012"/>
        <v>0.25345000000000001</v>
      </c>
      <c r="I1312" s="221"/>
      <c r="K1312" s="236">
        <f t="shared" si="1014"/>
        <v>0</v>
      </c>
      <c r="L1312" s="237">
        <f t="shared" si="1015"/>
        <v>0</v>
      </c>
      <c r="O1312" s="256">
        <f ca="1">-SUMPRODUCT($O1254:O1254,N(OFFSET($O229:O229,0,MAX(COLUMN($O229:O229))-COLUMN($O229:O229),1,1)))*$H1312</f>
        <v>0</v>
      </c>
      <c r="P1312" s="256">
        <f ca="1">-SUMPRODUCT($O1254:P1254,N(OFFSET($O229:P229,0,MAX(COLUMN($O229:P229))-COLUMN($O229:P229),1,1)))*$H1312</f>
        <v>0</v>
      </c>
      <c r="Q1312" s="256">
        <f ca="1">-SUMPRODUCT($O1254:Q1254,N(OFFSET($O229:Q229,0,MAX(COLUMN($O229:Q229))-COLUMN($O229:Q229),1,1)))*$H1312</f>
        <v>0</v>
      </c>
      <c r="R1312" s="256">
        <f ca="1">-SUMPRODUCT($O1254:R1254,N(OFFSET($O229:R229,0,MAX(COLUMN($O229:R229))-COLUMN($O229:R229),1,1)))*$H1312</f>
        <v>0</v>
      </c>
      <c r="S1312" s="256">
        <f ca="1">-SUMPRODUCT($O1254:S1254,N(OFFSET($O229:S229,0,MAX(COLUMN($O229:S229))-COLUMN($O229:S229),1,1)))*$H1312</f>
        <v>0</v>
      </c>
      <c r="T1312" s="256">
        <f ca="1">-SUMPRODUCT($O1254:T1254,N(OFFSET($O229:T229,0,MAX(COLUMN($O229:T229))-COLUMN($O229:T229),1,1)))*$H1312</f>
        <v>0</v>
      </c>
      <c r="U1312" s="256">
        <f ca="1">-SUMPRODUCT($O1254:U1254,N(OFFSET($O229:U229,0,MAX(COLUMN($O229:U229))-COLUMN($O229:U229),1,1)))*$H1312</f>
        <v>0</v>
      </c>
      <c r="V1312" s="256">
        <f ca="1">-SUMPRODUCT($O1254:V1254,N(OFFSET($O229:V229,0,MAX(COLUMN($O229:V229))-COLUMN($O229:V229),1,1)))*$H1312</f>
        <v>0</v>
      </c>
      <c r="W1312" s="256">
        <f ca="1">-SUMPRODUCT($O1254:W1254,N(OFFSET($O229:W229,0,MAX(COLUMN($O229:W229))-COLUMN($O229:W229),1,1)))*$H1312</f>
        <v>0</v>
      </c>
      <c r="X1312" s="256">
        <f ca="1">-SUMPRODUCT($O1254:X1254,N(OFFSET($O229:X229,0,MAX(COLUMN($O229:X229))-COLUMN($O229:X229),1,1)))*$H1312</f>
        <v>0</v>
      </c>
      <c r="Y1312" s="256">
        <f ca="1">-SUMPRODUCT($O1254:Y1254,N(OFFSET($O229:Y229,0,MAX(COLUMN($O229:Y229))-COLUMN($O229:Y229),1,1)))*$H1312</f>
        <v>0</v>
      </c>
      <c r="Z1312" s="256">
        <f ca="1">-SUMPRODUCT($O1254:Z1254,N(OFFSET($O229:Z229,0,MAX(COLUMN($O229:Z229))-COLUMN($O229:Z229),1,1)))*$H1312</f>
        <v>0</v>
      </c>
      <c r="AA1312" s="256">
        <f ca="1">-SUMPRODUCT($O1254:AA1254,N(OFFSET($O229:AA229,0,MAX(COLUMN($O229:AA229))-COLUMN($O229:AA229),1,1)))*$H1312</f>
        <v>0</v>
      </c>
      <c r="AB1312" s="256">
        <f ca="1">-SUMPRODUCT($O1254:AB1254,N(OFFSET($O229:AB229,0,MAX(COLUMN($O229:AB229))-COLUMN($O229:AB229),1,1)))*$H1312</f>
        <v>0</v>
      </c>
      <c r="AC1312" s="256">
        <f ca="1">-SUMPRODUCT($O1254:AC1254,N(OFFSET($O229:AC229,0,MAX(COLUMN($O229:AC229))-COLUMN($O229:AC229),1,1)))*$H1312</f>
        <v>0</v>
      </c>
      <c r="AD1312" s="256">
        <f ca="1">-SUMPRODUCT($O1254:AD1254,N(OFFSET($O229:AD229,0,MAX(COLUMN($O229:AD229))-COLUMN($O229:AD229),1,1)))*$H1312</f>
        <v>0</v>
      </c>
      <c r="AE1312" s="256">
        <f ca="1">-SUMPRODUCT($O1254:AE1254,N(OFFSET($O229:AE229,0,MAX(COLUMN($O229:AE229))-COLUMN($O229:AE229),1,1)))*$H1312</f>
        <v>0</v>
      </c>
      <c r="AF1312" s="256">
        <f ca="1">-SUMPRODUCT($O1254:AF1254,N(OFFSET($O229:AF229,0,MAX(COLUMN($O229:AF229))-COLUMN($O229:AF229),1,1)))*$H1312</f>
        <v>0</v>
      </c>
      <c r="AG1312" s="256">
        <f ca="1">-SUMPRODUCT($O1254:AG1254,N(OFFSET($O229:AG229,0,MAX(COLUMN($O229:AG229))-COLUMN($O229:AG229),1,1)))*$H1312</f>
        <v>0</v>
      </c>
      <c r="AH1312" s="256">
        <f ca="1">-SUMPRODUCT($O1254:AH1254,N(OFFSET($O229:AH229,0,MAX(COLUMN($O229:AH229))-COLUMN($O229:AH229),1,1)))*$H1312</f>
        <v>0</v>
      </c>
      <c r="AI1312" s="256">
        <f ca="1">-SUMPRODUCT($O1254:AI1254,N(OFFSET($O229:AI229,0,MAX(COLUMN($O229:AI229))-COLUMN($O229:AI229),1,1)))*$H1312</f>
        <v>0</v>
      </c>
      <c r="AJ1312" s="256">
        <f ca="1">-SUMPRODUCT($O1254:AJ1254,N(OFFSET($O229:AJ229,0,MAX(COLUMN($O229:AJ229))-COLUMN($O229:AJ229),1,1)))*$H1312</f>
        <v>0</v>
      </c>
      <c r="AK1312" s="256">
        <f ca="1">-SUMPRODUCT($O1254:AK1254,N(OFFSET($O229:AK229,0,MAX(COLUMN($O229:AK229))-COLUMN($O229:AK229),1,1)))*$H1312</f>
        <v>0</v>
      </c>
      <c r="AL1312" s="256">
        <f ca="1">-SUMPRODUCT($O1254:AL1254,N(OFFSET($O229:AL229,0,MAX(COLUMN($O229:AL229))-COLUMN($O229:AL229),1,1)))*$H1312</f>
        <v>0</v>
      </c>
      <c r="AM1312" s="256">
        <f ca="1">-SUMPRODUCT($O1254:AM1254,N(OFFSET($O229:AM229,0,MAX(COLUMN($O229:AM229))-COLUMN($O229:AM229),1,1)))*$H1312</f>
        <v>0</v>
      </c>
      <c r="AN1312" s="256">
        <f ca="1">-SUMPRODUCT($O1254:AN1254,N(OFFSET($O229:AN229,0,MAX(COLUMN($O229:AN229))-COLUMN($O229:AN229),1,1)))*$H1312</f>
        <v>0</v>
      </c>
      <c r="AO1312" s="256">
        <f ca="1">-SUMPRODUCT($O1254:AO1254,N(OFFSET($O229:AO229,0,MAX(COLUMN($O229:AO229))-COLUMN($O229:AO229),1,1)))*$H1312</f>
        <v>0</v>
      </c>
      <c r="AP1312" s="256">
        <f ca="1">-SUMPRODUCT($O1254:AP1254,N(OFFSET($O229:AP229,0,MAX(COLUMN($O229:AP229))-COLUMN($O229:AP229),1,1)))*$H1312</f>
        <v>0</v>
      </c>
      <c r="AQ1312" s="256">
        <f ca="1">-SUMPRODUCT($O1254:AQ1254,N(OFFSET($O229:AQ229,0,MAX(COLUMN($O229:AQ229))-COLUMN($O229:AQ229),1,1)))*$H1312</f>
        <v>0</v>
      </c>
      <c r="AR1312" s="256">
        <f ca="1">-SUMPRODUCT($O1254:AR1254,N(OFFSET($O229:AR229,0,MAX(COLUMN($O229:AR229))-COLUMN($O229:AR229),1,1)))*$H1312</f>
        <v>0</v>
      </c>
      <c r="AS1312" s="256">
        <f ca="1">-SUMPRODUCT($O1254:AS1254,N(OFFSET($O229:AS229,0,MAX(COLUMN($O229:AS229))-COLUMN($O229:AS229),1,1)))*$H1312</f>
        <v>0</v>
      </c>
      <c r="AT1312" s="256">
        <f ca="1">-SUMPRODUCT($O1254:AT1254,N(OFFSET($O229:AT229,0,MAX(COLUMN($O229:AT229))-COLUMN($O229:AT229),1,1)))*$H1312</f>
        <v>0</v>
      </c>
      <c r="AU1312" s="256">
        <f ca="1">-SUMPRODUCT($O1254:AU1254,N(OFFSET($O229:AU229,0,MAX(COLUMN($O229:AU229))-COLUMN($O229:AU229),1,1)))*$H1312</f>
        <v>0</v>
      </c>
      <c r="AV1312" s="256">
        <f ca="1">-SUMPRODUCT($O1254:AV1254,N(OFFSET($O229:AV229,0,MAX(COLUMN($O229:AV229))-COLUMN($O229:AV229),1,1)))*$H1312</f>
        <v>0</v>
      </c>
      <c r="AW1312" s="256">
        <f ca="1">-SUMPRODUCT($O1254:AW1254,N(OFFSET($O229:AW229,0,MAX(COLUMN($O229:AW229))-COLUMN($O229:AW229),1,1)))*$H1312</f>
        <v>0</v>
      </c>
      <c r="AX1312" s="256">
        <f ca="1">-SUMPRODUCT($O1254:AX1254,N(OFFSET($O229:AX229,0,MAX(COLUMN($O229:AX229))-COLUMN($O229:AX229),1,1)))*$H1312</f>
        <v>0</v>
      </c>
      <c r="AY1312" s="256">
        <f ca="1">-SUMPRODUCT($O1254:AY1254,N(OFFSET($O229:AY229,0,MAX(COLUMN($O229:AY229))-COLUMN($O229:AY229),1,1)))*$H1312</f>
        <v>0</v>
      </c>
      <c r="AZ1312" s="256">
        <f ca="1">-SUMPRODUCT($O1254:AZ1254,N(OFFSET($O229:AZ229,0,MAX(COLUMN($O229:AZ229))-COLUMN($O229:AZ229),1,1)))*$H1312</f>
        <v>0</v>
      </c>
      <c r="BA1312" s="256">
        <f ca="1">-SUMPRODUCT($O1254:BA1254,N(OFFSET($O229:BA229,0,MAX(COLUMN($O229:BA229))-COLUMN($O229:BA229),1,1)))*$H1312</f>
        <v>0</v>
      </c>
      <c r="BB1312" s="256">
        <f ca="1">-SUMPRODUCT($O1254:BB1254,N(OFFSET($O229:BB229,0,MAX(COLUMN($O229:BB229))-COLUMN($O229:BB229),1,1)))*$H1312</f>
        <v>0</v>
      </c>
      <c r="BC1312" s="256">
        <f ca="1">-SUMPRODUCT($O1254:BC1254,N(OFFSET($O229:BC229,0,MAX(COLUMN($O229:BC229))-COLUMN($O229:BC229),1,1)))*$H1312</f>
        <v>0</v>
      </c>
      <c r="BD1312" s="256">
        <f ca="1">-SUMPRODUCT($O1254:BD1254,N(OFFSET($O229:BD229,0,MAX(COLUMN($O229:BD229))-COLUMN($O229:BD229),1,1)))*$H1312</f>
        <v>0</v>
      </c>
      <c r="BE1312" s="256">
        <f ca="1">-SUMPRODUCT($O1254:BE1254,N(OFFSET($O229:BE229,0,MAX(COLUMN($O229:BE229))-COLUMN($O229:BE229),1,1)))*$H1312</f>
        <v>0</v>
      </c>
      <c r="BF1312" s="256">
        <f ca="1">-SUMPRODUCT($O1254:BF1254,N(OFFSET($O229:BF229,0,MAX(COLUMN($O229:BF229))-COLUMN($O229:BF229),1,1)))*$H1312</f>
        <v>0</v>
      </c>
      <c r="BG1312" s="256">
        <f ca="1">-SUMPRODUCT($O1254:BG1254,N(OFFSET($O229:BG229,0,MAX(COLUMN($O229:BG229))-COLUMN($O229:BG229),1,1)))*$H1312</f>
        <v>0</v>
      </c>
      <c r="BH1312" s="256">
        <f ca="1">-SUMPRODUCT($O1254:BH1254,N(OFFSET($O229:BH229,0,MAX(COLUMN($O229:BH229))-COLUMN($O229:BH229),1,1)))*$H1312</f>
        <v>0</v>
      </c>
      <c r="BI1312" s="256">
        <f ca="1">-SUMPRODUCT($O1254:BI1254,N(OFFSET($O229:BI229,0,MAX(COLUMN($O229:BI229))-COLUMN($O229:BI229),1,1)))*$H1312</f>
        <v>0</v>
      </c>
      <c r="BJ1312" s="256">
        <f ca="1">-SUMPRODUCT($O1254:BJ1254,N(OFFSET($O229:BJ229,0,MAX(COLUMN($O229:BJ229))-COLUMN($O229:BJ229),1,1)))*$H1312</f>
        <v>0</v>
      </c>
      <c r="BK1312" s="256">
        <f ca="1">-SUMPRODUCT($O1254:BK1254,N(OFFSET($O229:BK229,0,MAX(COLUMN($O229:BK229))-COLUMN($O229:BK229),1,1)))*$H1312</f>
        <v>0</v>
      </c>
      <c r="BL1312" s="256">
        <f ca="1">-SUMPRODUCT($O1254:BL1254,N(OFFSET($O229:BL229,0,MAX(COLUMN($O229:BL229))-COLUMN($O229:BL229),1,1)))*$H1312</f>
        <v>0</v>
      </c>
      <c r="BM1312" s="256">
        <f ca="1">-SUMPRODUCT($O1254:BM1254,N(OFFSET($O229:BM229,0,MAX(COLUMN($O229:BM229))-COLUMN($O229:BM229),1,1)))*$H1312</f>
        <v>0</v>
      </c>
    </row>
    <row r="1313" spans="3:65" ht="12.75" outlineLevel="1">
      <c r="C1313" s="220">
        <f t="shared" si="1013"/>
        <v>19</v>
      </c>
      <c r="D1313" s="198" t="str">
        <f t="shared" si="1011"/>
        <v>…</v>
      </c>
      <c r="E1313" s="245" t="str">
        <f t="shared" si="1011"/>
        <v>Operating Expense</v>
      </c>
      <c r="F1313" s="215">
        <f t="shared" si="1011"/>
        <v>2</v>
      </c>
      <c r="G1313" s="215"/>
      <c r="H1313" s="276">
        <f t="shared" si="1012"/>
        <v>0.25345000000000001</v>
      </c>
      <c r="I1313" s="221"/>
      <c r="K1313" s="236">
        <f t="shared" si="1014"/>
        <v>0</v>
      </c>
      <c r="L1313" s="237">
        <f t="shared" si="1015"/>
        <v>0</v>
      </c>
      <c r="O1313" s="256">
        <f ca="1">-SUMPRODUCT($O1255:O1255,N(OFFSET($O230:O230,0,MAX(COLUMN($O230:O230))-COLUMN($O230:O230),1,1)))*$H1313</f>
        <v>0</v>
      </c>
      <c r="P1313" s="256">
        <f ca="1">-SUMPRODUCT($O1255:P1255,N(OFFSET($O230:P230,0,MAX(COLUMN($O230:P230))-COLUMN($O230:P230),1,1)))*$H1313</f>
        <v>0</v>
      </c>
      <c r="Q1313" s="256">
        <f ca="1">-SUMPRODUCT($O1255:Q1255,N(OFFSET($O230:Q230,0,MAX(COLUMN($O230:Q230))-COLUMN($O230:Q230),1,1)))*$H1313</f>
        <v>0</v>
      </c>
      <c r="R1313" s="256">
        <f ca="1">-SUMPRODUCT($O1255:R1255,N(OFFSET($O230:R230,0,MAX(COLUMN($O230:R230))-COLUMN($O230:R230),1,1)))*$H1313</f>
        <v>0</v>
      </c>
      <c r="S1313" s="256">
        <f ca="1">-SUMPRODUCT($O1255:S1255,N(OFFSET($O230:S230,0,MAX(COLUMN($O230:S230))-COLUMN($O230:S230),1,1)))*$H1313</f>
        <v>0</v>
      </c>
      <c r="T1313" s="256">
        <f ca="1">-SUMPRODUCT($O1255:T1255,N(OFFSET($O230:T230,0,MAX(COLUMN($O230:T230))-COLUMN($O230:T230),1,1)))*$H1313</f>
        <v>0</v>
      </c>
      <c r="U1313" s="256">
        <f ca="1">-SUMPRODUCT($O1255:U1255,N(OFFSET($O230:U230,0,MAX(COLUMN($O230:U230))-COLUMN($O230:U230),1,1)))*$H1313</f>
        <v>0</v>
      </c>
      <c r="V1313" s="256">
        <f ca="1">-SUMPRODUCT($O1255:V1255,N(OFFSET($O230:V230,0,MAX(COLUMN($O230:V230))-COLUMN($O230:V230),1,1)))*$H1313</f>
        <v>0</v>
      </c>
      <c r="W1313" s="256">
        <f ca="1">-SUMPRODUCT($O1255:W1255,N(OFFSET($O230:W230,0,MAX(COLUMN($O230:W230))-COLUMN($O230:W230),1,1)))*$H1313</f>
        <v>0</v>
      </c>
      <c r="X1313" s="256">
        <f ca="1">-SUMPRODUCT($O1255:X1255,N(OFFSET($O230:X230,0,MAX(COLUMN($O230:X230))-COLUMN($O230:X230),1,1)))*$H1313</f>
        <v>0</v>
      </c>
      <c r="Y1313" s="256">
        <f ca="1">-SUMPRODUCT($O1255:Y1255,N(OFFSET($O230:Y230,0,MAX(COLUMN($O230:Y230))-COLUMN($O230:Y230),1,1)))*$H1313</f>
        <v>0</v>
      </c>
      <c r="Z1313" s="256">
        <f ca="1">-SUMPRODUCT($O1255:Z1255,N(OFFSET($O230:Z230,0,MAX(COLUMN($O230:Z230))-COLUMN($O230:Z230),1,1)))*$H1313</f>
        <v>0</v>
      </c>
      <c r="AA1313" s="256">
        <f ca="1">-SUMPRODUCT($O1255:AA1255,N(OFFSET($O230:AA230,0,MAX(COLUMN($O230:AA230))-COLUMN($O230:AA230),1,1)))*$H1313</f>
        <v>0</v>
      </c>
      <c r="AB1313" s="256">
        <f ca="1">-SUMPRODUCT($O1255:AB1255,N(OFFSET($O230:AB230,0,MAX(COLUMN($O230:AB230))-COLUMN($O230:AB230),1,1)))*$H1313</f>
        <v>0</v>
      </c>
      <c r="AC1313" s="256">
        <f ca="1">-SUMPRODUCT($O1255:AC1255,N(OFFSET($O230:AC230,0,MAX(COLUMN($O230:AC230))-COLUMN($O230:AC230),1,1)))*$H1313</f>
        <v>0</v>
      </c>
      <c r="AD1313" s="256">
        <f ca="1">-SUMPRODUCT($O1255:AD1255,N(OFFSET($O230:AD230,0,MAX(COLUMN($O230:AD230))-COLUMN($O230:AD230),1,1)))*$H1313</f>
        <v>0</v>
      </c>
      <c r="AE1313" s="256">
        <f ca="1">-SUMPRODUCT($O1255:AE1255,N(OFFSET($O230:AE230,0,MAX(COLUMN($O230:AE230))-COLUMN($O230:AE230),1,1)))*$H1313</f>
        <v>0</v>
      </c>
      <c r="AF1313" s="256">
        <f ca="1">-SUMPRODUCT($O1255:AF1255,N(OFFSET($O230:AF230,0,MAX(COLUMN($O230:AF230))-COLUMN($O230:AF230),1,1)))*$H1313</f>
        <v>0</v>
      </c>
      <c r="AG1313" s="256">
        <f ca="1">-SUMPRODUCT($O1255:AG1255,N(OFFSET($O230:AG230,0,MAX(COLUMN($O230:AG230))-COLUMN($O230:AG230),1,1)))*$H1313</f>
        <v>0</v>
      </c>
      <c r="AH1313" s="256">
        <f ca="1">-SUMPRODUCT($O1255:AH1255,N(OFFSET($O230:AH230,0,MAX(COLUMN($O230:AH230))-COLUMN($O230:AH230),1,1)))*$H1313</f>
        <v>0</v>
      </c>
      <c r="AI1313" s="256">
        <f ca="1">-SUMPRODUCT($O1255:AI1255,N(OFFSET($O230:AI230,0,MAX(COLUMN($O230:AI230))-COLUMN($O230:AI230),1,1)))*$H1313</f>
        <v>0</v>
      </c>
      <c r="AJ1313" s="256">
        <f ca="1">-SUMPRODUCT($O1255:AJ1255,N(OFFSET($O230:AJ230,0,MAX(COLUMN($O230:AJ230))-COLUMN($O230:AJ230),1,1)))*$H1313</f>
        <v>0</v>
      </c>
      <c r="AK1313" s="256">
        <f ca="1">-SUMPRODUCT($O1255:AK1255,N(OFFSET($O230:AK230,0,MAX(COLUMN($O230:AK230))-COLUMN($O230:AK230),1,1)))*$H1313</f>
        <v>0</v>
      </c>
      <c r="AL1313" s="256">
        <f ca="1">-SUMPRODUCT($O1255:AL1255,N(OFFSET($O230:AL230,0,MAX(COLUMN($O230:AL230))-COLUMN($O230:AL230),1,1)))*$H1313</f>
        <v>0</v>
      </c>
      <c r="AM1313" s="256">
        <f ca="1">-SUMPRODUCT($O1255:AM1255,N(OFFSET($O230:AM230,0,MAX(COLUMN($O230:AM230))-COLUMN($O230:AM230),1,1)))*$H1313</f>
        <v>0</v>
      </c>
      <c r="AN1313" s="256">
        <f ca="1">-SUMPRODUCT($O1255:AN1255,N(OFFSET($O230:AN230,0,MAX(COLUMN($O230:AN230))-COLUMN($O230:AN230),1,1)))*$H1313</f>
        <v>0</v>
      </c>
      <c r="AO1313" s="256">
        <f ca="1">-SUMPRODUCT($O1255:AO1255,N(OFFSET($O230:AO230,0,MAX(COLUMN($O230:AO230))-COLUMN($O230:AO230),1,1)))*$H1313</f>
        <v>0</v>
      </c>
      <c r="AP1313" s="256">
        <f ca="1">-SUMPRODUCT($O1255:AP1255,N(OFFSET($O230:AP230,0,MAX(COLUMN($O230:AP230))-COLUMN($O230:AP230),1,1)))*$H1313</f>
        <v>0</v>
      </c>
      <c r="AQ1313" s="256">
        <f ca="1">-SUMPRODUCT($O1255:AQ1255,N(OFFSET($O230:AQ230,0,MAX(COLUMN($O230:AQ230))-COLUMN($O230:AQ230),1,1)))*$H1313</f>
        <v>0</v>
      </c>
      <c r="AR1313" s="256">
        <f ca="1">-SUMPRODUCT($O1255:AR1255,N(OFFSET($O230:AR230,0,MAX(COLUMN($O230:AR230))-COLUMN($O230:AR230),1,1)))*$H1313</f>
        <v>0</v>
      </c>
      <c r="AS1313" s="256">
        <f ca="1">-SUMPRODUCT($O1255:AS1255,N(OFFSET($O230:AS230,0,MAX(COLUMN($O230:AS230))-COLUMN($O230:AS230),1,1)))*$H1313</f>
        <v>0</v>
      </c>
      <c r="AT1313" s="256">
        <f ca="1">-SUMPRODUCT($O1255:AT1255,N(OFFSET($O230:AT230,0,MAX(COLUMN($O230:AT230))-COLUMN($O230:AT230),1,1)))*$H1313</f>
        <v>0</v>
      </c>
      <c r="AU1313" s="256">
        <f ca="1">-SUMPRODUCT($O1255:AU1255,N(OFFSET($O230:AU230,0,MAX(COLUMN($O230:AU230))-COLUMN($O230:AU230),1,1)))*$H1313</f>
        <v>0</v>
      </c>
      <c r="AV1313" s="256">
        <f ca="1">-SUMPRODUCT($O1255:AV1255,N(OFFSET($O230:AV230,0,MAX(COLUMN($O230:AV230))-COLUMN($O230:AV230),1,1)))*$H1313</f>
        <v>0</v>
      </c>
      <c r="AW1313" s="256">
        <f ca="1">-SUMPRODUCT($O1255:AW1255,N(OFFSET($O230:AW230,0,MAX(COLUMN($O230:AW230))-COLUMN($O230:AW230),1,1)))*$H1313</f>
        <v>0</v>
      </c>
      <c r="AX1313" s="256">
        <f ca="1">-SUMPRODUCT($O1255:AX1255,N(OFFSET($O230:AX230,0,MAX(COLUMN($O230:AX230))-COLUMN($O230:AX230),1,1)))*$H1313</f>
        <v>0</v>
      </c>
      <c r="AY1313" s="256">
        <f ca="1">-SUMPRODUCT($O1255:AY1255,N(OFFSET($O230:AY230,0,MAX(COLUMN($O230:AY230))-COLUMN($O230:AY230),1,1)))*$H1313</f>
        <v>0</v>
      </c>
      <c r="AZ1313" s="256">
        <f ca="1">-SUMPRODUCT($O1255:AZ1255,N(OFFSET($O230:AZ230,0,MAX(COLUMN($O230:AZ230))-COLUMN($O230:AZ230),1,1)))*$H1313</f>
        <v>0</v>
      </c>
      <c r="BA1313" s="256">
        <f ca="1">-SUMPRODUCT($O1255:BA1255,N(OFFSET($O230:BA230,0,MAX(COLUMN($O230:BA230))-COLUMN($O230:BA230),1,1)))*$H1313</f>
        <v>0</v>
      </c>
      <c r="BB1313" s="256">
        <f ca="1">-SUMPRODUCT($O1255:BB1255,N(OFFSET($O230:BB230,0,MAX(COLUMN($O230:BB230))-COLUMN($O230:BB230),1,1)))*$H1313</f>
        <v>0</v>
      </c>
      <c r="BC1313" s="256">
        <f ca="1">-SUMPRODUCT($O1255:BC1255,N(OFFSET($O230:BC230,0,MAX(COLUMN($O230:BC230))-COLUMN($O230:BC230),1,1)))*$H1313</f>
        <v>0</v>
      </c>
      <c r="BD1313" s="256">
        <f ca="1">-SUMPRODUCT($O1255:BD1255,N(OFFSET($O230:BD230,0,MAX(COLUMN($O230:BD230))-COLUMN($O230:BD230),1,1)))*$H1313</f>
        <v>0</v>
      </c>
      <c r="BE1313" s="256">
        <f ca="1">-SUMPRODUCT($O1255:BE1255,N(OFFSET($O230:BE230,0,MAX(COLUMN($O230:BE230))-COLUMN($O230:BE230),1,1)))*$H1313</f>
        <v>0</v>
      </c>
      <c r="BF1313" s="256">
        <f ca="1">-SUMPRODUCT($O1255:BF1255,N(OFFSET($O230:BF230,0,MAX(COLUMN($O230:BF230))-COLUMN($O230:BF230),1,1)))*$H1313</f>
        <v>0</v>
      </c>
      <c r="BG1313" s="256">
        <f ca="1">-SUMPRODUCT($O1255:BG1255,N(OFFSET($O230:BG230,0,MAX(COLUMN($O230:BG230))-COLUMN($O230:BG230),1,1)))*$H1313</f>
        <v>0</v>
      </c>
      <c r="BH1313" s="256">
        <f ca="1">-SUMPRODUCT($O1255:BH1255,N(OFFSET($O230:BH230,0,MAX(COLUMN($O230:BH230))-COLUMN($O230:BH230),1,1)))*$H1313</f>
        <v>0</v>
      </c>
      <c r="BI1313" s="256">
        <f ca="1">-SUMPRODUCT($O1255:BI1255,N(OFFSET($O230:BI230,0,MAX(COLUMN($O230:BI230))-COLUMN($O230:BI230),1,1)))*$H1313</f>
        <v>0</v>
      </c>
      <c r="BJ1313" s="256">
        <f ca="1">-SUMPRODUCT($O1255:BJ1255,N(OFFSET($O230:BJ230,0,MAX(COLUMN($O230:BJ230))-COLUMN($O230:BJ230),1,1)))*$H1313</f>
        <v>0</v>
      </c>
      <c r="BK1313" s="256">
        <f ca="1">-SUMPRODUCT($O1255:BK1255,N(OFFSET($O230:BK230,0,MAX(COLUMN($O230:BK230))-COLUMN($O230:BK230),1,1)))*$H1313</f>
        <v>0</v>
      </c>
      <c r="BL1313" s="256">
        <f ca="1">-SUMPRODUCT($O1255:BL1255,N(OFFSET($O230:BL230,0,MAX(COLUMN($O230:BL230))-COLUMN($O230:BL230),1,1)))*$H1313</f>
        <v>0</v>
      </c>
      <c r="BM1313" s="256">
        <f ca="1">-SUMPRODUCT($O1255:BM1255,N(OFFSET($O230:BM230,0,MAX(COLUMN($O230:BM230))-COLUMN($O230:BM230),1,1)))*$H1313</f>
        <v>0</v>
      </c>
    </row>
    <row r="1314" spans="3:65" ht="12.75" outlineLevel="1">
      <c r="C1314" s="220">
        <f t="shared" si="1013"/>
        <v>20</v>
      </c>
      <c r="D1314" s="198" t="str">
        <f t="shared" si="1011"/>
        <v>…</v>
      </c>
      <c r="E1314" s="245" t="str">
        <f t="shared" si="1011"/>
        <v>Operating Expense</v>
      </c>
      <c r="F1314" s="215">
        <f t="shared" si="1011"/>
        <v>2</v>
      </c>
      <c r="G1314" s="215"/>
      <c r="H1314" s="276">
        <f t="shared" si="1012"/>
        <v>0.25345000000000001</v>
      </c>
      <c r="I1314" s="221"/>
      <c r="K1314" s="236">
        <f t="shared" si="1014"/>
        <v>0</v>
      </c>
      <c r="L1314" s="237">
        <f t="shared" si="1015"/>
        <v>0</v>
      </c>
      <c r="O1314" s="256">
        <f ca="1">-SUMPRODUCT($O1256:O1256,N(OFFSET($O231:O231,0,MAX(COLUMN($O231:O231))-COLUMN($O231:O231),1,1)))*$H1314</f>
        <v>0</v>
      </c>
      <c r="P1314" s="256">
        <f ca="1">-SUMPRODUCT($O1256:P1256,N(OFFSET($O231:P231,0,MAX(COLUMN($O231:P231))-COLUMN($O231:P231),1,1)))*$H1314</f>
        <v>0</v>
      </c>
      <c r="Q1314" s="256">
        <f ca="1">-SUMPRODUCT($O1256:Q1256,N(OFFSET($O231:Q231,0,MAX(COLUMN($O231:Q231))-COLUMN($O231:Q231),1,1)))*$H1314</f>
        <v>0</v>
      </c>
      <c r="R1314" s="256">
        <f ca="1">-SUMPRODUCT($O1256:R1256,N(OFFSET($O231:R231,0,MAX(COLUMN($O231:R231))-COLUMN($O231:R231),1,1)))*$H1314</f>
        <v>0</v>
      </c>
      <c r="S1314" s="256">
        <f ca="1">-SUMPRODUCT($O1256:S1256,N(OFFSET($O231:S231,0,MAX(COLUMN($O231:S231))-COLUMN($O231:S231),1,1)))*$H1314</f>
        <v>0</v>
      </c>
      <c r="T1314" s="256">
        <f ca="1">-SUMPRODUCT($O1256:T1256,N(OFFSET($O231:T231,0,MAX(COLUMN($O231:T231))-COLUMN($O231:T231),1,1)))*$H1314</f>
        <v>0</v>
      </c>
      <c r="U1314" s="256">
        <f ca="1">-SUMPRODUCT($O1256:U1256,N(OFFSET($O231:U231,0,MAX(COLUMN($O231:U231))-COLUMN($O231:U231),1,1)))*$H1314</f>
        <v>0</v>
      </c>
      <c r="V1314" s="256">
        <f ca="1">-SUMPRODUCT($O1256:V1256,N(OFFSET($O231:V231,0,MAX(COLUMN($O231:V231))-COLUMN($O231:V231),1,1)))*$H1314</f>
        <v>0</v>
      </c>
      <c r="W1314" s="256">
        <f ca="1">-SUMPRODUCT($O1256:W1256,N(OFFSET($O231:W231,0,MAX(COLUMN($O231:W231))-COLUMN($O231:W231),1,1)))*$H1314</f>
        <v>0</v>
      </c>
      <c r="X1314" s="256">
        <f ca="1">-SUMPRODUCT($O1256:X1256,N(OFFSET($O231:X231,0,MAX(COLUMN($O231:X231))-COLUMN($O231:X231),1,1)))*$H1314</f>
        <v>0</v>
      </c>
      <c r="Y1314" s="256">
        <f ca="1">-SUMPRODUCT($O1256:Y1256,N(OFFSET($O231:Y231,0,MAX(COLUMN($O231:Y231))-COLUMN($O231:Y231),1,1)))*$H1314</f>
        <v>0</v>
      </c>
      <c r="Z1314" s="256">
        <f ca="1">-SUMPRODUCT($O1256:Z1256,N(OFFSET($O231:Z231,0,MAX(COLUMN($O231:Z231))-COLUMN($O231:Z231),1,1)))*$H1314</f>
        <v>0</v>
      </c>
      <c r="AA1314" s="256">
        <f ca="1">-SUMPRODUCT($O1256:AA1256,N(OFFSET($O231:AA231,0,MAX(COLUMN($O231:AA231))-COLUMN($O231:AA231),1,1)))*$H1314</f>
        <v>0</v>
      </c>
      <c r="AB1314" s="256">
        <f ca="1">-SUMPRODUCT($O1256:AB1256,N(OFFSET($O231:AB231,0,MAX(COLUMN($O231:AB231))-COLUMN($O231:AB231),1,1)))*$H1314</f>
        <v>0</v>
      </c>
      <c r="AC1314" s="256">
        <f ca="1">-SUMPRODUCT($O1256:AC1256,N(OFFSET($O231:AC231,0,MAX(COLUMN($O231:AC231))-COLUMN($O231:AC231),1,1)))*$H1314</f>
        <v>0</v>
      </c>
      <c r="AD1314" s="256">
        <f ca="1">-SUMPRODUCT($O1256:AD1256,N(OFFSET($O231:AD231,0,MAX(COLUMN($O231:AD231))-COLUMN($O231:AD231),1,1)))*$H1314</f>
        <v>0</v>
      </c>
      <c r="AE1314" s="256">
        <f ca="1">-SUMPRODUCT($O1256:AE1256,N(OFFSET($O231:AE231,0,MAX(COLUMN($O231:AE231))-COLUMN($O231:AE231),1,1)))*$H1314</f>
        <v>0</v>
      </c>
      <c r="AF1314" s="256">
        <f ca="1">-SUMPRODUCT($O1256:AF1256,N(OFFSET($O231:AF231,0,MAX(COLUMN($O231:AF231))-COLUMN($O231:AF231),1,1)))*$H1314</f>
        <v>0</v>
      </c>
      <c r="AG1314" s="256">
        <f ca="1">-SUMPRODUCT($O1256:AG1256,N(OFFSET($O231:AG231,0,MAX(COLUMN($O231:AG231))-COLUMN($O231:AG231),1,1)))*$H1314</f>
        <v>0</v>
      </c>
      <c r="AH1314" s="256">
        <f ca="1">-SUMPRODUCT($O1256:AH1256,N(OFFSET($O231:AH231,0,MAX(COLUMN($O231:AH231))-COLUMN($O231:AH231),1,1)))*$H1314</f>
        <v>0</v>
      </c>
      <c r="AI1314" s="256">
        <f ca="1">-SUMPRODUCT($O1256:AI1256,N(OFFSET($O231:AI231,0,MAX(COLUMN($O231:AI231))-COLUMN($O231:AI231),1,1)))*$H1314</f>
        <v>0</v>
      </c>
      <c r="AJ1314" s="256">
        <f ca="1">-SUMPRODUCT($O1256:AJ1256,N(OFFSET($O231:AJ231,0,MAX(COLUMN($O231:AJ231))-COLUMN($O231:AJ231),1,1)))*$H1314</f>
        <v>0</v>
      </c>
      <c r="AK1314" s="256">
        <f ca="1">-SUMPRODUCT($O1256:AK1256,N(OFFSET($O231:AK231,0,MAX(COLUMN($O231:AK231))-COLUMN($O231:AK231),1,1)))*$H1314</f>
        <v>0</v>
      </c>
      <c r="AL1314" s="256">
        <f ca="1">-SUMPRODUCT($O1256:AL1256,N(OFFSET($O231:AL231,0,MAX(COLUMN($O231:AL231))-COLUMN($O231:AL231),1,1)))*$H1314</f>
        <v>0</v>
      </c>
      <c r="AM1314" s="256">
        <f ca="1">-SUMPRODUCT($O1256:AM1256,N(OFFSET($O231:AM231,0,MAX(COLUMN($O231:AM231))-COLUMN($O231:AM231),1,1)))*$H1314</f>
        <v>0</v>
      </c>
      <c r="AN1314" s="256">
        <f ca="1">-SUMPRODUCT($O1256:AN1256,N(OFFSET($O231:AN231,0,MAX(COLUMN($O231:AN231))-COLUMN($O231:AN231),1,1)))*$H1314</f>
        <v>0</v>
      </c>
      <c r="AO1314" s="256">
        <f ca="1">-SUMPRODUCT($O1256:AO1256,N(OFFSET($O231:AO231,0,MAX(COLUMN($O231:AO231))-COLUMN($O231:AO231),1,1)))*$H1314</f>
        <v>0</v>
      </c>
      <c r="AP1314" s="256">
        <f ca="1">-SUMPRODUCT($O1256:AP1256,N(OFFSET($O231:AP231,0,MAX(COLUMN($O231:AP231))-COLUMN($O231:AP231),1,1)))*$H1314</f>
        <v>0</v>
      </c>
      <c r="AQ1314" s="256">
        <f ca="1">-SUMPRODUCT($O1256:AQ1256,N(OFFSET($O231:AQ231,0,MAX(COLUMN($O231:AQ231))-COLUMN($O231:AQ231),1,1)))*$H1314</f>
        <v>0</v>
      </c>
      <c r="AR1314" s="256">
        <f ca="1">-SUMPRODUCT($O1256:AR1256,N(OFFSET($O231:AR231,0,MAX(COLUMN($O231:AR231))-COLUMN($O231:AR231),1,1)))*$H1314</f>
        <v>0</v>
      </c>
      <c r="AS1314" s="256">
        <f ca="1">-SUMPRODUCT($O1256:AS1256,N(OFFSET($O231:AS231,0,MAX(COLUMN($O231:AS231))-COLUMN($O231:AS231),1,1)))*$H1314</f>
        <v>0</v>
      </c>
      <c r="AT1314" s="256">
        <f ca="1">-SUMPRODUCT($O1256:AT1256,N(OFFSET($O231:AT231,0,MAX(COLUMN($O231:AT231))-COLUMN($O231:AT231),1,1)))*$H1314</f>
        <v>0</v>
      </c>
      <c r="AU1314" s="256">
        <f ca="1">-SUMPRODUCT($O1256:AU1256,N(OFFSET($O231:AU231,0,MAX(COLUMN($O231:AU231))-COLUMN($O231:AU231),1,1)))*$H1314</f>
        <v>0</v>
      </c>
      <c r="AV1314" s="256">
        <f ca="1">-SUMPRODUCT($O1256:AV1256,N(OFFSET($O231:AV231,0,MAX(COLUMN($O231:AV231))-COLUMN($O231:AV231),1,1)))*$H1314</f>
        <v>0</v>
      </c>
      <c r="AW1314" s="256">
        <f ca="1">-SUMPRODUCT($O1256:AW1256,N(OFFSET($O231:AW231,0,MAX(COLUMN($O231:AW231))-COLUMN($O231:AW231),1,1)))*$H1314</f>
        <v>0</v>
      </c>
      <c r="AX1314" s="256">
        <f ca="1">-SUMPRODUCT($O1256:AX1256,N(OFFSET($O231:AX231,0,MAX(COLUMN($O231:AX231))-COLUMN($O231:AX231),1,1)))*$H1314</f>
        <v>0</v>
      </c>
      <c r="AY1314" s="256">
        <f ca="1">-SUMPRODUCT($O1256:AY1256,N(OFFSET($O231:AY231,0,MAX(COLUMN($O231:AY231))-COLUMN($O231:AY231),1,1)))*$H1314</f>
        <v>0</v>
      </c>
      <c r="AZ1314" s="256">
        <f ca="1">-SUMPRODUCT($O1256:AZ1256,N(OFFSET($O231:AZ231,0,MAX(COLUMN($O231:AZ231))-COLUMN($O231:AZ231),1,1)))*$H1314</f>
        <v>0</v>
      </c>
      <c r="BA1314" s="256">
        <f ca="1">-SUMPRODUCT($O1256:BA1256,N(OFFSET($O231:BA231,0,MAX(COLUMN($O231:BA231))-COLUMN($O231:BA231),1,1)))*$H1314</f>
        <v>0</v>
      </c>
      <c r="BB1314" s="256">
        <f ca="1">-SUMPRODUCT($O1256:BB1256,N(OFFSET($O231:BB231,0,MAX(COLUMN($O231:BB231))-COLUMN($O231:BB231),1,1)))*$H1314</f>
        <v>0</v>
      </c>
      <c r="BC1314" s="256">
        <f ca="1">-SUMPRODUCT($O1256:BC1256,N(OFFSET($O231:BC231,0,MAX(COLUMN($O231:BC231))-COLUMN($O231:BC231),1,1)))*$H1314</f>
        <v>0</v>
      </c>
      <c r="BD1314" s="256">
        <f ca="1">-SUMPRODUCT($O1256:BD1256,N(OFFSET($O231:BD231,0,MAX(COLUMN($O231:BD231))-COLUMN($O231:BD231),1,1)))*$H1314</f>
        <v>0</v>
      </c>
      <c r="BE1314" s="256">
        <f ca="1">-SUMPRODUCT($O1256:BE1256,N(OFFSET($O231:BE231,0,MAX(COLUMN($O231:BE231))-COLUMN($O231:BE231),1,1)))*$H1314</f>
        <v>0</v>
      </c>
      <c r="BF1314" s="256">
        <f ca="1">-SUMPRODUCT($O1256:BF1256,N(OFFSET($O231:BF231,0,MAX(COLUMN($O231:BF231))-COLUMN($O231:BF231),1,1)))*$H1314</f>
        <v>0</v>
      </c>
      <c r="BG1314" s="256">
        <f ca="1">-SUMPRODUCT($O1256:BG1256,N(OFFSET($O231:BG231,0,MAX(COLUMN($O231:BG231))-COLUMN($O231:BG231),1,1)))*$H1314</f>
        <v>0</v>
      </c>
      <c r="BH1314" s="256">
        <f ca="1">-SUMPRODUCT($O1256:BH1256,N(OFFSET($O231:BH231,0,MAX(COLUMN($O231:BH231))-COLUMN($O231:BH231),1,1)))*$H1314</f>
        <v>0</v>
      </c>
      <c r="BI1314" s="256">
        <f ca="1">-SUMPRODUCT($O1256:BI1256,N(OFFSET($O231:BI231,0,MAX(COLUMN($O231:BI231))-COLUMN($O231:BI231),1,1)))*$H1314</f>
        <v>0</v>
      </c>
      <c r="BJ1314" s="256">
        <f ca="1">-SUMPRODUCT($O1256:BJ1256,N(OFFSET($O231:BJ231,0,MAX(COLUMN($O231:BJ231))-COLUMN($O231:BJ231),1,1)))*$H1314</f>
        <v>0</v>
      </c>
      <c r="BK1314" s="256">
        <f ca="1">-SUMPRODUCT($O1256:BK1256,N(OFFSET($O231:BK231,0,MAX(COLUMN($O231:BK231))-COLUMN($O231:BK231),1,1)))*$H1314</f>
        <v>0</v>
      </c>
      <c r="BL1314" s="256">
        <f ca="1">-SUMPRODUCT($O1256:BL1256,N(OFFSET($O231:BL231,0,MAX(COLUMN($O231:BL231))-COLUMN($O231:BL231),1,1)))*$H1314</f>
        <v>0</v>
      </c>
      <c r="BM1314" s="256">
        <f ca="1">-SUMPRODUCT($O1256:BM1256,N(OFFSET($O231:BM231,0,MAX(COLUMN($O231:BM231))-COLUMN($O231:BM231),1,1)))*$H1314</f>
        <v>0</v>
      </c>
    </row>
    <row r="1315" spans="3:65" ht="12.75" outlineLevel="1">
      <c r="C1315" s="220">
        <f t="shared" si="1013"/>
        <v>21</v>
      </c>
      <c r="D1315" s="198" t="str">
        <f t="shared" si="1011"/>
        <v>…</v>
      </c>
      <c r="E1315" s="245" t="str">
        <f t="shared" si="1011"/>
        <v>Operating Expense</v>
      </c>
      <c r="F1315" s="215">
        <f t="shared" si="1011"/>
        <v>2</v>
      </c>
      <c r="G1315" s="215"/>
      <c r="H1315" s="276">
        <f t="shared" si="1012"/>
        <v>0.25345000000000001</v>
      </c>
      <c r="I1315" s="221"/>
      <c r="K1315" s="236">
        <f t="shared" si="1014"/>
        <v>0</v>
      </c>
      <c r="L1315" s="237">
        <f t="shared" si="1015"/>
        <v>0</v>
      </c>
      <c r="O1315" s="256">
        <f ca="1">-SUMPRODUCT($O1257:O1257,N(OFFSET($O232:O232,0,MAX(COLUMN($O232:O232))-COLUMN($O232:O232),1,1)))*$H1315</f>
        <v>0</v>
      </c>
      <c r="P1315" s="256">
        <f ca="1">-SUMPRODUCT($O1257:P1257,N(OFFSET($O232:P232,0,MAX(COLUMN($O232:P232))-COLUMN($O232:P232),1,1)))*$H1315</f>
        <v>0</v>
      </c>
      <c r="Q1315" s="256">
        <f ca="1">-SUMPRODUCT($O1257:Q1257,N(OFFSET($O232:Q232,0,MAX(COLUMN($O232:Q232))-COLUMN($O232:Q232),1,1)))*$H1315</f>
        <v>0</v>
      </c>
      <c r="R1315" s="256">
        <f ca="1">-SUMPRODUCT($O1257:R1257,N(OFFSET($O232:R232,0,MAX(COLUMN($O232:R232))-COLUMN($O232:R232),1,1)))*$H1315</f>
        <v>0</v>
      </c>
      <c r="S1315" s="256">
        <f ca="1">-SUMPRODUCT($O1257:S1257,N(OFFSET($O232:S232,0,MAX(COLUMN($O232:S232))-COLUMN($O232:S232),1,1)))*$H1315</f>
        <v>0</v>
      </c>
      <c r="T1315" s="256">
        <f ca="1">-SUMPRODUCT($O1257:T1257,N(OFFSET($O232:T232,0,MAX(COLUMN($O232:T232))-COLUMN($O232:T232),1,1)))*$H1315</f>
        <v>0</v>
      </c>
      <c r="U1315" s="256">
        <f ca="1">-SUMPRODUCT($O1257:U1257,N(OFFSET($O232:U232,0,MAX(COLUMN($O232:U232))-COLUMN($O232:U232),1,1)))*$H1315</f>
        <v>0</v>
      </c>
      <c r="V1315" s="256">
        <f ca="1">-SUMPRODUCT($O1257:V1257,N(OFFSET($O232:V232,0,MAX(COLUMN($O232:V232))-COLUMN($O232:V232),1,1)))*$H1315</f>
        <v>0</v>
      </c>
      <c r="W1315" s="256">
        <f ca="1">-SUMPRODUCT($O1257:W1257,N(OFFSET($O232:W232,0,MAX(COLUMN($O232:W232))-COLUMN($O232:W232),1,1)))*$H1315</f>
        <v>0</v>
      </c>
      <c r="X1315" s="256">
        <f ca="1">-SUMPRODUCT($O1257:X1257,N(OFFSET($O232:X232,0,MAX(COLUMN($O232:X232))-COLUMN($O232:X232),1,1)))*$H1315</f>
        <v>0</v>
      </c>
      <c r="Y1315" s="256">
        <f ca="1">-SUMPRODUCT($O1257:Y1257,N(OFFSET($O232:Y232,0,MAX(COLUMN($O232:Y232))-COLUMN($O232:Y232),1,1)))*$H1315</f>
        <v>0</v>
      </c>
      <c r="Z1315" s="256">
        <f ca="1">-SUMPRODUCT($O1257:Z1257,N(OFFSET($O232:Z232,0,MAX(COLUMN($O232:Z232))-COLUMN($O232:Z232),1,1)))*$H1315</f>
        <v>0</v>
      </c>
      <c r="AA1315" s="256">
        <f ca="1">-SUMPRODUCT($O1257:AA1257,N(OFFSET($O232:AA232,0,MAX(COLUMN($O232:AA232))-COLUMN($O232:AA232),1,1)))*$H1315</f>
        <v>0</v>
      </c>
      <c r="AB1315" s="256">
        <f ca="1">-SUMPRODUCT($O1257:AB1257,N(OFFSET($O232:AB232,0,MAX(COLUMN($O232:AB232))-COLUMN($O232:AB232),1,1)))*$H1315</f>
        <v>0</v>
      </c>
      <c r="AC1315" s="256">
        <f ca="1">-SUMPRODUCT($O1257:AC1257,N(OFFSET($O232:AC232,0,MAX(COLUMN($O232:AC232))-COLUMN($O232:AC232),1,1)))*$H1315</f>
        <v>0</v>
      </c>
      <c r="AD1315" s="256">
        <f ca="1">-SUMPRODUCT($O1257:AD1257,N(OFFSET($O232:AD232,0,MAX(COLUMN($O232:AD232))-COLUMN($O232:AD232),1,1)))*$H1315</f>
        <v>0</v>
      </c>
      <c r="AE1315" s="256">
        <f ca="1">-SUMPRODUCT($O1257:AE1257,N(OFFSET($O232:AE232,0,MAX(COLUMN($O232:AE232))-COLUMN($O232:AE232),1,1)))*$H1315</f>
        <v>0</v>
      </c>
      <c r="AF1315" s="256">
        <f ca="1">-SUMPRODUCT($O1257:AF1257,N(OFFSET($O232:AF232,0,MAX(COLUMN($O232:AF232))-COLUMN($O232:AF232),1,1)))*$H1315</f>
        <v>0</v>
      </c>
      <c r="AG1315" s="256">
        <f ca="1">-SUMPRODUCT($O1257:AG1257,N(OFFSET($O232:AG232,0,MAX(COLUMN($O232:AG232))-COLUMN($O232:AG232),1,1)))*$H1315</f>
        <v>0</v>
      </c>
      <c r="AH1315" s="256">
        <f ca="1">-SUMPRODUCT($O1257:AH1257,N(OFFSET($O232:AH232,0,MAX(COLUMN($O232:AH232))-COLUMN($O232:AH232),1,1)))*$H1315</f>
        <v>0</v>
      </c>
      <c r="AI1315" s="256">
        <f ca="1">-SUMPRODUCT($O1257:AI1257,N(OFFSET($O232:AI232,0,MAX(COLUMN($O232:AI232))-COLUMN($O232:AI232),1,1)))*$H1315</f>
        <v>0</v>
      </c>
      <c r="AJ1315" s="256">
        <f ca="1">-SUMPRODUCT($O1257:AJ1257,N(OFFSET($O232:AJ232,0,MAX(COLUMN($O232:AJ232))-COLUMN($O232:AJ232),1,1)))*$H1315</f>
        <v>0</v>
      </c>
      <c r="AK1315" s="256">
        <f ca="1">-SUMPRODUCT($O1257:AK1257,N(OFFSET($O232:AK232,0,MAX(COLUMN($O232:AK232))-COLUMN($O232:AK232),1,1)))*$H1315</f>
        <v>0</v>
      </c>
      <c r="AL1315" s="256">
        <f ca="1">-SUMPRODUCT($O1257:AL1257,N(OFFSET($O232:AL232,0,MAX(COLUMN($O232:AL232))-COLUMN($O232:AL232),1,1)))*$H1315</f>
        <v>0</v>
      </c>
      <c r="AM1315" s="256">
        <f ca="1">-SUMPRODUCT($O1257:AM1257,N(OFFSET($O232:AM232,0,MAX(COLUMN($O232:AM232))-COLUMN($O232:AM232),1,1)))*$H1315</f>
        <v>0</v>
      </c>
      <c r="AN1315" s="256">
        <f ca="1">-SUMPRODUCT($O1257:AN1257,N(OFFSET($O232:AN232,0,MAX(COLUMN($O232:AN232))-COLUMN($O232:AN232),1,1)))*$H1315</f>
        <v>0</v>
      </c>
      <c r="AO1315" s="256">
        <f ca="1">-SUMPRODUCT($O1257:AO1257,N(OFFSET($O232:AO232,0,MAX(COLUMN($O232:AO232))-COLUMN($O232:AO232),1,1)))*$H1315</f>
        <v>0</v>
      </c>
      <c r="AP1315" s="256">
        <f ca="1">-SUMPRODUCT($O1257:AP1257,N(OFFSET($O232:AP232,0,MAX(COLUMN($O232:AP232))-COLUMN($O232:AP232),1,1)))*$H1315</f>
        <v>0</v>
      </c>
      <c r="AQ1315" s="256">
        <f ca="1">-SUMPRODUCT($O1257:AQ1257,N(OFFSET($O232:AQ232,0,MAX(COLUMN($O232:AQ232))-COLUMN($O232:AQ232),1,1)))*$H1315</f>
        <v>0</v>
      </c>
      <c r="AR1315" s="256">
        <f ca="1">-SUMPRODUCT($O1257:AR1257,N(OFFSET($O232:AR232,0,MAX(COLUMN($O232:AR232))-COLUMN($O232:AR232),1,1)))*$H1315</f>
        <v>0</v>
      </c>
      <c r="AS1315" s="256">
        <f ca="1">-SUMPRODUCT($O1257:AS1257,N(OFFSET($O232:AS232,0,MAX(COLUMN($O232:AS232))-COLUMN($O232:AS232),1,1)))*$H1315</f>
        <v>0</v>
      </c>
      <c r="AT1315" s="256">
        <f ca="1">-SUMPRODUCT($O1257:AT1257,N(OFFSET($O232:AT232,0,MAX(COLUMN($O232:AT232))-COLUMN($O232:AT232),1,1)))*$H1315</f>
        <v>0</v>
      </c>
      <c r="AU1315" s="256">
        <f ca="1">-SUMPRODUCT($O1257:AU1257,N(OFFSET($O232:AU232,0,MAX(COLUMN($O232:AU232))-COLUMN($O232:AU232),1,1)))*$H1315</f>
        <v>0</v>
      </c>
      <c r="AV1315" s="256">
        <f ca="1">-SUMPRODUCT($O1257:AV1257,N(OFFSET($O232:AV232,0,MAX(COLUMN($O232:AV232))-COLUMN($O232:AV232),1,1)))*$H1315</f>
        <v>0</v>
      </c>
      <c r="AW1315" s="256">
        <f ca="1">-SUMPRODUCT($O1257:AW1257,N(OFFSET($O232:AW232,0,MAX(COLUMN($O232:AW232))-COLUMN($O232:AW232),1,1)))*$H1315</f>
        <v>0</v>
      </c>
      <c r="AX1315" s="256">
        <f ca="1">-SUMPRODUCT($O1257:AX1257,N(OFFSET($O232:AX232,0,MAX(COLUMN($O232:AX232))-COLUMN($O232:AX232),1,1)))*$H1315</f>
        <v>0</v>
      </c>
      <c r="AY1315" s="256">
        <f ca="1">-SUMPRODUCT($O1257:AY1257,N(OFFSET($O232:AY232,0,MAX(COLUMN($O232:AY232))-COLUMN($O232:AY232),1,1)))*$H1315</f>
        <v>0</v>
      </c>
      <c r="AZ1315" s="256">
        <f ca="1">-SUMPRODUCT($O1257:AZ1257,N(OFFSET($O232:AZ232,0,MAX(COLUMN($O232:AZ232))-COLUMN($O232:AZ232),1,1)))*$H1315</f>
        <v>0</v>
      </c>
      <c r="BA1315" s="256">
        <f ca="1">-SUMPRODUCT($O1257:BA1257,N(OFFSET($O232:BA232,0,MAX(COLUMN($O232:BA232))-COLUMN($O232:BA232),1,1)))*$H1315</f>
        <v>0</v>
      </c>
      <c r="BB1315" s="256">
        <f ca="1">-SUMPRODUCT($O1257:BB1257,N(OFFSET($O232:BB232,0,MAX(COLUMN($O232:BB232))-COLUMN($O232:BB232),1,1)))*$H1315</f>
        <v>0</v>
      </c>
      <c r="BC1315" s="256">
        <f ca="1">-SUMPRODUCT($O1257:BC1257,N(OFFSET($O232:BC232,0,MAX(COLUMN($O232:BC232))-COLUMN($O232:BC232),1,1)))*$H1315</f>
        <v>0</v>
      </c>
      <c r="BD1315" s="256">
        <f ca="1">-SUMPRODUCT($O1257:BD1257,N(OFFSET($O232:BD232,0,MAX(COLUMN($O232:BD232))-COLUMN($O232:BD232),1,1)))*$H1315</f>
        <v>0</v>
      </c>
      <c r="BE1315" s="256">
        <f ca="1">-SUMPRODUCT($O1257:BE1257,N(OFFSET($O232:BE232,0,MAX(COLUMN($O232:BE232))-COLUMN($O232:BE232),1,1)))*$H1315</f>
        <v>0</v>
      </c>
      <c r="BF1315" s="256">
        <f ca="1">-SUMPRODUCT($O1257:BF1257,N(OFFSET($O232:BF232,0,MAX(COLUMN($O232:BF232))-COLUMN($O232:BF232),1,1)))*$H1315</f>
        <v>0</v>
      </c>
      <c r="BG1315" s="256">
        <f ca="1">-SUMPRODUCT($O1257:BG1257,N(OFFSET($O232:BG232,0,MAX(COLUMN($O232:BG232))-COLUMN($O232:BG232),1,1)))*$H1315</f>
        <v>0</v>
      </c>
      <c r="BH1315" s="256">
        <f ca="1">-SUMPRODUCT($O1257:BH1257,N(OFFSET($O232:BH232,0,MAX(COLUMN($O232:BH232))-COLUMN($O232:BH232),1,1)))*$H1315</f>
        <v>0</v>
      </c>
      <c r="BI1315" s="256">
        <f ca="1">-SUMPRODUCT($O1257:BI1257,N(OFFSET($O232:BI232,0,MAX(COLUMN($O232:BI232))-COLUMN($O232:BI232),1,1)))*$H1315</f>
        <v>0</v>
      </c>
      <c r="BJ1315" s="256">
        <f ca="1">-SUMPRODUCT($O1257:BJ1257,N(OFFSET($O232:BJ232,0,MAX(COLUMN($O232:BJ232))-COLUMN($O232:BJ232),1,1)))*$H1315</f>
        <v>0</v>
      </c>
      <c r="BK1315" s="256">
        <f ca="1">-SUMPRODUCT($O1257:BK1257,N(OFFSET($O232:BK232,0,MAX(COLUMN($O232:BK232))-COLUMN($O232:BK232),1,1)))*$H1315</f>
        <v>0</v>
      </c>
      <c r="BL1315" s="256">
        <f ca="1">-SUMPRODUCT($O1257:BL1257,N(OFFSET($O232:BL232,0,MAX(COLUMN($O232:BL232))-COLUMN($O232:BL232),1,1)))*$H1315</f>
        <v>0</v>
      </c>
      <c r="BM1315" s="256">
        <f ca="1">-SUMPRODUCT($O1257:BM1257,N(OFFSET($O232:BM232,0,MAX(COLUMN($O232:BM232))-COLUMN($O232:BM232),1,1)))*$H1315</f>
        <v>0</v>
      </c>
    </row>
    <row r="1316" spans="3:65" ht="12.75" outlineLevel="1">
      <c r="C1316" s="220">
        <f t="shared" si="1013"/>
        <v>22</v>
      </c>
      <c r="D1316" s="198" t="str">
        <f t="shared" si="1011"/>
        <v>…</v>
      </c>
      <c r="E1316" s="245" t="str">
        <f t="shared" si="1011"/>
        <v>Operating Expense</v>
      </c>
      <c r="F1316" s="215">
        <f t="shared" si="1011"/>
        <v>2</v>
      </c>
      <c r="G1316" s="215"/>
      <c r="H1316" s="276">
        <f t="shared" si="1012"/>
        <v>0.25345000000000001</v>
      </c>
      <c r="I1316" s="221"/>
      <c r="K1316" s="236">
        <f t="shared" si="1014"/>
        <v>0</v>
      </c>
      <c r="L1316" s="237">
        <f t="shared" si="1015"/>
        <v>0</v>
      </c>
      <c r="O1316" s="256">
        <f ca="1">-SUMPRODUCT($O1258:O1258,N(OFFSET($O233:O233,0,MAX(COLUMN($O233:O233))-COLUMN($O233:O233),1,1)))*$H1316</f>
        <v>0</v>
      </c>
      <c r="P1316" s="256">
        <f ca="1">-SUMPRODUCT($O1258:P1258,N(OFFSET($O233:P233,0,MAX(COLUMN($O233:P233))-COLUMN($O233:P233),1,1)))*$H1316</f>
        <v>0</v>
      </c>
      <c r="Q1316" s="256">
        <f ca="1">-SUMPRODUCT($O1258:Q1258,N(OFFSET($O233:Q233,0,MAX(COLUMN($O233:Q233))-COLUMN($O233:Q233),1,1)))*$H1316</f>
        <v>0</v>
      </c>
      <c r="R1316" s="256">
        <f ca="1">-SUMPRODUCT($O1258:R1258,N(OFFSET($O233:R233,0,MAX(COLUMN($O233:R233))-COLUMN($O233:R233),1,1)))*$H1316</f>
        <v>0</v>
      </c>
      <c r="S1316" s="256">
        <f ca="1">-SUMPRODUCT($O1258:S1258,N(OFFSET($O233:S233,0,MAX(COLUMN($O233:S233))-COLUMN($O233:S233),1,1)))*$H1316</f>
        <v>0</v>
      </c>
      <c r="T1316" s="256">
        <f ca="1">-SUMPRODUCT($O1258:T1258,N(OFFSET($O233:T233,0,MAX(COLUMN($O233:T233))-COLUMN($O233:T233),1,1)))*$H1316</f>
        <v>0</v>
      </c>
      <c r="U1316" s="256">
        <f ca="1">-SUMPRODUCT($O1258:U1258,N(OFFSET($O233:U233,0,MAX(COLUMN($O233:U233))-COLUMN($O233:U233),1,1)))*$H1316</f>
        <v>0</v>
      </c>
      <c r="V1316" s="256">
        <f ca="1">-SUMPRODUCT($O1258:V1258,N(OFFSET($O233:V233,0,MAX(COLUMN($O233:V233))-COLUMN($O233:V233),1,1)))*$H1316</f>
        <v>0</v>
      </c>
      <c r="W1316" s="256">
        <f ca="1">-SUMPRODUCT($O1258:W1258,N(OFFSET($O233:W233,0,MAX(COLUMN($O233:W233))-COLUMN($O233:W233),1,1)))*$H1316</f>
        <v>0</v>
      </c>
      <c r="X1316" s="256">
        <f ca="1">-SUMPRODUCT($O1258:X1258,N(OFFSET($O233:X233,0,MAX(COLUMN($O233:X233))-COLUMN($O233:X233),1,1)))*$H1316</f>
        <v>0</v>
      </c>
      <c r="Y1316" s="256">
        <f ca="1">-SUMPRODUCT($O1258:Y1258,N(OFFSET($O233:Y233,0,MAX(COLUMN($O233:Y233))-COLUMN($O233:Y233),1,1)))*$H1316</f>
        <v>0</v>
      </c>
      <c r="Z1316" s="256">
        <f ca="1">-SUMPRODUCT($O1258:Z1258,N(OFFSET($O233:Z233,0,MAX(COLUMN($O233:Z233))-COLUMN($O233:Z233),1,1)))*$H1316</f>
        <v>0</v>
      </c>
      <c r="AA1316" s="256">
        <f ca="1">-SUMPRODUCT($O1258:AA1258,N(OFFSET($O233:AA233,0,MAX(COLUMN($O233:AA233))-COLUMN($O233:AA233),1,1)))*$H1316</f>
        <v>0</v>
      </c>
      <c r="AB1316" s="256">
        <f ca="1">-SUMPRODUCT($O1258:AB1258,N(OFFSET($O233:AB233,0,MAX(COLUMN($O233:AB233))-COLUMN($O233:AB233),1,1)))*$H1316</f>
        <v>0</v>
      </c>
      <c r="AC1316" s="256">
        <f ca="1">-SUMPRODUCT($O1258:AC1258,N(OFFSET($O233:AC233,0,MAX(COLUMN($O233:AC233))-COLUMN($O233:AC233),1,1)))*$H1316</f>
        <v>0</v>
      </c>
      <c r="AD1316" s="256">
        <f ca="1">-SUMPRODUCT($O1258:AD1258,N(OFFSET($O233:AD233,0,MAX(COLUMN($O233:AD233))-COLUMN($O233:AD233),1,1)))*$H1316</f>
        <v>0</v>
      </c>
      <c r="AE1316" s="256">
        <f ca="1">-SUMPRODUCT($O1258:AE1258,N(OFFSET($O233:AE233,0,MAX(COLUMN($O233:AE233))-COLUMN($O233:AE233),1,1)))*$H1316</f>
        <v>0</v>
      </c>
      <c r="AF1316" s="256">
        <f ca="1">-SUMPRODUCT($O1258:AF1258,N(OFFSET($O233:AF233,0,MAX(COLUMN($O233:AF233))-COLUMN($O233:AF233),1,1)))*$H1316</f>
        <v>0</v>
      </c>
      <c r="AG1316" s="256">
        <f ca="1">-SUMPRODUCT($O1258:AG1258,N(OFFSET($O233:AG233,0,MAX(COLUMN($O233:AG233))-COLUMN($O233:AG233),1,1)))*$H1316</f>
        <v>0</v>
      </c>
      <c r="AH1316" s="256">
        <f ca="1">-SUMPRODUCT($O1258:AH1258,N(OFFSET($O233:AH233,0,MAX(COLUMN($O233:AH233))-COLUMN($O233:AH233),1,1)))*$H1316</f>
        <v>0</v>
      </c>
      <c r="AI1316" s="256">
        <f ca="1">-SUMPRODUCT($O1258:AI1258,N(OFFSET($O233:AI233,0,MAX(COLUMN($O233:AI233))-COLUMN($O233:AI233),1,1)))*$H1316</f>
        <v>0</v>
      </c>
      <c r="AJ1316" s="256">
        <f ca="1">-SUMPRODUCT($O1258:AJ1258,N(OFFSET($O233:AJ233,0,MAX(COLUMN($O233:AJ233))-COLUMN($O233:AJ233),1,1)))*$H1316</f>
        <v>0</v>
      </c>
      <c r="AK1316" s="256">
        <f ca="1">-SUMPRODUCT($O1258:AK1258,N(OFFSET($O233:AK233,0,MAX(COLUMN($O233:AK233))-COLUMN($O233:AK233),1,1)))*$H1316</f>
        <v>0</v>
      </c>
      <c r="AL1316" s="256">
        <f ca="1">-SUMPRODUCT($O1258:AL1258,N(OFFSET($O233:AL233,0,MAX(COLUMN($O233:AL233))-COLUMN($O233:AL233),1,1)))*$H1316</f>
        <v>0</v>
      </c>
      <c r="AM1316" s="256">
        <f ca="1">-SUMPRODUCT($O1258:AM1258,N(OFFSET($O233:AM233,0,MAX(COLUMN($O233:AM233))-COLUMN($O233:AM233),1,1)))*$H1316</f>
        <v>0</v>
      </c>
      <c r="AN1316" s="256">
        <f ca="1">-SUMPRODUCT($O1258:AN1258,N(OFFSET($O233:AN233,0,MAX(COLUMN($O233:AN233))-COLUMN($O233:AN233),1,1)))*$H1316</f>
        <v>0</v>
      </c>
      <c r="AO1316" s="256">
        <f ca="1">-SUMPRODUCT($O1258:AO1258,N(OFFSET($O233:AO233,0,MAX(COLUMN($O233:AO233))-COLUMN($O233:AO233),1,1)))*$H1316</f>
        <v>0</v>
      </c>
      <c r="AP1316" s="256">
        <f ca="1">-SUMPRODUCT($O1258:AP1258,N(OFFSET($O233:AP233,0,MAX(COLUMN($O233:AP233))-COLUMN($O233:AP233),1,1)))*$H1316</f>
        <v>0</v>
      </c>
      <c r="AQ1316" s="256">
        <f ca="1">-SUMPRODUCT($O1258:AQ1258,N(OFFSET($O233:AQ233,0,MAX(COLUMN($O233:AQ233))-COLUMN($O233:AQ233),1,1)))*$H1316</f>
        <v>0</v>
      </c>
      <c r="AR1316" s="256">
        <f ca="1">-SUMPRODUCT($O1258:AR1258,N(OFFSET($O233:AR233,0,MAX(COLUMN($O233:AR233))-COLUMN($O233:AR233),1,1)))*$H1316</f>
        <v>0</v>
      </c>
      <c r="AS1316" s="256">
        <f ca="1">-SUMPRODUCT($O1258:AS1258,N(OFFSET($O233:AS233,0,MAX(COLUMN($O233:AS233))-COLUMN($O233:AS233),1,1)))*$H1316</f>
        <v>0</v>
      </c>
      <c r="AT1316" s="256">
        <f ca="1">-SUMPRODUCT($O1258:AT1258,N(OFFSET($O233:AT233,0,MAX(COLUMN($O233:AT233))-COLUMN($O233:AT233),1,1)))*$H1316</f>
        <v>0</v>
      </c>
      <c r="AU1316" s="256">
        <f ca="1">-SUMPRODUCT($O1258:AU1258,N(OFFSET($O233:AU233,0,MAX(COLUMN($O233:AU233))-COLUMN($O233:AU233),1,1)))*$H1316</f>
        <v>0</v>
      </c>
      <c r="AV1316" s="256">
        <f ca="1">-SUMPRODUCT($O1258:AV1258,N(OFFSET($O233:AV233,0,MAX(COLUMN($O233:AV233))-COLUMN($O233:AV233),1,1)))*$H1316</f>
        <v>0</v>
      </c>
      <c r="AW1316" s="256">
        <f ca="1">-SUMPRODUCT($O1258:AW1258,N(OFFSET($O233:AW233,0,MAX(COLUMN($O233:AW233))-COLUMN($O233:AW233),1,1)))*$H1316</f>
        <v>0</v>
      </c>
      <c r="AX1316" s="256">
        <f ca="1">-SUMPRODUCT($O1258:AX1258,N(OFFSET($O233:AX233,0,MAX(COLUMN($O233:AX233))-COLUMN($O233:AX233),1,1)))*$H1316</f>
        <v>0</v>
      </c>
      <c r="AY1316" s="256">
        <f ca="1">-SUMPRODUCT($O1258:AY1258,N(OFFSET($O233:AY233,0,MAX(COLUMN($O233:AY233))-COLUMN($O233:AY233),1,1)))*$H1316</f>
        <v>0</v>
      </c>
      <c r="AZ1316" s="256">
        <f ca="1">-SUMPRODUCT($O1258:AZ1258,N(OFFSET($O233:AZ233,0,MAX(COLUMN($O233:AZ233))-COLUMN($O233:AZ233),1,1)))*$H1316</f>
        <v>0</v>
      </c>
      <c r="BA1316" s="256">
        <f ca="1">-SUMPRODUCT($O1258:BA1258,N(OFFSET($O233:BA233,0,MAX(COLUMN($O233:BA233))-COLUMN($O233:BA233),1,1)))*$H1316</f>
        <v>0</v>
      </c>
      <c r="BB1316" s="256">
        <f ca="1">-SUMPRODUCT($O1258:BB1258,N(OFFSET($O233:BB233,0,MAX(COLUMN($O233:BB233))-COLUMN($O233:BB233),1,1)))*$H1316</f>
        <v>0</v>
      </c>
      <c r="BC1316" s="256">
        <f ca="1">-SUMPRODUCT($O1258:BC1258,N(OFFSET($O233:BC233,0,MAX(COLUMN($O233:BC233))-COLUMN($O233:BC233),1,1)))*$H1316</f>
        <v>0</v>
      </c>
      <c r="BD1316" s="256">
        <f ca="1">-SUMPRODUCT($O1258:BD1258,N(OFFSET($O233:BD233,0,MAX(COLUMN($O233:BD233))-COLUMN($O233:BD233),1,1)))*$H1316</f>
        <v>0</v>
      </c>
      <c r="BE1316" s="256">
        <f ca="1">-SUMPRODUCT($O1258:BE1258,N(OFFSET($O233:BE233,0,MAX(COLUMN($O233:BE233))-COLUMN($O233:BE233),1,1)))*$H1316</f>
        <v>0</v>
      </c>
      <c r="BF1316" s="256">
        <f ca="1">-SUMPRODUCT($O1258:BF1258,N(OFFSET($O233:BF233,0,MAX(COLUMN($O233:BF233))-COLUMN($O233:BF233),1,1)))*$H1316</f>
        <v>0</v>
      </c>
      <c r="BG1316" s="256">
        <f ca="1">-SUMPRODUCT($O1258:BG1258,N(OFFSET($O233:BG233,0,MAX(COLUMN($O233:BG233))-COLUMN($O233:BG233),1,1)))*$H1316</f>
        <v>0</v>
      </c>
      <c r="BH1316" s="256">
        <f ca="1">-SUMPRODUCT($O1258:BH1258,N(OFFSET($O233:BH233,0,MAX(COLUMN($O233:BH233))-COLUMN($O233:BH233),1,1)))*$H1316</f>
        <v>0</v>
      </c>
      <c r="BI1316" s="256">
        <f ca="1">-SUMPRODUCT($O1258:BI1258,N(OFFSET($O233:BI233,0,MAX(COLUMN($O233:BI233))-COLUMN($O233:BI233),1,1)))*$H1316</f>
        <v>0</v>
      </c>
      <c r="BJ1316" s="256">
        <f ca="1">-SUMPRODUCT($O1258:BJ1258,N(OFFSET($O233:BJ233,0,MAX(COLUMN($O233:BJ233))-COLUMN($O233:BJ233),1,1)))*$H1316</f>
        <v>0</v>
      </c>
      <c r="BK1316" s="256">
        <f ca="1">-SUMPRODUCT($O1258:BK1258,N(OFFSET($O233:BK233,0,MAX(COLUMN($O233:BK233))-COLUMN($O233:BK233),1,1)))*$H1316</f>
        <v>0</v>
      </c>
      <c r="BL1316" s="256">
        <f ca="1">-SUMPRODUCT($O1258:BL1258,N(OFFSET($O233:BL233,0,MAX(COLUMN($O233:BL233))-COLUMN($O233:BL233),1,1)))*$H1316</f>
        <v>0</v>
      </c>
      <c r="BM1316" s="256">
        <f ca="1">-SUMPRODUCT($O1258:BM1258,N(OFFSET($O233:BM233,0,MAX(COLUMN($O233:BM233))-COLUMN($O233:BM233),1,1)))*$H1316</f>
        <v>0</v>
      </c>
    </row>
    <row r="1317" spans="3:65" ht="12.75" outlineLevel="1">
      <c r="C1317" s="220">
        <f t="shared" si="1013"/>
        <v>23</v>
      </c>
      <c r="D1317" s="198" t="str">
        <f t="shared" si="1011"/>
        <v>…</v>
      </c>
      <c r="E1317" s="245" t="str">
        <f t="shared" si="1011"/>
        <v>Operating Expense</v>
      </c>
      <c r="F1317" s="215">
        <f t="shared" si="1011"/>
        <v>2</v>
      </c>
      <c r="G1317" s="215"/>
      <c r="H1317" s="276">
        <f t="shared" si="1012"/>
        <v>0.25345000000000001</v>
      </c>
      <c r="I1317" s="221"/>
      <c r="K1317" s="236">
        <f t="shared" si="1014"/>
        <v>0</v>
      </c>
      <c r="L1317" s="237">
        <f t="shared" si="1015"/>
        <v>0</v>
      </c>
      <c r="O1317" s="256">
        <f ca="1">-SUMPRODUCT($O1259:O1259,N(OFFSET($O234:O234,0,MAX(COLUMN($O234:O234))-COLUMN($O234:O234),1,1)))*$H1317</f>
        <v>0</v>
      </c>
      <c r="P1317" s="256">
        <f ca="1">-SUMPRODUCT($O1259:P1259,N(OFFSET($O234:P234,0,MAX(COLUMN($O234:P234))-COLUMN($O234:P234),1,1)))*$H1317</f>
        <v>0</v>
      </c>
      <c r="Q1317" s="256">
        <f ca="1">-SUMPRODUCT($O1259:Q1259,N(OFFSET($O234:Q234,0,MAX(COLUMN($O234:Q234))-COLUMN($O234:Q234),1,1)))*$H1317</f>
        <v>0</v>
      </c>
      <c r="R1317" s="256">
        <f ca="1">-SUMPRODUCT($O1259:R1259,N(OFFSET($O234:R234,0,MAX(COLUMN($O234:R234))-COLUMN($O234:R234),1,1)))*$H1317</f>
        <v>0</v>
      </c>
      <c r="S1317" s="256">
        <f ca="1">-SUMPRODUCT($O1259:S1259,N(OFFSET($O234:S234,0,MAX(COLUMN($O234:S234))-COLUMN($O234:S234),1,1)))*$H1317</f>
        <v>0</v>
      </c>
      <c r="T1317" s="256">
        <f ca="1">-SUMPRODUCT($O1259:T1259,N(OFFSET($O234:T234,0,MAX(COLUMN($O234:T234))-COLUMN($O234:T234),1,1)))*$H1317</f>
        <v>0</v>
      </c>
      <c r="U1317" s="256">
        <f ca="1">-SUMPRODUCT($O1259:U1259,N(OFFSET($O234:U234,0,MAX(COLUMN($O234:U234))-COLUMN($O234:U234),1,1)))*$H1317</f>
        <v>0</v>
      </c>
      <c r="V1317" s="256">
        <f ca="1">-SUMPRODUCT($O1259:V1259,N(OFFSET($O234:V234,0,MAX(COLUMN($O234:V234))-COLUMN($O234:V234),1,1)))*$H1317</f>
        <v>0</v>
      </c>
      <c r="W1317" s="256">
        <f ca="1">-SUMPRODUCT($O1259:W1259,N(OFFSET($O234:W234,0,MAX(COLUMN($O234:W234))-COLUMN($O234:W234),1,1)))*$H1317</f>
        <v>0</v>
      </c>
      <c r="X1317" s="256">
        <f ca="1">-SUMPRODUCT($O1259:X1259,N(OFFSET($O234:X234,0,MAX(COLUMN($O234:X234))-COLUMN($O234:X234),1,1)))*$H1317</f>
        <v>0</v>
      </c>
      <c r="Y1317" s="256">
        <f ca="1">-SUMPRODUCT($O1259:Y1259,N(OFFSET($O234:Y234,0,MAX(COLUMN($O234:Y234))-COLUMN($O234:Y234),1,1)))*$H1317</f>
        <v>0</v>
      </c>
      <c r="Z1317" s="256">
        <f ca="1">-SUMPRODUCT($O1259:Z1259,N(OFFSET($O234:Z234,0,MAX(COLUMN($O234:Z234))-COLUMN($O234:Z234),1,1)))*$H1317</f>
        <v>0</v>
      </c>
      <c r="AA1317" s="256">
        <f ca="1">-SUMPRODUCT($O1259:AA1259,N(OFFSET($O234:AA234,0,MAX(COLUMN($O234:AA234))-COLUMN($O234:AA234),1,1)))*$H1317</f>
        <v>0</v>
      </c>
      <c r="AB1317" s="256">
        <f ca="1">-SUMPRODUCT($O1259:AB1259,N(OFFSET($O234:AB234,0,MAX(COLUMN($O234:AB234))-COLUMN($O234:AB234),1,1)))*$H1317</f>
        <v>0</v>
      </c>
      <c r="AC1317" s="256">
        <f ca="1">-SUMPRODUCT($O1259:AC1259,N(OFFSET($O234:AC234,0,MAX(COLUMN($O234:AC234))-COLUMN($O234:AC234),1,1)))*$H1317</f>
        <v>0</v>
      </c>
      <c r="AD1317" s="256">
        <f ca="1">-SUMPRODUCT($O1259:AD1259,N(OFFSET($O234:AD234,0,MAX(COLUMN($O234:AD234))-COLUMN($O234:AD234),1,1)))*$H1317</f>
        <v>0</v>
      </c>
      <c r="AE1317" s="256">
        <f ca="1">-SUMPRODUCT($O1259:AE1259,N(OFFSET($O234:AE234,0,MAX(COLUMN($O234:AE234))-COLUMN($O234:AE234),1,1)))*$H1317</f>
        <v>0</v>
      </c>
      <c r="AF1317" s="256">
        <f ca="1">-SUMPRODUCT($O1259:AF1259,N(OFFSET($O234:AF234,0,MAX(COLUMN($O234:AF234))-COLUMN($O234:AF234),1,1)))*$H1317</f>
        <v>0</v>
      </c>
      <c r="AG1317" s="256">
        <f ca="1">-SUMPRODUCT($O1259:AG1259,N(OFFSET($O234:AG234,0,MAX(COLUMN($O234:AG234))-COLUMN($O234:AG234),1,1)))*$H1317</f>
        <v>0</v>
      </c>
      <c r="AH1317" s="256">
        <f ca="1">-SUMPRODUCT($O1259:AH1259,N(OFFSET($O234:AH234,0,MAX(COLUMN($O234:AH234))-COLUMN($O234:AH234),1,1)))*$H1317</f>
        <v>0</v>
      </c>
      <c r="AI1317" s="256">
        <f ca="1">-SUMPRODUCT($O1259:AI1259,N(OFFSET($O234:AI234,0,MAX(COLUMN($O234:AI234))-COLUMN($O234:AI234),1,1)))*$H1317</f>
        <v>0</v>
      </c>
      <c r="AJ1317" s="256">
        <f ca="1">-SUMPRODUCT($O1259:AJ1259,N(OFFSET($O234:AJ234,0,MAX(COLUMN($O234:AJ234))-COLUMN($O234:AJ234),1,1)))*$H1317</f>
        <v>0</v>
      </c>
      <c r="AK1317" s="256">
        <f ca="1">-SUMPRODUCT($O1259:AK1259,N(OFFSET($O234:AK234,0,MAX(COLUMN($O234:AK234))-COLUMN($O234:AK234),1,1)))*$H1317</f>
        <v>0</v>
      </c>
      <c r="AL1317" s="256">
        <f ca="1">-SUMPRODUCT($O1259:AL1259,N(OFFSET($O234:AL234,0,MAX(COLUMN($O234:AL234))-COLUMN($O234:AL234),1,1)))*$H1317</f>
        <v>0</v>
      </c>
      <c r="AM1317" s="256">
        <f ca="1">-SUMPRODUCT($O1259:AM1259,N(OFFSET($O234:AM234,0,MAX(COLUMN($O234:AM234))-COLUMN($O234:AM234),1,1)))*$H1317</f>
        <v>0</v>
      </c>
      <c r="AN1317" s="256">
        <f ca="1">-SUMPRODUCT($O1259:AN1259,N(OFFSET($O234:AN234,0,MAX(COLUMN($O234:AN234))-COLUMN($O234:AN234),1,1)))*$H1317</f>
        <v>0</v>
      </c>
      <c r="AO1317" s="256">
        <f ca="1">-SUMPRODUCT($O1259:AO1259,N(OFFSET($O234:AO234,0,MAX(COLUMN($O234:AO234))-COLUMN($O234:AO234),1,1)))*$H1317</f>
        <v>0</v>
      </c>
      <c r="AP1317" s="256">
        <f ca="1">-SUMPRODUCT($O1259:AP1259,N(OFFSET($O234:AP234,0,MAX(COLUMN($O234:AP234))-COLUMN($O234:AP234),1,1)))*$H1317</f>
        <v>0</v>
      </c>
      <c r="AQ1317" s="256">
        <f ca="1">-SUMPRODUCT($O1259:AQ1259,N(OFFSET($O234:AQ234,0,MAX(COLUMN($O234:AQ234))-COLUMN($O234:AQ234),1,1)))*$H1317</f>
        <v>0</v>
      </c>
      <c r="AR1317" s="256">
        <f ca="1">-SUMPRODUCT($O1259:AR1259,N(OFFSET($O234:AR234,0,MAX(COLUMN($O234:AR234))-COLUMN($O234:AR234),1,1)))*$H1317</f>
        <v>0</v>
      </c>
      <c r="AS1317" s="256">
        <f ca="1">-SUMPRODUCT($O1259:AS1259,N(OFFSET($O234:AS234,0,MAX(COLUMN($O234:AS234))-COLUMN($O234:AS234),1,1)))*$H1317</f>
        <v>0</v>
      </c>
      <c r="AT1317" s="256">
        <f ca="1">-SUMPRODUCT($O1259:AT1259,N(OFFSET($O234:AT234,0,MAX(COLUMN($O234:AT234))-COLUMN($O234:AT234),1,1)))*$H1317</f>
        <v>0</v>
      </c>
      <c r="AU1317" s="256">
        <f ca="1">-SUMPRODUCT($O1259:AU1259,N(OFFSET($O234:AU234,0,MAX(COLUMN($O234:AU234))-COLUMN($O234:AU234),1,1)))*$H1317</f>
        <v>0</v>
      </c>
      <c r="AV1317" s="256">
        <f ca="1">-SUMPRODUCT($O1259:AV1259,N(OFFSET($O234:AV234,0,MAX(COLUMN($O234:AV234))-COLUMN($O234:AV234),1,1)))*$H1317</f>
        <v>0</v>
      </c>
      <c r="AW1317" s="256">
        <f ca="1">-SUMPRODUCT($O1259:AW1259,N(OFFSET($O234:AW234,0,MAX(COLUMN($O234:AW234))-COLUMN($O234:AW234),1,1)))*$H1317</f>
        <v>0</v>
      </c>
      <c r="AX1317" s="256">
        <f ca="1">-SUMPRODUCT($O1259:AX1259,N(OFFSET($O234:AX234,0,MAX(COLUMN($O234:AX234))-COLUMN($O234:AX234),1,1)))*$H1317</f>
        <v>0</v>
      </c>
      <c r="AY1317" s="256">
        <f ca="1">-SUMPRODUCT($O1259:AY1259,N(OFFSET($O234:AY234,0,MAX(COLUMN($O234:AY234))-COLUMN($O234:AY234),1,1)))*$H1317</f>
        <v>0</v>
      </c>
      <c r="AZ1317" s="256">
        <f ca="1">-SUMPRODUCT($O1259:AZ1259,N(OFFSET($O234:AZ234,0,MAX(COLUMN($O234:AZ234))-COLUMN($O234:AZ234),1,1)))*$H1317</f>
        <v>0</v>
      </c>
      <c r="BA1317" s="256">
        <f ca="1">-SUMPRODUCT($O1259:BA1259,N(OFFSET($O234:BA234,0,MAX(COLUMN($O234:BA234))-COLUMN($O234:BA234),1,1)))*$H1317</f>
        <v>0</v>
      </c>
      <c r="BB1317" s="256">
        <f ca="1">-SUMPRODUCT($O1259:BB1259,N(OFFSET($O234:BB234,0,MAX(COLUMN($O234:BB234))-COLUMN($O234:BB234),1,1)))*$H1317</f>
        <v>0</v>
      </c>
      <c r="BC1317" s="256">
        <f ca="1">-SUMPRODUCT($O1259:BC1259,N(OFFSET($O234:BC234,0,MAX(COLUMN($O234:BC234))-COLUMN($O234:BC234),1,1)))*$H1317</f>
        <v>0</v>
      </c>
      <c r="BD1317" s="256">
        <f ca="1">-SUMPRODUCT($O1259:BD1259,N(OFFSET($O234:BD234,0,MAX(COLUMN($O234:BD234))-COLUMN($O234:BD234),1,1)))*$H1317</f>
        <v>0</v>
      </c>
      <c r="BE1317" s="256">
        <f ca="1">-SUMPRODUCT($O1259:BE1259,N(OFFSET($O234:BE234,0,MAX(COLUMN($O234:BE234))-COLUMN($O234:BE234),1,1)))*$H1317</f>
        <v>0</v>
      </c>
      <c r="BF1317" s="256">
        <f ca="1">-SUMPRODUCT($O1259:BF1259,N(OFFSET($O234:BF234,0,MAX(COLUMN($O234:BF234))-COLUMN($O234:BF234),1,1)))*$H1317</f>
        <v>0</v>
      </c>
      <c r="BG1317" s="256">
        <f ca="1">-SUMPRODUCT($O1259:BG1259,N(OFFSET($O234:BG234,0,MAX(COLUMN($O234:BG234))-COLUMN($O234:BG234),1,1)))*$H1317</f>
        <v>0</v>
      </c>
      <c r="BH1317" s="256">
        <f ca="1">-SUMPRODUCT($O1259:BH1259,N(OFFSET($O234:BH234,0,MAX(COLUMN($O234:BH234))-COLUMN($O234:BH234),1,1)))*$H1317</f>
        <v>0</v>
      </c>
      <c r="BI1317" s="256">
        <f ca="1">-SUMPRODUCT($O1259:BI1259,N(OFFSET($O234:BI234,0,MAX(COLUMN($O234:BI234))-COLUMN($O234:BI234),1,1)))*$H1317</f>
        <v>0</v>
      </c>
      <c r="BJ1317" s="256">
        <f ca="1">-SUMPRODUCT($O1259:BJ1259,N(OFFSET($O234:BJ234,0,MAX(COLUMN($O234:BJ234))-COLUMN($O234:BJ234),1,1)))*$H1317</f>
        <v>0</v>
      </c>
      <c r="BK1317" s="256">
        <f ca="1">-SUMPRODUCT($O1259:BK1259,N(OFFSET($O234:BK234,0,MAX(COLUMN($O234:BK234))-COLUMN($O234:BK234),1,1)))*$H1317</f>
        <v>0</v>
      </c>
      <c r="BL1317" s="256">
        <f ca="1">-SUMPRODUCT($O1259:BL1259,N(OFFSET($O234:BL234,0,MAX(COLUMN($O234:BL234))-COLUMN($O234:BL234),1,1)))*$H1317</f>
        <v>0</v>
      </c>
      <c r="BM1317" s="256">
        <f ca="1">-SUMPRODUCT($O1259:BM1259,N(OFFSET($O234:BM234,0,MAX(COLUMN($O234:BM234))-COLUMN($O234:BM234),1,1)))*$H1317</f>
        <v>0</v>
      </c>
    </row>
    <row r="1318" spans="3:65" ht="12.75" outlineLevel="1">
      <c r="C1318" s="220">
        <f t="shared" si="1013"/>
        <v>24</v>
      </c>
      <c r="D1318" s="198" t="str">
        <f t="shared" si="1011"/>
        <v>…</v>
      </c>
      <c r="E1318" s="245" t="str">
        <f t="shared" si="1011"/>
        <v>Operating Expense</v>
      </c>
      <c r="F1318" s="215">
        <f t="shared" si="1011"/>
        <v>2</v>
      </c>
      <c r="G1318" s="215"/>
      <c r="H1318" s="276">
        <f t="shared" si="1012"/>
        <v>0.25345000000000001</v>
      </c>
      <c r="I1318" s="221"/>
      <c r="K1318" s="236">
        <f t="shared" si="1014"/>
        <v>0</v>
      </c>
      <c r="L1318" s="237">
        <f t="shared" si="1015"/>
        <v>0</v>
      </c>
      <c r="O1318" s="256">
        <f ca="1">-SUMPRODUCT($O1260:O1260,N(OFFSET($O235:O235,0,MAX(COLUMN($O235:O235))-COLUMN($O235:O235),1,1)))*$H1318</f>
        <v>0</v>
      </c>
      <c r="P1318" s="256">
        <f ca="1">-SUMPRODUCT($O1260:P1260,N(OFFSET($O235:P235,0,MAX(COLUMN($O235:P235))-COLUMN($O235:P235),1,1)))*$H1318</f>
        <v>0</v>
      </c>
      <c r="Q1318" s="256">
        <f ca="1">-SUMPRODUCT($O1260:Q1260,N(OFFSET($O235:Q235,0,MAX(COLUMN($O235:Q235))-COLUMN($O235:Q235),1,1)))*$H1318</f>
        <v>0</v>
      </c>
      <c r="R1318" s="256">
        <f ca="1">-SUMPRODUCT($O1260:R1260,N(OFFSET($O235:R235,0,MAX(COLUMN($O235:R235))-COLUMN($O235:R235),1,1)))*$H1318</f>
        <v>0</v>
      </c>
      <c r="S1318" s="256">
        <f ca="1">-SUMPRODUCT($O1260:S1260,N(OFFSET($O235:S235,0,MAX(COLUMN($O235:S235))-COLUMN($O235:S235),1,1)))*$H1318</f>
        <v>0</v>
      </c>
      <c r="T1318" s="256">
        <f ca="1">-SUMPRODUCT($O1260:T1260,N(OFFSET($O235:T235,0,MAX(COLUMN($O235:T235))-COLUMN($O235:T235),1,1)))*$H1318</f>
        <v>0</v>
      </c>
      <c r="U1318" s="256">
        <f ca="1">-SUMPRODUCT($O1260:U1260,N(OFFSET($O235:U235,0,MAX(COLUMN($O235:U235))-COLUMN($O235:U235),1,1)))*$H1318</f>
        <v>0</v>
      </c>
      <c r="V1318" s="256">
        <f ca="1">-SUMPRODUCT($O1260:V1260,N(OFFSET($O235:V235,0,MAX(COLUMN($O235:V235))-COLUMN($O235:V235),1,1)))*$H1318</f>
        <v>0</v>
      </c>
      <c r="W1318" s="256">
        <f ca="1">-SUMPRODUCT($O1260:W1260,N(OFFSET($O235:W235,0,MAX(COLUMN($O235:W235))-COLUMN($O235:W235),1,1)))*$H1318</f>
        <v>0</v>
      </c>
      <c r="X1318" s="256">
        <f ca="1">-SUMPRODUCT($O1260:X1260,N(OFFSET($O235:X235,0,MAX(COLUMN($O235:X235))-COLUMN($O235:X235),1,1)))*$H1318</f>
        <v>0</v>
      </c>
      <c r="Y1318" s="256">
        <f ca="1">-SUMPRODUCT($O1260:Y1260,N(OFFSET($O235:Y235,0,MAX(COLUMN($O235:Y235))-COLUMN($O235:Y235),1,1)))*$H1318</f>
        <v>0</v>
      </c>
      <c r="Z1318" s="256">
        <f ca="1">-SUMPRODUCT($O1260:Z1260,N(OFFSET($O235:Z235,0,MAX(COLUMN($O235:Z235))-COLUMN($O235:Z235),1,1)))*$H1318</f>
        <v>0</v>
      </c>
      <c r="AA1318" s="256">
        <f ca="1">-SUMPRODUCT($O1260:AA1260,N(OFFSET($O235:AA235,0,MAX(COLUMN($O235:AA235))-COLUMN($O235:AA235),1,1)))*$H1318</f>
        <v>0</v>
      </c>
      <c r="AB1318" s="256">
        <f ca="1">-SUMPRODUCT($O1260:AB1260,N(OFFSET($O235:AB235,0,MAX(COLUMN($O235:AB235))-COLUMN($O235:AB235),1,1)))*$H1318</f>
        <v>0</v>
      </c>
      <c r="AC1318" s="256">
        <f ca="1">-SUMPRODUCT($O1260:AC1260,N(OFFSET($O235:AC235,0,MAX(COLUMN($O235:AC235))-COLUMN($O235:AC235),1,1)))*$H1318</f>
        <v>0</v>
      </c>
      <c r="AD1318" s="256">
        <f ca="1">-SUMPRODUCT($O1260:AD1260,N(OFFSET($O235:AD235,0,MAX(COLUMN($O235:AD235))-COLUMN($O235:AD235),1,1)))*$H1318</f>
        <v>0</v>
      </c>
      <c r="AE1318" s="256">
        <f ca="1">-SUMPRODUCT($O1260:AE1260,N(OFFSET($O235:AE235,0,MAX(COLUMN($O235:AE235))-COLUMN($O235:AE235),1,1)))*$H1318</f>
        <v>0</v>
      </c>
      <c r="AF1318" s="256">
        <f ca="1">-SUMPRODUCT($O1260:AF1260,N(OFFSET($O235:AF235,0,MAX(COLUMN($O235:AF235))-COLUMN($O235:AF235),1,1)))*$H1318</f>
        <v>0</v>
      </c>
      <c r="AG1318" s="256">
        <f ca="1">-SUMPRODUCT($O1260:AG1260,N(OFFSET($O235:AG235,0,MAX(COLUMN($O235:AG235))-COLUMN($O235:AG235),1,1)))*$H1318</f>
        <v>0</v>
      </c>
      <c r="AH1318" s="256">
        <f ca="1">-SUMPRODUCT($O1260:AH1260,N(OFFSET($O235:AH235,0,MAX(COLUMN($O235:AH235))-COLUMN($O235:AH235),1,1)))*$H1318</f>
        <v>0</v>
      </c>
      <c r="AI1318" s="256">
        <f ca="1">-SUMPRODUCT($O1260:AI1260,N(OFFSET($O235:AI235,0,MAX(COLUMN($O235:AI235))-COLUMN($O235:AI235),1,1)))*$H1318</f>
        <v>0</v>
      </c>
      <c r="AJ1318" s="256">
        <f ca="1">-SUMPRODUCT($O1260:AJ1260,N(OFFSET($O235:AJ235,0,MAX(COLUMN($O235:AJ235))-COLUMN($O235:AJ235),1,1)))*$H1318</f>
        <v>0</v>
      </c>
      <c r="AK1318" s="256">
        <f ca="1">-SUMPRODUCT($O1260:AK1260,N(OFFSET($O235:AK235,0,MAX(COLUMN($O235:AK235))-COLUMN($O235:AK235),1,1)))*$H1318</f>
        <v>0</v>
      </c>
      <c r="AL1318" s="256">
        <f ca="1">-SUMPRODUCT($O1260:AL1260,N(OFFSET($O235:AL235,0,MAX(COLUMN($O235:AL235))-COLUMN($O235:AL235),1,1)))*$H1318</f>
        <v>0</v>
      </c>
      <c r="AM1318" s="256">
        <f ca="1">-SUMPRODUCT($O1260:AM1260,N(OFFSET($O235:AM235,0,MAX(COLUMN($O235:AM235))-COLUMN($O235:AM235),1,1)))*$H1318</f>
        <v>0</v>
      </c>
      <c r="AN1318" s="256">
        <f ca="1">-SUMPRODUCT($O1260:AN1260,N(OFFSET($O235:AN235,0,MAX(COLUMN($O235:AN235))-COLUMN($O235:AN235),1,1)))*$H1318</f>
        <v>0</v>
      </c>
      <c r="AO1318" s="256">
        <f ca="1">-SUMPRODUCT($O1260:AO1260,N(OFFSET($O235:AO235,0,MAX(COLUMN($O235:AO235))-COLUMN($O235:AO235),1,1)))*$H1318</f>
        <v>0</v>
      </c>
      <c r="AP1318" s="256">
        <f ca="1">-SUMPRODUCT($O1260:AP1260,N(OFFSET($O235:AP235,0,MAX(COLUMN($O235:AP235))-COLUMN($O235:AP235),1,1)))*$H1318</f>
        <v>0</v>
      </c>
      <c r="AQ1318" s="256">
        <f ca="1">-SUMPRODUCT($O1260:AQ1260,N(OFFSET($O235:AQ235,0,MAX(COLUMN($O235:AQ235))-COLUMN($O235:AQ235),1,1)))*$H1318</f>
        <v>0</v>
      </c>
      <c r="AR1318" s="256">
        <f ca="1">-SUMPRODUCT($O1260:AR1260,N(OFFSET($O235:AR235,0,MAX(COLUMN($O235:AR235))-COLUMN($O235:AR235),1,1)))*$H1318</f>
        <v>0</v>
      </c>
      <c r="AS1318" s="256">
        <f ca="1">-SUMPRODUCT($O1260:AS1260,N(OFFSET($O235:AS235,0,MAX(COLUMN($O235:AS235))-COLUMN($O235:AS235),1,1)))*$H1318</f>
        <v>0</v>
      </c>
      <c r="AT1318" s="256">
        <f ca="1">-SUMPRODUCT($O1260:AT1260,N(OFFSET($O235:AT235,0,MAX(COLUMN($O235:AT235))-COLUMN($O235:AT235),1,1)))*$H1318</f>
        <v>0</v>
      </c>
      <c r="AU1318" s="256">
        <f ca="1">-SUMPRODUCT($O1260:AU1260,N(OFFSET($O235:AU235,0,MAX(COLUMN($O235:AU235))-COLUMN($O235:AU235),1,1)))*$H1318</f>
        <v>0</v>
      </c>
      <c r="AV1318" s="256">
        <f ca="1">-SUMPRODUCT($O1260:AV1260,N(OFFSET($O235:AV235,0,MAX(COLUMN($O235:AV235))-COLUMN($O235:AV235),1,1)))*$H1318</f>
        <v>0</v>
      </c>
      <c r="AW1318" s="256">
        <f ca="1">-SUMPRODUCT($O1260:AW1260,N(OFFSET($O235:AW235,0,MAX(COLUMN($O235:AW235))-COLUMN($O235:AW235),1,1)))*$H1318</f>
        <v>0</v>
      </c>
      <c r="AX1318" s="256">
        <f ca="1">-SUMPRODUCT($O1260:AX1260,N(OFFSET($O235:AX235,0,MAX(COLUMN($O235:AX235))-COLUMN($O235:AX235),1,1)))*$H1318</f>
        <v>0</v>
      </c>
      <c r="AY1318" s="256">
        <f ca="1">-SUMPRODUCT($O1260:AY1260,N(OFFSET($O235:AY235,0,MAX(COLUMN($O235:AY235))-COLUMN($O235:AY235),1,1)))*$H1318</f>
        <v>0</v>
      </c>
      <c r="AZ1318" s="256">
        <f ca="1">-SUMPRODUCT($O1260:AZ1260,N(OFFSET($O235:AZ235,0,MAX(COLUMN($O235:AZ235))-COLUMN($O235:AZ235),1,1)))*$H1318</f>
        <v>0</v>
      </c>
      <c r="BA1318" s="256">
        <f ca="1">-SUMPRODUCT($O1260:BA1260,N(OFFSET($O235:BA235,0,MAX(COLUMN($O235:BA235))-COLUMN($O235:BA235),1,1)))*$H1318</f>
        <v>0</v>
      </c>
      <c r="BB1318" s="256">
        <f ca="1">-SUMPRODUCT($O1260:BB1260,N(OFFSET($O235:BB235,0,MAX(COLUMN($O235:BB235))-COLUMN($O235:BB235),1,1)))*$H1318</f>
        <v>0</v>
      </c>
      <c r="BC1318" s="256">
        <f ca="1">-SUMPRODUCT($O1260:BC1260,N(OFFSET($O235:BC235,0,MAX(COLUMN($O235:BC235))-COLUMN($O235:BC235),1,1)))*$H1318</f>
        <v>0</v>
      </c>
      <c r="BD1318" s="256">
        <f ca="1">-SUMPRODUCT($O1260:BD1260,N(OFFSET($O235:BD235,0,MAX(COLUMN($O235:BD235))-COLUMN($O235:BD235),1,1)))*$H1318</f>
        <v>0</v>
      </c>
      <c r="BE1318" s="256">
        <f ca="1">-SUMPRODUCT($O1260:BE1260,N(OFFSET($O235:BE235,0,MAX(COLUMN($O235:BE235))-COLUMN($O235:BE235),1,1)))*$H1318</f>
        <v>0</v>
      </c>
      <c r="BF1318" s="256">
        <f ca="1">-SUMPRODUCT($O1260:BF1260,N(OFFSET($O235:BF235,0,MAX(COLUMN($O235:BF235))-COLUMN($O235:BF235),1,1)))*$H1318</f>
        <v>0</v>
      </c>
      <c r="BG1318" s="256">
        <f ca="1">-SUMPRODUCT($O1260:BG1260,N(OFFSET($O235:BG235,0,MAX(COLUMN($O235:BG235))-COLUMN($O235:BG235),1,1)))*$H1318</f>
        <v>0</v>
      </c>
      <c r="BH1318" s="256">
        <f ca="1">-SUMPRODUCT($O1260:BH1260,N(OFFSET($O235:BH235,0,MAX(COLUMN($O235:BH235))-COLUMN($O235:BH235),1,1)))*$H1318</f>
        <v>0</v>
      </c>
      <c r="BI1318" s="256">
        <f ca="1">-SUMPRODUCT($O1260:BI1260,N(OFFSET($O235:BI235,0,MAX(COLUMN($O235:BI235))-COLUMN($O235:BI235),1,1)))*$H1318</f>
        <v>0</v>
      </c>
      <c r="BJ1318" s="256">
        <f ca="1">-SUMPRODUCT($O1260:BJ1260,N(OFFSET($O235:BJ235,0,MAX(COLUMN($O235:BJ235))-COLUMN($O235:BJ235),1,1)))*$H1318</f>
        <v>0</v>
      </c>
      <c r="BK1318" s="256">
        <f ca="1">-SUMPRODUCT($O1260:BK1260,N(OFFSET($O235:BK235,0,MAX(COLUMN($O235:BK235))-COLUMN($O235:BK235),1,1)))*$H1318</f>
        <v>0</v>
      </c>
      <c r="BL1318" s="256">
        <f ca="1">-SUMPRODUCT($O1260:BL1260,N(OFFSET($O235:BL235,0,MAX(COLUMN($O235:BL235))-COLUMN($O235:BL235),1,1)))*$H1318</f>
        <v>0</v>
      </c>
      <c r="BM1318" s="256">
        <f ca="1">-SUMPRODUCT($O1260:BM1260,N(OFFSET($O235:BM235,0,MAX(COLUMN($O235:BM235))-COLUMN($O235:BM235),1,1)))*$H1318</f>
        <v>0</v>
      </c>
    </row>
    <row r="1319" spans="3:65" ht="12.75" outlineLevel="1">
      <c r="C1319" s="220">
        <f t="shared" si="1013"/>
        <v>25</v>
      </c>
      <c r="D1319" s="198" t="str">
        <f t="shared" si="1011"/>
        <v>…</v>
      </c>
      <c r="E1319" s="245" t="str">
        <f t="shared" si="1011"/>
        <v>Operating Expense</v>
      </c>
      <c r="F1319" s="215">
        <f t="shared" si="1011"/>
        <v>2</v>
      </c>
      <c r="G1319" s="215"/>
      <c r="H1319" s="276">
        <f t="shared" si="1012"/>
        <v>0.25345000000000001</v>
      </c>
      <c r="I1319" s="221"/>
      <c r="K1319" s="239">
        <f t="shared" si="1014"/>
        <v>0</v>
      </c>
      <c r="L1319" s="240">
        <f t="shared" si="1015"/>
        <v>0</v>
      </c>
      <c r="O1319" s="256">
        <f ca="1">-SUMPRODUCT($O1261:O1261,N(OFFSET($O236:O236,0,MAX(COLUMN($O236:O236))-COLUMN($O236:O236),1,1)))*$H1319</f>
        <v>0</v>
      </c>
      <c r="P1319" s="256">
        <f ca="1">-SUMPRODUCT($O1261:P1261,N(OFFSET($O236:P236,0,MAX(COLUMN($O236:P236))-COLUMN($O236:P236),1,1)))*$H1319</f>
        <v>0</v>
      </c>
      <c r="Q1319" s="256">
        <f ca="1">-SUMPRODUCT($O1261:Q1261,N(OFFSET($O236:Q236,0,MAX(COLUMN($O236:Q236))-COLUMN($O236:Q236),1,1)))*$H1319</f>
        <v>0</v>
      </c>
      <c r="R1319" s="256">
        <f ca="1">-SUMPRODUCT($O1261:R1261,N(OFFSET($O236:R236,0,MAX(COLUMN($O236:R236))-COLUMN($O236:R236),1,1)))*$H1319</f>
        <v>0</v>
      </c>
      <c r="S1319" s="256">
        <f ca="1">-SUMPRODUCT($O1261:S1261,N(OFFSET($O236:S236,0,MAX(COLUMN($O236:S236))-COLUMN($O236:S236),1,1)))*$H1319</f>
        <v>0</v>
      </c>
      <c r="T1319" s="256">
        <f ca="1">-SUMPRODUCT($O1261:T1261,N(OFFSET($O236:T236,0,MAX(COLUMN($O236:T236))-COLUMN($O236:T236),1,1)))*$H1319</f>
        <v>0</v>
      </c>
      <c r="U1319" s="256">
        <f ca="1">-SUMPRODUCT($O1261:U1261,N(OFFSET($O236:U236,0,MAX(COLUMN($O236:U236))-COLUMN($O236:U236),1,1)))*$H1319</f>
        <v>0</v>
      </c>
      <c r="V1319" s="256">
        <f ca="1">-SUMPRODUCT($O1261:V1261,N(OFFSET($O236:V236,0,MAX(COLUMN($O236:V236))-COLUMN($O236:V236),1,1)))*$H1319</f>
        <v>0</v>
      </c>
      <c r="W1319" s="256">
        <f ca="1">-SUMPRODUCT($O1261:W1261,N(OFFSET($O236:W236,0,MAX(COLUMN($O236:W236))-COLUMN($O236:W236),1,1)))*$H1319</f>
        <v>0</v>
      </c>
      <c r="X1319" s="256">
        <f ca="1">-SUMPRODUCT($O1261:X1261,N(OFFSET($O236:X236,0,MAX(COLUMN($O236:X236))-COLUMN($O236:X236),1,1)))*$H1319</f>
        <v>0</v>
      </c>
      <c r="Y1319" s="256">
        <f ca="1">-SUMPRODUCT($O1261:Y1261,N(OFFSET($O236:Y236,0,MAX(COLUMN($O236:Y236))-COLUMN($O236:Y236),1,1)))*$H1319</f>
        <v>0</v>
      </c>
      <c r="Z1319" s="256">
        <f ca="1">-SUMPRODUCT($O1261:Z1261,N(OFFSET($O236:Z236,0,MAX(COLUMN($O236:Z236))-COLUMN($O236:Z236),1,1)))*$H1319</f>
        <v>0</v>
      </c>
      <c r="AA1319" s="256">
        <f ca="1">-SUMPRODUCT($O1261:AA1261,N(OFFSET($O236:AA236,0,MAX(COLUMN($O236:AA236))-COLUMN($O236:AA236),1,1)))*$H1319</f>
        <v>0</v>
      </c>
      <c r="AB1319" s="256">
        <f ca="1">-SUMPRODUCT($O1261:AB1261,N(OFFSET($O236:AB236,0,MAX(COLUMN($O236:AB236))-COLUMN($O236:AB236),1,1)))*$H1319</f>
        <v>0</v>
      </c>
      <c r="AC1319" s="256">
        <f ca="1">-SUMPRODUCT($O1261:AC1261,N(OFFSET($O236:AC236,0,MAX(COLUMN($O236:AC236))-COLUMN($O236:AC236),1,1)))*$H1319</f>
        <v>0</v>
      </c>
      <c r="AD1319" s="256">
        <f ca="1">-SUMPRODUCT($O1261:AD1261,N(OFFSET($O236:AD236,0,MAX(COLUMN($O236:AD236))-COLUMN($O236:AD236),1,1)))*$H1319</f>
        <v>0</v>
      </c>
      <c r="AE1319" s="256">
        <f ca="1">-SUMPRODUCT($O1261:AE1261,N(OFFSET($O236:AE236,0,MAX(COLUMN($O236:AE236))-COLUMN($O236:AE236),1,1)))*$H1319</f>
        <v>0</v>
      </c>
      <c r="AF1319" s="256">
        <f ca="1">-SUMPRODUCT($O1261:AF1261,N(OFFSET($O236:AF236,0,MAX(COLUMN($O236:AF236))-COLUMN($O236:AF236),1,1)))*$H1319</f>
        <v>0</v>
      </c>
      <c r="AG1319" s="256">
        <f ca="1">-SUMPRODUCT($O1261:AG1261,N(OFFSET($O236:AG236,0,MAX(COLUMN($O236:AG236))-COLUMN($O236:AG236),1,1)))*$H1319</f>
        <v>0</v>
      </c>
      <c r="AH1319" s="256">
        <f ca="1">-SUMPRODUCT($O1261:AH1261,N(OFFSET($O236:AH236,0,MAX(COLUMN($O236:AH236))-COLUMN($O236:AH236),1,1)))*$H1319</f>
        <v>0</v>
      </c>
      <c r="AI1319" s="256">
        <f ca="1">-SUMPRODUCT($O1261:AI1261,N(OFFSET($O236:AI236,0,MAX(COLUMN($O236:AI236))-COLUMN($O236:AI236),1,1)))*$H1319</f>
        <v>0</v>
      </c>
      <c r="AJ1319" s="256">
        <f ca="1">-SUMPRODUCT($O1261:AJ1261,N(OFFSET($O236:AJ236,0,MAX(COLUMN($O236:AJ236))-COLUMN($O236:AJ236),1,1)))*$H1319</f>
        <v>0</v>
      </c>
      <c r="AK1319" s="256">
        <f ca="1">-SUMPRODUCT($O1261:AK1261,N(OFFSET($O236:AK236,0,MAX(COLUMN($O236:AK236))-COLUMN($O236:AK236),1,1)))*$H1319</f>
        <v>0</v>
      </c>
      <c r="AL1319" s="256">
        <f ca="1">-SUMPRODUCT($O1261:AL1261,N(OFFSET($O236:AL236,0,MAX(COLUMN($O236:AL236))-COLUMN($O236:AL236),1,1)))*$H1319</f>
        <v>0</v>
      </c>
      <c r="AM1319" s="256">
        <f ca="1">-SUMPRODUCT($O1261:AM1261,N(OFFSET($O236:AM236,0,MAX(COLUMN($O236:AM236))-COLUMN($O236:AM236),1,1)))*$H1319</f>
        <v>0</v>
      </c>
      <c r="AN1319" s="256">
        <f ca="1">-SUMPRODUCT($O1261:AN1261,N(OFFSET($O236:AN236,0,MAX(COLUMN($O236:AN236))-COLUMN($O236:AN236),1,1)))*$H1319</f>
        <v>0</v>
      </c>
      <c r="AO1319" s="256">
        <f ca="1">-SUMPRODUCT($O1261:AO1261,N(OFFSET($O236:AO236,0,MAX(COLUMN($O236:AO236))-COLUMN($O236:AO236),1,1)))*$H1319</f>
        <v>0</v>
      </c>
      <c r="AP1319" s="256">
        <f ca="1">-SUMPRODUCT($O1261:AP1261,N(OFFSET($O236:AP236,0,MAX(COLUMN($O236:AP236))-COLUMN($O236:AP236),1,1)))*$H1319</f>
        <v>0</v>
      </c>
      <c r="AQ1319" s="256">
        <f ca="1">-SUMPRODUCT($O1261:AQ1261,N(OFFSET($O236:AQ236,0,MAX(COLUMN($O236:AQ236))-COLUMN($O236:AQ236),1,1)))*$H1319</f>
        <v>0</v>
      </c>
      <c r="AR1319" s="256">
        <f ca="1">-SUMPRODUCT($O1261:AR1261,N(OFFSET($O236:AR236,0,MAX(COLUMN($O236:AR236))-COLUMN($O236:AR236),1,1)))*$H1319</f>
        <v>0</v>
      </c>
      <c r="AS1319" s="256">
        <f ca="1">-SUMPRODUCT($O1261:AS1261,N(OFFSET($O236:AS236,0,MAX(COLUMN($O236:AS236))-COLUMN($O236:AS236),1,1)))*$H1319</f>
        <v>0</v>
      </c>
      <c r="AT1319" s="256">
        <f ca="1">-SUMPRODUCT($O1261:AT1261,N(OFFSET($O236:AT236,0,MAX(COLUMN($O236:AT236))-COLUMN($O236:AT236),1,1)))*$H1319</f>
        <v>0</v>
      </c>
      <c r="AU1319" s="256">
        <f ca="1">-SUMPRODUCT($O1261:AU1261,N(OFFSET($O236:AU236,0,MAX(COLUMN($O236:AU236))-COLUMN($O236:AU236),1,1)))*$H1319</f>
        <v>0</v>
      </c>
      <c r="AV1319" s="256">
        <f ca="1">-SUMPRODUCT($O1261:AV1261,N(OFFSET($O236:AV236,0,MAX(COLUMN($O236:AV236))-COLUMN($O236:AV236),1,1)))*$H1319</f>
        <v>0</v>
      </c>
      <c r="AW1319" s="256">
        <f ca="1">-SUMPRODUCT($O1261:AW1261,N(OFFSET($O236:AW236,0,MAX(COLUMN($O236:AW236))-COLUMN($O236:AW236),1,1)))*$H1319</f>
        <v>0</v>
      </c>
      <c r="AX1319" s="256">
        <f ca="1">-SUMPRODUCT($O1261:AX1261,N(OFFSET($O236:AX236,0,MAX(COLUMN($O236:AX236))-COLUMN($O236:AX236),1,1)))*$H1319</f>
        <v>0</v>
      </c>
      <c r="AY1319" s="256">
        <f ca="1">-SUMPRODUCT($O1261:AY1261,N(OFFSET($O236:AY236,0,MAX(COLUMN($O236:AY236))-COLUMN($O236:AY236),1,1)))*$H1319</f>
        <v>0</v>
      </c>
      <c r="AZ1319" s="256">
        <f ca="1">-SUMPRODUCT($O1261:AZ1261,N(OFFSET($O236:AZ236,0,MAX(COLUMN($O236:AZ236))-COLUMN($O236:AZ236),1,1)))*$H1319</f>
        <v>0</v>
      </c>
      <c r="BA1319" s="256">
        <f ca="1">-SUMPRODUCT($O1261:BA1261,N(OFFSET($O236:BA236,0,MAX(COLUMN($O236:BA236))-COLUMN($O236:BA236),1,1)))*$H1319</f>
        <v>0</v>
      </c>
      <c r="BB1319" s="256">
        <f ca="1">-SUMPRODUCT($O1261:BB1261,N(OFFSET($O236:BB236,0,MAX(COLUMN($O236:BB236))-COLUMN($O236:BB236),1,1)))*$H1319</f>
        <v>0</v>
      </c>
      <c r="BC1319" s="256">
        <f ca="1">-SUMPRODUCT($O1261:BC1261,N(OFFSET($O236:BC236,0,MAX(COLUMN($O236:BC236))-COLUMN($O236:BC236),1,1)))*$H1319</f>
        <v>0</v>
      </c>
      <c r="BD1319" s="256">
        <f ca="1">-SUMPRODUCT($O1261:BD1261,N(OFFSET($O236:BD236,0,MAX(COLUMN($O236:BD236))-COLUMN($O236:BD236),1,1)))*$H1319</f>
        <v>0</v>
      </c>
      <c r="BE1319" s="256">
        <f ca="1">-SUMPRODUCT($O1261:BE1261,N(OFFSET($O236:BE236,0,MAX(COLUMN($O236:BE236))-COLUMN($O236:BE236),1,1)))*$H1319</f>
        <v>0</v>
      </c>
      <c r="BF1319" s="256">
        <f ca="1">-SUMPRODUCT($O1261:BF1261,N(OFFSET($O236:BF236,0,MAX(COLUMN($O236:BF236))-COLUMN($O236:BF236),1,1)))*$H1319</f>
        <v>0</v>
      </c>
      <c r="BG1319" s="256">
        <f ca="1">-SUMPRODUCT($O1261:BG1261,N(OFFSET($O236:BG236,0,MAX(COLUMN($O236:BG236))-COLUMN($O236:BG236),1,1)))*$H1319</f>
        <v>0</v>
      </c>
      <c r="BH1319" s="256">
        <f ca="1">-SUMPRODUCT($O1261:BH1261,N(OFFSET($O236:BH236,0,MAX(COLUMN($O236:BH236))-COLUMN($O236:BH236),1,1)))*$H1319</f>
        <v>0</v>
      </c>
      <c r="BI1319" s="256">
        <f ca="1">-SUMPRODUCT($O1261:BI1261,N(OFFSET($O236:BI236,0,MAX(COLUMN($O236:BI236))-COLUMN($O236:BI236),1,1)))*$H1319</f>
        <v>0</v>
      </c>
      <c r="BJ1319" s="256">
        <f ca="1">-SUMPRODUCT($O1261:BJ1261,N(OFFSET($O236:BJ236,0,MAX(COLUMN($O236:BJ236))-COLUMN($O236:BJ236),1,1)))*$H1319</f>
        <v>0</v>
      </c>
      <c r="BK1319" s="256">
        <f ca="1">-SUMPRODUCT($O1261:BK1261,N(OFFSET($O236:BK236,0,MAX(COLUMN($O236:BK236))-COLUMN($O236:BK236),1,1)))*$H1319</f>
        <v>0</v>
      </c>
      <c r="BL1319" s="256">
        <f ca="1">-SUMPRODUCT($O1261:BL1261,N(OFFSET($O236:BL236,0,MAX(COLUMN($O236:BL236))-COLUMN($O236:BL236),1,1)))*$H1319</f>
        <v>0</v>
      </c>
      <c r="BM1319" s="256">
        <f ca="1">-SUMPRODUCT($O1261:BM1261,N(OFFSET($O236:BM236,0,MAX(COLUMN($O236:BM236))-COLUMN($O236:BM236),1,1)))*$H1319</f>
        <v>0</v>
      </c>
    </row>
    <row r="1320" spans="4:65" ht="12.75" outlineLevel="1">
      <c r="D1320" s="226" t="str">
        <f>"Total "&amp;D1294</f>
        <v>Total Perm Tax Diff Normalization, After Tax</v>
      </c>
      <c r="K1320" s="241">
        <f t="shared" si="1014"/>
        <v>0</v>
      </c>
      <c r="L1320" s="242">
        <f t="shared" si="1015"/>
        <v>0</v>
      </c>
      <c r="O1320" s="243">
        <f t="shared" si="1016" ref="O1320:AT1320">SUM(O1295:O1319)</f>
        <v>0</v>
      </c>
      <c r="P1320" s="243">
        <f t="shared" si="1016"/>
        <v>0</v>
      </c>
      <c r="Q1320" s="243">
        <f t="shared" si="1016"/>
        <v>0</v>
      </c>
      <c r="R1320" s="243">
        <f t="shared" si="1016"/>
        <v>0</v>
      </c>
      <c r="S1320" s="243">
        <f t="shared" si="1016"/>
        <v>0</v>
      </c>
      <c r="T1320" s="243">
        <f t="shared" si="1016"/>
        <v>0</v>
      </c>
      <c r="U1320" s="243">
        <f t="shared" si="1016"/>
        <v>0</v>
      </c>
      <c r="V1320" s="243">
        <f t="shared" si="1016"/>
        <v>0</v>
      </c>
      <c r="W1320" s="243">
        <f t="shared" si="1016"/>
        <v>0</v>
      </c>
      <c r="X1320" s="243">
        <f t="shared" si="1016"/>
        <v>0</v>
      </c>
      <c r="Y1320" s="243">
        <f t="shared" si="1016"/>
        <v>0</v>
      </c>
      <c r="Z1320" s="243">
        <f t="shared" si="1016"/>
        <v>0</v>
      </c>
      <c r="AA1320" s="243">
        <f t="shared" si="1016"/>
        <v>0</v>
      </c>
      <c r="AB1320" s="243">
        <f t="shared" si="1016"/>
        <v>0</v>
      </c>
      <c r="AC1320" s="243">
        <f t="shared" si="1016"/>
        <v>0</v>
      </c>
      <c r="AD1320" s="243">
        <f t="shared" si="1016"/>
        <v>0</v>
      </c>
      <c r="AE1320" s="243">
        <f t="shared" si="1016"/>
        <v>0</v>
      </c>
      <c r="AF1320" s="243">
        <f t="shared" si="1016"/>
        <v>0</v>
      </c>
      <c r="AG1320" s="243">
        <f t="shared" si="1016"/>
        <v>0</v>
      </c>
      <c r="AH1320" s="243">
        <f t="shared" si="1016"/>
        <v>0</v>
      </c>
      <c r="AI1320" s="243">
        <f t="shared" si="1016"/>
        <v>0</v>
      </c>
      <c r="AJ1320" s="243">
        <f t="shared" si="1016"/>
        <v>0</v>
      </c>
      <c r="AK1320" s="243">
        <f t="shared" si="1016"/>
        <v>0</v>
      </c>
      <c r="AL1320" s="243">
        <f t="shared" si="1016"/>
        <v>0</v>
      </c>
      <c r="AM1320" s="243">
        <f t="shared" si="1016"/>
        <v>0</v>
      </c>
      <c r="AN1320" s="243">
        <f t="shared" si="1016"/>
        <v>0</v>
      </c>
      <c r="AO1320" s="243">
        <f t="shared" si="1016"/>
        <v>0</v>
      </c>
      <c r="AP1320" s="243">
        <f t="shared" si="1016"/>
        <v>0</v>
      </c>
      <c r="AQ1320" s="243">
        <f t="shared" si="1016"/>
        <v>0</v>
      </c>
      <c r="AR1320" s="243">
        <f t="shared" si="1016"/>
        <v>0</v>
      </c>
      <c r="AS1320" s="243">
        <f t="shared" si="1016"/>
        <v>0</v>
      </c>
      <c r="AT1320" s="243">
        <f t="shared" si="1016"/>
        <v>0</v>
      </c>
      <c r="AU1320" s="243">
        <f t="shared" si="1017" ref="AU1320:BM1320">SUM(AU1295:AU1319)</f>
        <v>0</v>
      </c>
      <c r="AV1320" s="243">
        <f t="shared" si="1017"/>
        <v>0</v>
      </c>
      <c r="AW1320" s="243">
        <f t="shared" si="1017"/>
        <v>0</v>
      </c>
      <c r="AX1320" s="243">
        <f t="shared" si="1017"/>
        <v>0</v>
      </c>
      <c r="AY1320" s="243">
        <f t="shared" si="1017"/>
        <v>0</v>
      </c>
      <c r="AZ1320" s="243">
        <f t="shared" si="1017"/>
        <v>0</v>
      </c>
      <c r="BA1320" s="243">
        <f t="shared" si="1017"/>
        <v>0</v>
      </c>
      <c r="BB1320" s="243">
        <f t="shared" si="1017"/>
        <v>0</v>
      </c>
      <c r="BC1320" s="243">
        <f t="shared" si="1017"/>
        <v>0</v>
      </c>
      <c r="BD1320" s="243">
        <f t="shared" si="1017"/>
        <v>0</v>
      </c>
      <c r="BE1320" s="243">
        <f t="shared" si="1017"/>
        <v>0</v>
      </c>
      <c r="BF1320" s="243">
        <f t="shared" si="1017"/>
        <v>0</v>
      </c>
      <c r="BG1320" s="243">
        <f t="shared" si="1017"/>
        <v>0</v>
      </c>
      <c r="BH1320" s="243">
        <f t="shared" si="1017"/>
        <v>0</v>
      </c>
      <c r="BI1320" s="243">
        <f t="shared" si="1017"/>
        <v>0</v>
      </c>
      <c r="BJ1320" s="243">
        <f t="shared" si="1017"/>
        <v>0</v>
      </c>
      <c r="BK1320" s="243">
        <f t="shared" si="1017"/>
        <v>0</v>
      </c>
      <c r="BL1320" s="243">
        <f t="shared" si="1017"/>
        <v>0</v>
      </c>
      <c r="BM1320" s="243">
        <f t="shared" si="1017"/>
        <v>0</v>
      </c>
    </row>
    <row r="1321" spans="4:7" s="221" customFormat="1" ht="12.75" outlineLevel="1">
      <c r="D1321" s="229"/>
      <c r="F1321" s="230"/>
      <c r="G1321" s="230"/>
    </row>
    <row r="1322" spans="4:7" s="221" customFormat="1" ht="12.75" outlineLevel="1">
      <c r="D1322" s="229"/>
      <c r="F1322" s="230"/>
      <c r="G1322" s="230"/>
    </row>
    <row r="1323" spans="4:65" ht="12.75" outlineLevel="1">
      <c r="D1323" s="218" t="s">
        <v>108</v>
      </c>
      <c r="E1323" s="213"/>
      <c r="F1323" s="186"/>
      <c r="G1323" s="186"/>
      <c r="H1323" s="277" t="str">
        <f>H1294</f>
        <v>Tax Rate</v>
      </c>
      <c r="I1323" s="199"/>
      <c r="K1323" s="216"/>
      <c r="L1323" s="216"/>
      <c r="M1323" s="216"/>
      <c r="O1323" s="216"/>
      <c r="P1323" s="216"/>
      <c r="Q1323" s="216"/>
      <c r="R1323" s="216"/>
      <c r="S1323" s="216"/>
      <c r="T1323" s="216"/>
      <c r="U1323" s="216"/>
      <c r="V1323" s="216"/>
      <c r="W1323" s="216"/>
      <c r="X1323" s="216"/>
      <c r="Y1323" s="216"/>
      <c r="Z1323" s="216"/>
      <c r="AA1323" s="216"/>
      <c r="AB1323" s="216"/>
      <c r="AC1323" s="216"/>
      <c r="AD1323" s="216"/>
      <c r="AE1323" s="216"/>
      <c r="AF1323" s="216"/>
      <c r="AG1323" s="216"/>
      <c r="AH1323" s="216"/>
      <c r="AI1323" s="216"/>
      <c r="AJ1323" s="216"/>
      <c r="AK1323" s="216"/>
      <c r="AL1323" s="216"/>
      <c r="AM1323" s="216"/>
      <c r="AN1323" s="216"/>
      <c r="AO1323" s="216"/>
      <c r="AP1323" s="216"/>
      <c r="AQ1323" s="216"/>
      <c r="AR1323" s="216"/>
      <c r="AS1323" s="216"/>
      <c r="AT1323" s="216"/>
      <c r="AU1323" s="216"/>
      <c r="AV1323" s="216"/>
      <c r="AW1323" s="216"/>
      <c r="AX1323" s="216"/>
      <c r="AY1323" s="216"/>
      <c r="AZ1323" s="216"/>
      <c r="BA1323" s="216"/>
      <c r="BB1323" s="216"/>
      <c r="BC1323" s="216"/>
      <c r="BD1323" s="216"/>
      <c r="BE1323" s="216"/>
      <c r="BF1323" s="216"/>
      <c r="BG1323" s="216"/>
      <c r="BH1323" s="216"/>
      <c r="BI1323" s="216"/>
      <c r="BJ1323" s="216"/>
      <c r="BK1323" s="216"/>
      <c r="BL1323" s="216"/>
      <c r="BM1323" s="216"/>
    </row>
    <row r="1324" spans="3:65" ht="12.75" outlineLevel="1">
      <c r="C1324" s="220">
        <f>C1323+1</f>
        <v>1</v>
      </c>
      <c r="D1324" s="198" t="str">
        <f t="shared" si="1018" ref="D1324:F1348">INDEX(D$64:D$88,$C1324,1)</f>
        <v>Capital Costs</v>
      </c>
      <c r="E1324" s="245" t="str">
        <f t="shared" si="1018"/>
        <v>Capital</v>
      </c>
      <c r="F1324" s="215">
        <f t="shared" si="1018"/>
        <v>4</v>
      </c>
      <c r="G1324" s="215"/>
      <c r="H1324" s="276">
        <f t="shared" si="1019" ref="H1324:H1348">Tax_Rate</f>
        <v>0.25345000000000001</v>
      </c>
      <c r="I1324" s="267"/>
      <c r="K1324" s="236">
        <f>SUMPRODUCT(O1324:BM1324,$O$12:$BM$12)</f>
        <v>0</v>
      </c>
      <c r="L1324" s="237">
        <f>SUM(O1324:BM1324)</f>
        <v>0</v>
      </c>
      <c r="O1324" s="221">
        <f t="shared" si="1020" ref="O1324:AT1324">(O1266+O1295)/(1-$H1324)</f>
        <v>0</v>
      </c>
      <c r="P1324" s="221">
        <f t="shared" si="1020"/>
        <v>0</v>
      </c>
      <c r="Q1324" s="221">
        <f t="shared" si="1020"/>
        <v>0</v>
      </c>
      <c r="R1324" s="221">
        <f t="shared" si="1020"/>
        <v>0</v>
      </c>
      <c r="S1324" s="221">
        <f t="shared" si="1020"/>
        <v>0</v>
      </c>
      <c r="T1324" s="221">
        <f t="shared" si="1020"/>
        <v>0</v>
      </c>
      <c r="U1324" s="221">
        <f t="shared" si="1020"/>
        <v>0</v>
      </c>
      <c r="V1324" s="221">
        <f t="shared" si="1020"/>
        <v>0</v>
      </c>
      <c r="W1324" s="221">
        <f t="shared" si="1020"/>
        <v>0</v>
      </c>
      <c r="X1324" s="221">
        <f t="shared" si="1020"/>
        <v>0</v>
      </c>
      <c r="Y1324" s="221">
        <f t="shared" si="1020"/>
        <v>0</v>
      </c>
      <c r="Z1324" s="221">
        <f t="shared" si="1020"/>
        <v>0</v>
      </c>
      <c r="AA1324" s="221">
        <f t="shared" si="1020"/>
        <v>0</v>
      </c>
      <c r="AB1324" s="221">
        <f t="shared" si="1020"/>
        <v>0</v>
      </c>
      <c r="AC1324" s="221">
        <f t="shared" si="1020"/>
        <v>0</v>
      </c>
      <c r="AD1324" s="221">
        <f t="shared" si="1020"/>
        <v>0</v>
      </c>
      <c r="AE1324" s="221">
        <f t="shared" si="1020"/>
        <v>0</v>
      </c>
      <c r="AF1324" s="221">
        <f t="shared" si="1020"/>
        <v>0</v>
      </c>
      <c r="AG1324" s="221">
        <f t="shared" si="1020"/>
        <v>0</v>
      </c>
      <c r="AH1324" s="221">
        <f t="shared" si="1020"/>
        <v>0</v>
      </c>
      <c r="AI1324" s="221">
        <f t="shared" si="1020"/>
        <v>0</v>
      </c>
      <c r="AJ1324" s="221">
        <f t="shared" si="1020"/>
        <v>0</v>
      </c>
      <c r="AK1324" s="221">
        <f t="shared" si="1020"/>
        <v>0</v>
      </c>
      <c r="AL1324" s="221">
        <f t="shared" si="1020"/>
        <v>0</v>
      </c>
      <c r="AM1324" s="221">
        <f t="shared" si="1020"/>
        <v>0</v>
      </c>
      <c r="AN1324" s="221">
        <f t="shared" si="1020"/>
        <v>0</v>
      </c>
      <c r="AO1324" s="221">
        <f t="shared" si="1020"/>
        <v>0</v>
      </c>
      <c r="AP1324" s="221">
        <f t="shared" si="1020"/>
        <v>0</v>
      </c>
      <c r="AQ1324" s="221">
        <f t="shared" si="1020"/>
        <v>0</v>
      </c>
      <c r="AR1324" s="221">
        <f t="shared" si="1020"/>
        <v>0</v>
      </c>
      <c r="AS1324" s="221">
        <f t="shared" si="1020"/>
        <v>0</v>
      </c>
      <c r="AT1324" s="221">
        <f t="shared" si="1020"/>
        <v>0</v>
      </c>
      <c r="AU1324" s="221">
        <f t="shared" si="1021" ref="AU1324:BM1324">(AU1266+AU1295)/(1-$H1324)</f>
        <v>0</v>
      </c>
      <c r="AV1324" s="221">
        <f t="shared" si="1021"/>
        <v>0</v>
      </c>
      <c r="AW1324" s="221">
        <f t="shared" si="1021"/>
        <v>0</v>
      </c>
      <c r="AX1324" s="221">
        <f t="shared" si="1021"/>
        <v>0</v>
      </c>
      <c r="AY1324" s="221">
        <f t="shared" si="1021"/>
        <v>0</v>
      </c>
      <c r="AZ1324" s="221">
        <f t="shared" si="1021"/>
        <v>0</v>
      </c>
      <c r="BA1324" s="221">
        <f t="shared" si="1021"/>
        <v>0</v>
      </c>
      <c r="BB1324" s="221">
        <f t="shared" si="1021"/>
        <v>0</v>
      </c>
      <c r="BC1324" s="221">
        <f t="shared" si="1021"/>
        <v>0</v>
      </c>
      <c r="BD1324" s="221">
        <f t="shared" si="1021"/>
        <v>0</v>
      </c>
      <c r="BE1324" s="221">
        <f t="shared" si="1021"/>
        <v>0</v>
      </c>
      <c r="BF1324" s="221">
        <f t="shared" si="1021"/>
        <v>0</v>
      </c>
      <c r="BG1324" s="221">
        <f t="shared" si="1021"/>
        <v>0</v>
      </c>
      <c r="BH1324" s="221">
        <f t="shared" si="1021"/>
        <v>0</v>
      </c>
      <c r="BI1324" s="221">
        <f t="shared" si="1021"/>
        <v>0</v>
      </c>
      <c r="BJ1324" s="221">
        <f t="shared" si="1021"/>
        <v>0</v>
      </c>
      <c r="BK1324" s="221">
        <f t="shared" si="1021"/>
        <v>0</v>
      </c>
      <c r="BL1324" s="221">
        <f t="shared" si="1021"/>
        <v>0</v>
      </c>
      <c r="BM1324" s="221">
        <f t="shared" si="1021"/>
        <v>0</v>
      </c>
    </row>
    <row r="1325" spans="3:65" ht="12.75" outlineLevel="1">
      <c r="C1325" s="220">
        <f t="shared" si="1022" ref="C1325:C1348">C1324+1</f>
        <v>2</v>
      </c>
      <c r="D1325" s="198" t="str">
        <f t="shared" si="1018"/>
        <v>O&amp;M</v>
      </c>
      <c r="E1325" s="245" t="str">
        <f t="shared" si="1018"/>
        <v>Operating Expense</v>
      </c>
      <c r="F1325" s="215">
        <f t="shared" si="1018"/>
        <v>2</v>
      </c>
      <c r="G1325" s="215"/>
      <c r="H1325" s="276">
        <f t="shared" si="1019"/>
        <v>0.25345000000000001</v>
      </c>
      <c r="I1325" s="267"/>
      <c r="K1325" s="236">
        <f t="shared" si="1023" ref="K1325:K1349">SUMPRODUCT(O1325:BM1325,$O$12:$BM$12)</f>
        <v>0</v>
      </c>
      <c r="L1325" s="237">
        <f t="shared" si="1024" ref="L1325:L1349">SUM(O1325:BM1325)</f>
        <v>0</v>
      </c>
      <c r="O1325" s="221">
        <f t="shared" si="1025" ref="O1325:AT1325">(O1267+O1296)/(1-$H1325)</f>
        <v>0</v>
      </c>
      <c r="P1325" s="221">
        <f t="shared" si="1025"/>
        <v>0</v>
      </c>
      <c r="Q1325" s="221">
        <f t="shared" si="1025"/>
        <v>0</v>
      </c>
      <c r="R1325" s="221">
        <f t="shared" si="1025"/>
        <v>0</v>
      </c>
      <c r="S1325" s="221">
        <f t="shared" si="1025"/>
        <v>0</v>
      </c>
      <c r="T1325" s="221">
        <f t="shared" si="1025"/>
        <v>0</v>
      </c>
      <c r="U1325" s="221">
        <f t="shared" si="1025"/>
        <v>0</v>
      </c>
      <c r="V1325" s="221">
        <f t="shared" si="1025"/>
        <v>0</v>
      </c>
      <c r="W1325" s="221">
        <f t="shared" si="1025"/>
        <v>0</v>
      </c>
      <c r="X1325" s="221">
        <f t="shared" si="1025"/>
        <v>0</v>
      </c>
      <c r="Y1325" s="221">
        <f t="shared" si="1025"/>
        <v>0</v>
      </c>
      <c r="Z1325" s="221">
        <f t="shared" si="1025"/>
        <v>0</v>
      </c>
      <c r="AA1325" s="221">
        <f t="shared" si="1025"/>
        <v>0</v>
      </c>
      <c r="AB1325" s="221">
        <f t="shared" si="1025"/>
        <v>0</v>
      </c>
      <c r="AC1325" s="221">
        <f t="shared" si="1025"/>
        <v>0</v>
      </c>
      <c r="AD1325" s="221">
        <f t="shared" si="1025"/>
        <v>0</v>
      </c>
      <c r="AE1325" s="221">
        <f t="shared" si="1025"/>
        <v>0</v>
      </c>
      <c r="AF1325" s="221">
        <f t="shared" si="1025"/>
        <v>0</v>
      </c>
      <c r="AG1325" s="221">
        <f t="shared" si="1025"/>
        <v>0</v>
      </c>
      <c r="AH1325" s="221">
        <f t="shared" si="1025"/>
        <v>0</v>
      </c>
      <c r="AI1325" s="221">
        <f t="shared" si="1025"/>
        <v>0</v>
      </c>
      <c r="AJ1325" s="221">
        <f t="shared" si="1025"/>
        <v>0</v>
      </c>
      <c r="AK1325" s="221">
        <f t="shared" si="1025"/>
        <v>0</v>
      </c>
      <c r="AL1325" s="221">
        <f t="shared" si="1025"/>
        <v>0</v>
      </c>
      <c r="AM1325" s="221">
        <f t="shared" si="1025"/>
        <v>0</v>
      </c>
      <c r="AN1325" s="221">
        <f t="shared" si="1025"/>
        <v>0</v>
      </c>
      <c r="AO1325" s="221">
        <f t="shared" si="1025"/>
        <v>0</v>
      </c>
      <c r="AP1325" s="221">
        <f t="shared" si="1025"/>
        <v>0</v>
      </c>
      <c r="AQ1325" s="221">
        <f t="shared" si="1025"/>
        <v>0</v>
      </c>
      <c r="AR1325" s="221">
        <f t="shared" si="1025"/>
        <v>0</v>
      </c>
      <c r="AS1325" s="221">
        <f t="shared" si="1025"/>
        <v>0</v>
      </c>
      <c r="AT1325" s="221">
        <f t="shared" si="1025"/>
        <v>0</v>
      </c>
      <c r="AU1325" s="221">
        <f t="shared" si="1026" ref="AU1325:BM1325">(AU1267+AU1296)/(1-$H1325)</f>
        <v>0</v>
      </c>
      <c r="AV1325" s="221">
        <f t="shared" si="1026"/>
        <v>0</v>
      </c>
      <c r="AW1325" s="221">
        <f t="shared" si="1026"/>
        <v>0</v>
      </c>
      <c r="AX1325" s="221">
        <f t="shared" si="1026"/>
        <v>0</v>
      </c>
      <c r="AY1325" s="221">
        <f t="shared" si="1026"/>
        <v>0</v>
      </c>
      <c r="AZ1325" s="221">
        <f t="shared" si="1026"/>
        <v>0</v>
      </c>
      <c r="BA1325" s="221">
        <f t="shared" si="1026"/>
        <v>0</v>
      </c>
      <c r="BB1325" s="221">
        <f t="shared" si="1026"/>
        <v>0</v>
      </c>
      <c r="BC1325" s="221">
        <f t="shared" si="1026"/>
        <v>0</v>
      </c>
      <c r="BD1325" s="221">
        <f t="shared" si="1026"/>
        <v>0</v>
      </c>
      <c r="BE1325" s="221">
        <f t="shared" si="1026"/>
        <v>0</v>
      </c>
      <c r="BF1325" s="221">
        <f t="shared" si="1026"/>
        <v>0</v>
      </c>
      <c r="BG1325" s="221">
        <f t="shared" si="1026"/>
        <v>0</v>
      </c>
      <c r="BH1325" s="221">
        <f t="shared" si="1026"/>
        <v>0</v>
      </c>
      <c r="BI1325" s="221">
        <f t="shared" si="1026"/>
        <v>0</v>
      </c>
      <c r="BJ1325" s="221">
        <f t="shared" si="1026"/>
        <v>0</v>
      </c>
      <c r="BK1325" s="221">
        <f t="shared" si="1026"/>
        <v>0</v>
      </c>
      <c r="BL1325" s="221">
        <f t="shared" si="1026"/>
        <v>0</v>
      </c>
      <c r="BM1325" s="221">
        <f t="shared" si="1026"/>
        <v>0</v>
      </c>
    </row>
    <row r="1326" spans="3:65" ht="12.75" outlineLevel="1">
      <c r="C1326" s="220">
        <f t="shared" si="1022"/>
        <v>3</v>
      </c>
      <c r="D1326" s="198" t="str">
        <f t="shared" si="1018"/>
        <v>…</v>
      </c>
      <c r="E1326" s="245" t="str">
        <f t="shared" si="1018"/>
        <v>Operating Expense</v>
      </c>
      <c r="F1326" s="215">
        <f t="shared" si="1018"/>
        <v>2</v>
      </c>
      <c r="G1326" s="215"/>
      <c r="H1326" s="276">
        <f t="shared" si="1019"/>
        <v>0.25345000000000001</v>
      </c>
      <c r="I1326" s="267"/>
      <c r="K1326" s="236">
        <f t="shared" si="1023"/>
        <v>0</v>
      </c>
      <c r="L1326" s="237">
        <f t="shared" si="1024"/>
        <v>0</v>
      </c>
      <c r="O1326" s="221">
        <f t="shared" si="1027" ref="O1326:AT1326">(O1268+O1297)/(1-$H1326)</f>
        <v>0</v>
      </c>
      <c r="P1326" s="221">
        <f t="shared" si="1027"/>
        <v>0</v>
      </c>
      <c r="Q1326" s="221">
        <f t="shared" si="1027"/>
        <v>0</v>
      </c>
      <c r="R1326" s="221">
        <f t="shared" si="1027"/>
        <v>0</v>
      </c>
      <c r="S1326" s="221">
        <f t="shared" si="1027"/>
        <v>0</v>
      </c>
      <c r="T1326" s="221">
        <f t="shared" si="1027"/>
        <v>0</v>
      </c>
      <c r="U1326" s="221">
        <f t="shared" si="1027"/>
        <v>0</v>
      </c>
      <c r="V1326" s="221">
        <f t="shared" si="1027"/>
        <v>0</v>
      </c>
      <c r="W1326" s="221">
        <f t="shared" si="1027"/>
        <v>0</v>
      </c>
      <c r="X1326" s="221">
        <f t="shared" si="1027"/>
        <v>0</v>
      </c>
      <c r="Y1326" s="221">
        <f t="shared" si="1027"/>
        <v>0</v>
      </c>
      <c r="Z1326" s="221">
        <f t="shared" si="1027"/>
        <v>0</v>
      </c>
      <c r="AA1326" s="221">
        <f t="shared" si="1027"/>
        <v>0</v>
      </c>
      <c r="AB1326" s="221">
        <f t="shared" si="1027"/>
        <v>0</v>
      </c>
      <c r="AC1326" s="221">
        <f t="shared" si="1027"/>
        <v>0</v>
      </c>
      <c r="AD1326" s="221">
        <f t="shared" si="1027"/>
        <v>0</v>
      </c>
      <c r="AE1326" s="221">
        <f t="shared" si="1027"/>
        <v>0</v>
      </c>
      <c r="AF1326" s="221">
        <f t="shared" si="1027"/>
        <v>0</v>
      </c>
      <c r="AG1326" s="221">
        <f t="shared" si="1027"/>
        <v>0</v>
      </c>
      <c r="AH1326" s="221">
        <f t="shared" si="1027"/>
        <v>0</v>
      </c>
      <c r="AI1326" s="221">
        <f t="shared" si="1027"/>
        <v>0</v>
      </c>
      <c r="AJ1326" s="221">
        <f t="shared" si="1027"/>
        <v>0</v>
      </c>
      <c r="AK1326" s="221">
        <f t="shared" si="1027"/>
        <v>0</v>
      </c>
      <c r="AL1326" s="221">
        <f t="shared" si="1027"/>
        <v>0</v>
      </c>
      <c r="AM1326" s="221">
        <f t="shared" si="1027"/>
        <v>0</v>
      </c>
      <c r="AN1326" s="221">
        <f t="shared" si="1027"/>
        <v>0</v>
      </c>
      <c r="AO1326" s="221">
        <f t="shared" si="1027"/>
        <v>0</v>
      </c>
      <c r="AP1326" s="221">
        <f t="shared" si="1027"/>
        <v>0</v>
      </c>
      <c r="AQ1326" s="221">
        <f t="shared" si="1027"/>
        <v>0</v>
      </c>
      <c r="AR1326" s="221">
        <f t="shared" si="1027"/>
        <v>0</v>
      </c>
      <c r="AS1326" s="221">
        <f t="shared" si="1027"/>
        <v>0</v>
      </c>
      <c r="AT1326" s="221">
        <f t="shared" si="1027"/>
        <v>0</v>
      </c>
      <c r="AU1326" s="221">
        <f t="shared" si="1028" ref="AU1326:BM1326">(AU1268+AU1297)/(1-$H1326)</f>
        <v>0</v>
      </c>
      <c r="AV1326" s="221">
        <f t="shared" si="1028"/>
        <v>0</v>
      </c>
      <c r="AW1326" s="221">
        <f t="shared" si="1028"/>
        <v>0</v>
      </c>
      <c r="AX1326" s="221">
        <f t="shared" si="1028"/>
        <v>0</v>
      </c>
      <c r="AY1326" s="221">
        <f t="shared" si="1028"/>
        <v>0</v>
      </c>
      <c r="AZ1326" s="221">
        <f t="shared" si="1028"/>
        <v>0</v>
      </c>
      <c r="BA1326" s="221">
        <f t="shared" si="1028"/>
        <v>0</v>
      </c>
      <c r="BB1326" s="221">
        <f t="shared" si="1028"/>
        <v>0</v>
      </c>
      <c r="BC1326" s="221">
        <f t="shared" si="1028"/>
        <v>0</v>
      </c>
      <c r="BD1326" s="221">
        <f t="shared" si="1028"/>
        <v>0</v>
      </c>
      <c r="BE1326" s="221">
        <f t="shared" si="1028"/>
        <v>0</v>
      </c>
      <c r="BF1326" s="221">
        <f t="shared" si="1028"/>
        <v>0</v>
      </c>
      <c r="BG1326" s="221">
        <f t="shared" si="1028"/>
        <v>0</v>
      </c>
      <c r="BH1326" s="221">
        <f t="shared" si="1028"/>
        <v>0</v>
      </c>
      <c r="BI1326" s="221">
        <f t="shared" si="1028"/>
        <v>0</v>
      </c>
      <c r="BJ1326" s="221">
        <f t="shared" si="1028"/>
        <v>0</v>
      </c>
      <c r="BK1326" s="221">
        <f t="shared" si="1028"/>
        <v>0</v>
      </c>
      <c r="BL1326" s="221">
        <f t="shared" si="1028"/>
        <v>0</v>
      </c>
      <c r="BM1326" s="221">
        <f t="shared" si="1028"/>
        <v>0</v>
      </c>
    </row>
    <row r="1327" spans="3:65" ht="12.75" outlineLevel="1">
      <c r="C1327" s="220">
        <f t="shared" si="1022"/>
        <v>4</v>
      </c>
      <c r="D1327" s="198" t="str">
        <f t="shared" si="1018"/>
        <v>…</v>
      </c>
      <c r="E1327" s="245" t="str">
        <f t="shared" si="1018"/>
        <v>Operating Savings</v>
      </c>
      <c r="F1327" s="215">
        <f t="shared" si="1018"/>
        <v>1</v>
      </c>
      <c r="G1327" s="215"/>
      <c r="H1327" s="276">
        <f t="shared" si="1019"/>
        <v>0.25345000000000001</v>
      </c>
      <c r="I1327" s="267"/>
      <c r="K1327" s="236">
        <f t="shared" si="1023"/>
        <v>0</v>
      </c>
      <c r="L1327" s="237">
        <f t="shared" si="1024"/>
        <v>0</v>
      </c>
      <c r="O1327" s="221">
        <f t="shared" si="1029" ref="O1327:AT1327">(O1269+O1298)/(1-$H1327)</f>
        <v>0</v>
      </c>
      <c r="P1327" s="221">
        <f t="shared" si="1029"/>
        <v>0</v>
      </c>
      <c r="Q1327" s="221">
        <f t="shared" si="1029"/>
        <v>0</v>
      </c>
      <c r="R1327" s="221">
        <f t="shared" si="1029"/>
        <v>0</v>
      </c>
      <c r="S1327" s="221">
        <f t="shared" si="1029"/>
        <v>0</v>
      </c>
      <c r="T1327" s="221">
        <f t="shared" si="1029"/>
        <v>0</v>
      </c>
      <c r="U1327" s="221">
        <f t="shared" si="1029"/>
        <v>0</v>
      </c>
      <c r="V1327" s="221">
        <f t="shared" si="1029"/>
        <v>0</v>
      </c>
      <c r="W1327" s="221">
        <f t="shared" si="1029"/>
        <v>0</v>
      </c>
      <c r="X1327" s="221">
        <f t="shared" si="1029"/>
        <v>0</v>
      </c>
      <c r="Y1327" s="221">
        <f t="shared" si="1029"/>
        <v>0</v>
      </c>
      <c r="Z1327" s="221">
        <f t="shared" si="1029"/>
        <v>0</v>
      </c>
      <c r="AA1327" s="221">
        <f t="shared" si="1029"/>
        <v>0</v>
      </c>
      <c r="AB1327" s="221">
        <f t="shared" si="1029"/>
        <v>0</v>
      </c>
      <c r="AC1327" s="221">
        <f t="shared" si="1029"/>
        <v>0</v>
      </c>
      <c r="AD1327" s="221">
        <f t="shared" si="1029"/>
        <v>0</v>
      </c>
      <c r="AE1327" s="221">
        <f t="shared" si="1029"/>
        <v>0</v>
      </c>
      <c r="AF1327" s="221">
        <f t="shared" si="1029"/>
        <v>0</v>
      </c>
      <c r="AG1327" s="221">
        <f t="shared" si="1029"/>
        <v>0</v>
      </c>
      <c r="AH1327" s="221">
        <f t="shared" si="1029"/>
        <v>0</v>
      </c>
      <c r="AI1327" s="221">
        <f t="shared" si="1029"/>
        <v>0</v>
      </c>
      <c r="AJ1327" s="221">
        <f t="shared" si="1029"/>
        <v>0</v>
      </c>
      <c r="AK1327" s="221">
        <f t="shared" si="1029"/>
        <v>0</v>
      </c>
      <c r="AL1327" s="221">
        <f t="shared" si="1029"/>
        <v>0</v>
      </c>
      <c r="AM1327" s="221">
        <f t="shared" si="1029"/>
        <v>0</v>
      </c>
      <c r="AN1327" s="221">
        <f t="shared" si="1029"/>
        <v>0</v>
      </c>
      <c r="AO1327" s="221">
        <f t="shared" si="1029"/>
        <v>0</v>
      </c>
      <c r="AP1327" s="221">
        <f t="shared" si="1029"/>
        <v>0</v>
      </c>
      <c r="AQ1327" s="221">
        <f t="shared" si="1029"/>
        <v>0</v>
      </c>
      <c r="AR1327" s="221">
        <f t="shared" si="1029"/>
        <v>0</v>
      </c>
      <c r="AS1327" s="221">
        <f t="shared" si="1029"/>
        <v>0</v>
      </c>
      <c r="AT1327" s="221">
        <f t="shared" si="1029"/>
        <v>0</v>
      </c>
      <c r="AU1327" s="221">
        <f t="shared" si="1030" ref="AU1327:BM1327">(AU1269+AU1298)/(1-$H1327)</f>
        <v>0</v>
      </c>
      <c r="AV1327" s="221">
        <f t="shared" si="1030"/>
        <v>0</v>
      </c>
      <c r="AW1327" s="221">
        <f t="shared" si="1030"/>
        <v>0</v>
      </c>
      <c r="AX1327" s="221">
        <f t="shared" si="1030"/>
        <v>0</v>
      </c>
      <c r="AY1327" s="221">
        <f t="shared" si="1030"/>
        <v>0</v>
      </c>
      <c r="AZ1327" s="221">
        <f t="shared" si="1030"/>
        <v>0</v>
      </c>
      <c r="BA1327" s="221">
        <f t="shared" si="1030"/>
        <v>0</v>
      </c>
      <c r="BB1327" s="221">
        <f t="shared" si="1030"/>
        <v>0</v>
      </c>
      <c r="BC1327" s="221">
        <f t="shared" si="1030"/>
        <v>0</v>
      </c>
      <c r="BD1327" s="221">
        <f t="shared" si="1030"/>
        <v>0</v>
      </c>
      <c r="BE1327" s="221">
        <f t="shared" si="1030"/>
        <v>0</v>
      </c>
      <c r="BF1327" s="221">
        <f t="shared" si="1030"/>
        <v>0</v>
      </c>
      <c r="BG1327" s="221">
        <f t="shared" si="1030"/>
        <v>0</v>
      </c>
      <c r="BH1327" s="221">
        <f t="shared" si="1030"/>
        <v>0</v>
      </c>
      <c r="BI1327" s="221">
        <f t="shared" si="1030"/>
        <v>0</v>
      </c>
      <c r="BJ1327" s="221">
        <f t="shared" si="1030"/>
        <v>0</v>
      </c>
      <c r="BK1327" s="221">
        <f t="shared" si="1030"/>
        <v>0</v>
      </c>
      <c r="BL1327" s="221">
        <f t="shared" si="1030"/>
        <v>0</v>
      </c>
      <c r="BM1327" s="221">
        <f t="shared" si="1030"/>
        <v>0</v>
      </c>
    </row>
    <row r="1328" spans="3:65" ht="12.75" outlineLevel="1">
      <c r="C1328" s="220">
        <f t="shared" si="1022"/>
        <v>5</v>
      </c>
      <c r="D1328" s="198" t="str">
        <f t="shared" si="1018"/>
        <v>…</v>
      </c>
      <c r="E1328" s="245" t="str">
        <f t="shared" si="1018"/>
        <v>Operating Expense</v>
      </c>
      <c r="F1328" s="215">
        <f t="shared" si="1018"/>
        <v>2</v>
      </c>
      <c r="G1328" s="215"/>
      <c r="H1328" s="276">
        <f t="shared" si="1019"/>
        <v>0.25345000000000001</v>
      </c>
      <c r="I1328" s="267"/>
      <c r="K1328" s="236">
        <f t="shared" si="1023"/>
        <v>0</v>
      </c>
      <c r="L1328" s="237">
        <f t="shared" si="1024"/>
        <v>0</v>
      </c>
      <c r="O1328" s="221">
        <f t="shared" si="1031" ref="O1328:AT1328">(O1270+O1299)/(1-$H1328)</f>
        <v>0</v>
      </c>
      <c r="P1328" s="221">
        <f t="shared" si="1031"/>
        <v>0</v>
      </c>
      <c r="Q1328" s="221">
        <f t="shared" si="1031"/>
        <v>0</v>
      </c>
      <c r="R1328" s="221">
        <f t="shared" si="1031"/>
        <v>0</v>
      </c>
      <c r="S1328" s="221">
        <f t="shared" si="1031"/>
        <v>0</v>
      </c>
      <c r="T1328" s="221">
        <f t="shared" si="1031"/>
        <v>0</v>
      </c>
      <c r="U1328" s="221">
        <f t="shared" si="1031"/>
        <v>0</v>
      </c>
      <c r="V1328" s="221">
        <f t="shared" si="1031"/>
        <v>0</v>
      </c>
      <c r="W1328" s="221">
        <f t="shared" si="1031"/>
        <v>0</v>
      </c>
      <c r="X1328" s="221">
        <f t="shared" si="1031"/>
        <v>0</v>
      </c>
      <c r="Y1328" s="221">
        <f t="shared" si="1031"/>
        <v>0</v>
      </c>
      <c r="Z1328" s="221">
        <f t="shared" si="1031"/>
        <v>0</v>
      </c>
      <c r="AA1328" s="221">
        <f t="shared" si="1031"/>
        <v>0</v>
      </c>
      <c r="AB1328" s="221">
        <f t="shared" si="1031"/>
        <v>0</v>
      </c>
      <c r="AC1328" s="221">
        <f t="shared" si="1031"/>
        <v>0</v>
      </c>
      <c r="AD1328" s="221">
        <f t="shared" si="1031"/>
        <v>0</v>
      </c>
      <c r="AE1328" s="221">
        <f t="shared" si="1031"/>
        <v>0</v>
      </c>
      <c r="AF1328" s="221">
        <f t="shared" si="1031"/>
        <v>0</v>
      </c>
      <c r="AG1328" s="221">
        <f t="shared" si="1031"/>
        <v>0</v>
      </c>
      <c r="AH1328" s="221">
        <f t="shared" si="1031"/>
        <v>0</v>
      </c>
      <c r="AI1328" s="221">
        <f t="shared" si="1031"/>
        <v>0</v>
      </c>
      <c r="AJ1328" s="221">
        <f t="shared" si="1031"/>
        <v>0</v>
      </c>
      <c r="AK1328" s="221">
        <f t="shared" si="1031"/>
        <v>0</v>
      </c>
      <c r="AL1328" s="221">
        <f t="shared" si="1031"/>
        <v>0</v>
      </c>
      <c r="AM1328" s="221">
        <f t="shared" si="1031"/>
        <v>0</v>
      </c>
      <c r="AN1328" s="221">
        <f t="shared" si="1031"/>
        <v>0</v>
      </c>
      <c r="AO1328" s="221">
        <f t="shared" si="1031"/>
        <v>0</v>
      </c>
      <c r="AP1328" s="221">
        <f t="shared" si="1031"/>
        <v>0</v>
      </c>
      <c r="AQ1328" s="221">
        <f t="shared" si="1031"/>
        <v>0</v>
      </c>
      <c r="AR1328" s="221">
        <f t="shared" si="1031"/>
        <v>0</v>
      </c>
      <c r="AS1328" s="221">
        <f t="shared" si="1031"/>
        <v>0</v>
      </c>
      <c r="AT1328" s="221">
        <f t="shared" si="1031"/>
        <v>0</v>
      </c>
      <c r="AU1328" s="221">
        <f t="shared" si="1032" ref="AU1328:BM1328">(AU1270+AU1299)/(1-$H1328)</f>
        <v>0</v>
      </c>
      <c r="AV1328" s="221">
        <f t="shared" si="1032"/>
        <v>0</v>
      </c>
      <c r="AW1328" s="221">
        <f t="shared" si="1032"/>
        <v>0</v>
      </c>
      <c r="AX1328" s="221">
        <f t="shared" si="1032"/>
        <v>0</v>
      </c>
      <c r="AY1328" s="221">
        <f t="shared" si="1032"/>
        <v>0</v>
      </c>
      <c r="AZ1328" s="221">
        <f t="shared" si="1032"/>
        <v>0</v>
      </c>
      <c r="BA1328" s="221">
        <f t="shared" si="1032"/>
        <v>0</v>
      </c>
      <c r="BB1328" s="221">
        <f t="shared" si="1032"/>
        <v>0</v>
      </c>
      <c r="BC1328" s="221">
        <f t="shared" si="1032"/>
        <v>0</v>
      </c>
      <c r="BD1328" s="221">
        <f t="shared" si="1032"/>
        <v>0</v>
      </c>
      <c r="BE1328" s="221">
        <f t="shared" si="1032"/>
        <v>0</v>
      </c>
      <c r="BF1328" s="221">
        <f t="shared" si="1032"/>
        <v>0</v>
      </c>
      <c r="BG1328" s="221">
        <f t="shared" si="1032"/>
        <v>0</v>
      </c>
      <c r="BH1328" s="221">
        <f t="shared" si="1032"/>
        <v>0</v>
      </c>
      <c r="BI1328" s="221">
        <f t="shared" si="1032"/>
        <v>0</v>
      </c>
      <c r="BJ1328" s="221">
        <f t="shared" si="1032"/>
        <v>0</v>
      </c>
      <c r="BK1328" s="221">
        <f t="shared" si="1032"/>
        <v>0</v>
      </c>
      <c r="BL1328" s="221">
        <f t="shared" si="1032"/>
        <v>0</v>
      </c>
      <c r="BM1328" s="221">
        <f t="shared" si="1032"/>
        <v>0</v>
      </c>
    </row>
    <row r="1329" spans="3:65" ht="12.75" outlineLevel="1">
      <c r="C1329" s="220">
        <f t="shared" si="1022"/>
        <v>6</v>
      </c>
      <c r="D1329" s="198" t="str">
        <f t="shared" si="1018"/>
        <v>…</v>
      </c>
      <c r="E1329" s="245" t="str">
        <f t="shared" si="1018"/>
        <v>Operating Expense</v>
      </c>
      <c r="F1329" s="215">
        <f t="shared" si="1018"/>
        <v>2</v>
      </c>
      <c r="G1329" s="215"/>
      <c r="H1329" s="276">
        <f t="shared" si="1019"/>
        <v>0.25345000000000001</v>
      </c>
      <c r="I1329" s="267"/>
      <c r="K1329" s="236">
        <f t="shared" si="1023"/>
        <v>0</v>
      </c>
      <c r="L1329" s="237">
        <f t="shared" si="1024"/>
        <v>0</v>
      </c>
      <c r="O1329" s="221">
        <f t="shared" si="1033" ref="O1329:AT1329">(O1271+O1300)/(1-$H1329)</f>
        <v>0</v>
      </c>
      <c r="P1329" s="221">
        <f t="shared" si="1033"/>
        <v>0</v>
      </c>
      <c r="Q1329" s="221">
        <f t="shared" si="1033"/>
        <v>0</v>
      </c>
      <c r="R1329" s="221">
        <f t="shared" si="1033"/>
        <v>0</v>
      </c>
      <c r="S1329" s="221">
        <f t="shared" si="1033"/>
        <v>0</v>
      </c>
      <c r="T1329" s="221">
        <f t="shared" si="1033"/>
        <v>0</v>
      </c>
      <c r="U1329" s="221">
        <f t="shared" si="1033"/>
        <v>0</v>
      </c>
      <c r="V1329" s="221">
        <f t="shared" si="1033"/>
        <v>0</v>
      </c>
      <c r="W1329" s="221">
        <f t="shared" si="1033"/>
        <v>0</v>
      </c>
      <c r="X1329" s="221">
        <f t="shared" si="1033"/>
        <v>0</v>
      </c>
      <c r="Y1329" s="221">
        <f t="shared" si="1033"/>
        <v>0</v>
      </c>
      <c r="Z1329" s="221">
        <f t="shared" si="1033"/>
        <v>0</v>
      </c>
      <c r="AA1329" s="221">
        <f t="shared" si="1033"/>
        <v>0</v>
      </c>
      <c r="AB1329" s="221">
        <f t="shared" si="1033"/>
        <v>0</v>
      </c>
      <c r="AC1329" s="221">
        <f t="shared" si="1033"/>
        <v>0</v>
      </c>
      <c r="AD1329" s="221">
        <f t="shared" si="1033"/>
        <v>0</v>
      </c>
      <c r="AE1329" s="221">
        <f t="shared" si="1033"/>
        <v>0</v>
      </c>
      <c r="AF1329" s="221">
        <f t="shared" si="1033"/>
        <v>0</v>
      </c>
      <c r="AG1329" s="221">
        <f t="shared" si="1033"/>
        <v>0</v>
      </c>
      <c r="AH1329" s="221">
        <f t="shared" si="1033"/>
        <v>0</v>
      </c>
      <c r="AI1329" s="221">
        <f t="shared" si="1033"/>
        <v>0</v>
      </c>
      <c r="AJ1329" s="221">
        <f t="shared" si="1033"/>
        <v>0</v>
      </c>
      <c r="AK1329" s="221">
        <f t="shared" si="1033"/>
        <v>0</v>
      </c>
      <c r="AL1329" s="221">
        <f t="shared" si="1033"/>
        <v>0</v>
      </c>
      <c r="AM1329" s="221">
        <f t="shared" si="1033"/>
        <v>0</v>
      </c>
      <c r="AN1329" s="221">
        <f t="shared" si="1033"/>
        <v>0</v>
      </c>
      <c r="AO1329" s="221">
        <f t="shared" si="1033"/>
        <v>0</v>
      </c>
      <c r="AP1329" s="221">
        <f t="shared" si="1033"/>
        <v>0</v>
      </c>
      <c r="AQ1329" s="221">
        <f t="shared" si="1033"/>
        <v>0</v>
      </c>
      <c r="AR1329" s="221">
        <f t="shared" si="1033"/>
        <v>0</v>
      </c>
      <c r="AS1329" s="221">
        <f t="shared" si="1033"/>
        <v>0</v>
      </c>
      <c r="AT1329" s="221">
        <f t="shared" si="1033"/>
        <v>0</v>
      </c>
      <c r="AU1329" s="221">
        <f t="shared" si="1034" ref="AU1329:BM1329">(AU1271+AU1300)/(1-$H1329)</f>
        <v>0</v>
      </c>
      <c r="AV1329" s="221">
        <f t="shared" si="1034"/>
        <v>0</v>
      </c>
      <c r="AW1329" s="221">
        <f t="shared" si="1034"/>
        <v>0</v>
      </c>
      <c r="AX1329" s="221">
        <f t="shared" si="1034"/>
        <v>0</v>
      </c>
      <c r="AY1329" s="221">
        <f t="shared" si="1034"/>
        <v>0</v>
      </c>
      <c r="AZ1329" s="221">
        <f t="shared" si="1034"/>
        <v>0</v>
      </c>
      <c r="BA1329" s="221">
        <f t="shared" si="1034"/>
        <v>0</v>
      </c>
      <c r="BB1329" s="221">
        <f t="shared" si="1034"/>
        <v>0</v>
      </c>
      <c r="BC1329" s="221">
        <f t="shared" si="1034"/>
        <v>0</v>
      </c>
      <c r="BD1329" s="221">
        <f t="shared" si="1034"/>
        <v>0</v>
      </c>
      <c r="BE1329" s="221">
        <f t="shared" si="1034"/>
        <v>0</v>
      </c>
      <c r="BF1329" s="221">
        <f t="shared" si="1034"/>
        <v>0</v>
      </c>
      <c r="BG1329" s="221">
        <f t="shared" si="1034"/>
        <v>0</v>
      </c>
      <c r="BH1329" s="221">
        <f t="shared" si="1034"/>
        <v>0</v>
      </c>
      <c r="BI1329" s="221">
        <f t="shared" si="1034"/>
        <v>0</v>
      </c>
      <c r="BJ1329" s="221">
        <f t="shared" si="1034"/>
        <v>0</v>
      </c>
      <c r="BK1329" s="221">
        <f t="shared" si="1034"/>
        <v>0</v>
      </c>
      <c r="BL1329" s="221">
        <f t="shared" si="1034"/>
        <v>0</v>
      </c>
      <c r="BM1329" s="221">
        <f t="shared" si="1034"/>
        <v>0</v>
      </c>
    </row>
    <row r="1330" spans="3:65" ht="12.75" outlineLevel="1">
      <c r="C1330" s="220">
        <f t="shared" si="1022"/>
        <v>7</v>
      </c>
      <c r="D1330" s="198" t="str">
        <f t="shared" si="1018"/>
        <v>…</v>
      </c>
      <c r="E1330" s="245" t="str">
        <f t="shared" si="1018"/>
        <v>Operating Expense</v>
      </c>
      <c r="F1330" s="215">
        <f t="shared" si="1018"/>
        <v>2</v>
      </c>
      <c r="G1330" s="215"/>
      <c r="H1330" s="276">
        <f t="shared" si="1019"/>
        <v>0.25345000000000001</v>
      </c>
      <c r="I1330" s="267"/>
      <c r="K1330" s="236">
        <f t="shared" si="1023"/>
        <v>0</v>
      </c>
      <c r="L1330" s="237">
        <f t="shared" si="1024"/>
        <v>0</v>
      </c>
      <c r="O1330" s="221">
        <f t="shared" si="1035" ref="O1330:AT1330">(O1272+O1301)/(1-$H1330)</f>
        <v>0</v>
      </c>
      <c r="P1330" s="221">
        <f t="shared" si="1035"/>
        <v>0</v>
      </c>
      <c r="Q1330" s="221">
        <f t="shared" si="1035"/>
        <v>0</v>
      </c>
      <c r="R1330" s="221">
        <f t="shared" si="1035"/>
        <v>0</v>
      </c>
      <c r="S1330" s="221">
        <f t="shared" si="1035"/>
        <v>0</v>
      </c>
      <c r="T1330" s="221">
        <f t="shared" si="1035"/>
        <v>0</v>
      </c>
      <c r="U1330" s="221">
        <f t="shared" si="1035"/>
        <v>0</v>
      </c>
      <c r="V1330" s="221">
        <f t="shared" si="1035"/>
        <v>0</v>
      </c>
      <c r="W1330" s="221">
        <f t="shared" si="1035"/>
        <v>0</v>
      </c>
      <c r="X1330" s="221">
        <f t="shared" si="1035"/>
        <v>0</v>
      </c>
      <c r="Y1330" s="221">
        <f t="shared" si="1035"/>
        <v>0</v>
      </c>
      <c r="Z1330" s="221">
        <f t="shared" si="1035"/>
        <v>0</v>
      </c>
      <c r="AA1330" s="221">
        <f t="shared" si="1035"/>
        <v>0</v>
      </c>
      <c r="AB1330" s="221">
        <f t="shared" si="1035"/>
        <v>0</v>
      </c>
      <c r="AC1330" s="221">
        <f t="shared" si="1035"/>
        <v>0</v>
      </c>
      <c r="AD1330" s="221">
        <f t="shared" si="1035"/>
        <v>0</v>
      </c>
      <c r="AE1330" s="221">
        <f t="shared" si="1035"/>
        <v>0</v>
      </c>
      <c r="AF1330" s="221">
        <f t="shared" si="1035"/>
        <v>0</v>
      </c>
      <c r="AG1330" s="221">
        <f t="shared" si="1035"/>
        <v>0</v>
      </c>
      <c r="AH1330" s="221">
        <f t="shared" si="1035"/>
        <v>0</v>
      </c>
      <c r="AI1330" s="221">
        <f t="shared" si="1035"/>
        <v>0</v>
      </c>
      <c r="AJ1330" s="221">
        <f t="shared" si="1035"/>
        <v>0</v>
      </c>
      <c r="AK1330" s="221">
        <f t="shared" si="1035"/>
        <v>0</v>
      </c>
      <c r="AL1330" s="221">
        <f t="shared" si="1035"/>
        <v>0</v>
      </c>
      <c r="AM1330" s="221">
        <f t="shared" si="1035"/>
        <v>0</v>
      </c>
      <c r="AN1330" s="221">
        <f t="shared" si="1035"/>
        <v>0</v>
      </c>
      <c r="AO1330" s="221">
        <f t="shared" si="1035"/>
        <v>0</v>
      </c>
      <c r="AP1330" s="221">
        <f t="shared" si="1035"/>
        <v>0</v>
      </c>
      <c r="AQ1330" s="221">
        <f t="shared" si="1035"/>
        <v>0</v>
      </c>
      <c r="AR1330" s="221">
        <f t="shared" si="1035"/>
        <v>0</v>
      </c>
      <c r="AS1330" s="221">
        <f t="shared" si="1035"/>
        <v>0</v>
      </c>
      <c r="AT1330" s="221">
        <f t="shared" si="1035"/>
        <v>0</v>
      </c>
      <c r="AU1330" s="221">
        <f t="shared" si="1036" ref="AU1330:BM1330">(AU1272+AU1301)/(1-$H1330)</f>
        <v>0</v>
      </c>
      <c r="AV1330" s="221">
        <f t="shared" si="1036"/>
        <v>0</v>
      </c>
      <c r="AW1330" s="221">
        <f t="shared" si="1036"/>
        <v>0</v>
      </c>
      <c r="AX1330" s="221">
        <f t="shared" si="1036"/>
        <v>0</v>
      </c>
      <c r="AY1330" s="221">
        <f t="shared" si="1036"/>
        <v>0</v>
      </c>
      <c r="AZ1330" s="221">
        <f t="shared" si="1036"/>
        <v>0</v>
      </c>
      <c r="BA1330" s="221">
        <f t="shared" si="1036"/>
        <v>0</v>
      </c>
      <c r="BB1330" s="221">
        <f t="shared" si="1036"/>
        <v>0</v>
      </c>
      <c r="BC1330" s="221">
        <f t="shared" si="1036"/>
        <v>0</v>
      </c>
      <c r="BD1330" s="221">
        <f t="shared" si="1036"/>
        <v>0</v>
      </c>
      <c r="BE1330" s="221">
        <f t="shared" si="1036"/>
        <v>0</v>
      </c>
      <c r="BF1330" s="221">
        <f t="shared" si="1036"/>
        <v>0</v>
      </c>
      <c r="BG1330" s="221">
        <f t="shared" si="1036"/>
        <v>0</v>
      </c>
      <c r="BH1330" s="221">
        <f t="shared" si="1036"/>
        <v>0</v>
      </c>
      <c r="BI1330" s="221">
        <f t="shared" si="1036"/>
        <v>0</v>
      </c>
      <c r="BJ1330" s="221">
        <f t="shared" si="1036"/>
        <v>0</v>
      </c>
      <c r="BK1330" s="221">
        <f t="shared" si="1036"/>
        <v>0</v>
      </c>
      <c r="BL1330" s="221">
        <f t="shared" si="1036"/>
        <v>0</v>
      </c>
      <c r="BM1330" s="221">
        <f t="shared" si="1036"/>
        <v>0</v>
      </c>
    </row>
    <row r="1331" spans="3:65" ht="12.75" outlineLevel="1">
      <c r="C1331" s="220">
        <f t="shared" si="1022"/>
        <v>8</v>
      </c>
      <c r="D1331" s="198" t="str">
        <f t="shared" si="1018"/>
        <v>…</v>
      </c>
      <c r="E1331" s="245" t="str">
        <f t="shared" si="1018"/>
        <v>Operating Expense</v>
      </c>
      <c r="F1331" s="215">
        <f t="shared" si="1018"/>
        <v>2</v>
      </c>
      <c r="G1331" s="215"/>
      <c r="H1331" s="276">
        <f t="shared" si="1019"/>
        <v>0.25345000000000001</v>
      </c>
      <c r="I1331" s="267"/>
      <c r="K1331" s="236">
        <f t="shared" si="1023"/>
        <v>0</v>
      </c>
      <c r="L1331" s="237">
        <f t="shared" si="1024"/>
        <v>0</v>
      </c>
      <c r="O1331" s="221">
        <f t="shared" si="1037" ref="O1331:AT1331">(O1273+O1302)/(1-$H1331)</f>
        <v>0</v>
      </c>
      <c r="P1331" s="221">
        <f t="shared" si="1037"/>
        <v>0</v>
      </c>
      <c r="Q1331" s="221">
        <f t="shared" si="1037"/>
        <v>0</v>
      </c>
      <c r="R1331" s="221">
        <f t="shared" si="1037"/>
        <v>0</v>
      </c>
      <c r="S1331" s="221">
        <f t="shared" si="1037"/>
        <v>0</v>
      </c>
      <c r="T1331" s="221">
        <f t="shared" si="1037"/>
        <v>0</v>
      </c>
      <c r="U1331" s="221">
        <f t="shared" si="1037"/>
        <v>0</v>
      </c>
      <c r="V1331" s="221">
        <f t="shared" si="1037"/>
        <v>0</v>
      </c>
      <c r="W1331" s="221">
        <f t="shared" si="1037"/>
        <v>0</v>
      </c>
      <c r="X1331" s="221">
        <f t="shared" si="1037"/>
        <v>0</v>
      </c>
      <c r="Y1331" s="221">
        <f t="shared" si="1037"/>
        <v>0</v>
      </c>
      <c r="Z1331" s="221">
        <f t="shared" si="1037"/>
        <v>0</v>
      </c>
      <c r="AA1331" s="221">
        <f t="shared" si="1037"/>
        <v>0</v>
      </c>
      <c r="AB1331" s="221">
        <f t="shared" si="1037"/>
        <v>0</v>
      </c>
      <c r="AC1331" s="221">
        <f t="shared" si="1037"/>
        <v>0</v>
      </c>
      <c r="AD1331" s="221">
        <f t="shared" si="1037"/>
        <v>0</v>
      </c>
      <c r="AE1331" s="221">
        <f t="shared" si="1037"/>
        <v>0</v>
      </c>
      <c r="AF1331" s="221">
        <f t="shared" si="1037"/>
        <v>0</v>
      </c>
      <c r="AG1331" s="221">
        <f t="shared" si="1037"/>
        <v>0</v>
      </c>
      <c r="AH1331" s="221">
        <f t="shared" si="1037"/>
        <v>0</v>
      </c>
      <c r="AI1331" s="221">
        <f t="shared" si="1037"/>
        <v>0</v>
      </c>
      <c r="AJ1331" s="221">
        <f t="shared" si="1037"/>
        <v>0</v>
      </c>
      <c r="AK1331" s="221">
        <f t="shared" si="1037"/>
        <v>0</v>
      </c>
      <c r="AL1331" s="221">
        <f t="shared" si="1037"/>
        <v>0</v>
      </c>
      <c r="AM1331" s="221">
        <f t="shared" si="1037"/>
        <v>0</v>
      </c>
      <c r="AN1331" s="221">
        <f t="shared" si="1037"/>
        <v>0</v>
      </c>
      <c r="AO1331" s="221">
        <f t="shared" si="1037"/>
        <v>0</v>
      </c>
      <c r="AP1331" s="221">
        <f t="shared" si="1037"/>
        <v>0</v>
      </c>
      <c r="AQ1331" s="221">
        <f t="shared" si="1037"/>
        <v>0</v>
      </c>
      <c r="AR1331" s="221">
        <f t="shared" si="1037"/>
        <v>0</v>
      </c>
      <c r="AS1331" s="221">
        <f t="shared" si="1037"/>
        <v>0</v>
      </c>
      <c r="AT1331" s="221">
        <f t="shared" si="1037"/>
        <v>0</v>
      </c>
      <c r="AU1331" s="221">
        <f t="shared" si="1038" ref="AU1331:BM1331">(AU1273+AU1302)/(1-$H1331)</f>
        <v>0</v>
      </c>
      <c r="AV1331" s="221">
        <f t="shared" si="1038"/>
        <v>0</v>
      </c>
      <c r="AW1331" s="221">
        <f t="shared" si="1038"/>
        <v>0</v>
      </c>
      <c r="AX1331" s="221">
        <f t="shared" si="1038"/>
        <v>0</v>
      </c>
      <c r="AY1331" s="221">
        <f t="shared" si="1038"/>
        <v>0</v>
      </c>
      <c r="AZ1331" s="221">
        <f t="shared" si="1038"/>
        <v>0</v>
      </c>
      <c r="BA1331" s="221">
        <f t="shared" si="1038"/>
        <v>0</v>
      </c>
      <c r="BB1331" s="221">
        <f t="shared" si="1038"/>
        <v>0</v>
      </c>
      <c r="BC1331" s="221">
        <f t="shared" si="1038"/>
        <v>0</v>
      </c>
      <c r="BD1331" s="221">
        <f t="shared" si="1038"/>
        <v>0</v>
      </c>
      <c r="BE1331" s="221">
        <f t="shared" si="1038"/>
        <v>0</v>
      </c>
      <c r="BF1331" s="221">
        <f t="shared" si="1038"/>
        <v>0</v>
      </c>
      <c r="BG1331" s="221">
        <f t="shared" si="1038"/>
        <v>0</v>
      </c>
      <c r="BH1331" s="221">
        <f t="shared" si="1038"/>
        <v>0</v>
      </c>
      <c r="BI1331" s="221">
        <f t="shared" si="1038"/>
        <v>0</v>
      </c>
      <c r="BJ1331" s="221">
        <f t="shared" si="1038"/>
        <v>0</v>
      </c>
      <c r="BK1331" s="221">
        <f t="shared" si="1038"/>
        <v>0</v>
      </c>
      <c r="BL1331" s="221">
        <f t="shared" si="1038"/>
        <v>0</v>
      </c>
      <c r="BM1331" s="221">
        <f t="shared" si="1038"/>
        <v>0</v>
      </c>
    </row>
    <row r="1332" spans="3:65" ht="12.75" outlineLevel="1">
      <c r="C1332" s="220">
        <f t="shared" si="1022"/>
        <v>9</v>
      </c>
      <c r="D1332" s="198" t="str">
        <f t="shared" si="1018"/>
        <v>…</v>
      </c>
      <c r="E1332" s="245" t="str">
        <f t="shared" si="1018"/>
        <v>Operating Expense</v>
      </c>
      <c r="F1332" s="215">
        <f t="shared" si="1018"/>
        <v>2</v>
      </c>
      <c r="G1332" s="215"/>
      <c r="H1332" s="276">
        <f t="shared" si="1019"/>
        <v>0.25345000000000001</v>
      </c>
      <c r="I1332" s="267"/>
      <c r="K1332" s="236">
        <f t="shared" si="1023"/>
        <v>0</v>
      </c>
      <c r="L1332" s="237">
        <f t="shared" si="1024"/>
        <v>0</v>
      </c>
      <c r="O1332" s="221">
        <f t="shared" si="1039" ref="O1332:AT1332">(O1274+O1303)/(1-$H1332)</f>
        <v>0</v>
      </c>
      <c r="P1332" s="221">
        <f t="shared" si="1039"/>
        <v>0</v>
      </c>
      <c r="Q1332" s="221">
        <f t="shared" si="1039"/>
        <v>0</v>
      </c>
      <c r="R1332" s="221">
        <f t="shared" si="1039"/>
        <v>0</v>
      </c>
      <c r="S1332" s="221">
        <f t="shared" si="1039"/>
        <v>0</v>
      </c>
      <c r="T1332" s="221">
        <f t="shared" si="1039"/>
        <v>0</v>
      </c>
      <c r="U1332" s="221">
        <f t="shared" si="1039"/>
        <v>0</v>
      </c>
      <c r="V1332" s="221">
        <f t="shared" si="1039"/>
        <v>0</v>
      </c>
      <c r="W1332" s="221">
        <f t="shared" si="1039"/>
        <v>0</v>
      </c>
      <c r="X1332" s="221">
        <f t="shared" si="1039"/>
        <v>0</v>
      </c>
      <c r="Y1332" s="221">
        <f t="shared" si="1039"/>
        <v>0</v>
      </c>
      <c r="Z1332" s="221">
        <f t="shared" si="1039"/>
        <v>0</v>
      </c>
      <c r="AA1332" s="221">
        <f t="shared" si="1039"/>
        <v>0</v>
      </c>
      <c r="AB1332" s="221">
        <f t="shared" si="1039"/>
        <v>0</v>
      </c>
      <c r="AC1332" s="221">
        <f t="shared" si="1039"/>
        <v>0</v>
      </c>
      <c r="AD1332" s="221">
        <f t="shared" si="1039"/>
        <v>0</v>
      </c>
      <c r="AE1332" s="221">
        <f t="shared" si="1039"/>
        <v>0</v>
      </c>
      <c r="AF1332" s="221">
        <f t="shared" si="1039"/>
        <v>0</v>
      </c>
      <c r="AG1332" s="221">
        <f t="shared" si="1039"/>
        <v>0</v>
      </c>
      <c r="AH1332" s="221">
        <f t="shared" si="1039"/>
        <v>0</v>
      </c>
      <c r="AI1332" s="221">
        <f t="shared" si="1039"/>
        <v>0</v>
      </c>
      <c r="AJ1332" s="221">
        <f t="shared" si="1039"/>
        <v>0</v>
      </c>
      <c r="AK1332" s="221">
        <f t="shared" si="1039"/>
        <v>0</v>
      </c>
      <c r="AL1332" s="221">
        <f t="shared" si="1039"/>
        <v>0</v>
      </c>
      <c r="AM1332" s="221">
        <f t="shared" si="1039"/>
        <v>0</v>
      </c>
      <c r="AN1332" s="221">
        <f t="shared" si="1039"/>
        <v>0</v>
      </c>
      <c r="AO1332" s="221">
        <f t="shared" si="1039"/>
        <v>0</v>
      </c>
      <c r="AP1332" s="221">
        <f t="shared" si="1039"/>
        <v>0</v>
      </c>
      <c r="AQ1332" s="221">
        <f t="shared" si="1039"/>
        <v>0</v>
      </c>
      <c r="AR1332" s="221">
        <f t="shared" si="1039"/>
        <v>0</v>
      </c>
      <c r="AS1332" s="221">
        <f t="shared" si="1039"/>
        <v>0</v>
      </c>
      <c r="AT1332" s="221">
        <f t="shared" si="1039"/>
        <v>0</v>
      </c>
      <c r="AU1332" s="221">
        <f t="shared" si="1040" ref="AU1332:BM1332">(AU1274+AU1303)/(1-$H1332)</f>
        <v>0</v>
      </c>
      <c r="AV1332" s="221">
        <f t="shared" si="1040"/>
        <v>0</v>
      </c>
      <c r="AW1332" s="221">
        <f t="shared" si="1040"/>
        <v>0</v>
      </c>
      <c r="AX1332" s="221">
        <f t="shared" si="1040"/>
        <v>0</v>
      </c>
      <c r="AY1332" s="221">
        <f t="shared" si="1040"/>
        <v>0</v>
      </c>
      <c r="AZ1332" s="221">
        <f t="shared" si="1040"/>
        <v>0</v>
      </c>
      <c r="BA1332" s="221">
        <f t="shared" si="1040"/>
        <v>0</v>
      </c>
      <c r="BB1332" s="221">
        <f t="shared" si="1040"/>
        <v>0</v>
      </c>
      <c r="BC1332" s="221">
        <f t="shared" si="1040"/>
        <v>0</v>
      </c>
      <c r="BD1332" s="221">
        <f t="shared" si="1040"/>
        <v>0</v>
      </c>
      <c r="BE1332" s="221">
        <f t="shared" si="1040"/>
        <v>0</v>
      </c>
      <c r="BF1332" s="221">
        <f t="shared" si="1040"/>
        <v>0</v>
      </c>
      <c r="BG1332" s="221">
        <f t="shared" si="1040"/>
        <v>0</v>
      </c>
      <c r="BH1332" s="221">
        <f t="shared" si="1040"/>
        <v>0</v>
      </c>
      <c r="BI1332" s="221">
        <f t="shared" si="1040"/>
        <v>0</v>
      </c>
      <c r="BJ1332" s="221">
        <f t="shared" si="1040"/>
        <v>0</v>
      </c>
      <c r="BK1332" s="221">
        <f t="shared" si="1040"/>
        <v>0</v>
      </c>
      <c r="BL1332" s="221">
        <f t="shared" si="1040"/>
        <v>0</v>
      </c>
      <c r="BM1332" s="221">
        <f t="shared" si="1040"/>
        <v>0</v>
      </c>
    </row>
    <row r="1333" spans="3:65" ht="12.75" outlineLevel="1">
      <c r="C1333" s="220">
        <f t="shared" si="1022"/>
        <v>10</v>
      </c>
      <c r="D1333" s="198" t="str">
        <f t="shared" si="1018"/>
        <v>…</v>
      </c>
      <c r="E1333" s="245" t="str">
        <f t="shared" si="1018"/>
        <v>Operating Expense</v>
      </c>
      <c r="F1333" s="215">
        <f t="shared" si="1018"/>
        <v>2</v>
      </c>
      <c r="G1333" s="215"/>
      <c r="H1333" s="276">
        <f t="shared" si="1019"/>
        <v>0.25345000000000001</v>
      </c>
      <c r="I1333" s="267"/>
      <c r="K1333" s="236">
        <f t="shared" si="1023"/>
        <v>0</v>
      </c>
      <c r="L1333" s="237">
        <f t="shared" si="1024"/>
        <v>0</v>
      </c>
      <c r="O1333" s="221">
        <f t="shared" si="1041" ref="O1333:AT1333">(O1275+O1304)/(1-$H1333)</f>
        <v>0</v>
      </c>
      <c r="P1333" s="221">
        <f t="shared" si="1041"/>
        <v>0</v>
      </c>
      <c r="Q1333" s="221">
        <f t="shared" si="1041"/>
        <v>0</v>
      </c>
      <c r="R1333" s="221">
        <f t="shared" si="1041"/>
        <v>0</v>
      </c>
      <c r="S1333" s="221">
        <f t="shared" si="1041"/>
        <v>0</v>
      </c>
      <c r="T1333" s="221">
        <f t="shared" si="1041"/>
        <v>0</v>
      </c>
      <c r="U1333" s="221">
        <f t="shared" si="1041"/>
        <v>0</v>
      </c>
      <c r="V1333" s="221">
        <f t="shared" si="1041"/>
        <v>0</v>
      </c>
      <c r="W1333" s="221">
        <f t="shared" si="1041"/>
        <v>0</v>
      </c>
      <c r="X1333" s="221">
        <f t="shared" si="1041"/>
        <v>0</v>
      </c>
      <c r="Y1333" s="221">
        <f t="shared" si="1041"/>
        <v>0</v>
      </c>
      <c r="Z1333" s="221">
        <f t="shared" si="1041"/>
        <v>0</v>
      </c>
      <c r="AA1333" s="221">
        <f t="shared" si="1041"/>
        <v>0</v>
      </c>
      <c r="AB1333" s="221">
        <f t="shared" si="1041"/>
        <v>0</v>
      </c>
      <c r="AC1333" s="221">
        <f t="shared" si="1041"/>
        <v>0</v>
      </c>
      <c r="AD1333" s="221">
        <f t="shared" si="1041"/>
        <v>0</v>
      </c>
      <c r="AE1333" s="221">
        <f t="shared" si="1041"/>
        <v>0</v>
      </c>
      <c r="AF1333" s="221">
        <f t="shared" si="1041"/>
        <v>0</v>
      </c>
      <c r="AG1333" s="221">
        <f t="shared" si="1041"/>
        <v>0</v>
      </c>
      <c r="AH1333" s="221">
        <f t="shared" si="1041"/>
        <v>0</v>
      </c>
      <c r="AI1333" s="221">
        <f t="shared" si="1041"/>
        <v>0</v>
      </c>
      <c r="AJ1333" s="221">
        <f t="shared" si="1041"/>
        <v>0</v>
      </c>
      <c r="AK1333" s="221">
        <f t="shared" si="1041"/>
        <v>0</v>
      </c>
      <c r="AL1333" s="221">
        <f t="shared" si="1041"/>
        <v>0</v>
      </c>
      <c r="AM1333" s="221">
        <f t="shared" si="1041"/>
        <v>0</v>
      </c>
      <c r="AN1333" s="221">
        <f t="shared" si="1041"/>
        <v>0</v>
      </c>
      <c r="AO1333" s="221">
        <f t="shared" si="1041"/>
        <v>0</v>
      </c>
      <c r="AP1333" s="221">
        <f t="shared" si="1041"/>
        <v>0</v>
      </c>
      <c r="AQ1333" s="221">
        <f t="shared" si="1041"/>
        <v>0</v>
      </c>
      <c r="AR1333" s="221">
        <f t="shared" si="1041"/>
        <v>0</v>
      </c>
      <c r="AS1333" s="221">
        <f t="shared" si="1041"/>
        <v>0</v>
      </c>
      <c r="AT1333" s="221">
        <f t="shared" si="1041"/>
        <v>0</v>
      </c>
      <c r="AU1333" s="221">
        <f t="shared" si="1042" ref="AU1333:BM1333">(AU1275+AU1304)/(1-$H1333)</f>
        <v>0</v>
      </c>
      <c r="AV1333" s="221">
        <f t="shared" si="1042"/>
        <v>0</v>
      </c>
      <c r="AW1333" s="221">
        <f t="shared" si="1042"/>
        <v>0</v>
      </c>
      <c r="AX1333" s="221">
        <f t="shared" si="1042"/>
        <v>0</v>
      </c>
      <c r="AY1333" s="221">
        <f t="shared" si="1042"/>
        <v>0</v>
      </c>
      <c r="AZ1333" s="221">
        <f t="shared" si="1042"/>
        <v>0</v>
      </c>
      <c r="BA1333" s="221">
        <f t="shared" si="1042"/>
        <v>0</v>
      </c>
      <c r="BB1333" s="221">
        <f t="shared" si="1042"/>
        <v>0</v>
      </c>
      <c r="BC1333" s="221">
        <f t="shared" si="1042"/>
        <v>0</v>
      </c>
      <c r="BD1333" s="221">
        <f t="shared" si="1042"/>
        <v>0</v>
      </c>
      <c r="BE1333" s="221">
        <f t="shared" si="1042"/>
        <v>0</v>
      </c>
      <c r="BF1333" s="221">
        <f t="shared" si="1042"/>
        <v>0</v>
      </c>
      <c r="BG1333" s="221">
        <f t="shared" si="1042"/>
        <v>0</v>
      </c>
      <c r="BH1333" s="221">
        <f t="shared" si="1042"/>
        <v>0</v>
      </c>
      <c r="BI1333" s="221">
        <f t="shared" si="1042"/>
        <v>0</v>
      </c>
      <c r="BJ1333" s="221">
        <f t="shared" si="1042"/>
        <v>0</v>
      </c>
      <c r="BK1333" s="221">
        <f t="shared" si="1042"/>
        <v>0</v>
      </c>
      <c r="BL1333" s="221">
        <f t="shared" si="1042"/>
        <v>0</v>
      </c>
      <c r="BM1333" s="221">
        <f t="shared" si="1042"/>
        <v>0</v>
      </c>
    </row>
    <row r="1334" spans="3:65" ht="12.75" outlineLevel="1">
      <c r="C1334" s="220">
        <f t="shared" si="1022"/>
        <v>11</v>
      </c>
      <c r="D1334" s="198" t="str">
        <f t="shared" si="1018"/>
        <v>…</v>
      </c>
      <c r="E1334" s="245" t="str">
        <f t="shared" si="1018"/>
        <v>Operating Expense</v>
      </c>
      <c r="F1334" s="215">
        <f t="shared" si="1018"/>
        <v>2</v>
      </c>
      <c r="G1334" s="215"/>
      <c r="H1334" s="276">
        <f t="shared" si="1019"/>
        <v>0.25345000000000001</v>
      </c>
      <c r="I1334" s="267"/>
      <c r="K1334" s="236">
        <f t="shared" si="1023"/>
        <v>0</v>
      </c>
      <c r="L1334" s="237">
        <f t="shared" si="1024"/>
        <v>0</v>
      </c>
      <c r="O1334" s="221">
        <f t="shared" si="1043" ref="O1334:AT1334">(O1276+O1305)/(1-$H1334)</f>
        <v>0</v>
      </c>
      <c r="P1334" s="221">
        <f t="shared" si="1043"/>
        <v>0</v>
      </c>
      <c r="Q1334" s="221">
        <f t="shared" si="1043"/>
        <v>0</v>
      </c>
      <c r="R1334" s="221">
        <f t="shared" si="1043"/>
        <v>0</v>
      </c>
      <c r="S1334" s="221">
        <f t="shared" si="1043"/>
        <v>0</v>
      </c>
      <c r="T1334" s="221">
        <f t="shared" si="1043"/>
        <v>0</v>
      </c>
      <c r="U1334" s="221">
        <f t="shared" si="1043"/>
        <v>0</v>
      </c>
      <c r="V1334" s="221">
        <f t="shared" si="1043"/>
        <v>0</v>
      </c>
      <c r="W1334" s="221">
        <f t="shared" si="1043"/>
        <v>0</v>
      </c>
      <c r="X1334" s="221">
        <f t="shared" si="1043"/>
        <v>0</v>
      </c>
      <c r="Y1334" s="221">
        <f t="shared" si="1043"/>
        <v>0</v>
      </c>
      <c r="Z1334" s="221">
        <f t="shared" si="1043"/>
        <v>0</v>
      </c>
      <c r="AA1334" s="221">
        <f t="shared" si="1043"/>
        <v>0</v>
      </c>
      <c r="AB1334" s="221">
        <f t="shared" si="1043"/>
        <v>0</v>
      </c>
      <c r="AC1334" s="221">
        <f t="shared" si="1043"/>
        <v>0</v>
      </c>
      <c r="AD1334" s="221">
        <f t="shared" si="1043"/>
        <v>0</v>
      </c>
      <c r="AE1334" s="221">
        <f t="shared" si="1043"/>
        <v>0</v>
      </c>
      <c r="AF1334" s="221">
        <f t="shared" si="1043"/>
        <v>0</v>
      </c>
      <c r="AG1334" s="221">
        <f t="shared" si="1043"/>
        <v>0</v>
      </c>
      <c r="AH1334" s="221">
        <f t="shared" si="1043"/>
        <v>0</v>
      </c>
      <c r="AI1334" s="221">
        <f t="shared" si="1043"/>
        <v>0</v>
      </c>
      <c r="AJ1334" s="221">
        <f t="shared" si="1043"/>
        <v>0</v>
      </c>
      <c r="AK1334" s="221">
        <f t="shared" si="1043"/>
        <v>0</v>
      </c>
      <c r="AL1334" s="221">
        <f t="shared" si="1043"/>
        <v>0</v>
      </c>
      <c r="AM1334" s="221">
        <f t="shared" si="1043"/>
        <v>0</v>
      </c>
      <c r="AN1334" s="221">
        <f t="shared" si="1043"/>
        <v>0</v>
      </c>
      <c r="AO1334" s="221">
        <f t="shared" si="1043"/>
        <v>0</v>
      </c>
      <c r="AP1334" s="221">
        <f t="shared" si="1043"/>
        <v>0</v>
      </c>
      <c r="AQ1334" s="221">
        <f t="shared" si="1043"/>
        <v>0</v>
      </c>
      <c r="AR1334" s="221">
        <f t="shared" si="1043"/>
        <v>0</v>
      </c>
      <c r="AS1334" s="221">
        <f t="shared" si="1043"/>
        <v>0</v>
      </c>
      <c r="AT1334" s="221">
        <f t="shared" si="1043"/>
        <v>0</v>
      </c>
      <c r="AU1334" s="221">
        <f t="shared" si="1044" ref="AU1334:BM1334">(AU1276+AU1305)/(1-$H1334)</f>
        <v>0</v>
      </c>
      <c r="AV1334" s="221">
        <f t="shared" si="1044"/>
        <v>0</v>
      </c>
      <c r="AW1334" s="221">
        <f t="shared" si="1044"/>
        <v>0</v>
      </c>
      <c r="AX1334" s="221">
        <f t="shared" si="1044"/>
        <v>0</v>
      </c>
      <c r="AY1334" s="221">
        <f t="shared" si="1044"/>
        <v>0</v>
      </c>
      <c r="AZ1334" s="221">
        <f t="shared" si="1044"/>
        <v>0</v>
      </c>
      <c r="BA1334" s="221">
        <f t="shared" si="1044"/>
        <v>0</v>
      </c>
      <c r="BB1334" s="221">
        <f t="shared" si="1044"/>
        <v>0</v>
      </c>
      <c r="BC1334" s="221">
        <f t="shared" si="1044"/>
        <v>0</v>
      </c>
      <c r="BD1334" s="221">
        <f t="shared" si="1044"/>
        <v>0</v>
      </c>
      <c r="BE1334" s="221">
        <f t="shared" si="1044"/>
        <v>0</v>
      </c>
      <c r="BF1334" s="221">
        <f t="shared" si="1044"/>
        <v>0</v>
      </c>
      <c r="BG1334" s="221">
        <f t="shared" si="1044"/>
        <v>0</v>
      </c>
      <c r="BH1334" s="221">
        <f t="shared" si="1044"/>
        <v>0</v>
      </c>
      <c r="BI1334" s="221">
        <f t="shared" si="1044"/>
        <v>0</v>
      </c>
      <c r="BJ1334" s="221">
        <f t="shared" si="1044"/>
        <v>0</v>
      </c>
      <c r="BK1334" s="221">
        <f t="shared" si="1044"/>
        <v>0</v>
      </c>
      <c r="BL1334" s="221">
        <f t="shared" si="1044"/>
        <v>0</v>
      </c>
      <c r="BM1334" s="221">
        <f t="shared" si="1044"/>
        <v>0</v>
      </c>
    </row>
    <row r="1335" spans="3:65" ht="12.75" outlineLevel="1">
      <c r="C1335" s="220">
        <f t="shared" si="1022"/>
        <v>12</v>
      </c>
      <c r="D1335" s="198" t="str">
        <f t="shared" si="1018"/>
        <v>…</v>
      </c>
      <c r="E1335" s="245" t="str">
        <f t="shared" si="1018"/>
        <v>Operating Expense</v>
      </c>
      <c r="F1335" s="215">
        <f t="shared" si="1018"/>
        <v>2</v>
      </c>
      <c r="G1335" s="215"/>
      <c r="H1335" s="276">
        <f t="shared" si="1019"/>
        <v>0.25345000000000001</v>
      </c>
      <c r="I1335" s="267"/>
      <c r="K1335" s="236">
        <f t="shared" si="1023"/>
        <v>0</v>
      </c>
      <c r="L1335" s="237">
        <f t="shared" si="1024"/>
        <v>0</v>
      </c>
      <c r="O1335" s="221">
        <f t="shared" si="1045" ref="O1335:AT1335">(O1277+O1306)/(1-$H1335)</f>
        <v>0</v>
      </c>
      <c r="P1335" s="221">
        <f t="shared" si="1045"/>
        <v>0</v>
      </c>
      <c r="Q1335" s="221">
        <f t="shared" si="1045"/>
        <v>0</v>
      </c>
      <c r="R1335" s="221">
        <f t="shared" si="1045"/>
        <v>0</v>
      </c>
      <c r="S1335" s="221">
        <f t="shared" si="1045"/>
        <v>0</v>
      </c>
      <c r="T1335" s="221">
        <f t="shared" si="1045"/>
        <v>0</v>
      </c>
      <c r="U1335" s="221">
        <f t="shared" si="1045"/>
        <v>0</v>
      </c>
      <c r="V1335" s="221">
        <f t="shared" si="1045"/>
        <v>0</v>
      </c>
      <c r="W1335" s="221">
        <f t="shared" si="1045"/>
        <v>0</v>
      </c>
      <c r="X1335" s="221">
        <f t="shared" si="1045"/>
        <v>0</v>
      </c>
      <c r="Y1335" s="221">
        <f t="shared" si="1045"/>
        <v>0</v>
      </c>
      <c r="Z1335" s="221">
        <f t="shared" si="1045"/>
        <v>0</v>
      </c>
      <c r="AA1335" s="221">
        <f t="shared" si="1045"/>
        <v>0</v>
      </c>
      <c r="AB1335" s="221">
        <f t="shared" si="1045"/>
        <v>0</v>
      </c>
      <c r="AC1335" s="221">
        <f t="shared" si="1045"/>
        <v>0</v>
      </c>
      <c r="AD1335" s="221">
        <f t="shared" si="1045"/>
        <v>0</v>
      </c>
      <c r="AE1335" s="221">
        <f t="shared" si="1045"/>
        <v>0</v>
      </c>
      <c r="AF1335" s="221">
        <f t="shared" si="1045"/>
        <v>0</v>
      </c>
      <c r="AG1335" s="221">
        <f t="shared" si="1045"/>
        <v>0</v>
      </c>
      <c r="AH1335" s="221">
        <f t="shared" si="1045"/>
        <v>0</v>
      </c>
      <c r="AI1335" s="221">
        <f t="shared" si="1045"/>
        <v>0</v>
      </c>
      <c r="AJ1335" s="221">
        <f t="shared" si="1045"/>
        <v>0</v>
      </c>
      <c r="AK1335" s="221">
        <f t="shared" si="1045"/>
        <v>0</v>
      </c>
      <c r="AL1335" s="221">
        <f t="shared" si="1045"/>
        <v>0</v>
      </c>
      <c r="AM1335" s="221">
        <f t="shared" si="1045"/>
        <v>0</v>
      </c>
      <c r="AN1335" s="221">
        <f t="shared" si="1045"/>
        <v>0</v>
      </c>
      <c r="AO1335" s="221">
        <f t="shared" si="1045"/>
        <v>0</v>
      </c>
      <c r="AP1335" s="221">
        <f t="shared" si="1045"/>
        <v>0</v>
      </c>
      <c r="AQ1335" s="221">
        <f t="shared" si="1045"/>
        <v>0</v>
      </c>
      <c r="AR1335" s="221">
        <f t="shared" si="1045"/>
        <v>0</v>
      </c>
      <c r="AS1335" s="221">
        <f t="shared" si="1045"/>
        <v>0</v>
      </c>
      <c r="AT1335" s="221">
        <f t="shared" si="1045"/>
        <v>0</v>
      </c>
      <c r="AU1335" s="221">
        <f t="shared" si="1046" ref="AU1335:BM1335">(AU1277+AU1306)/(1-$H1335)</f>
        <v>0</v>
      </c>
      <c r="AV1335" s="221">
        <f t="shared" si="1046"/>
        <v>0</v>
      </c>
      <c r="AW1335" s="221">
        <f t="shared" si="1046"/>
        <v>0</v>
      </c>
      <c r="AX1335" s="221">
        <f t="shared" si="1046"/>
        <v>0</v>
      </c>
      <c r="AY1335" s="221">
        <f t="shared" si="1046"/>
        <v>0</v>
      </c>
      <c r="AZ1335" s="221">
        <f t="shared" si="1046"/>
        <v>0</v>
      </c>
      <c r="BA1335" s="221">
        <f t="shared" si="1046"/>
        <v>0</v>
      </c>
      <c r="BB1335" s="221">
        <f t="shared" si="1046"/>
        <v>0</v>
      </c>
      <c r="BC1335" s="221">
        <f t="shared" si="1046"/>
        <v>0</v>
      </c>
      <c r="BD1335" s="221">
        <f t="shared" si="1046"/>
        <v>0</v>
      </c>
      <c r="BE1335" s="221">
        <f t="shared" si="1046"/>
        <v>0</v>
      </c>
      <c r="BF1335" s="221">
        <f t="shared" si="1046"/>
        <v>0</v>
      </c>
      <c r="BG1335" s="221">
        <f t="shared" si="1046"/>
        <v>0</v>
      </c>
      <c r="BH1335" s="221">
        <f t="shared" si="1046"/>
        <v>0</v>
      </c>
      <c r="BI1335" s="221">
        <f t="shared" si="1046"/>
        <v>0</v>
      </c>
      <c r="BJ1335" s="221">
        <f t="shared" si="1046"/>
        <v>0</v>
      </c>
      <c r="BK1335" s="221">
        <f t="shared" si="1046"/>
        <v>0</v>
      </c>
      <c r="BL1335" s="221">
        <f t="shared" si="1046"/>
        <v>0</v>
      </c>
      <c r="BM1335" s="221">
        <f t="shared" si="1046"/>
        <v>0</v>
      </c>
    </row>
    <row r="1336" spans="3:65" ht="12.75" outlineLevel="1">
      <c r="C1336" s="220">
        <f t="shared" si="1022"/>
        <v>13</v>
      </c>
      <c r="D1336" s="198" t="str">
        <f t="shared" si="1018"/>
        <v>…</v>
      </c>
      <c r="E1336" s="245" t="str">
        <f t="shared" si="1018"/>
        <v>Operating Expense</v>
      </c>
      <c r="F1336" s="215">
        <f t="shared" si="1018"/>
        <v>2</v>
      </c>
      <c r="G1336" s="215"/>
      <c r="H1336" s="276">
        <f t="shared" si="1019"/>
        <v>0.25345000000000001</v>
      </c>
      <c r="I1336" s="267"/>
      <c r="K1336" s="236">
        <f t="shared" si="1023"/>
        <v>0</v>
      </c>
      <c r="L1336" s="237">
        <f t="shared" si="1024"/>
        <v>0</v>
      </c>
      <c r="O1336" s="221">
        <f t="shared" si="1047" ref="O1336:AT1336">(O1278+O1307)/(1-$H1336)</f>
        <v>0</v>
      </c>
      <c r="P1336" s="221">
        <f t="shared" si="1047"/>
        <v>0</v>
      </c>
      <c r="Q1336" s="221">
        <f t="shared" si="1047"/>
        <v>0</v>
      </c>
      <c r="R1336" s="221">
        <f t="shared" si="1047"/>
        <v>0</v>
      </c>
      <c r="S1336" s="221">
        <f t="shared" si="1047"/>
        <v>0</v>
      </c>
      <c r="T1336" s="221">
        <f t="shared" si="1047"/>
        <v>0</v>
      </c>
      <c r="U1336" s="221">
        <f t="shared" si="1047"/>
        <v>0</v>
      </c>
      <c r="V1336" s="221">
        <f t="shared" si="1047"/>
        <v>0</v>
      </c>
      <c r="W1336" s="221">
        <f t="shared" si="1047"/>
        <v>0</v>
      </c>
      <c r="X1336" s="221">
        <f t="shared" si="1047"/>
        <v>0</v>
      </c>
      <c r="Y1336" s="221">
        <f t="shared" si="1047"/>
        <v>0</v>
      </c>
      <c r="Z1336" s="221">
        <f t="shared" si="1047"/>
        <v>0</v>
      </c>
      <c r="AA1336" s="221">
        <f t="shared" si="1047"/>
        <v>0</v>
      </c>
      <c r="AB1336" s="221">
        <f t="shared" si="1047"/>
        <v>0</v>
      </c>
      <c r="AC1336" s="221">
        <f t="shared" si="1047"/>
        <v>0</v>
      </c>
      <c r="AD1336" s="221">
        <f t="shared" si="1047"/>
        <v>0</v>
      </c>
      <c r="AE1336" s="221">
        <f t="shared" si="1047"/>
        <v>0</v>
      </c>
      <c r="AF1336" s="221">
        <f t="shared" si="1047"/>
        <v>0</v>
      </c>
      <c r="AG1336" s="221">
        <f t="shared" si="1047"/>
        <v>0</v>
      </c>
      <c r="AH1336" s="221">
        <f t="shared" si="1047"/>
        <v>0</v>
      </c>
      <c r="AI1336" s="221">
        <f t="shared" si="1047"/>
        <v>0</v>
      </c>
      <c r="AJ1336" s="221">
        <f t="shared" si="1047"/>
        <v>0</v>
      </c>
      <c r="AK1336" s="221">
        <f t="shared" si="1047"/>
        <v>0</v>
      </c>
      <c r="AL1336" s="221">
        <f t="shared" si="1047"/>
        <v>0</v>
      </c>
      <c r="AM1336" s="221">
        <f t="shared" si="1047"/>
        <v>0</v>
      </c>
      <c r="AN1336" s="221">
        <f t="shared" si="1047"/>
        <v>0</v>
      </c>
      <c r="AO1336" s="221">
        <f t="shared" si="1047"/>
        <v>0</v>
      </c>
      <c r="AP1336" s="221">
        <f t="shared" si="1047"/>
        <v>0</v>
      </c>
      <c r="AQ1336" s="221">
        <f t="shared" si="1047"/>
        <v>0</v>
      </c>
      <c r="AR1336" s="221">
        <f t="shared" si="1047"/>
        <v>0</v>
      </c>
      <c r="AS1336" s="221">
        <f t="shared" si="1047"/>
        <v>0</v>
      </c>
      <c r="AT1336" s="221">
        <f t="shared" si="1047"/>
        <v>0</v>
      </c>
      <c r="AU1336" s="221">
        <f t="shared" si="1048" ref="AU1336:BM1336">(AU1278+AU1307)/(1-$H1336)</f>
        <v>0</v>
      </c>
      <c r="AV1336" s="221">
        <f t="shared" si="1048"/>
        <v>0</v>
      </c>
      <c r="AW1336" s="221">
        <f t="shared" si="1048"/>
        <v>0</v>
      </c>
      <c r="AX1336" s="221">
        <f t="shared" si="1048"/>
        <v>0</v>
      </c>
      <c r="AY1336" s="221">
        <f t="shared" si="1048"/>
        <v>0</v>
      </c>
      <c r="AZ1336" s="221">
        <f t="shared" si="1048"/>
        <v>0</v>
      </c>
      <c r="BA1336" s="221">
        <f t="shared" si="1048"/>
        <v>0</v>
      </c>
      <c r="BB1336" s="221">
        <f t="shared" si="1048"/>
        <v>0</v>
      </c>
      <c r="BC1336" s="221">
        <f t="shared" si="1048"/>
        <v>0</v>
      </c>
      <c r="BD1336" s="221">
        <f t="shared" si="1048"/>
        <v>0</v>
      </c>
      <c r="BE1336" s="221">
        <f t="shared" si="1048"/>
        <v>0</v>
      </c>
      <c r="BF1336" s="221">
        <f t="shared" si="1048"/>
        <v>0</v>
      </c>
      <c r="BG1336" s="221">
        <f t="shared" si="1048"/>
        <v>0</v>
      </c>
      <c r="BH1336" s="221">
        <f t="shared" si="1048"/>
        <v>0</v>
      </c>
      <c r="BI1336" s="221">
        <f t="shared" si="1048"/>
        <v>0</v>
      </c>
      <c r="BJ1336" s="221">
        <f t="shared" si="1048"/>
        <v>0</v>
      </c>
      <c r="BK1336" s="221">
        <f t="shared" si="1048"/>
        <v>0</v>
      </c>
      <c r="BL1336" s="221">
        <f t="shared" si="1048"/>
        <v>0</v>
      </c>
      <c r="BM1336" s="221">
        <f t="shared" si="1048"/>
        <v>0</v>
      </c>
    </row>
    <row r="1337" spans="3:65" ht="12.75" outlineLevel="1">
      <c r="C1337" s="220">
        <f t="shared" si="1022"/>
        <v>14</v>
      </c>
      <c r="D1337" s="198" t="str">
        <f t="shared" si="1018"/>
        <v>…</v>
      </c>
      <c r="E1337" s="245" t="str">
        <f t="shared" si="1018"/>
        <v>Operating Expense</v>
      </c>
      <c r="F1337" s="215">
        <f t="shared" si="1018"/>
        <v>2</v>
      </c>
      <c r="G1337" s="215"/>
      <c r="H1337" s="276">
        <f t="shared" si="1019"/>
        <v>0.25345000000000001</v>
      </c>
      <c r="I1337" s="267"/>
      <c r="K1337" s="236">
        <f t="shared" si="1023"/>
        <v>0</v>
      </c>
      <c r="L1337" s="237">
        <f t="shared" si="1024"/>
        <v>0</v>
      </c>
      <c r="O1337" s="221">
        <f t="shared" si="1049" ref="O1337:AT1337">(O1279+O1308)/(1-$H1337)</f>
        <v>0</v>
      </c>
      <c r="P1337" s="221">
        <f t="shared" si="1049"/>
        <v>0</v>
      </c>
      <c r="Q1337" s="221">
        <f t="shared" si="1049"/>
        <v>0</v>
      </c>
      <c r="R1337" s="221">
        <f t="shared" si="1049"/>
        <v>0</v>
      </c>
      <c r="S1337" s="221">
        <f t="shared" si="1049"/>
        <v>0</v>
      </c>
      <c r="T1337" s="221">
        <f t="shared" si="1049"/>
        <v>0</v>
      </c>
      <c r="U1337" s="221">
        <f t="shared" si="1049"/>
        <v>0</v>
      </c>
      <c r="V1337" s="221">
        <f t="shared" si="1049"/>
        <v>0</v>
      </c>
      <c r="W1337" s="221">
        <f t="shared" si="1049"/>
        <v>0</v>
      </c>
      <c r="X1337" s="221">
        <f t="shared" si="1049"/>
        <v>0</v>
      </c>
      <c r="Y1337" s="221">
        <f t="shared" si="1049"/>
        <v>0</v>
      </c>
      <c r="Z1337" s="221">
        <f t="shared" si="1049"/>
        <v>0</v>
      </c>
      <c r="AA1337" s="221">
        <f t="shared" si="1049"/>
        <v>0</v>
      </c>
      <c r="AB1337" s="221">
        <f t="shared" si="1049"/>
        <v>0</v>
      </c>
      <c r="AC1337" s="221">
        <f t="shared" si="1049"/>
        <v>0</v>
      </c>
      <c r="AD1337" s="221">
        <f t="shared" si="1049"/>
        <v>0</v>
      </c>
      <c r="AE1337" s="221">
        <f t="shared" si="1049"/>
        <v>0</v>
      </c>
      <c r="AF1337" s="221">
        <f t="shared" si="1049"/>
        <v>0</v>
      </c>
      <c r="AG1337" s="221">
        <f t="shared" si="1049"/>
        <v>0</v>
      </c>
      <c r="AH1337" s="221">
        <f t="shared" si="1049"/>
        <v>0</v>
      </c>
      <c r="AI1337" s="221">
        <f t="shared" si="1049"/>
        <v>0</v>
      </c>
      <c r="AJ1337" s="221">
        <f t="shared" si="1049"/>
        <v>0</v>
      </c>
      <c r="AK1337" s="221">
        <f t="shared" si="1049"/>
        <v>0</v>
      </c>
      <c r="AL1337" s="221">
        <f t="shared" si="1049"/>
        <v>0</v>
      </c>
      <c r="AM1337" s="221">
        <f t="shared" si="1049"/>
        <v>0</v>
      </c>
      <c r="AN1337" s="221">
        <f t="shared" si="1049"/>
        <v>0</v>
      </c>
      <c r="AO1337" s="221">
        <f t="shared" si="1049"/>
        <v>0</v>
      </c>
      <c r="AP1337" s="221">
        <f t="shared" si="1049"/>
        <v>0</v>
      </c>
      <c r="AQ1337" s="221">
        <f t="shared" si="1049"/>
        <v>0</v>
      </c>
      <c r="AR1337" s="221">
        <f t="shared" si="1049"/>
        <v>0</v>
      </c>
      <c r="AS1337" s="221">
        <f t="shared" si="1049"/>
        <v>0</v>
      </c>
      <c r="AT1337" s="221">
        <f t="shared" si="1049"/>
        <v>0</v>
      </c>
      <c r="AU1337" s="221">
        <f t="shared" si="1050" ref="AU1337:BM1337">(AU1279+AU1308)/(1-$H1337)</f>
        <v>0</v>
      </c>
      <c r="AV1337" s="221">
        <f t="shared" si="1050"/>
        <v>0</v>
      </c>
      <c r="AW1337" s="221">
        <f t="shared" si="1050"/>
        <v>0</v>
      </c>
      <c r="AX1337" s="221">
        <f t="shared" si="1050"/>
        <v>0</v>
      </c>
      <c r="AY1337" s="221">
        <f t="shared" si="1050"/>
        <v>0</v>
      </c>
      <c r="AZ1337" s="221">
        <f t="shared" si="1050"/>
        <v>0</v>
      </c>
      <c r="BA1337" s="221">
        <f t="shared" si="1050"/>
        <v>0</v>
      </c>
      <c r="BB1337" s="221">
        <f t="shared" si="1050"/>
        <v>0</v>
      </c>
      <c r="BC1337" s="221">
        <f t="shared" si="1050"/>
        <v>0</v>
      </c>
      <c r="BD1337" s="221">
        <f t="shared" si="1050"/>
        <v>0</v>
      </c>
      <c r="BE1337" s="221">
        <f t="shared" si="1050"/>
        <v>0</v>
      </c>
      <c r="BF1337" s="221">
        <f t="shared" si="1050"/>
        <v>0</v>
      </c>
      <c r="BG1337" s="221">
        <f t="shared" si="1050"/>
        <v>0</v>
      </c>
      <c r="BH1337" s="221">
        <f t="shared" si="1050"/>
        <v>0</v>
      </c>
      <c r="BI1337" s="221">
        <f t="shared" si="1050"/>
        <v>0</v>
      </c>
      <c r="BJ1337" s="221">
        <f t="shared" si="1050"/>
        <v>0</v>
      </c>
      <c r="BK1337" s="221">
        <f t="shared" si="1050"/>
        <v>0</v>
      </c>
      <c r="BL1337" s="221">
        <f t="shared" si="1050"/>
        <v>0</v>
      </c>
      <c r="BM1337" s="221">
        <f t="shared" si="1050"/>
        <v>0</v>
      </c>
    </row>
    <row r="1338" spans="3:65" ht="12.75" outlineLevel="1">
      <c r="C1338" s="220">
        <f t="shared" si="1022"/>
        <v>15</v>
      </c>
      <c r="D1338" s="198" t="str">
        <f t="shared" si="1018"/>
        <v>…</v>
      </c>
      <c r="E1338" s="245" t="str">
        <f t="shared" si="1018"/>
        <v>Operating Expense</v>
      </c>
      <c r="F1338" s="215">
        <f t="shared" si="1018"/>
        <v>2</v>
      </c>
      <c r="G1338" s="215"/>
      <c r="H1338" s="276">
        <f t="shared" si="1019"/>
        <v>0.25345000000000001</v>
      </c>
      <c r="I1338" s="267"/>
      <c r="K1338" s="236">
        <f t="shared" si="1023"/>
        <v>0</v>
      </c>
      <c r="L1338" s="237">
        <f t="shared" si="1024"/>
        <v>0</v>
      </c>
      <c r="O1338" s="221">
        <f t="shared" si="1051" ref="O1338:AT1338">(O1280+O1309)/(1-$H1338)</f>
        <v>0</v>
      </c>
      <c r="P1338" s="221">
        <f t="shared" si="1051"/>
        <v>0</v>
      </c>
      <c r="Q1338" s="221">
        <f t="shared" si="1051"/>
        <v>0</v>
      </c>
      <c r="R1338" s="221">
        <f t="shared" si="1051"/>
        <v>0</v>
      </c>
      <c r="S1338" s="221">
        <f t="shared" si="1051"/>
        <v>0</v>
      </c>
      <c r="T1338" s="221">
        <f t="shared" si="1051"/>
        <v>0</v>
      </c>
      <c r="U1338" s="221">
        <f t="shared" si="1051"/>
        <v>0</v>
      </c>
      <c r="V1338" s="221">
        <f t="shared" si="1051"/>
        <v>0</v>
      </c>
      <c r="W1338" s="221">
        <f t="shared" si="1051"/>
        <v>0</v>
      </c>
      <c r="X1338" s="221">
        <f t="shared" si="1051"/>
        <v>0</v>
      </c>
      <c r="Y1338" s="221">
        <f t="shared" si="1051"/>
        <v>0</v>
      </c>
      <c r="Z1338" s="221">
        <f t="shared" si="1051"/>
        <v>0</v>
      </c>
      <c r="AA1338" s="221">
        <f t="shared" si="1051"/>
        <v>0</v>
      </c>
      <c r="AB1338" s="221">
        <f t="shared" si="1051"/>
        <v>0</v>
      </c>
      <c r="AC1338" s="221">
        <f t="shared" si="1051"/>
        <v>0</v>
      </c>
      <c r="AD1338" s="221">
        <f t="shared" si="1051"/>
        <v>0</v>
      </c>
      <c r="AE1338" s="221">
        <f t="shared" si="1051"/>
        <v>0</v>
      </c>
      <c r="AF1338" s="221">
        <f t="shared" si="1051"/>
        <v>0</v>
      </c>
      <c r="AG1338" s="221">
        <f t="shared" si="1051"/>
        <v>0</v>
      </c>
      <c r="AH1338" s="221">
        <f t="shared" si="1051"/>
        <v>0</v>
      </c>
      <c r="AI1338" s="221">
        <f t="shared" si="1051"/>
        <v>0</v>
      </c>
      <c r="AJ1338" s="221">
        <f t="shared" si="1051"/>
        <v>0</v>
      </c>
      <c r="AK1338" s="221">
        <f t="shared" si="1051"/>
        <v>0</v>
      </c>
      <c r="AL1338" s="221">
        <f t="shared" si="1051"/>
        <v>0</v>
      </c>
      <c r="AM1338" s="221">
        <f t="shared" si="1051"/>
        <v>0</v>
      </c>
      <c r="AN1338" s="221">
        <f t="shared" si="1051"/>
        <v>0</v>
      </c>
      <c r="AO1338" s="221">
        <f t="shared" si="1051"/>
        <v>0</v>
      </c>
      <c r="AP1338" s="221">
        <f t="shared" si="1051"/>
        <v>0</v>
      </c>
      <c r="AQ1338" s="221">
        <f t="shared" si="1051"/>
        <v>0</v>
      </c>
      <c r="AR1338" s="221">
        <f t="shared" si="1051"/>
        <v>0</v>
      </c>
      <c r="AS1338" s="221">
        <f t="shared" si="1051"/>
        <v>0</v>
      </c>
      <c r="AT1338" s="221">
        <f t="shared" si="1051"/>
        <v>0</v>
      </c>
      <c r="AU1338" s="221">
        <f t="shared" si="1052" ref="AU1338:BM1338">(AU1280+AU1309)/(1-$H1338)</f>
        <v>0</v>
      </c>
      <c r="AV1338" s="221">
        <f t="shared" si="1052"/>
        <v>0</v>
      </c>
      <c r="AW1338" s="221">
        <f t="shared" si="1052"/>
        <v>0</v>
      </c>
      <c r="AX1338" s="221">
        <f t="shared" si="1052"/>
        <v>0</v>
      </c>
      <c r="AY1338" s="221">
        <f t="shared" si="1052"/>
        <v>0</v>
      </c>
      <c r="AZ1338" s="221">
        <f t="shared" si="1052"/>
        <v>0</v>
      </c>
      <c r="BA1338" s="221">
        <f t="shared" si="1052"/>
        <v>0</v>
      </c>
      <c r="BB1338" s="221">
        <f t="shared" si="1052"/>
        <v>0</v>
      </c>
      <c r="BC1338" s="221">
        <f t="shared" si="1052"/>
        <v>0</v>
      </c>
      <c r="BD1338" s="221">
        <f t="shared" si="1052"/>
        <v>0</v>
      </c>
      <c r="BE1338" s="221">
        <f t="shared" si="1052"/>
        <v>0</v>
      </c>
      <c r="BF1338" s="221">
        <f t="shared" si="1052"/>
        <v>0</v>
      </c>
      <c r="BG1338" s="221">
        <f t="shared" si="1052"/>
        <v>0</v>
      </c>
      <c r="BH1338" s="221">
        <f t="shared" si="1052"/>
        <v>0</v>
      </c>
      <c r="BI1338" s="221">
        <f t="shared" si="1052"/>
        <v>0</v>
      </c>
      <c r="BJ1338" s="221">
        <f t="shared" si="1052"/>
        <v>0</v>
      </c>
      <c r="BK1338" s="221">
        <f t="shared" si="1052"/>
        <v>0</v>
      </c>
      <c r="BL1338" s="221">
        <f t="shared" si="1052"/>
        <v>0</v>
      </c>
      <c r="BM1338" s="221">
        <f t="shared" si="1052"/>
        <v>0</v>
      </c>
    </row>
    <row r="1339" spans="3:65" ht="12.75" outlineLevel="1">
      <c r="C1339" s="220">
        <f t="shared" si="1022"/>
        <v>16</v>
      </c>
      <c r="D1339" s="198" t="str">
        <f t="shared" si="1018"/>
        <v>…</v>
      </c>
      <c r="E1339" s="245" t="str">
        <f t="shared" si="1018"/>
        <v>Operating Expense</v>
      </c>
      <c r="F1339" s="215">
        <f t="shared" si="1018"/>
        <v>2</v>
      </c>
      <c r="G1339" s="215"/>
      <c r="H1339" s="276">
        <f t="shared" si="1019"/>
        <v>0.25345000000000001</v>
      </c>
      <c r="I1339" s="267"/>
      <c r="K1339" s="236">
        <f t="shared" si="1023"/>
        <v>0</v>
      </c>
      <c r="L1339" s="237">
        <f t="shared" si="1024"/>
        <v>0</v>
      </c>
      <c r="O1339" s="221">
        <f t="shared" si="1053" ref="O1339:AT1339">(O1281+O1310)/(1-$H1339)</f>
        <v>0</v>
      </c>
      <c r="P1339" s="221">
        <f t="shared" si="1053"/>
        <v>0</v>
      </c>
      <c r="Q1339" s="221">
        <f t="shared" si="1053"/>
        <v>0</v>
      </c>
      <c r="R1339" s="221">
        <f t="shared" si="1053"/>
        <v>0</v>
      </c>
      <c r="S1339" s="221">
        <f t="shared" si="1053"/>
        <v>0</v>
      </c>
      <c r="T1339" s="221">
        <f t="shared" si="1053"/>
        <v>0</v>
      </c>
      <c r="U1339" s="221">
        <f t="shared" si="1053"/>
        <v>0</v>
      </c>
      <c r="V1339" s="221">
        <f t="shared" si="1053"/>
        <v>0</v>
      </c>
      <c r="W1339" s="221">
        <f t="shared" si="1053"/>
        <v>0</v>
      </c>
      <c r="X1339" s="221">
        <f t="shared" si="1053"/>
        <v>0</v>
      </c>
      <c r="Y1339" s="221">
        <f t="shared" si="1053"/>
        <v>0</v>
      </c>
      <c r="Z1339" s="221">
        <f t="shared" si="1053"/>
        <v>0</v>
      </c>
      <c r="AA1339" s="221">
        <f t="shared" si="1053"/>
        <v>0</v>
      </c>
      <c r="AB1339" s="221">
        <f t="shared" si="1053"/>
        <v>0</v>
      </c>
      <c r="AC1339" s="221">
        <f t="shared" si="1053"/>
        <v>0</v>
      </c>
      <c r="AD1339" s="221">
        <f t="shared" si="1053"/>
        <v>0</v>
      </c>
      <c r="AE1339" s="221">
        <f t="shared" si="1053"/>
        <v>0</v>
      </c>
      <c r="AF1339" s="221">
        <f t="shared" si="1053"/>
        <v>0</v>
      </c>
      <c r="AG1339" s="221">
        <f t="shared" si="1053"/>
        <v>0</v>
      </c>
      <c r="AH1339" s="221">
        <f t="shared" si="1053"/>
        <v>0</v>
      </c>
      <c r="AI1339" s="221">
        <f t="shared" si="1053"/>
        <v>0</v>
      </c>
      <c r="AJ1339" s="221">
        <f t="shared" si="1053"/>
        <v>0</v>
      </c>
      <c r="AK1339" s="221">
        <f t="shared" si="1053"/>
        <v>0</v>
      </c>
      <c r="AL1339" s="221">
        <f t="shared" si="1053"/>
        <v>0</v>
      </c>
      <c r="AM1339" s="221">
        <f t="shared" si="1053"/>
        <v>0</v>
      </c>
      <c r="AN1339" s="221">
        <f t="shared" si="1053"/>
        <v>0</v>
      </c>
      <c r="AO1339" s="221">
        <f t="shared" si="1053"/>
        <v>0</v>
      </c>
      <c r="AP1339" s="221">
        <f t="shared" si="1053"/>
        <v>0</v>
      </c>
      <c r="AQ1339" s="221">
        <f t="shared" si="1053"/>
        <v>0</v>
      </c>
      <c r="AR1339" s="221">
        <f t="shared" si="1053"/>
        <v>0</v>
      </c>
      <c r="AS1339" s="221">
        <f t="shared" si="1053"/>
        <v>0</v>
      </c>
      <c r="AT1339" s="221">
        <f t="shared" si="1053"/>
        <v>0</v>
      </c>
      <c r="AU1339" s="221">
        <f t="shared" si="1054" ref="AU1339:BM1339">(AU1281+AU1310)/(1-$H1339)</f>
        <v>0</v>
      </c>
      <c r="AV1339" s="221">
        <f t="shared" si="1054"/>
        <v>0</v>
      </c>
      <c r="AW1339" s="221">
        <f t="shared" si="1054"/>
        <v>0</v>
      </c>
      <c r="AX1339" s="221">
        <f t="shared" si="1054"/>
        <v>0</v>
      </c>
      <c r="AY1339" s="221">
        <f t="shared" si="1054"/>
        <v>0</v>
      </c>
      <c r="AZ1339" s="221">
        <f t="shared" si="1054"/>
        <v>0</v>
      </c>
      <c r="BA1339" s="221">
        <f t="shared" si="1054"/>
        <v>0</v>
      </c>
      <c r="BB1339" s="221">
        <f t="shared" si="1054"/>
        <v>0</v>
      </c>
      <c r="BC1339" s="221">
        <f t="shared" si="1054"/>
        <v>0</v>
      </c>
      <c r="BD1339" s="221">
        <f t="shared" si="1054"/>
        <v>0</v>
      </c>
      <c r="BE1339" s="221">
        <f t="shared" si="1054"/>
        <v>0</v>
      </c>
      <c r="BF1339" s="221">
        <f t="shared" si="1054"/>
        <v>0</v>
      </c>
      <c r="BG1339" s="221">
        <f t="shared" si="1054"/>
        <v>0</v>
      </c>
      <c r="BH1339" s="221">
        <f t="shared" si="1054"/>
        <v>0</v>
      </c>
      <c r="BI1339" s="221">
        <f t="shared" si="1054"/>
        <v>0</v>
      </c>
      <c r="BJ1339" s="221">
        <f t="shared" si="1054"/>
        <v>0</v>
      </c>
      <c r="BK1339" s="221">
        <f t="shared" si="1054"/>
        <v>0</v>
      </c>
      <c r="BL1339" s="221">
        <f t="shared" si="1054"/>
        <v>0</v>
      </c>
      <c r="BM1339" s="221">
        <f t="shared" si="1054"/>
        <v>0</v>
      </c>
    </row>
    <row r="1340" spans="3:65" ht="12.75" outlineLevel="1">
      <c r="C1340" s="220">
        <f t="shared" si="1022"/>
        <v>17</v>
      </c>
      <c r="D1340" s="198" t="str">
        <f t="shared" si="1018"/>
        <v>…</v>
      </c>
      <c r="E1340" s="245" t="str">
        <f t="shared" si="1018"/>
        <v>Operating Expense</v>
      </c>
      <c r="F1340" s="215">
        <f t="shared" si="1018"/>
        <v>2</v>
      </c>
      <c r="G1340" s="215"/>
      <c r="H1340" s="276">
        <f t="shared" si="1019"/>
        <v>0.25345000000000001</v>
      </c>
      <c r="I1340" s="267"/>
      <c r="K1340" s="236">
        <f t="shared" si="1023"/>
        <v>0</v>
      </c>
      <c r="L1340" s="237">
        <f t="shared" si="1024"/>
        <v>0</v>
      </c>
      <c r="O1340" s="221">
        <f t="shared" si="1055" ref="O1340:AT1340">(O1282+O1311)/(1-$H1340)</f>
        <v>0</v>
      </c>
      <c r="P1340" s="221">
        <f t="shared" si="1055"/>
        <v>0</v>
      </c>
      <c r="Q1340" s="221">
        <f t="shared" si="1055"/>
        <v>0</v>
      </c>
      <c r="R1340" s="221">
        <f t="shared" si="1055"/>
        <v>0</v>
      </c>
      <c r="S1340" s="221">
        <f t="shared" si="1055"/>
        <v>0</v>
      </c>
      <c r="T1340" s="221">
        <f t="shared" si="1055"/>
        <v>0</v>
      </c>
      <c r="U1340" s="221">
        <f t="shared" si="1055"/>
        <v>0</v>
      </c>
      <c r="V1340" s="221">
        <f t="shared" si="1055"/>
        <v>0</v>
      </c>
      <c r="W1340" s="221">
        <f t="shared" si="1055"/>
        <v>0</v>
      </c>
      <c r="X1340" s="221">
        <f t="shared" si="1055"/>
        <v>0</v>
      </c>
      <c r="Y1340" s="221">
        <f t="shared" si="1055"/>
        <v>0</v>
      </c>
      <c r="Z1340" s="221">
        <f t="shared" si="1055"/>
        <v>0</v>
      </c>
      <c r="AA1340" s="221">
        <f t="shared" si="1055"/>
        <v>0</v>
      </c>
      <c r="AB1340" s="221">
        <f t="shared" si="1055"/>
        <v>0</v>
      </c>
      <c r="AC1340" s="221">
        <f t="shared" si="1055"/>
        <v>0</v>
      </c>
      <c r="AD1340" s="221">
        <f t="shared" si="1055"/>
        <v>0</v>
      </c>
      <c r="AE1340" s="221">
        <f t="shared" si="1055"/>
        <v>0</v>
      </c>
      <c r="AF1340" s="221">
        <f t="shared" si="1055"/>
        <v>0</v>
      </c>
      <c r="AG1340" s="221">
        <f t="shared" si="1055"/>
        <v>0</v>
      </c>
      <c r="AH1340" s="221">
        <f t="shared" si="1055"/>
        <v>0</v>
      </c>
      <c r="AI1340" s="221">
        <f t="shared" si="1055"/>
        <v>0</v>
      </c>
      <c r="AJ1340" s="221">
        <f t="shared" si="1055"/>
        <v>0</v>
      </c>
      <c r="AK1340" s="221">
        <f t="shared" si="1055"/>
        <v>0</v>
      </c>
      <c r="AL1340" s="221">
        <f t="shared" si="1055"/>
        <v>0</v>
      </c>
      <c r="AM1340" s="221">
        <f t="shared" si="1055"/>
        <v>0</v>
      </c>
      <c r="AN1340" s="221">
        <f t="shared" si="1055"/>
        <v>0</v>
      </c>
      <c r="AO1340" s="221">
        <f t="shared" si="1055"/>
        <v>0</v>
      </c>
      <c r="AP1340" s="221">
        <f t="shared" si="1055"/>
        <v>0</v>
      </c>
      <c r="AQ1340" s="221">
        <f t="shared" si="1055"/>
        <v>0</v>
      </c>
      <c r="AR1340" s="221">
        <f t="shared" si="1055"/>
        <v>0</v>
      </c>
      <c r="AS1340" s="221">
        <f t="shared" si="1055"/>
        <v>0</v>
      </c>
      <c r="AT1340" s="221">
        <f t="shared" si="1055"/>
        <v>0</v>
      </c>
      <c r="AU1340" s="221">
        <f t="shared" si="1056" ref="AU1340:BM1340">(AU1282+AU1311)/(1-$H1340)</f>
        <v>0</v>
      </c>
      <c r="AV1340" s="221">
        <f t="shared" si="1056"/>
        <v>0</v>
      </c>
      <c r="AW1340" s="221">
        <f t="shared" si="1056"/>
        <v>0</v>
      </c>
      <c r="AX1340" s="221">
        <f t="shared" si="1056"/>
        <v>0</v>
      </c>
      <c r="AY1340" s="221">
        <f t="shared" si="1056"/>
        <v>0</v>
      </c>
      <c r="AZ1340" s="221">
        <f t="shared" si="1056"/>
        <v>0</v>
      </c>
      <c r="BA1340" s="221">
        <f t="shared" si="1056"/>
        <v>0</v>
      </c>
      <c r="BB1340" s="221">
        <f t="shared" si="1056"/>
        <v>0</v>
      </c>
      <c r="BC1340" s="221">
        <f t="shared" si="1056"/>
        <v>0</v>
      </c>
      <c r="BD1340" s="221">
        <f t="shared" si="1056"/>
        <v>0</v>
      </c>
      <c r="BE1340" s="221">
        <f t="shared" si="1056"/>
        <v>0</v>
      </c>
      <c r="BF1340" s="221">
        <f t="shared" si="1056"/>
        <v>0</v>
      </c>
      <c r="BG1340" s="221">
        <f t="shared" si="1056"/>
        <v>0</v>
      </c>
      <c r="BH1340" s="221">
        <f t="shared" si="1056"/>
        <v>0</v>
      </c>
      <c r="BI1340" s="221">
        <f t="shared" si="1056"/>
        <v>0</v>
      </c>
      <c r="BJ1340" s="221">
        <f t="shared" si="1056"/>
        <v>0</v>
      </c>
      <c r="BK1340" s="221">
        <f t="shared" si="1056"/>
        <v>0</v>
      </c>
      <c r="BL1340" s="221">
        <f t="shared" si="1056"/>
        <v>0</v>
      </c>
      <c r="BM1340" s="221">
        <f t="shared" si="1056"/>
        <v>0</v>
      </c>
    </row>
    <row r="1341" spans="3:65" ht="12.75" outlineLevel="1">
      <c r="C1341" s="220">
        <f t="shared" si="1022"/>
        <v>18</v>
      </c>
      <c r="D1341" s="198" t="str">
        <f t="shared" si="1018"/>
        <v>…</v>
      </c>
      <c r="E1341" s="245" t="str">
        <f t="shared" si="1018"/>
        <v>Operating Expense</v>
      </c>
      <c r="F1341" s="215">
        <f t="shared" si="1018"/>
        <v>2</v>
      </c>
      <c r="G1341" s="215"/>
      <c r="H1341" s="276">
        <f t="shared" si="1019"/>
        <v>0.25345000000000001</v>
      </c>
      <c r="I1341" s="267"/>
      <c r="K1341" s="236">
        <f t="shared" si="1023"/>
        <v>0</v>
      </c>
      <c r="L1341" s="237">
        <f t="shared" si="1024"/>
        <v>0</v>
      </c>
      <c r="O1341" s="221">
        <f t="shared" si="1057" ref="O1341:AT1341">(O1283+O1312)/(1-$H1341)</f>
        <v>0</v>
      </c>
      <c r="P1341" s="221">
        <f t="shared" si="1057"/>
        <v>0</v>
      </c>
      <c r="Q1341" s="221">
        <f t="shared" si="1057"/>
        <v>0</v>
      </c>
      <c r="R1341" s="221">
        <f t="shared" si="1057"/>
        <v>0</v>
      </c>
      <c r="S1341" s="221">
        <f t="shared" si="1057"/>
        <v>0</v>
      </c>
      <c r="T1341" s="221">
        <f t="shared" si="1057"/>
        <v>0</v>
      </c>
      <c r="U1341" s="221">
        <f t="shared" si="1057"/>
        <v>0</v>
      </c>
      <c r="V1341" s="221">
        <f t="shared" si="1057"/>
        <v>0</v>
      </c>
      <c r="W1341" s="221">
        <f t="shared" si="1057"/>
        <v>0</v>
      </c>
      <c r="X1341" s="221">
        <f t="shared" si="1057"/>
        <v>0</v>
      </c>
      <c r="Y1341" s="221">
        <f t="shared" si="1057"/>
        <v>0</v>
      </c>
      <c r="Z1341" s="221">
        <f t="shared" si="1057"/>
        <v>0</v>
      </c>
      <c r="AA1341" s="221">
        <f t="shared" si="1057"/>
        <v>0</v>
      </c>
      <c r="AB1341" s="221">
        <f t="shared" si="1057"/>
        <v>0</v>
      </c>
      <c r="AC1341" s="221">
        <f t="shared" si="1057"/>
        <v>0</v>
      </c>
      <c r="AD1341" s="221">
        <f t="shared" si="1057"/>
        <v>0</v>
      </c>
      <c r="AE1341" s="221">
        <f t="shared" si="1057"/>
        <v>0</v>
      </c>
      <c r="AF1341" s="221">
        <f t="shared" si="1057"/>
        <v>0</v>
      </c>
      <c r="AG1341" s="221">
        <f t="shared" si="1057"/>
        <v>0</v>
      </c>
      <c r="AH1341" s="221">
        <f t="shared" si="1057"/>
        <v>0</v>
      </c>
      <c r="AI1341" s="221">
        <f t="shared" si="1057"/>
        <v>0</v>
      </c>
      <c r="AJ1341" s="221">
        <f t="shared" si="1057"/>
        <v>0</v>
      </c>
      <c r="AK1341" s="221">
        <f t="shared" si="1057"/>
        <v>0</v>
      </c>
      <c r="AL1341" s="221">
        <f t="shared" si="1057"/>
        <v>0</v>
      </c>
      <c r="AM1341" s="221">
        <f t="shared" si="1057"/>
        <v>0</v>
      </c>
      <c r="AN1341" s="221">
        <f t="shared" si="1057"/>
        <v>0</v>
      </c>
      <c r="AO1341" s="221">
        <f t="shared" si="1057"/>
        <v>0</v>
      </c>
      <c r="AP1341" s="221">
        <f t="shared" si="1057"/>
        <v>0</v>
      </c>
      <c r="AQ1341" s="221">
        <f t="shared" si="1057"/>
        <v>0</v>
      </c>
      <c r="AR1341" s="221">
        <f t="shared" si="1057"/>
        <v>0</v>
      </c>
      <c r="AS1341" s="221">
        <f t="shared" si="1057"/>
        <v>0</v>
      </c>
      <c r="AT1341" s="221">
        <f t="shared" si="1057"/>
        <v>0</v>
      </c>
      <c r="AU1341" s="221">
        <f t="shared" si="1058" ref="AU1341:BM1341">(AU1283+AU1312)/(1-$H1341)</f>
        <v>0</v>
      </c>
      <c r="AV1341" s="221">
        <f t="shared" si="1058"/>
        <v>0</v>
      </c>
      <c r="AW1341" s="221">
        <f t="shared" si="1058"/>
        <v>0</v>
      </c>
      <c r="AX1341" s="221">
        <f t="shared" si="1058"/>
        <v>0</v>
      </c>
      <c r="AY1341" s="221">
        <f t="shared" si="1058"/>
        <v>0</v>
      </c>
      <c r="AZ1341" s="221">
        <f t="shared" si="1058"/>
        <v>0</v>
      </c>
      <c r="BA1341" s="221">
        <f t="shared" si="1058"/>
        <v>0</v>
      </c>
      <c r="BB1341" s="221">
        <f t="shared" si="1058"/>
        <v>0</v>
      </c>
      <c r="BC1341" s="221">
        <f t="shared" si="1058"/>
        <v>0</v>
      </c>
      <c r="BD1341" s="221">
        <f t="shared" si="1058"/>
        <v>0</v>
      </c>
      <c r="BE1341" s="221">
        <f t="shared" si="1058"/>
        <v>0</v>
      </c>
      <c r="BF1341" s="221">
        <f t="shared" si="1058"/>
        <v>0</v>
      </c>
      <c r="BG1341" s="221">
        <f t="shared" si="1058"/>
        <v>0</v>
      </c>
      <c r="BH1341" s="221">
        <f t="shared" si="1058"/>
        <v>0</v>
      </c>
      <c r="BI1341" s="221">
        <f t="shared" si="1058"/>
        <v>0</v>
      </c>
      <c r="BJ1341" s="221">
        <f t="shared" si="1058"/>
        <v>0</v>
      </c>
      <c r="BK1341" s="221">
        <f t="shared" si="1058"/>
        <v>0</v>
      </c>
      <c r="BL1341" s="221">
        <f t="shared" si="1058"/>
        <v>0</v>
      </c>
      <c r="BM1341" s="221">
        <f t="shared" si="1058"/>
        <v>0</v>
      </c>
    </row>
    <row r="1342" spans="3:65" ht="12.75" outlineLevel="1">
      <c r="C1342" s="220">
        <f t="shared" si="1022"/>
        <v>19</v>
      </c>
      <c r="D1342" s="198" t="str">
        <f t="shared" si="1018"/>
        <v>…</v>
      </c>
      <c r="E1342" s="245" t="str">
        <f t="shared" si="1018"/>
        <v>Operating Expense</v>
      </c>
      <c r="F1342" s="215">
        <f t="shared" si="1018"/>
        <v>2</v>
      </c>
      <c r="G1342" s="215"/>
      <c r="H1342" s="276">
        <f t="shared" si="1019"/>
        <v>0.25345000000000001</v>
      </c>
      <c r="I1342" s="267"/>
      <c r="K1342" s="236">
        <f t="shared" si="1023"/>
        <v>0</v>
      </c>
      <c r="L1342" s="237">
        <f t="shared" si="1024"/>
        <v>0</v>
      </c>
      <c r="O1342" s="221">
        <f t="shared" si="1059" ref="O1342:AT1342">(O1284+O1313)/(1-$H1342)</f>
        <v>0</v>
      </c>
      <c r="P1342" s="221">
        <f t="shared" si="1059"/>
        <v>0</v>
      </c>
      <c r="Q1342" s="221">
        <f t="shared" si="1059"/>
        <v>0</v>
      </c>
      <c r="R1342" s="221">
        <f t="shared" si="1059"/>
        <v>0</v>
      </c>
      <c r="S1342" s="221">
        <f t="shared" si="1059"/>
        <v>0</v>
      </c>
      <c r="T1342" s="221">
        <f t="shared" si="1059"/>
        <v>0</v>
      </c>
      <c r="U1342" s="221">
        <f t="shared" si="1059"/>
        <v>0</v>
      </c>
      <c r="V1342" s="221">
        <f t="shared" si="1059"/>
        <v>0</v>
      </c>
      <c r="W1342" s="221">
        <f t="shared" si="1059"/>
        <v>0</v>
      </c>
      <c r="X1342" s="221">
        <f t="shared" si="1059"/>
        <v>0</v>
      </c>
      <c r="Y1342" s="221">
        <f t="shared" si="1059"/>
        <v>0</v>
      </c>
      <c r="Z1342" s="221">
        <f t="shared" si="1059"/>
        <v>0</v>
      </c>
      <c r="AA1342" s="221">
        <f t="shared" si="1059"/>
        <v>0</v>
      </c>
      <c r="AB1342" s="221">
        <f t="shared" si="1059"/>
        <v>0</v>
      </c>
      <c r="AC1342" s="221">
        <f t="shared" si="1059"/>
        <v>0</v>
      </c>
      <c r="AD1342" s="221">
        <f t="shared" si="1059"/>
        <v>0</v>
      </c>
      <c r="AE1342" s="221">
        <f t="shared" si="1059"/>
        <v>0</v>
      </c>
      <c r="AF1342" s="221">
        <f t="shared" si="1059"/>
        <v>0</v>
      </c>
      <c r="AG1342" s="221">
        <f t="shared" si="1059"/>
        <v>0</v>
      </c>
      <c r="AH1342" s="221">
        <f t="shared" si="1059"/>
        <v>0</v>
      </c>
      <c r="AI1342" s="221">
        <f t="shared" si="1059"/>
        <v>0</v>
      </c>
      <c r="AJ1342" s="221">
        <f t="shared" si="1059"/>
        <v>0</v>
      </c>
      <c r="AK1342" s="221">
        <f t="shared" si="1059"/>
        <v>0</v>
      </c>
      <c r="AL1342" s="221">
        <f t="shared" si="1059"/>
        <v>0</v>
      </c>
      <c r="AM1342" s="221">
        <f t="shared" si="1059"/>
        <v>0</v>
      </c>
      <c r="AN1342" s="221">
        <f t="shared" si="1059"/>
        <v>0</v>
      </c>
      <c r="AO1342" s="221">
        <f t="shared" si="1059"/>
        <v>0</v>
      </c>
      <c r="AP1342" s="221">
        <f t="shared" si="1059"/>
        <v>0</v>
      </c>
      <c r="AQ1342" s="221">
        <f t="shared" si="1059"/>
        <v>0</v>
      </c>
      <c r="AR1342" s="221">
        <f t="shared" si="1059"/>
        <v>0</v>
      </c>
      <c r="AS1342" s="221">
        <f t="shared" si="1059"/>
        <v>0</v>
      </c>
      <c r="AT1342" s="221">
        <f t="shared" si="1059"/>
        <v>0</v>
      </c>
      <c r="AU1342" s="221">
        <f t="shared" si="1060" ref="AU1342:BM1342">(AU1284+AU1313)/(1-$H1342)</f>
        <v>0</v>
      </c>
      <c r="AV1342" s="221">
        <f t="shared" si="1060"/>
        <v>0</v>
      </c>
      <c r="AW1342" s="221">
        <f t="shared" si="1060"/>
        <v>0</v>
      </c>
      <c r="AX1342" s="221">
        <f t="shared" si="1060"/>
        <v>0</v>
      </c>
      <c r="AY1342" s="221">
        <f t="shared" si="1060"/>
        <v>0</v>
      </c>
      <c r="AZ1342" s="221">
        <f t="shared" si="1060"/>
        <v>0</v>
      </c>
      <c r="BA1342" s="221">
        <f t="shared" si="1060"/>
        <v>0</v>
      </c>
      <c r="BB1342" s="221">
        <f t="shared" si="1060"/>
        <v>0</v>
      </c>
      <c r="BC1342" s="221">
        <f t="shared" si="1060"/>
        <v>0</v>
      </c>
      <c r="BD1342" s="221">
        <f t="shared" si="1060"/>
        <v>0</v>
      </c>
      <c r="BE1342" s="221">
        <f t="shared" si="1060"/>
        <v>0</v>
      </c>
      <c r="BF1342" s="221">
        <f t="shared" si="1060"/>
        <v>0</v>
      </c>
      <c r="BG1342" s="221">
        <f t="shared" si="1060"/>
        <v>0</v>
      </c>
      <c r="BH1342" s="221">
        <f t="shared" si="1060"/>
        <v>0</v>
      </c>
      <c r="BI1342" s="221">
        <f t="shared" si="1060"/>
        <v>0</v>
      </c>
      <c r="BJ1342" s="221">
        <f t="shared" si="1060"/>
        <v>0</v>
      </c>
      <c r="BK1342" s="221">
        <f t="shared" si="1060"/>
        <v>0</v>
      </c>
      <c r="BL1342" s="221">
        <f t="shared" si="1060"/>
        <v>0</v>
      </c>
      <c r="BM1342" s="221">
        <f t="shared" si="1060"/>
        <v>0</v>
      </c>
    </row>
    <row r="1343" spans="3:65" ht="12.75" outlineLevel="1">
      <c r="C1343" s="220">
        <f t="shared" si="1022"/>
        <v>20</v>
      </c>
      <c r="D1343" s="198" t="str">
        <f t="shared" si="1018"/>
        <v>…</v>
      </c>
      <c r="E1343" s="245" t="str">
        <f t="shared" si="1018"/>
        <v>Operating Expense</v>
      </c>
      <c r="F1343" s="215">
        <f t="shared" si="1018"/>
        <v>2</v>
      </c>
      <c r="G1343" s="215"/>
      <c r="H1343" s="276">
        <f t="shared" si="1019"/>
        <v>0.25345000000000001</v>
      </c>
      <c r="I1343" s="267"/>
      <c r="K1343" s="236">
        <f t="shared" si="1023"/>
        <v>0</v>
      </c>
      <c r="L1343" s="237">
        <f t="shared" si="1024"/>
        <v>0</v>
      </c>
      <c r="O1343" s="221">
        <f t="shared" si="1061" ref="O1343:AT1343">(O1285+O1314)/(1-$H1343)</f>
        <v>0</v>
      </c>
      <c r="P1343" s="221">
        <f t="shared" si="1061"/>
        <v>0</v>
      </c>
      <c r="Q1343" s="221">
        <f t="shared" si="1061"/>
        <v>0</v>
      </c>
      <c r="R1343" s="221">
        <f t="shared" si="1061"/>
        <v>0</v>
      </c>
      <c r="S1343" s="221">
        <f t="shared" si="1061"/>
        <v>0</v>
      </c>
      <c r="T1343" s="221">
        <f t="shared" si="1061"/>
        <v>0</v>
      </c>
      <c r="U1343" s="221">
        <f t="shared" si="1061"/>
        <v>0</v>
      </c>
      <c r="V1343" s="221">
        <f t="shared" si="1061"/>
        <v>0</v>
      </c>
      <c r="W1343" s="221">
        <f t="shared" si="1061"/>
        <v>0</v>
      </c>
      <c r="X1343" s="221">
        <f t="shared" si="1061"/>
        <v>0</v>
      </c>
      <c r="Y1343" s="221">
        <f t="shared" si="1061"/>
        <v>0</v>
      </c>
      <c r="Z1343" s="221">
        <f t="shared" si="1061"/>
        <v>0</v>
      </c>
      <c r="AA1343" s="221">
        <f t="shared" si="1061"/>
        <v>0</v>
      </c>
      <c r="AB1343" s="221">
        <f t="shared" si="1061"/>
        <v>0</v>
      </c>
      <c r="AC1343" s="221">
        <f t="shared" si="1061"/>
        <v>0</v>
      </c>
      <c r="AD1343" s="221">
        <f t="shared" si="1061"/>
        <v>0</v>
      </c>
      <c r="AE1343" s="221">
        <f t="shared" si="1061"/>
        <v>0</v>
      </c>
      <c r="AF1343" s="221">
        <f t="shared" si="1061"/>
        <v>0</v>
      </c>
      <c r="AG1343" s="221">
        <f t="shared" si="1061"/>
        <v>0</v>
      </c>
      <c r="AH1343" s="221">
        <f t="shared" si="1061"/>
        <v>0</v>
      </c>
      <c r="AI1343" s="221">
        <f t="shared" si="1061"/>
        <v>0</v>
      </c>
      <c r="AJ1343" s="221">
        <f t="shared" si="1061"/>
        <v>0</v>
      </c>
      <c r="AK1343" s="221">
        <f t="shared" si="1061"/>
        <v>0</v>
      </c>
      <c r="AL1343" s="221">
        <f t="shared" si="1061"/>
        <v>0</v>
      </c>
      <c r="AM1343" s="221">
        <f t="shared" si="1061"/>
        <v>0</v>
      </c>
      <c r="AN1343" s="221">
        <f t="shared" si="1061"/>
        <v>0</v>
      </c>
      <c r="AO1343" s="221">
        <f t="shared" si="1061"/>
        <v>0</v>
      </c>
      <c r="AP1343" s="221">
        <f t="shared" si="1061"/>
        <v>0</v>
      </c>
      <c r="AQ1343" s="221">
        <f t="shared" si="1061"/>
        <v>0</v>
      </c>
      <c r="AR1343" s="221">
        <f t="shared" si="1061"/>
        <v>0</v>
      </c>
      <c r="AS1343" s="221">
        <f t="shared" si="1061"/>
        <v>0</v>
      </c>
      <c r="AT1343" s="221">
        <f t="shared" si="1061"/>
        <v>0</v>
      </c>
      <c r="AU1343" s="221">
        <f t="shared" si="1062" ref="AU1343:BM1343">(AU1285+AU1314)/(1-$H1343)</f>
        <v>0</v>
      </c>
      <c r="AV1343" s="221">
        <f t="shared" si="1062"/>
        <v>0</v>
      </c>
      <c r="AW1343" s="221">
        <f t="shared" si="1062"/>
        <v>0</v>
      </c>
      <c r="AX1343" s="221">
        <f t="shared" si="1062"/>
        <v>0</v>
      </c>
      <c r="AY1343" s="221">
        <f t="shared" si="1062"/>
        <v>0</v>
      </c>
      <c r="AZ1343" s="221">
        <f t="shared" si="1062"/>
        <v>0</v>
      </c>
      <c r="BA1343" s="221">
        <f t="shared" si="1062"/>
        <v>0</v>
      </c>
      <c r="BB1343" s="221">
        <f t="shared" si="1062"/>
        <v>0</v>
      </c>
      <c r="BC1343" s="221">
        <f t="shared" si="1062"/>
        <v>0</v>
      </c>
      <c r="BD1343" s="221">
        <f t="shared" si="1062"/>
        <v>0</v>
      </c>
      <c r="BE1343" s="221">
        <f t="shared" si="1062"/>
        <v>0</v>
      </c>
      <c r="BF1343" s="221">
        <f t="shared" si="1062"/>
        <v>0</v>
      </c>
      <c r="BG1343" s="221">
        <f t="shared" si="1062"/>
        <v>0</v>
      </c>
      <c r="BH1343" s="221">
        <f t="shared" si="1062"/>
        <v>0</v>
      </c>
      <c r="BI1343" s="221">
        <f t="shared" si="1062"/>
        <v>0</v>
      </c>
      <c r="BJ1343" s="221">
        <f t="shared" si="1062"/>
        <v>0</v>
      </c>
      <c r="BK1343" s="221">
        <f t="shared" si="1062"/>
        <v>0</v>
      </c>
      <c r="BL1343" s="221">
        <f t="shared" si="1062"/>
        <v>0</v>
      </c>
      <c r="BM1343" s="221">
        <f t="shared" si="1062"/>
        <v>0</v>
      </c>
    </row>
    <row r="1344" spans="3:65" ht="12.75" outlineLevel="1">
      <c r="C1344" s="220">
        <f t="shared" si="1022"/>
        <v>21</v>
      </c>
      <c r="D1344" s="198" t="str">
        <f t="shared" si="1018"/>
        <v>…</v>
      </c>
      <c r="E1344" s="245" t="str">
        <f t="shared" si="1018"/>
        <v>Operating Expense</v>
      </c>
      <c r="F1344" s="215">
        <f t="shared" si="1018"/>
        <v>2</v>
      </c>
      <c r="G1344" s="215"/>
      <c r="H1344" s="276">
        <f t="shared" si="1019"/>
        <v>0.25345000000000001</v>
      </c>
      <c r="I1344" s="267"/>
      <c r="K1344" s="236">
        <f t="shared" si="1023"/>
        <v>0</v>
      </c>
      <c r="L1344" s="237">
        <f t="shared" si="1024"/>
        <v>0</v>
      </c>
      <c r="O1344" s="221">
        <f t="shared" si="1063" ref="O1344:AT1344">(O1286+O1315)/(1-$H1344)</f>
        <v>0</v>
      </c>
      <c r="P1344" s="221">
        <f t="shared" si="1063"/>
        <v>0</v>
      </c>
      <c r="Q1344" s="221">
        <f t="shared" si="1063"/>
        <v>0</v>
      </c>
      <c r="R1344" s="221">
        <f t="shared" si="1063"/>
        <v>0</v>
      </c>
      <c r="S1344" s="221">
        <f t="shared" si="1063"/>
        <v>0</v>
      </c>
      <c r="T1344" s="221">
        <f t="shared" si="1063"/>
        <v>0</v>
      </c>
      <c r="U1344" s="221">
        <f t="shared" si="1063"/>
        <v>0</v>
      </c>
      <c r="V1344" s="221">
        <f t="shared" si="1063"/>
        <v>0</v>
      </c>
      <c r="W1344" s="221">
        <f t="shared" si="1063"/>
        <v>0</v>
      </c>
      <c r="X1344" s="221">
        <f t="shared" si="1063"/>
        <v>0</v>
      </c>
      <c r="Y1344" s="221">
        <f t="shared" si="1063"/>
        <v>0</v>
      </c>
      <c r="Z1344" s="221">
        <f t="shared" si="1063"/>
        <v>0</v>
      </c>
      <c r="AA1344" s="221">
        <f t="shared" si="1063"/>
        <v>0</v>
      </c>
      <c r="AB1344" s="221">
        <f t="shared" si="1063"/>
        <v>0</v>
      </c>
      <c r="AC1344" s="221">
        <f t="shared" si="1063"/>
        <v>0</v>
      </c>
      <c r="AD1344" s="221">
        <f t="shared" si="1063"/>
        <v>0</v>
      </c>
      <c r="AE1344" s="221">
        <f t="shared" si="1063"/>
        <v>0</v>
      </c>
      <c r="AF1344" s="221">
        <f t="shared" si="1063"/>
        <v>0</v>
      </c>
      <c r="AG1344" s="221">
        <f t="shared" si="1063"/>
        <v>0</v>
      </c>
      <c r="AH1344" s="221">
        <f t="shared" si="1063"/>
        <v>0</v>
      </c>
      <c r="AI1344" s="221">
        <f t="shared" si="1063"/>
        <v>0</v>
      </c>
      <c r="AJ1344" s="221">
        <f t="shared" si="1063"/>
        <v>0</v>
      </c>
      <c r="AK1344" s="221">
        <f t="shared" si="1063"/>
        <v>0</v>
      </c>
      <c r="AL1344" s="221">
        <f t="shared" si="1063"/>
        <v>0</v>
      </c>
      <c r="AM1344" s="221">
        <f t="shared" si="1063"/>
        <v>0</v>
      </c>
      <c r="AN1344" s="221">
        <f t="shared" si="1063"/>
        <v>0</v>
      </c>
      <c r="AO1344" s="221">
        <f t="shared" si="1063"/>
        <v>0</v>
      </c>
      <c r="AP1344" s="221">
        <f t="shared" si="1063"/>
        <v>0</v>
      </c>
      <c r="AQ1344" s="221">
        <f t="shared" si="1063"/>
        <v>0</v>
      </c>
      <c r="AR1344" s="221">
        <f t="shared" si="1063"/>
        <v>0</v>
      </c>
      <c r="AS1344" s="221">
        <f t="shared" si="1063"/>
        <v>0</v>
      </c>
      <c r="AT1344" s="221">
        <f t="shared" si="1063"/>
        <v>0</v>
      </c>
      <c r="AU1344" s="221">
        <f t="shared" si="1064" ref="AU1344:BM1344">(AU1286+AU1315)/(1-$H1344)</f>
        <v>0</v>
      </c>
      <c r="AV1344" s="221">
        <f t="shared" si="1064"/>
        <v>0</v>
      </c>
      <c r="AW1344" s="221">
        <f t="shared" si="1064"/>
        <v>0</v>
      </c>
      <c r="AX1344" s="221">
        <f t="shared" si="1064"/>
        <v>0</v>
      </c>
      <c r="AY1344" s="221">
        <f t="shared" si="1064"/>
        <v>0</v>
      </c>
      <c r="AZ1344" s="221">
        <f t="shared" si="1064"/>
        <v>0</v>
      </c>
      <c r="BA1344" s="221">
        <f t="shared" si="1064"/>
        <v>0</v>
      </c>
      <c r="BB1344" s="221">
        <f t="shared" si="1064"/>
        <v>0</v>
      </c>
      <c r="BC1344" s="221">
        <f t="shared" si="1064"/>
        <v>0</v>
      </c>
      <c r="BD1344" s="221">
        <f t="shared" si="1064"/>
        <v>0</v>
      </c>
      <c r="BE1344" s="221">
        <f t="shared" si="1064"/>
        <v>0</v>
      </c>
      <c r="BF1344" s="221">
        <f t="shared" si="1064"/>
        <v>0</v>
      </c>
      <c r="BG1344" s="221">
        <f t="shared" si="1064"/>
        <v>0</v>
      </c>
      <c r="BH1344" s="221">
        <f t="shared" si="1064"/>
        <v>0</v>
      </c>
      <c r="BI1344" s="221">
        <f t="shared" si="1064"/>
        <v>0</v>
      </c>
      <c r="BJ1344" s="221">
        <f t="shared" si="1064"/>
        <v>0</v>
      </c>
      <c r="BK1344" s="221">
        <f t="shared" si="1064"/>
        <v>0</v>
      </c>
      <c r="BL1344" s="221">
        <f t="shared" si="1064"/>
        <v>0</v>
      </c>
      <c r="BM1344" s="221">
        <f t="shared" si="1064"/>
        <v>0</v>
      </c>
    </row>
    <row r="1345" spans="3:65" ht="12.75" outlineLevel="1">
      <c r="C1345" s="220">
        <f t="shared" si="1022"/>
        <v>22</v>
      </c>
      <c r="D1345" s="198" t="str">
        <f t="shared" si="1018"/>
        <v>…</v>
      </c>
      <c r="E1345" s="245" t="str">
        <f t="shared" si="1018"/>
        <v>Operating Expense</v>
      </c>
      <c r="F1345" s="215">
        <f t="shared" si="1018"/>
        <v>2</v>
      </c>
      <c r="G1345" s="215"/>
      <c r="H1345" s="276">
        <f t="shared" si="1019"/>
        <v>0.25345000000000001</v>
      </c>
      <c r="I1345" s="267"/>
      <c r="K1345" s="236">
        <f t="shared" si="1023"/>
        <v>0</v>
      </c>
      <c r="L1345" s="237">
        <f t="shared" si="1024"/>
        <v>0</v>
      </c>
      <c r="O1345" s="221">
        <f t="shared" si="1065" ref="O1345:AT1345">(O1287+O1316)/(1-$H1345)</f>
        <v>0</v>
      </c>
      <c r="P1345" s="221">
        <f t="shared" si="1065"/>
        <v>0</v>
      </c>
      <c r="Q1345" s="221">
        <f t="shared" si="1065"/>
        <v>0</v>
      </c>
      <c r="R1345" s="221">
        <f t="shared" si="1065"/>
        <v>0</v>
      </c>
      <c r="S1345" s="221">
        <f t="shared" si="1065"/>
        <v>0</v>
      </c>
      <c r="T1345" s="221">
        <f t="shared" si="1065"/>
        <v>0</v>
      </c>
      <c r="U1345" s="221">
        <f t="shared" si="1065"/>
        <v>0</v>
      </c>
      <c r="V1345" s="221">
        <f t="shared" si="1065"/>
        <v>0</v>
      </c>
      <c r="W1345" s="221">
        <f t="shared" si="1065"/>
        <v>0</v>
      </c>
      <c r="X1345" s="221">
        <f t="shared" si="1065"/>
        <v>0</v>
      </c>
      <c r="Y1345" s="221">
        <f t="shared" si="1065"/>
        <v>0</v>
      </c>
      <c r="Z1345" s="221">
        <f t="shared" si="1065"/>
        <v>0</v>
      </c>
      <c r="AA1345" s="221">
        <f t="shared" si="1065"/>
        <v>0</v>
      </c>
      <c r="AB1345" s="221">
        <f t="shared" si="1065"/>
        <v>0</v>
      </c>
      <c r="AC1345" s="221">
        <f t="shared" si="1065"/>
        <v>0</v>
      </c>
      <c r="AD1345" s="221">
        <f t="shared" si="1065"/>
        <v>0</v>
      </c>
      <c r="AE1345" s="221">
        <f t="shared" si="1065"/>
        <v>0</v>
      </c>
      <c r="AF1345" s="221">
        <f t="shared" si="1065"/>
        <v>0</v>
      </c>
      <c r="AG1345" s="221">
        <f t="shared" si="1065"/>
        <v>0</v>
      </c>
      <c r="AH1345" s="221">
        <f t="shared" si="1065"/>
        <v>0</v>
      </c>
      <c r="AI1345" s="221">
        <f t="shared" si="1065"/>
        <v>0</v>
      </c>
      <c r="AJ1345" s="221">
        <f t="shared" si="1065"/>
        <v>0</v>
      </c>
      <c r="AK1345" s="221">
        <f t="shared" si="1065"/>
        <v>0</v>
      </c>
      <c r="AL1345" s="221">
        <f t="shared" si="1065"/>
        <v>0</v>
      </c>
      <c r="AM1345" s="221">
        <f t="shared" si="1065"/>
        <v>0</v>
      </c>
      <c r="AN1345" s="221">
        <f t="shared" si="1065"/>
        <v>0</v>
      </c>
      <c r="AO1345" s="221">
        <f t="shared" si="1065"/>
        <v>0</v>
      </c>
      <c r="AP1345" s="221">
        <f t="shared" si="1065"/>
        <v>0</v>
      </c>
      <c r="AQ1345" s="221">
        <f t="shared" si="1065"/>
        <v>0</v>
      </c>
      <c r="AR1345" s="221">
        <f t="shared" si="1065"/>
        <v>0</v>
      </c>
      <c r="AS1345" s="221">
        <f t="shared" si="1065"/>
        <v>0</v>
      </c>
      <c r="AT1345" s="221">
        <f t="shared" si="1065"/>
        <v>0</v>
      </c>
      <c r="AU1345" s="221">
        <f t="shared" si="1066" ref="AU1345:BM1345">(AU1287+AU1316)/(1-$H1345)</f>
        <v>0</v>
      </c>
      <c r="AV1345" s="221">
        <f t="shared" si="1066"/>
        <v>0</v>
      </c>
      <c r="AW1345" s="221">
        <f t="shared" si="1066"/>
        <v>0</v>
      </c>
      <c r="AX1345" s="221">
        <f t="shared" si="1066"/>
        <v>0</v>
      </c>
      <c r="AY1345" s="221">
        <f t="shared" si="1066"/>
        <v>0</v>
      </c>
      <c r="AZ1345" s="221">
        <f t="shared" si="1066"/>
        <v>0</v>
      </c>
      <c r="BA1345" s="221">
        <f t="shared" si="1066"/>
        <v>0</v>
      </c>
      <c r="BB1345" s="221">
        <f t="shared" si="1066"/>
        <v>0</v>
      </c>
      <c r="BC1345" s="221">
        <f t="shared" si="1066"/>
        <v>0</v>
      </c>
      <c r="BD1345" s="221">
        <f t="shared" si="1066"/>
        <v>0</v>
      </c>
      <c r="BE1345" s="221">
        <f t="shared" si="1066"/>
        <v>0</v>
      </c>
      <c r="BF1345" s="221">
        <f t="shared" si="1066"/>
        <v>0</v>
      </c>
      <c r="BG1345" s="221">
        <f t="shared" si="1066"/>
        <v>0</v>
      </c>
      <c r="BH1345" s="221">
        <f t="shared" si="1066"/>
        <v>0</v>
      </c>
      <c r="BI1345" s="221">
        <f t="shared" si="1066"/>
        <v>0</v>
      </c>
      <c r="BJ1345" s="221">
        <f t="shared" si="1066"/>
        <v>0</v>
      </c>
      <c r="BK1345" s="221">
        <f t="shared" si="1066"/>
        <v>0</v>
      </c>
      <c r="BL1345" s="221">
        <f t="shared" si="1066"/>
        <v>0</v>
      </c>
      <c r="BM1345" s="221">
        <f t="shared" si="1066"/>
        <v>0</v>
      </c>
    </row>
    <row r="1346" spans="3:65" ht="12.75" outlineLevel="1">
      <c r="C1346" s="220">
        <f t="shared" si="1022"/>
        <v>23</v>
      </c>
      <c r="D1346" s="198" t="str">
        <f t="shared" si="1018"/>
        <v>…</v>
      </c>
      <c r="E1346" s="245" t="str">
        <f t="shared" si="1018"/>
        <v>Operating Expense</v>
      </c>
      <c r="F1346" s="215">
        <f t="shared" si="1018"/>
        <v>2</v>
      </c>
      <c r="G1346" s="215"/>
      <c r="H1346" s="276">
        <f t="shared" si="1019"/>
        <v>0.25345000000000001</v>
      </c>
      <c r="I1346" s="267"/>
      <c r="K1346" s="236">
        <f t="shared" si="1023"/>
        <v>0</v>
      </c>
      <c r="L1346" s="237">
        <f t="shared" si="1024"/>
        <v>0</v>
      </c>
      <c r="O1346" s="221">
        <f t="shared" si="1067" ref="O1346:AT1346">(O1288+O1317)/(1-$H1346)</f>
        <v>0</v>
      </c>
      <c r="P1346" s="221">
        <f t="shared" si="1067"/>
        <v>0</v>
      </c>
      <c r="Q1346" s="221">
        <f t="shared" si="1067"/>
        <v>0</v>
      </c>
      <c r="R1346" s="221">
        <f t="shared" si="1067"/>
        <v>0</v>
      </c>
      <c r="S1346" s="221">
        <f t="shared" si="1067"/>
        <v>0</v>
      </c>
      <c r="T1346" s="221">
        <f t="shared" si="1067"/>
        <v>0</v>
      </c>
      <c r="U1346" s="221">
        <f t="shared" si="1067"/>
        <v>0</v>
      </c>
      <c r="V1346" s="221">
        <f t="shared" si="1067"/>
        <v>0</v>
      </c>
      <c r="W1346" s="221">
        <f t="shared" si="1067"/>
        <v>0</v>
      </c>
      <c r="X1346" s="221">
        <f t="shared" si="1067"/>
        <v>0</v>
      </c>
      <c r="Y1346" s="221">
        <f t="shared" si="1067"/>
        <v>0</v>
      </c>
      <c r="Z1346" s="221">
        <f t="shared" si="1067"/>
        <v>0</v>
      </c>
      <c r="AA1346" s="221">
        <f t="shared" si="1067"/>
        <v>0</v>
      </c>
      <c r="AB1346" s="221">
        <f t="shared" si="1067"/>
        <v>0</v>
      </c>
      <c r="AC1346" s="221">
        <f t="shared" si="1067"/>
        <v>0</v>
      </c>
      <c r="AD1346" s="221">
        <f t="shared" si="1067"/>
        <v>0</v>
      </c>
      <c r="AE1346" s="221">
        <f t="shared" si="1067"/>
        <v>0</v>
      </c>
      <c r="AF1346" s="221">
        <f t="shared" si="1067"/>
        <v>0</v>
      </c>
      <c r="AG1346" s="221">
        <f t="shared" si="1067"/>
        <v>0</v>
      </c>
      <c r="AH1346" s="221">
        <f t="shared" si="1067"/>
        <v>0</v>
      </c>
      <c r="AI1346" s="221">
        <f t="shared" si="1067"/>
        <v>0</v>
      </c>
      <c r="AJ1346" s="221">
        <f t="shared" si="1067"/>
        <v>0</v>
      </c>
      <c r="AK1346" s="221">
        <f t="shared" si="1067"/>
        <v>0</v>
      </c>
      <c r="AL1346" s="221">
        <f t="shared" si="1067"/>
        <v>0</v>
      </c>
      <c r="AM1346" s="221">
        <f t="shared" si="1067"/>
        <v>0</v>
      </c>
      <c r="AN1346" s="221">
        <f t="shared" si="1067"/>
        <v>0</v>
      </c>
      <c r="AO1346" s="221">
        <f t="shared" si="1067"/>
        <v>0</v>
      </c>
      <c r="AP1346" s="221">
        <f t="shared" si="1067"/>
        <v>0</v>
      </c>
      <c r="AQ1346" s="221">
        <f t="shared" si="1067"/>
        <v>0</v>
      </c>
      <c r="AR1346" s="221">
        <f t="shared" si="1067"/>
        <v>0</v>
      </c>
      <c r="AS1346" s="221">
        <f t="shared" si="1067"/>
        <v>0</v>
      </c>
      <c r="AT1346" s="221">
        <f t="shared" si="1067"/>
        <v>0</v>
      </c>
      <c r="AU1346" s="221">
        <f t="shared" si="1068" ref="AU1346:BM1346">(AU1288+AU1317)/(1-$H1346)</f>
        <v>0</v>
      </c>
      <c r="AV1346" s="221">
        <f t="shared" si="1068"/>
        <v>0</v>
      </c>
      <c r="AW1346" s="221">
        <f t="shared" si="1068"/>
        <v>0</v>
      </c>
      <c r="AX1346" s="221">
        <f t="shared" si="1068"/>
        <v>0</v>
      </c>
      <c r="AY1346" s="221">
        <f t="shared" si="1068"/>
        <v>0</v>
      </c>
      <c r="AZ1346" s="221">
        <f t="shared" si="1068"/>
        <v>0</v>
      </c>
      <c r="BA1346" s="221">
        <f t="shared" si="1068"/>
        <v>0</v>
      </c>
      <c r="BB1346" s="221">
        <f t="shared" si="1068"/>
        <v>0</v>
      </c>
      <c r="BC1346" s="221">
        <f t="shared" si="1068"/>
        <v>0</v>
      </c>
      <c r="BD1346" s="221">
        <f t="shared" si="1068"/>
        <v>0</v>
      </c>
      <c r="BE1346" s="221">
        <f t="shared" si="1068"/>
        <v>0</v>
      </c>
      <c r="BF1346" s="221">
        <f t="shared" si="1068"/>
        <v>0</v>
      </c>
      <c r="BG1346" s="221">
        <f t="shared" si="1068"/>
        <v>0</v>
      </c>
      <c r="BH1346" s="221">
        <f t="shared" si="1068"/>
        <v>0</v>
      </c>
      <c r="BI1346" s="221">
        <f t="shared" si="1068"/>
        <v>0</v>
      </c>
      <c r="BJ1346" s="221">
        <f t="shared" si="1068"/>
        <v>0</v>
      </c>
      <c r="BK1346" s="221">
        <f t="shared" si="1068"/>
        <v>0</v>
      </c>
      <c r="BL1346" s="221">
        <f t="shared" si="1068"/>
        <v>0</v>
      </c>
      <c r="BM1346" s="221">
        <f t="shared" si="1068"/>
        <v>0</v>
      </c>
    </row>
    <row r="1347" spans="3:65" ht="12.75" outlineLevel="1">
      <c r="C1347" s="220">
        <f t="shared" si="1022"/>
        <v>24</v>
      </c>
      <c r="D1347" s="198" t="str">
        <f t="shared" si="1018"/>
        <v>…</v>
      </c>
      <c r="E1347" s="245" t="str">
        <f t="shared" si="1018"/>
        <v>Operating Expense</v>
      </c>
      <c r="F1347" s="215">
        <f t="shared" si="1018"/>
        <v>2</v>
      </c>
      <c r="G1347" s="215"/>
      <c r="H1347" s="276">
        <f t="shared" si="1019"/>
        <v>0.25345000000000001</v>
      </c>
      <c r="I1347" s="267"/>
      <c r="K1347" s="236">
        <f t="shared" si="1023"/>
        <v>0</v>
      </c>
      <c r="L1347" s="237">
        <f t="shared" si="1024"/>
        <v>0</v>
      </c>
      <c r="O1347" s="221">
        <f t="shared" si="1069" ref="O1347:AT1347">(O1289+O1318)/(1-$H1347)</f>
        <v>0</v>
      </c>
      <c r="P1347" s="221">
        <f t="shared" si="1069"/>
        <v>0</v>
      </c>
      <c r="Q1347" s="221">
        <f t="shared" si="1069"/>
        <v>0</v>
      </c>
      <c r="R1347" s="221">
        <f t="shared" si="1069"/>
        <v>0</v>
      </c>
      <c r="S1347" s="221">
        <f t="shared" si="1069"/>
        <v>0</v>
      </c>
      <c r="T1347" s="221">
        <f t="shared" si="1069"/>
        <v>0</v>
      </c>
      <c r="U1347" s="221">
        <f t="shared" si="1069"/>
        <v>0</v>
      </c>
      <c r="V1347" s="221">
        <f t="shared" si="1069"/>
        <v>0</v>
      </c>
      <c r="W1347" s="221">
        <f t="shared" si="1069"/>
        <v>0</v>
      </c>
      <c r="X1347" s="221">
        <f t="shared" si="1069"/>
        <v>0</v>
      </c>
      <c r="Y1347" s="221">
        <f t="shared" si="1069"/>
        <v>0</v>
      </c>
      <c r="Z1347" s="221">
        <f t="shared" si="1069"/>
        <v>0</v>
      </c>
      <c r="AA1347" s="221">
        <f t="shared" si="1069"/>
        <v>0</v>
      </c>
      <c r="AB1347" s="221">
        <f t="shared" si="1069"/>
        <v>0</v>
      </c>
      <c r="AC1347" s="221">
        <f t="shared" si="1069"/>
        <v>0</v>
      </c>
      <c r="AD1347" s="221">
        <f t="shared" si="1069"/>
        <v>0</v>
      </c>
      <c r="AE1347" s="221">
        <f t="shared" si="1069"/>
        <v>0</v>
      </c>
      <c r="AF1347" s="221">
        <f t="shared" si="1069"/>
        <v>0</v>
      </c>
      <c r="AG1347" s="221">
        <f t="shared" si="1069"/>
        <v>0</v>
      </c>
      <c r="AH1347" s="221">
        <f t="shared" si="1069"/>
        <v>0</v>
      </c>
      <c r="AI1347" s="221">
        <f t="shared" si="1069"/>
        <v>0</v>
      </c>
      <c r="AJ1347" s="221">
        <f t="shared" si="1069"/>
        <v>0</v>
      </c>
      <c r="AK1347" s="221">
        <f t="shared" si="1069"/>
        <v>0</v>
      </c>
      <c r="AL1347" s="221">
        <f t="shared" si="1069"/>
        <v>0</v>
      </c>
      <c r="AM1347" s="221">
        <f t="shared" si="1069"/>
        <v>0</v>
      </c>
      <c r="AN1347" s="221">
        <f t="shared" si="1069"/>
        <v>0</v>
      </c>
      <c r="AO1347" s="221">
        <f t="shared" si="1069"/>
        <v>0</v>
      </c>
      <c r="AP1347" s="221">
        <f t="shared" si="1069"/>
        <v>0</v>
      </c>
      <c r="AQ1347" s="221">
        <f t="shared" si="1069"/>
        <v>0</v>
      </c>
      <c r="AR1347" s="221">
        <f t="shared" si="1069"/>
        <v>0</v>
      </c>
      <c r="AS1347" s="221">
        <f t="shared" si="1069"/>
        <v>0</v>
      </c>
      <c r="AT1347" s="221">
        <f t="shared" si="1069"/>
        <v>0</v>
      </c>
      <c r="AU1347" s="221">
        <f t="shared" si="1070" ref="AU1347:BM1347">(AU1289+AU1318)/(1-$H1347)</f>
        <v>0</v>
      </c>
      <c r="AV1347" s="221">
        <f t="shared" si="1070"/>
        <v>0</v>
      </c>
      <c r="AW1347" s="221">
        <f t="shared" si="1070"/>
        <v>0</v>
      </c>
      <c r="AX1347" s="221">
        <f t="shared" si="1070"/>
        <v>0</v>
      </c>
      <c r="AY1347" s="221">
        <f t="shared" si="1070"/>
        <v>0</v>
      </c>
      <c r="AZ1347" s="221">
        <f t="shared" si="1070"/>
        <v>0</v>
      </c>
      <c r="BA1347" s="221">
        <f t="shared" si="1070"/>
        <v>0</v>
      </c>
      <c r="BB1347" s="221">
        <f t="shared" si="1070"/>
        <v>0</v>
      </c>
      <c r="BC1347" s="221">
        <f t="shared" si="1070"/>
        <v>0</v>
      </c>
      <c r="BD1347" s="221">
        <f t="shared" si="1070"/>
        <v>0</v>
      </c>
      <c r="BE1347" s="221">
        <f t="shared" si="1070"/>
        <v>0</v>
      </c>
      <c r="BF1347" s="221">
        <f t="shared" si="1070"/>
        <v>0</v>
      </c>
      <c r="BG1347" s="221">
        <f t="shared" si="1070"/>
        <v>0</v>
      </c>
      <c r="BH1347" s="221">
        <f t="shared" si="1070"/>
        <v>0</v>
      </c>
      <c r="BI1347" s="221">
        <f t="shared" si="1070"/>
        <v>0</v>
      </c>
      <c r="BJ1347" s="221">
        <f t="shared" si="1070"/>
        <v>0</v>
      </c>
      <c r="BK1347" s="221">
        <f t="shared" si="1070"/>
        <v>0</v>
      </c>
      <c r="BL1347" s="221">
        <f t="shared" si="1070"/>
        <v>0</v>
      </c>
      <c r="BM1347" s="221">
        <f t="shared" si="1070"/>
        <v>0</v>
      </c>
    </row>
    <row r="1348" spans="3:65" ht="12.75" outlineLevel="1">
      <c r="C1348" s="220">
        <f t="shared" si="1022"/>
        <v>25</v>
      </c>
      <c r="D1348" s="198" t="str">
        <f t="shared" si="1018"/>
        <v>…</v>
      </c>
      <c r="E1348" s="245" t="str">
        <f t="shared" si="1018"/>
        <v>Operating Expense</v>
      </c>
      <c r="F1348" s="215">
        <f t="shared" si="1018"/>
        <v>2</v>
      </c>
      <c r="G1348" s="215"/>
      <c r="H1348" s="276">
        <f t="shared" si="1019"/>
        <v>0.25345000000000001</v>
      </c>
      <c r="I1348" s="267"/>
      <c r="K1348" s="239">
        <f t="shared" si="1023"/>
        <v>0</v>
      </c>
      <c r="L1348" s="240">
        <f t="shared" si="1024"/>
        <v>0</v>
      </c>
      <c r="O1348" s="221">
        <f t="shared" si="1071" ref="O1348:AT1348">(O1290+O1319)/(1-$H1348)</f>
        <v>0</v>
      </c>
      <c r="P1348" s="221">
        <f t="shared" si="1071"/>
        <v>0</v>
      </c>
      <c r="Q1348" s="221">
        <f t="shared" si="1071"/>
        <v>0</v>
      </c>
      <c r="R1348" s="221">
        <f t="shared" si="1071"/>
        <v>0</v>
      </c>
      <c r="S1348" s="221">
        <f t="shared" si="1071"/>
        <v>0</v>
      </c>
      <c r="T1348" s="221">
        <f t="shared" si="1071"/>
        <v>0</v>
      </c>
      <c r="U1348" s="221">
        <f t="shared" si="1071"/>
        <v>0</v>
      </c>
      <c r="V1348" s="221">
        <f t="shared" si="1071"/>
        <v>0</v>
      </c>
      <c r="W1348" s="221">
        <f t="shared" si="1071"/>
        <v>0</v>
      </c>
      <c r="X1348" s="221">
        <f t="shared" si="1071"/>
        <v>0</v>
      </c>
      <c r="Y1348" s="221">
        <f t="shared" si="1071"/>
        <v>0</v>
      </c>
      <c r="Z1348" s="221">
        <f t="shared" si="1071"/>
        <v>0</v>
      </c>
      <c r="AA1348" s="221">
        <f t="shared" si="1071"/>
        <v>0</v>
      </c>
      <c r="AB1348" s="221">
        <f t="shared" si="1071"/>
        <v>0</v>
      </c>
      <c r="AC1348" s="221">
        <f t="shared" si="1071"/>
        <v>0</v>
      </c>
      <c r="AD1348" s="221">
        <f t="shared" si="1071"/>
        <v>0</v>
      </c>
      <c r="AE1348" s="221">
        <f t="shared" si="1071"/>
        <v>0</v>
      </c>
      <c r="AF1348" s="221">
        <f t="shared" si="1071"/>
        <v>0</v>
      </c>
      <c r="AG1348" s="221">
        <f t="shared" si="1071"/>
        <v>0</v>
      </c>
      <c r="AH1348" s="221">
        <f t="shared" si="1071"/>
        <v>0</v>
      </c>
      <c r="AI1348" s="221">
        <f t="shared" si="1071"/>
        <v>0</v>
      </c>
      <c r="AJ1348" s="221">
        <f t="shared" si="1071"/>
        <v>0</v>
      </c>
      <c r="AK1348" s="221">
        <f t="shared" si="1071"/>
        <v>0</v>
      </c>
      <c r="AL1348" s="221">
        <f t="shared" si="1071"/>
        <v>0</v>
      </c>
      <c r="AM1348" s="221">
        <f t="shared" si="1071"/>
        <v>0</v>
      </c>
      <c r="AN1348" s="221">
        <f t="shared" si="1071"/>
        <v>0</v>
      </c>
      <c r="AO1348" s="221">
        <f t="shared" si="1071"/>
        <v>0</v>
      </c>
      <c r="AP1348" s="221">
        <f t="shared" si="1071"/>
        <v>0</v>
      </c>
      <c r="AQ1348" s="221">
        <f t="shared" si="1071"/>
        <v>0</v>
      </c>
      <c r="AR1348" s="221">
        <f t="shared" si="1071"/>
        <v>0</v>
      </c>
      <c r="AS1348" s="221">
        <f t="shared" si="1071"/>
        <v>0</v>
      </c>
      <c r="AT1348" s="221">
        <f t="shared" si="1071"/>
        <v>0</v>
      </c>
      <c r="AU1348" s="221">
        <f t="shared" si="1072" ref="AU1348:BM1348">(AU1290+AU1319)/(1-$H1348)</f>
        <v>0</v>
      </c>
      <c r="AV1348" s="221">
        <f t="shared" si="1072"/>
        <v>0</v>
      </c>
      <c r="AW1348" s="221">
        <f t="shared" si="1072"/>
        <v>0</v>
      </c>
      <c r="AX1348" s="221">
        <f t="shared" si="1072"/>
        <v>0</v>
      </c>
      <c r="AY1348" s="221">
        <f t="shared" si="1072"/>
        <v>0</v>
      </c>
      <c r="AZ1348" s="221">
        <f t="shared" si="1072"/>
        <v>0</v>
      </c>
      <c r="BA1348" s="221">
        <f t="shared" si="1072"/>
        <v>0</v>
      </c>
      <c r="BB1348" s="221">
        <f t="shared" si="1072"/>
        <v>0</v>
      </c>
      <c r="BC1348" s="221">
        <f t="shared" si="1072"/>
        <v>0</v>
      </c>
      <c r="BD1348" s="221">
        <f t="shared" si="1072"/>
        <v>0</v>
      </c>
      <c r="BE1348" s="221">
        <f t="shared" si="1072"/>
        <v>0</v>
      </c>
      <c r="BF1348" s="221">
        <f t="shared" si="1072"/>
        <v>0</v>
      </c>
      <c r="BG1348" s="221">
        <f t="shared" si="1072"/>
        <v>0</v>
      </c>
      <c r="BH1348" s="221">
        <f t="shared" si="1072"/>
        <v>0</v>
      </c>
      <c r="BI1348" s="221">
        <f t="shared" si="1072"/>
        <v>0</v>
      </c>
      <c r="BJ1348" s="221">
        <f t="shared" si="1072"/>
        <v>0</v>
      </c>
      <c r="BK1348" s="221">
        <f t="shared" si="1072"/>
        <v>0</v>
      </c>
      <c r="BL1348" s="221">
        <f t="shared" si="1072"/>
        <v>0</v>
      </c>
      <c r="BM1348" s="221">
        <f t="shared" si="1072"/>
        <v>0</v>
      </c>
    </row>
    <row r="1349" spans="4:65" ht="12.75" outlineLevel="1">
      <c r="D1349" s="226" t="str">
        <f>"Total "&amp;D1323</f>
        <v>Total ITC Normalization, Pre-Tax</v>
      </c>
      <c r="K1349" s="241">
        <f t="shared" si="1023"/>
        <v>0</v>
      </c>
      <c r="L1349" s="242">
        <f t="shared" si="1024"/>
        <v>0</v>
      </c>
      <c r="O1349" s="243">
        <f t="shared" si="1073" ref="O1349:AT1349">SUM(O1324:O1348)</f>
        <v>0</v>
      </c>
      <c r="P1349" s="243">
        <f t="shared" si="1073"/>
        <v>0</v>
      </c>
      <c r="Q1349" s="243">
        <f t="shared" si="1073"/>
        <v>0</v>
      </c>
      <c r="R1349" s="243">
        <f t="shared" si="1073"/>
        <v>0</v>
      </c>
      <c r="S1349" s="243">
        <f t="shared" si="1073"/>
        <v>0</v>
      </c>
      <c r="T1349" s="243">
        <f t="shared" si="1073"/>
        <v>0</v>
      </c>
      <c r="U1349" s="243">
        <f t="shared" si="1073"/>
        <v>0</v>
      </c>
      <c r="V1349" s="243">
        <f t="shared" si="1073"/>
        <v>0</v>
      </c>
      <c r="W1349" s="243">
        <f t="shared" si="1073"/>
        <v>0</v>
      </c>
      <c r="X1349" s="243">
        <f t="shared" si="1073"/>
        <v>0</v>
      </c>
      <c r="Y1349" s="243">
        <f t="shared" si="1073"/>
        <v>0</v>
      </c>
      <c r="Z1349" s="243">
        <f t="shared" si="1073"/>
        <v>0</v>
      </c>
      <c r="AA1349" s="243">
        <f t="shared" si="1073"/>
        <v>0</v>
      </c>
      <c r="AB1349" s="243">
        <f t="shared" si="1073"/>
        <v>0</v>
      </c>
      <c r="AC1349" s="243">
        <f t="shared" si="1073"/>
        <v>0</v>
      </c>
      <c r="AD1349" s="243">
        <f t="shared" si="1073"/>
        <v>0</v>
      </c>
      <c r="AE1349" s="243">
        <f t="shared" si="1073"/>
        <v>0</v>
      </c>
      <c r="AF1349" s="243">
        <f t="shared" si="1073"/>
        <v>0</v>
      </c>
      <c r="AG1349" s="243">
        <f t="shared" si="1073"/>
        <v>0</v>
      </c>
      <c r="AH1349" s="243">
        <f t="shared" si="1073"/>
        <v>0</v>
      </c>
      <c r="AI1349" s="243">
        <f t="shared" si="1073"/>
        <v>0</v>
      </c>
      <c r="AJ1349" s="243">
        <f t="shared" si="1073"/>
        <v>0</v>
      </c>
      <c r="AK1349" s="243">
        <f t="shared" si="1073"/>
        <v>0</v>
      </c>
      <c r="AL1349" s="243">
        <f t="shared" si="1073"/>
        <v>0</v>
      </c>
      <c r="AM1349" s="243">
        <f t="shared" si="1073"/>
        <v>0</v>
      </c>
      <c r="AN1349" s="243">
        <f t="shared" si="1073"/>
        <v>0</v>
      </c>
      <c r="AO1349" s="243">
        <f t="shared" si="1073"/>
        <v>0</v>
      </c>
      <c r="AP1349" s="243">
        <f t="shared" si="1073"/>
        <v>0</v>
      </c>
      <c r="AQ1349" s="243">
        <f t="shared" si="1073"/>
        <v>0</v>
      </c>
      <c r="AR1349" s="243">
        <f t="shared" si="1073"/>
        <v>0</v>
      </c>
      <c r="AS1349" s="243">
        <f t="shared" si="1073"/>
        <v>0</v>
      </c>
      <c r="AT1349" s="243">
        <f t="shared" si="1073"/>
        <v>0</v>
      </c>
      <c r="AU1349" s="243">
        <f t="shared" si="1074" ref="AU1349:BM1349">SUM(AU1324:AU1348)</f>
        <v>0</v>
      </c>
      <c r="AV1349" s="243">
        <f t="shared" si="1074"/>
        <v>0</v>
      </c>
      <c r="AW1349" s="243">
        <f t="shared" si="1074"/>
        <v>0</v>
      </c>
      <c r="AX1349" s="243">
        <f t="shared" si="1074"/>
        <v>0</v>
      </c>
      <c r="AY1349" s="243">
        <f t="shared" si="1074"/>
        <v>0</v>
      </c>
      <c r="AZ1349" s="243">
        <f t="shared" si="1074"/>
        <v>0</v>
      </c>
      <c r="BA1349" s="243">
        <f t="shared" si="1074"/>
        <v>0</v>
      </c>
      <c r="BB1349" s="243">
        <f t="shared" si="1074"/>
        <v>0</v>
      </c>
      <c r="BC1349" s="243">
        <f t="shared" si="1074"/>
        <v>0</v>
      </c>
      <c r="BD1349" s="243">
        <f t="shared" si="1074"/>
        <v>0</v>
      </c>
      <c r="BE1349" s="243">
        <f t="shared" si="1074"/>
        <v>0</v>
      </c>
      <c r="BF1349" s="243">
        <f t="shared" si="1074"/>
        <v>0</v>
      </c>
      <c r="BG1349" s="243">
        <f t="shared" si="1074"/>
        <v>0</v>
      </c>
      <c r="BH1349" s="243">
        <f t="shared" si="1074"/>
        <v>0</v>
      </c>
      <c r="BI1349" s="243">
        <f t="shared" si="1074"/>
        <v>0</v>
      </c>
      <c r="BJ1349" s="243">
        <f t="shared" si="1074"/>
        <v>0</v>
      </c>
      <c r="BK1349" s="243">
        <f t="shared" si="1074"/>
        <v>0</v>
      </c>
      <c r="BL1349" s="243">
        <f t="shared" si="1074"/>
        <v>0</v>
      </c>
      <c r="BM1349" s="243">
        <f t="shared" si="1074"/>
        <v>0</v>
      </c>
    </row>
  </sheetData>
  <conditionalFormatting sqref="H64:H88">
    <cfRule type="expression" priority="1" dxfId="0">
      <formula>$I64=-1</formula>
    </cfRule>
  </conditionalFormatting>
  <dataValidations count="1">
    <dataValidation type="list" allowBlank="1" showInputMessage="1" showErrorMessage="1" sqref="E64:E88">
      <formula1>lookups!$C$97:$C$102</formula1>
    </dataValidation>
  </dataValidations>
  <pageMargins left="0.2" right="0.2" top="0.25" bottom="0.25" header="0.05" footer="0.05"/>
  <pageSetup fitToHeight="0" orientation="landscape" scale="1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theme="1" tint="0.49998"/>
    <pageSetUpPr fitToPage="1"/>
  </sheetPr>
  <dimension ref="A1:BU110"/>
  <sheetViews>
    <sheetView showGridLines="0" zoomScale="90" zoomScaleNormal="90" zoomScalePageLayoutView="90" workbookViewId="0" topLeftCell="A1">
      <pane ySplit="7" topLeftCell="A8" activePane="bottomLeft" state="frozen"/>
      <selection pane="topLeft" activeCell="F4" sqref="F4"/>
      <selection pane="bottomLeft" activeCell="L26" sqref="L26"/>
    </sheetView>
  </sheetViews>
  <sheetFormatPr defaultColWidth="8.85546875" defaultRowHeight="12.75"/>
  <cols>
    <col min="1" max="1" width="2.42857142857143" style="153" customWidth="1"/>
    <col min="2" max="2" width="7.42857142857143" style="153" customWidth="1"/>
    <col min="3" max="3" width="30.4285714285714" style="153" bestFit="1" customWidth="1"/>
    <col min="4" max="4" width="15" style="153" bestFit="1" customWidth="1"/>
    <col min="5" max="5" width="12.4285714285714" style="153" customWidth="1"/>
    <col min="6" max="6" width="10.4285714285714" style="153" bestFit="1" customWidth="1"/>
    <col min="7" max="7" width="9.42857142857143" style="153" bestFit="1" customWidth="1"/>
    <col min="8" max="8" width="9.42857142857143" style="153" customWidth="1"/>
    <col min="9" max="10" width="9.42857142857143" style="153" bestFit="1" customWidth="1"/>
    <col min="11" max="11" width="9.28571428571429" style="153" bestFit="1" customWidth="1"/>
    <col min="12" max="12" width="8.42857142857143" style="153" bestFit="1" customWidth="1"/>
    <col min="13" max="73" width="9.28571428571429" style="153" bestFit="1" customWidth="1"/>
    <col min="74" max="16384" width="8.85714285714286" style="153"/>
  </cols>
  <sheetData>
    <row r="1" ht="12.75">
      <c r="A1" s="388" t="s">
        <v>257</v>
      </c>
    </row>
    <row r="2" ht="12.75">
      <c r="A2" s="388" t="s">
        <v>258</v>
      </c>
    </row>
    <row r="3" ht="12.75">
      <c r="A3" s="388" t="s">
        <v>260</v>
      </c>
    </row>
    <row r="4" ht="12.75">
      <c r="A4" s="388" t="s">
        <v>261</v>
      </c>
    </row>
    <row r="5" ht="12.75">
      <c r="A5" s="388" t="s">
        <v>259</v>
      </c>
    </row>
    <row r="6" ht="12.75">
      <c r="A6" s="388" t="s">
        <v>266</v>
      </c>
    </row>
    <row r="7" spans="1:11" s="167" customFormat="1" ht="15.75">
      <c r="A7" s="109"/>
      <c r="B7" s="109"/>
      <c r="C7" s="110" t="s">
        <v>181</v>
      </c>
      <c r="E7" s="168"/>
      <c r="F7" s="169"/>
      <c r="G7" s="169"/>
      <c r="J7" s="170"/>
      <c r="K7" s="171"/>
    </row>
    <row r="10" ht="12.75">
      <c r="C10" s="105" t="s">
        <v>188</v>
      </c>
    </row>
    <row r="11" spans="3:5" ht="13.5" thickBot="1">
      <c r="C11" s="166" t="s">
        <v>150</v>
      </c>
      <c r="D11" s="84" t="s">
        <v>13</v>
      </c>
      <c r="E11" s="85" t="s">
        <v>14</v>
      </c>
    </row>
    <row r="12" spans="3:5" ht="12.75">
      <c r="C12" s="106" t="s">
        <v>110</v>
      </c>
      <c r="D12" s="82">
        <v>30</v>
      </c>
      <c r="E12" s="83">
        <v>5</v>
      </c>
    </row>
    <row r="13" spans="3:5" ht="12.75">
      <c r="C13" s="106" t="s">
        <v>233</v>
      </c>
      <c r="D13" s="82">
        <v>30</v>
      </c>
      <c r="E13" s="83">
        <v>15</v>
      </c>
    </row>
    <row r="14" spans="3:5" ht="12.75">
      <c r="C14" s="106" t="s">
        <v>111</v>
      </c>
      <c r="D14" s="82">
        <v>50</v>
      </c>
      <c r="E14" s="83">
        <v>20</v>
      </c>
    </row>
    <row r="15" spans="3:5" ht="12.75">
      <c r="C15" s="106" t="s">
        <v>112</v>
      </c>
      <c r="D15" s="82">
        <v>65</v>
      </c>
      <c r="E15" s="83">
        <v>20</v>
      </c>
    </row>
    <row r="16" spans="3:5" ht="12.75">
      <c r="C16" s="106" t="s">
        <v>113</v>
      </c>
      <c r="D16" s="82">
        <v>40</v>
      </c>
      <c r="E16" s="83">
        <v>20</v>
      </c>
    </row>
    <row r="17" spans="3:5" ht="12.75">
      <c r="C17" s="106" t="s">
        <v>114</v>
      </c>
      <c r="D17" s="82">
        <v>40</v>
      </c>
      <c r="E17" s="83">
        <v>15</v>
      </c>
    </row>
    <row r="18" spans="3:5" ht="12.75">
      <c r="C18" s="106" t="s">
        <v>231</v>
      </c>
      <c r="D18" s="82">
        <v>9</v>
      </c>
      <c r="E18" s="83">
        <v>20</v>
      </c>
    </row>
    <row r="19" spans="3:5" ht="12.75">
      <c r="C19" s="106" t="s">
        <v>115</v>
      </c>
      <c r="D19" s="82">
        <v>40</v>
      </c>
      <c r="E19" s="83">
        <v>20</v>
      </c>
    </row>
    <row r="20" spans="3:5" ht="12.75">
      <c r="C20" s="106" t="s">
        <v>116</v>
      </c>
      <c r="D20" s="82">
        <f>2054-2020</f>
        <v>34</v>
      </c>
      <c r="E20" s="83">
        <v>15</v>
      </c>
    </row>
    <row r="21" spans="3:5" ht="12.75">
      <c r="C21" s="106" t="s">
        <v>117</v>
      </c>
      <c r="D21" s="82">
        <v>44</v>
      </c>
      <c r="E21" s="83">
        <v>15</v>
      </c>
    </row>
    <row r="22" spans="3:5" ht="12.75">
      <c r="C22" s="106" t="s">
        <v>118</v>
      </c>
      <c r="D22" s="82">
        <v>55</v>
      </c>
      <c r="E22" s="83">
        <v>15</v>
      </c>
    </row>
    <row r="23" spans="3:5" ht="12.75">
      <c r="C23" s="106" t="s">
        <v>119</v>
      </c>
      <c r="D23" s="82">
        <v>65</v>
      </c>
      <c r="E23" s="83">
        <v>20</v>
      </c>
    </row>
    <row r="24" spans="3:5" ht="12.75">
      <c r="C24" s="106" t="s">
        <v>120</v>
      </c>
      <c r="D24" s="82">
        <v>100</v>
      </c>
      <c r="E24" s="83">
        <v>67</v>
      </c>
    </row>
    <row r="25" spans="3:5" ht="12.75">
      <c r="C25" s="106" t="s">
        <v>121</v>
      </c>
      <c r="D25" s="82">
        <v>51</v>
      </c>
      <c r="E25" s="83">
        <v>20</v>
      </c>
    </row>
    <row r="26" spans="3:5" ht="12.75">
      <c r="C26" s="106" t="s">
        <v>122</v>
      </c>
      <c r="D26" s="82">
        <v>57</v>
      </c>
      <c r="E26" s="83">
        <v>20</v>
      </c>
    </row>
    <row r="27" spans="3:5" ht="12.75">
      <c r="C27" s="106" t="s">
        <v>123</v>
      </c>
      <c r="D27" s="82">
        <v>65</v>
      </c>
      <c r="E27" s="83">
        <v>20</v>
      </c>
    </row>
    <row r="28" spans="3:5" ht="12.75">
      <c r="C28" s="106" t="s">
        <v>235</v>
      </c>
      <c r="D28" s="82">
        <v>10</v>
      </c>
      <c r="E28" s="83">
        <v>5</v>
      </c>
    </row>
    <row r="29" spans="3:5" ht="12.75">
      <c r="C29" s="106" t="s">
        <v>236</v>
      </c>
      <c r="D29" s="82">
        <v>10</v>
      </c>
      <c r="E29" s="83">
        <v>5</v>
      </c>
    </row>
    <row r="30" spans="3:5" ht="12.75">
      <c r="C30" s="106" t="s">
        <v>124</v>
      </c>
      <c r="D30" s="82">
        <v>7</v>
      </c>
      <c r="E30" s="83">
        <v>7</v>
      </c>
    </row>
    <row r="31" spans="3:5" ht="12.75">
      <c r="C31" s="106" t="s">
        <v>125</v>
      </c>
      <c r="D31" s="82">
        <v>20</v>
      </c>
      <c r="E31" s="83">
        <v>7</v>
      </c>
    </row>
    <row r="32" spans="3:5" ht="12.75">
      <c r="C32" s="106" t="s">
        <v>126</v>
      </c>
      <c r="D32" s="82">
        <v>55</v>
      </c>
      <c r="E32" s="83">
        <v>39</v>
      </c>
    </row>
    <row r="33" spans="3:5" ht="12.75">
      <c r="C33" s="106" t="s">
        <v>127</v>
      </c>
      <c r="D33" s="82">
        <v>7</v>
      </c>
      <c r="E33" s="83">
        <v>7</v>
      </c>
    </row>
    <row r="34" spans="3:5" ht="12.75">
      <c r="C34" s="106" t="s">
        <v>128</v>
      </c>
      <c r="D34" s="82">
        <v>7</v>
      </c>
      <c r="E34" s="83">
        <v>7</v>
      </c>
    </row>
    <row r="35" spans="3:5" ht="12.75">
      <c r="C35" s="106" t="s">
        <v>129</v>
      </c>
      <c r="D35" s="82">
        <v>6</v>
      </c>
      <c r="E35" s="83">
        <v>5</v>
      </c>
    </row>
    <row r="36" spans="3:5" ht="12.75">
      <c r="C36" s="106" t="s">
        <v>130</v>
      </c>
      <c r="D36" s="82">
        <v>9</v>
      </c>
      <c r="E36" s="83">
        <v>5</v>
      </c>
    </row>
    <row r="37" spans="3:5" ht="12.75">
      <c r="C37" s="106" t="s">
        <v>131</v>
      </c>
      <c r="D37" s="82">
        <v>13</v>
      </c>
      <c r="E37" s="83">
        <v>5</v>
      </c>
    </row>
    <row r="38" spans="3:5" ht="12.75">
      <c r="C38" s="106" t="s">
        <v>132</v>
      </c>
      <c r="D38" s="82">
        <v>5</v>
      </c>
      <c r="E38" s="83">
        <v>5</v>
      </c>
    </row>
    <row r="39" spans="3:5" ht="12.75">
      <c r="C39" s="106" t="s">
        <v>133</v>
      </c>
      <c r="D39" s="82">
        <v>3</v>
      </c>
      <c r="E39" s="83">
        <v>5</v>
      </c>
    </row>
    <row r="40" spans="3:5" ht="12.75">
      <c r="C40" s="106" t="s">
        <v>134</v>
      </c>
      <c r="D40" s="82">
        <v>5</v>
      </c>
      <c r="E40" s="83">
        <v>7</v>
      </c>
    </row>
    <row r="41" spans="3:5" ht="12.75">
      <c r="C41" s="106" t="s">
        <v>135</v>
      </c>
      <c r="D41" s="82">
        <v>7</v>
      </c>
      <c r="E41" s="83">
        <v>7</v>
      </c>
    </row>
    <row r="42" spans="3:5" ht="12.75">
      <c r="C42" s="107" t="s">
        <v>136</v>
      </c>
      <c r="D42" s="95">
        <v>7</v>
      </c>
      <c r="E42" s="96">
        <v>5</v>
      </c>
    </row>
    <row r="43" spans="3:5" ht="12.75">
      <c r="C43" s="382" t="s">
        <v>256</v>
      </c>
      <c r="D43" s="383">
        <v>10</v>
      </c>
      <c r="E43" s="384">
        <v>5</v>
      </c>
    </row>
    <row r="44" spans="3:5" ht="12.75">
      <c r="C44" s="382" t="s">
        <v>174</v>
      </c>
      <c r="D44" s="383">
        <v>30</v>
      </c>
      <c r="E44" s="384">
        <v>20</v>
      </c>
    </row>
    <row r="45" spans="3:5" ht="12.75">
      <c r="C45" s="382" t="s">
        <v>175</v>
      </c>
      <c r="D45" s="383">
        <v>30</v>
      </c>
      <c r="E45" s="384">
        <v>20</v>
      </c>
    </row>
    <row r="46" spans="3:5" ht="12.75">
      <c r="C46" s="382" t="s">
        <v>176</v>
      </c>
      <c r="D46" s="383">
        <v>30</v>
      </c>
      <c r="E46" s="384">
        <v>20</v>
      </c>
    </row>
    <row r="47" spans="3:5" ht="12.75">
      <c r="C47" s="385" t="s">
        <v>177</v>
      </c>
      <c r="D47" s="386">
        <v>30</v>
      </c>
      <c r="E47" s="387">
        <v>20</v>
      </c>
    </row>
    <row r="48" ht="12.75">
      <c r="C48" s="154"/>
    </row>
    <row r="51" s="155" customFormat="1" ht="12.75">
      <c r="C51" s="81" t="s">
        <v>149</v>
      </c>
    </row>
    <row r="52" s="154" customFormat="1" ht="12.75"/>
    <row r="53" spans="3:73" s="80" customFormat="1" ht="12.75">
      <c r="C53" s="90" t="s">
        <v>182</v>
      </c>
      <c r="D53" s="88" t="s">
        <v>78</v>
      </c>
      <c r="F53" s="89">
        <v>1</v>
      </c>
      <c r="G53" s="89">
        <v>2</v>
      </c>
      <c r="H53" s="89">
        <v>3</v>
      </c>
      <c r="I53" s="89">
        <v>4</v>
      </c>
      <c r="J53" s="89">
        <v>5</v>
      </c>
      <c r="K53" s="89">
        <v>6</v>
      </c>
      <c r="L53" s="89">
        <v>7</v>
      </c>
      <c r="M53" s="89">
        <v>8</v>
      </c>
      <c r="N53" s="89">
        <v>9</v>
      </c>
      <c r="O53" s="89">
        <v>10</v>
      </c>
      <c r="P53" s="89">
        <v>11</v>
      </c>
      <c r="Q53" s="89">
        <v>12</v>
      </c>
      <c r="R53" s="89">
        <v>13</v>
      </c>
      <c r="S53" s="89">
        <v>14</v>
      </c>
      <c r="T53" s="89">
        <v>15</v>
      </c>
      <c r="U53" s="89">
        <v>16</v>
      </c>
      <c r="V53" s="89">
        <v>17</v>
      </c>
      <c r="W53" s="89">
        <v>18</v>
      </c>
      <c r="X53" s="89">
        <v>19</v>
      </c>
      <c r="Y53" s="89">
        <v>20</v>
      </c>
      <c r="Z53" s="89">
        <v>21</v>
      </c>
      <c r="AA53" s="89">
        <v>22</v>
      </c>
      <c r="AB53" s="89">
        <v>23</v>
      </c>
      <c r="AC53" s="89">
        <v>24</v>
      </c>
      <c r="AD53" s="89">
        <v>25</v>
      </c>
      <c r="AE53" s="89">
        <v>26</v>
      </c>
      <c r="AF53" s="89">
        <v>27</v>
      </c>
      <c r="AG53" s="89">
        <v>28</v>
      </c>
      <c r="AH53" s="89">
        <v>29</v>
      </c>
      <c r="AI53" s="89">
        <v>30</v>
      </c>
      <c r="AJ53" s="89">
        <v>31</v>
      </c>
      <c r="AK53" s="89">
        <v>32</v>
      </c>
      <c r="AL53" s="89">
        <v>33</v>
      </c>
      <c r="AM53" s="89">
        <v>34</v>
      </c>
      <c r="AN53" s="89">
        <v>35</v>
      </c>
      <c r="AO53" s="89">
        <v>36</v>
      </c>
      <c r="AP53" s="89">
        <v>37</v>
      </c>
      <c r="AQ53" s="89">
        <v>38</v>
      </c>
      <c r="AR53" s="89">
        <v>39</v>
      </c>
      <c r="AS53" s="89">
        <v>40</v>
      </c>
      <c r="AT53" s="89">
        <v>41</v>
      </c>
      <c r="AU53" s="89">
        <v>42</v>
      </c>
      <c r="AV53" s="89">
        <v>43</v>
      </c>
      <c r="AW53" s="89">
        <v>44</v>
      </c>
      <c r="AX53" s="89">
        <v>45</v>
      </c>
      <c r="AY53" s="89">
        <v>46</v>
      </c>
      <c r="AZ53" s="89">
        <v>47</v>
      </c>
      <c r="BA53" s="89">
        <v>48</v>
      </c>
      <c r="BB53" s="89">
        <v>49</v>
      </c>
      <c r="BC53" s="89">
        <v>50</v>
      </c>
      <c r="BD53" s="89">
        <v>51</v>
      </c>
      <c r="BE53" s="89">
        <v>52</v>
      </c>
      <c r="BF53" s="89">
        <v>53</v>
      </c>
      <c r="BG53" s="89">
        <v>54</v>
      </c>
      <c r="BH53" s="89">
        <v>55</v>
      </c>
      <c r="BI53" s="89">
        <v>56</v>
      </c>
      <c r="BJ53" s="89">
        <v>57</v>
      </c>
      <c r="BK53" s="89">
        <v>58</v>
      </c>
      <c r="BL53" s="89">
        <v>59</v>
      </c>
      <c r="BM53" s="89">
        <v>60</v>
      </c>
      <c r="BN53" s="89">
        <v>61</v>
      </c>
      <c r="BO53" s="89">
        <v>62</v>
      </c>
      <c r="BP53" s="89">
        <v>63</v>
      </c>
      <c r="BQ53" s="89">
        <v>64</v>
      </c>
      <c r="BR53" s="89">
        <v>65</v>
      </c>
      <c r="BS53" s="89">
        <v>66</v>
      </c>
      <c r="BT53" s="89">
        <v>67</v>
      </c>
      <c r="BU53" s="89">
        <v>68</v>
      </c>
    </row>
    <row r="54" spans="3:73" s="154" customFormat="1" ht="12.75">
      <c r="C54" s="86">
        <v>1</v>
      </c>
      <c r="D54" s="173">
        <f t="shared" si="0" ref="D54:D71">SUM(F54:BU54)</f>
        <v>1</v>
      </c>
      <c r="E54" s="156"/>
      <c r="F54" s="143">
        <v>1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4">
        <v>0</v>
      </c>
      <c r="V54" s="144">
        <v>0</v>
      </c>
      <c r="W54" s="144">
        <v>0</v>
      </c>
      <c r="X54" s="144">
        <v>0</v>
      </c>
      <c r="Y54" s="144">
        <v>0</v>
      </c>
      <c r="Z54" s="144">
        <v>0</v>
      </c>
      <c r="AA54" s="144">
        <v>0</v>
      </c>
      <c r="AB54" s="144">
        <v>0</v>
      </c>
      <c r="AC54" s="144">
        <v>0</v>
      </c>
      <c r="AD54" s="144">
        <v>0</v>
      </c>
      <c r="AE54" s="144">
        <v>0</v>
      </c>
      <c r="AF54" s="144">
        <v>0</v>
      </c>
      <c r="AG54" s="144">
        <v>0</v>
      </c>
      <c r="AH54" s="144">
        <v>0</v>
      </c>
      <c r="AI54" s="144">
        <v>0</v>
      </c>
      <c r="AJ54" s="144">
        <v>0</v>
      </c>
      <c r="AK54" s="144">
        <v>0</v>
      </c>
      <c r="AL54" s="144">
        <v>0</v>
      </c>
      <c r="AM54" s="144">
        <v>0</v>
      </c>
      <c r="AN54" s="144">
        <v>0</v>
      </c>
      <c r="AO54" s="144">
        <v>0</v>
      </c>
      <c r="AP54" s="144">
        <v>0</v>
      </c>
      <c r="AQ54" s="144">
        <v>0</v>
      </c>
      <c r="AR54" s="144">
        <v>0</v>
      </c>
      <c r="AS54" s="144">
        <v>0</v>
      </c>
      <c r="AT54" s="144">
        <v>0</v>
      </c>
      <c r="AU54" s="144">
        <v>0</v>
      </c>
      <c r="AV54" s="144">
        <v>0</v>
      </c>
      <c r="AW54" s="144">
        <v>0</v>
      </c>
      <c r="AX54" s="144">
        <v>0</v>
      </c>
      <c r="AY54" s="144">
        <v>0</v>
      </c>
      <c r="AZ54" s="144">
        <v>0</v>
      </c>
      <c r="BA54" s="144">
        <v>0</v>
      </c>
      <c r="BB54" s="144">
        <v>0</v>
      </c>
      <c r="BC54" s="144">
        <v>0</v>
      </c>
      <c r="BD54" s="144">
        <v>0</v>
      </c>
      <c r="BE54" s="144">
        <v>0</v>
      </c>
      <c r="BF54" s="144">
        <v>0</v>
      </c>
      <c r="BG54" s="144">
        <v>0</v>
      </c>
      <c r="BH54" s="144">
        <v>0</v>
      </c>
      <c r="BI54" s="144">
        <v>0</v>
      </c>
      <c r="BJ54" s="144">
        <v>0</v>
      </c>
      <c r="BK54" s="144">
        <v>0</v>
      </c>
      <c r="BL54" s="144">
        <v>0</v>
      </c>
      <c r="BM54" s="144">
        <v>0</v>
      </c>
      <c r="BN54" s="144">
        <v>0</v>
      </c>
      <c r="BO54" s="144">
        <v>0</v>
      </c>
      <c r="BP54" s="144">
        <v>0</v>
      </c>
      <c r="BQ54" s="144">
        <v>0</v>
      </c>
      <c r="BR54" s="144">
        <v>0</v>
      </c>
      <c r="BS54" s="144">
        <v>0</v>
      </c>
      <c r="BT54" s="144">
        <v>0</v>
      </c>
      <c r="BU54" s="144">
        <v>0</v>
      </c>
    </row>
    <row r="55" spans="3:73" s="154" customFormat="1" ht="12.75">
      <c r="C55" s="87">
        <v>5</v>
      </c>
      <c r="D55" s="162">
        <f t="shared" si="0"/>
        <v>1</v>
      </c>
      <c r="E55" s="157"/>
      <c r="F55" s="145">
        <v>0.20</v>
      </c>
      <c r="G55" s="146">
        <v>0.32</v>
      </c>
      <c r="H55" s="146">
        <v>0.192</v>
      </c>
      <c r="I55" s="146">
        <v>0.1152</v>
      </c>
      <c r="J55" s="146">
        <v>0.1152</v>
      </c>
      <c r="K55" s="146">
        <f>1-SUM(F55:J55)</f>
        <v>0.057600000000000096</v>
      </c>
      <c r="L55" s="147">
        <v>0</v>
      </c>
      <c r="M55" s="147">
        <v>0</v>
      </c>
      <c r="N55" s="147">
        <v>0</v>
      </c>
      <c r="O55" s="147">
        <v>0</v>
      </c>
      <c r="P55" s="147">
        <v>0</v>
      </c>
      <c r="Q55" s="147">
        <v>0</v>
      </c>
      <c r="R55" s="147">
        <v>0</v>
      </c>
      <c r="S55" s="147">
        <v>0</v>
      </c>
      <c r="T55" s="147">
        <v>0</v>
      </c>
      <c r="U55" s="147">
        <v>0</v>
      </c>
      <c r="V55" s="147">
        <v>0</v>
      </c>
      <c r="W55" s="147">
        <v>0</v>
      </c>
      <c r="X55" s="147">
        <v>0</v>
      </c>
      <c r="Y55" s="147">
        <v>0</v>
      </c>
      <c r="Z55" s="147">
        <v>0</v>
      </c>
      <c r="AA55" s="147">
        <v>0</v>
      </c>
      <c r="AB55" s="147">
        <v>0</v>
      </c>
      <c r="AC55" s="147">
        <v>0</v>
      </c>
      <c r="AD55" s="147">
        <v>0</v>
      </c>
      <c r="AE55" s="147">
        <v>0</v>
      </c>
      <c r="AF55" s="147">
        <v>0</v>
      </c>
      <c r="AG55" s="147">
        <v>0</v>
      </c>
      <c r="AH55" s="147">
        <v>0</v>
      </c>
      <c r="AI55" s="147">
        <v>0</v>
      </c>
      <c r="AJ55" s="147">
        <v>0</v>
      </c>
      <c r="AK55" s="147">
        <v>0</v>
      </c>
      <c r="AL55" s="147">
        <v>0</v>
      </c>
      <c r="AM55" s="147">
        <v>0</v>
      </c>
      <c r="AN55" s="147">
        <v>0</v>
      </c>
      <c r="AO55" s="147">
        <v>0</v>
      </c>
      <c r="AP55" s="147">
        <v>0</v>
      </c>
      <c r="AQ55" s="147">
        <v>0</v>
      </c>
      <c r="AR55" s="147">
        <v>0</v>
      </c>
      <c r="AS55" s="147">
        <v>0</v>
      </c>
      <c r="AT55" s="147">
        <v>0</v>
      </c>
      <c r="AU55" s="147">
        <v>0</v>
      </c>
      <c r="AV55" s="147">
        <v>0</v>
      </c>
      <c r="AW55" s="147">
        <v>0</v>
      </c>
      <c r="AX55" s="147">
        <v>0</v>
      </c>
      <c r="AY55" s="147">
        <v>0</v>
      </c>
      <c r="AZ55" s="147">
        <v>0</v>
      </c>
      <c r="BA55" s="147">
        <v>0</v>
      </c>
      <c r="BB55" s="147">
        <v>0</v>
      </c>
      <c r="BC55" s="147">
        <v>0</v>
      </c>
      <c r="BD55" s="147">
        <v>0</v>
      </c>
      <c r="BE55" s="147">
        <v>0</v>
      </c>
      <c r="BF55" s="147">
        <v>0</v>
      </c>
      <c r="BG55" s="147">
        <v>0</v>
      </c>
      <c r="BH55" s="147">
        <v>0</v>
      </c>
      <c r="BI55" s="147">
        <v>0</v>
      </c>
      <c r="BJ55" s="147">
        <v>0</v>
      </c>
      <c r="BK55" s="147">
        <v>0</v>
      </c>
      <c r="BL55" s="147">
        <v>0</v>
      </c>
      <c r="BM55" s="147">
        <v>0</v>
      </c>
      <c r="BN55" s="147">
        <v>0</v>
      </c>
      <c r="BO55" s="147">
        <v>0</v>
      </c>
      <c r="BP55" s="147">
        <v>0</v>
      </c>
      <c r="BQ55" s="147">
        <v>0</v>
      </c>
      <c r="BR55" s="147">
        <v>0</v>
      </c>
      <c r="BS55" s="147">
        <v>0</v>
      </c>
      <c r="BT55" s="147">
        <v>0</v>
      </c>
      <c r="BU55" s="147">
        <v>0</v>
      </c>
    </row>
    <row r="56" spans="3:73" s="154" customFormat="1" ht="12.75">
      <c r="C56" s="87">
        <v>7</v>
      </c>
      <c r="D56" s="162">
        <f t="shared" si="0"/>
        <v>1</v>
      </c>
      <c r="E56" s="157"/>
      <c r="F56" s="145">
        <v>0.1429</v>
      </c>
      <c r="G56" s="146">
        <v>0.24490000000000001</v>
      </c>
      <c r="H56" s="146">
        <v>0.1749</v>
      </c>
      <c r="I56" s="146">
        <v>0.1249</v>
      </c>
      <c r="J56" s="146">
        <v>0.089300000000000004</v>
      </c>
      <c r="K56" s="146">
        <v>0.089200000000000002</v>
      </c>
      <c r="L56" s="146">
        <v>0.089300000000000004</v>
      </c>
      <c r="M56" s="146">
        <f>1-SUM(F56:L56)</f>
        <v>0.044599999999999862</v>
      </c>
      <c r="N56" s="147">
        <v>0</v>
      </c>
      <c r="O56" s="147">
        <v>0</v>
      </c>
      <c r="P56" s="147">
        <v>0</v>
      </c>
      <c r="Q56" s="147">
        <v>0</v>
      </c>
      <c r="R56" s="147">
        <v>0</v>
      </c>
      <c r="S56" s="147">
        <v>0</v>
      </c>
      <c r="T56" s="147">
        <v>0</v>
      </c>
      <c r="U56" s="147">
        <v>0</v>
      </c>
      <c r="V56" s="147">
        <v>0</v>
      </c>
      <c r="W56" s="147">
        <v>0</v>
      </c>
      <c r="X56" s="147">
        <v>0</v>
      </c>
      <c r="Y56" s="147">
        <v>0</v>
      </c>
      <c r="Z56" s="147">
        <v>0</v>
      </c>
      <c r="AA56" s="147">
        <v>0</v>
      </c>
      <c r="AB56" s="147">
        <v>0</v>
      </c>
      <c r="AC56" s="147">
        <v>0</v>
      </c>
      <c r="AD56" s="147">
        <v>0</v>
      </c>
      <c r="AE56" s="147">
        <v>0</v>
      </c>
      <c r="AF56" s="147">
        <v>0</v>
      </c>
      <c r="AG56" s="147">
        <v>0</v>
      </c>
      <c r="AH56" s="147">
        <v>0</v>
      </c>
      <c r="AI56" s="147">
        <v>0</v>
      </c>
      <c r="AJ56" s="147">
        <v>0</v>
      </c>
      <c r="AK56" s="147">
        <v>0</v>
      </c>
      <c r="AL56" s="147">
        <v>0</v>
      </c>
      <c r="AM56" s="147">
        <v>0</v>
      </c>
      <c r="AN56" s="147">
        <v>0</v>
      </c>
      <c r="AO56" s="147">
        <v>0</v>
      </c>
      <c r="AP56" s="147">
        <v>0</v>
      </c>
      <c r="AQ56" s="147">
        <v>0</v>
      </c>
      <c r="AR56" s="147">
        <v>0</v>
      </c>
      <c r="AS56" s="147">
        <v>0</v>
      </c>
      <c r="AT56" s="147">
        <v>0</v>
      </c>
      <c r="AU56" s="147">
        <v>0</v>
      </c>
      <c r="AV56" s="147">
        <v>0</v>
      </c>
      <c r="AW56" s="147">
        <v>0</v>
      </c>
      <c r="AX56" s="147">
        <v>0</v>
      </c>
      <c r="AY56" s="147">
        <v>0</v>
      </c>
      <c r="AZ56" s="147">
        <v>0</v>
      </c>
      <c r="BA56" s="147">
        <v>0</v>
      </c>
      <c r="BB56" s="147">
        <v>0</v>
      </c>
      <c r="BC56" s="147">
        <v>0</v>
      </c>
      <c r="BD56" s="147">
        <v>0</v>
      </c>
      <c r="BE56" s="147">
        <v>0</v>
      </c>
      <c r="BF56" s="147">
        <v>0</v>
      </c>
      <c r="BG56" s="147">
        <v>0</v>
      </c>
      <c r="BH56" s="147">
        <v>0</v>
      </c>
      <c r="BI56" s="147">
        <v>0</v>
      </c>
      <c r="BJ56" s="147">
        <v>0</v>
      </c>
      <c r="BK56" s="147">
        <v>0</v>
      </c>
      <c r="BL56" s="147">
        <v>0</v>
      </c>
      <c r="BM56" s="147">
        <v>0</v>
      </c>
      <c r="BN56" s="147">
        <v>0</v>
      </c>
      <c r="BO56" s="147">
        <v>0</v>
      </c>
      <c r="BP56" s="147">
        <v>0</v>
      </c>
      <c r="BQ56" s="147">
        <v>0</v>
      </c>
      <c r="BR56" s="147">
        <v>0</v>
      </c>
      <c r="BS56" s="147">
        <v>0</v>
      </c>
      <c r="BT56" s="147">
        <v>0</v>
      </c>
      <c r="BU56" s="147">
        <v>0</v>
      </c>
    </row>
    <row r="57" spans="3:73" s="154" customFormat="1" ht="12.75">
      <c r="C57" s="87">
        <v>10</v>
      </c>
      <c r="D57" s="162">
        <f t="shared" si="0"/>
        <v>1</v>
      </c>
      <c r="E57" s="157"/>
      <c r="F57" s="145">
        <v>0.10</v>
      </c>
      <c r="G57" s="146">
        <v>0.18</v>
      </c>
      <c r="H57" s="146">
        <v>0.14399999999999999</v>
      </c>
      <c r="I57" s="146">
        <v>0.1152</v>
      </c>
      <c r="J57" s="146">
        <v>0.092200000000000004</v>
      </c>
      <c r="K57" s="146">
        <v>0.073700000000000002</v>
      </c>
      <c r="L57" s="146">
        <v>0.065500000000000003</v>
      </c>
      <c r="M57" s="146">
        <v>0.065500000000000003</v>
      </c>
      <c r="N57" s="146">
        <v>0.065600000000000006</v>
      </c>
      <c r="O57" s="146">
        <v>0.065500000000000003</v>
      </c>
      <c r="P57" s="146">
        <f>1-SUM(F57:O57)</f>
        <v>0.032800000000000051</v>
      </c>
      <c r="Q57" s="147">
        <v>0</v>
      </c>
      <c r="R57" s="147">
        <v>0</v>
      </c>
      <c r="S57" s="147">
        <v>0</v>
      </c>
      <c r="T57" s="147">
        <v>0</v>
      </c>
      <c r="U57" s="147">
        <v>0</v>
      </c>
      <c r="V57" s="147">
        <v>0</v>
      </c>
      <c r="W57" s="147">
        <v>0</v>
      </c>
      <c r="X57" s="147">
        <v>0</v>
      </c>
      <c r="Y57" s="147">
        <v>0</v>
      </c>
      <c r="Z57" s="147">
        <v>0</v>
      </c>
      <c r="AA57" s="147">
        <v>0</v>
      </c>
      <c r="AB57" s="147">
        <v>0</v>
      </c>
      <c r="AC57" s="147">
        <v>0</v>
      </c>
      <c r="AD57" s="147">
        <v>0</v>
      </c>
      <c r="AE57" s="147">
        <v>0</v>
      </c>
      <c r="AF57" s="147">
        <v>0</v>
      </c>
      <c r="AG57" s="147">
        <v>0</v>
      </c>
      <c r="AH57" s="147">
        <v>0</v>
      </c>
      <c r="AI57" s="147">
        <v>0</v>
      </c>
      <c r="AJ57" s="147">
        <v>0</v>
      </c>
      <c r="AK57" s="147">
        <v>0</v>
      </c>
      <c r="AL57" s="147">
        <v>0</v>
      </c>
      <c r="AM57" s="147">
        <v>0</v>
      </c>
      <c r="AN57" s="147">
        <v>0</v>
      </c>
      <c r="AO57" s="147">
        <v>0</v>
      </c>
      <c r="AP57" s="147">
        <v>0</v>
      </c>
      <c r="AQ57" s="147">
        <v>0</v>
      </c>
      <c r="AR57" s="147">
        <v>0</v>
      </c>
      <c r="AS57" s="147">
        <v>0</v>
      </c>
      <c r="AT57" s="147">
        <v>0</v>
      </c>
      <c r="AU57" s="147">
        <v>0</v>
      </c>
      <c r="AV57" s="147">
        <v>0</v>
      </c>
      <c r="AW57" s="147">
        <v>0</v>
      </c>
      <c r="AX57" s="147">
        <v>0</v>
      </c>
      <c r="AY57" s="147">
        <v>0</v>
      </c>
      <c r="AZ57" s="147">
        <v>0</v>
      </c>
      <c r="BA57" s="147">
        <v>0</v>
      </c>
      <c r="BB57" s="147">
        <v>0</v>
      </c>
      <c r="BC57" s="147">
        <v>0</v>
      </c>
      <c r="BD57" s="147">
        <v>0</v>
      </c>
      <c r="BE57" s="147">
        <v>0</v>
      </c>
      <c r="BF57" s="147">
        <v>0</v>
      </c>
      <c r="BG57" s="147">
        <v>0</v>
      </c>
      <c r="BH57" s="147">
        <v>0</v>
      </c>
      <c r="BI57" s="147">
        <v>0</v>
      </c>
      <c r="BJ57" s="147">
        <v>0</v>
      </c>
      <c r="BK57" s="147">
        <v>0</v>
      </c>
      <c r="BL57" s="147">
        <v>0</v>
      </c>
      <c r="BM57" s="147">
        <v>0</v>
      </c>
      <c r="BN57" s="147">
        <v>0</v>
      </c>
      <c r="BO57" s="147">
        <v>0</v>
      </c>
      <c r="BP57" s="147">
        <v>0</v>
      </c>
      <c r="BQ57" s="147">
        <v>0</v>
      </c>
      <c r="BR57" s="147">
        <v>0</v>
      </c>
      <c r="BS57" s="147">
        <v>0</v>
      </c>
      <c r="BT57" s="147">
        <v>0</v>
      </c>
      <c r="BU57" s="147">
        <v>0</v>
      </c>
    </row>
    <row r="58" spans="3:73" s="154" customFormat="1" ht="12.75">
      <c r="C58" s="87">
        <v>15</v>
      </c>
      <c r="D58" s="162">
        <f t="shared" si="0"/>
        <v>1.0000000000000004</v>
      </c>
      <c r="E58" s="157"/>
      <c r="F58" s="145">
        <v>0.05</v>
      </c>
      <c r="G58" s="146">
        <v>0.095</v>
      </c>
      <c r="H58" s="146">
        <v>0.085500000000000007</v>
      </c>
      <c r="I58" s="146">
        <v>0.076999999999999999</v>
      </c>
      <c r="J58" s="146">
        <v>0.0693</v>
      </c>
      <c r="K58" s="146">
        <v>0.062300000000000001</v>
      </c>
      <c r="L58" s="146">
        <v>0.059000000000000004</v>
      </c>
      <c r="M58" s="146">
        <v>0.059000000000000004</v>
      </c>
      <c r="N58" s="146">
        <v>0.0591</v>
      </c>
      <c r="O58" s="146">
        <v>0.059000000000000004</v>
      </c>
      <c r="P58" s="146">
        <v>0.0591</v>
      </c>
      <c r="Q58" s="146">
        <v>0.059000000000000004</v>
      </c>
      <c r="R58" s="146">
        <v>0.0591</v>
      </c>
      <c r="S58" s="146">
        <v>0.059000000000000004</v>
      </c>
      <c r="T58" s="146">
        <v>0.0591</v>
      </c>
      <c r="U58" s="146">
        <v>0.029499999999999998</v>
      </c>
      <c r="V58" s="147">
        <v>0</v>
      </c>
      <c r="W58" s="147">
        <v>0</v>
      </c>
      <c r="X58" s="147">
        <v>0</v>
      </c>
      <c r="Y58" s="147">
        <v>0</v>
      </c>
      <c r="Z58" s="147">
        <v>0</v>
      </c>
      <c r="AA58" s="147">
        <v>0</v>
      </c>
      <c r="AB58" s="147">
        <v>0</v>
      </c>
      <c r="AC58" s="147">
        <v>0</v>
      </c>
      <c r="AD58" s="147">
        <v>0</v>
      </c>
      <c r="AE58" s="147">
        <v>0</v>
      </c>
      <c r="AF58" s="147">
        <v>0</v>
      </c>
      <c r="AG58" s="147">
        <v>0</v>
      </c>
      <c r="AH58" s="147">
        <v>0</v>
      </c>
      <c r="AI58" s="147">
        <v>0</v>
      </c>
      <c r="AJ58" s="147">
        <v>0</v>
      </c>
      <c r="AK58" s="147">
        <v>0</v>
      </c>
      <c r="AL58" s="147">
        <v>0</v>
      </c>
      <c r="AM58" s="147">
        <v>0</v>
      </c>
      <c r="AN58" s="147">
        <v>0</v>
      </c>
      <c r="AO58" s="147">
        <v>0</v>
      </c>
      <c r="AP58" s="147">
        <v>0</v>
      </c>
      <c r="AQ58" s="147">
        <v>0</v>
      </c>
      <c r="AR58" s="147">
        <v>0</v>
      </c>
      <c r="AS58" s="147">
        <v>0</v>
      </c>
      <c r="AT58" s="147">
        <v>0</v>
      </c>
      <c r="AU58" s="147">
        <v>0</v>
      </c>
      <c r="AV58" s="147">
        <v>0</v>
      </c>
      <c r="AW58" s="147">
        <v>0</v>
      </c>
      <c r="AX58" s="147">
        <v>0</v>
      </c>
      <c r="AY58" s="147">
        <v>0</v>
      </c>
      <c r="AZ58" s="147">
        <v>0</v>
      </c>
      <c r="BA58" s="147">
        <v>0</v>
      </c>
      <c r="BB58" s="147">
        <v>0</v>
      </c>
      <c r="BC58" s="147">
        <v>0</v>
      </c>
      <c r="BD58" s="147">
        <v>0</v>
      </c>
      <c r="BE58" s="147">
        <v>0</v>
      </c>
      <c r="BF58" s="147">
        <v>0</v>
      </c>
      <c r="BG58" s="147">
        <v>0</v>
      </c>
      <c r="BH58" s="147">
        <v>0</v>
      </c>
      <c r="BI58" s="147">
        <v>0</v>
      </c>
      <c r="BJ58" s="147">
        <v>0</v>
      </c>
      <c r="BK58" s="147">
        <v>0</v>
      </c>
      <c r="BL58" s="147">
        <v>0</v>
      </c>
      <c r="BM58" s="147">
        <v>0</v>
      </c>
      <c r="BN58" s="147">
        <v>0</v>
      </c>
      <c r="BO58" s="147">
        <v>0</v>
      </c>
      <c r="BP58" s="147">
        <v>0</v>
      </c>
      <c r="BQ58" s="147">
        <v>0</v>
      </c>
      <c r="BR58" s="147">
        <v>0</v>
      </c>
      <c r="BS58" s="147">
        <v>0</v>
      </c>
      <c r="BT58" s="147">
        <v>0</v>
      </c>
      <c r="BU58" s="147">
        <v>0</v>
      </c>
    </row>
    <row r="59" spans="3:73" s="154" customFormat="1" ht="12.75">
      <c r="C59" s="87">
        <v>20</v>
      </c>
      <c r="D59" s="162">
        <f t="shared" si="0"/>
        <v>1.0000000000000002</v>
      </c>
      <c r="E59" s="157"/>
      <c r="F59" s="145">
        <v>0.0375</v>
      </c>
      <c r="G59" s="146">
        <v>0.072190000000000004</v>
      </c>
      <c r="H59" s="146">
        <v>0.066769999999999996</v>
      </c>
      <c r="I59" s="146">
        <v>0.061769999999999999</v>
      </c>
      <c r="J59" s="146">
        <v>0.05713</v>
      </c>
      <c r="K59" s="146">
        <v>0.052850000000000001</v>
      </c>
      <c r="L59" s="146">
        <v>0.04888</v>
      </c>
      <c r="M59" s="146">
        <v>0.045220000000000003</v>
      </c>
      <c r="N59" s="146">
        <v>0.04462</v>
      </c>
      <c r="O59" s="146">
        <v>0.044609999999999997</v>
      </c>
      <c r="P59" s="146">
        <v>0.04462</v>
      </c>
      <c r="Q59" s="146">
        <v>0.044609999999999997</v>
      </c>
      <c r="R59" s="146">
        <v>0.04462</v>
      </c>
      <c r="S59" s="146">
        <v>0.044609999999999997</v>
      </c>
      <c r="T59" s="146">
        <v>0.04462</v>
      </c>
      <c r="U59" s="146">
        <v>0.044609999999999997</v>
      </c>
      <c r="V59" s="146">
        <v>0.04462</v>
      </c>
      <c r="W59" s="146">
        <v>0.044609999999999997</v>
      </c>
      <c r="X59" s="146">
        <v>0.04462</v>
      </c>
      <c r="Y59" s="146">
        <v>0.044609999999999997</v>
      </c>
      <c r="Z59" s="146">
        <v>0.02231</v>
      </c>
      <c r="AA59" s="146">
        <v>0</v>
      </c>
      <c r="AB59" s="146">
        <v>0</v>
      </c>
      <c r="AC59" s="146">
        <v>0</v>
      </c>
      <c r="AD59" s="146">
        <v>0</v>
      </c>
      <c r="AE59" s="146">
        <v>0</v>
      </c>
      <c r="AF59" s="146">
        <v>0</v>
      </c>
      <c r="AG59" s="146">
        <v>0</v>
      </c>
      <c r="AH59" s="146">
        <v>0</v>
      </c>
      <c r="AI59" s="146">
        <v>0</v>
      </c>
      <c r="AJ59" s="146">
        <v>0</v>
      </c>
      <c r="AK59" s="146">
        <v>0</v>
      </c>
      <c r="AL59" s="146">
        <v>0</v>
      </c>
      <c r="AM59" s="146">
        <v>0</v>
      </c>
      <c r="AN59" s="146">
        <v>0</v>
      </c>
      <c r="AO59" s="146">
        <v>0</v>
      </c>
      <c r="AP59" s="146">
        <v>0</v>
      </c>
      <c r="AQ59" s="146">
        <v>0</v>
      </c>
      <c r="AR59" s="146">
        <v>0</v>
      </c>
      <c r="AS59" s="146">
        <v>0</v>
      </c>
      <c r="AT59" s="146">
        <v>0</v>
      </c>
      <c r="AU59" s="146">
        <v>0</v>
      </c>
      <c r="AV59" s="146">
        <v>0</v>
      </c>
      <c r="AW59" s="146">
        <v>0</v>
      </c>
      <c r="AX59" s="146">
        <v>0</v>
      </c>
      <c r="AY59" s="146">
        <v>0</v>
      </c>
      <c r="AZ59" s="146">
        <v>0</v>
      </c>
      <c r="BA59" s="146">
        <v>0</v>
      </c>
      <c r="BB59" s="146">
        <v>0</v>
      </c>
      <c r="BC59" s="146">
        <v>0</v>
      </c>
      <c r="BD59" s="146">
        <v>0</v>
      </c>
      <c r="BE59" s="146">
        <v>0</v>
      </c>
      <c r="BF59" s="146">
        <v>0</v>
      </c>
      <c r="BG59" s="146">
        <v>0</v>
      </c>
      <c r="BH59" s="146">
        <v>0</v>
      </c>
      <c r="BI59" s="146">
        <v>0</v>
      </c>
      <c r="BJ59" s="146">
        <v>0</v>
      </c>
      <c r="BK59" s="146">
        <v>0</v>
      </c>
      <c r="BL59" s="146">
        <v>0</v>
      </c>
      <c r="BM59" s="146">
        <v>0</v>
      </c>
      <c r="BN59" s="146">
        <v>0</v>
      </c>
      <c r="BO59" s="146">
        <v>0</v>
      </c>
      <c r="BP59" s="146">
        <v>0</v>
      </c>
      <c r="BQ59" s="146">
        <v>0</v>
      </c>
      <c r="BR59" s="146">
        <v>0</v>
      </c>
      <c r="BS59" s="146">
        <v>0</v>
      </c>
      <c r="BT59" s="146">
        <v>0</v>
      </c>
      <c r="BU59" s="146">
        <v>0</v>
      </c>
    </row>
    <row r="60" spans="3:73" s="154" customFormat="1" ht="12.75">
      <c r="C60" s="87">
        <v>39</v>
      </c>
      <c r="D60" s="162">
        <f t="shared" si="0"/>
        <v>1</v>
      </c>
      <c r="E60" s="157"/>
      <c r="F60" s="148">
        <f>(12.5-6)*0.00214</f>
        <v>0.013910000000000001</v>
      </c>
      <c r="G60" s="149">
        <f t="shared" si="1" ref="G60:AR60">0.02564</f>
        <v>0.02564</v>
      </c>
      <c r="H60" s="149">
        <f t="shared" si="1"/>
        <v>0.02564</v>
      </c>
      <c r="I60" s="149">
        <f t="shared" si="1"/>
        <v>0.02564</v>
      </c>
      <c r="J60" s="149">
        <f t="shared" si="1"/>
        <v>0.02564</v>
      </c>
      <c r="K60" s="149">
        <f t="shared" si="1"/>
        <v>0.02564</v>
      </c>
      <c r="L60" s="149">
        <f t="shared" si="1"/>
        <v>0.02564</v>
      </c>
      <c r="M60" s="149">
        <f t="shared" si="1"/>
        <v>0.02564</v>
      </c>
      <c r="N60" s="149">
        <f t="shared" si="1"/>
        <v>0.02564</v>
      </c>
      <c r="O60" s="149">
        <f t="shared" si="1"/>
        <v>0.02564</v>
      </c>
      <c r="P60" s="149">
        <f t="shared" si="1"/>
        <v>0.02564</v>
      </c>
      <c r="Q60" s="149">
        <f t="shared" si="1"/>
        <v>0.02564</v>
      </c>
      <c r="R60" s="149">
        <f t="shared" si="1"/>
        <v>0.02564</v>
      </c>
      <c r="S60" s="149">
        <f t="shared" si="1"/>
        <v>0.02564</v>
      </c>
      <c r="T60" s="149">
        <f t="shared" si="1"/>
        <v>0.02564</v>
      </c>
      <c r="U60" s="149">
        <f t="shared" si="1"/>
        <v>0.02564</v>
      </c>
      <c r="V60" s="149">
        <f t="shared" si="1"/>
        <v>0.02564</v>
      </c>
      <c r="W60" s="149">
        <f t="shared" si="1"/>
        <v>0.02564</v>
      </c>
      <c r="X60" s="149">
        <f t="shared" si="1"/>
        <v>0.02564</v>
      </c>
      <c r="Y60" s="149">
        <f t="shared" si="1"/>
        <v>0.02564</v>
      </c>
      <c r="Z60" s="149">
        <f t="shared" si="1"/>
        <v>0.02564</v>
      </c>
      <c r="AA60" s="149">
        <f t="shared" si="1"/>
        <v>0.02564</v>
      </c>
      <c r="AB60" s="149">
        <f t="shared" si="1"/>
        <v>0.02564</v>
      </c>
      <c r="AC60" s="149">
        <f t="shared" si="1"/>
        <v>0.02564</v>
      </c>
      <c r="AD60" s="149">
        <f t="shared" si="1"/>
        <v>0.02564</v>
      </c>
      <c r="AE60" s="149">
        <f t="shared" si="1"/>
        <v>0.02564</v>
      </c>
      <c r="AF60" s="149">
        <f t="shared" si="1"/>
        <v>0.02564</v>
      </c>
      <c r="AG60" s="149">
        <f t="shared" si="1"/>
        <v>0.02564</v>
      </c>
      <c r="AH60" s="149">
        <f t="shared" si="1"/>
        <v>0.02564</v>
      </c>
      <c r="AI60" s="149">
        <f t="shared" si="1"/>
        <v>0.02564</v>
      </c>
      <c r="AJ60" s="149">
        <f t="shared" si="1"/>
        <v>0.02564</v>
      </c>
      <c r="AK60" s="149">
        <f t="shared" si="1"/>
        <v>0.02564</v>
      </c>
      <c r="AL60" s="149">
        <f t="shared" si="1"/>
        <v>0.02564</v>
      </c>
      <c r="AM60" s="149">
        <f t="shared" si="1"/>
        <v>0.02564</v>
      </c>
      <c r="AN60" s="149">
        <f t="shared" si="1"/>
        <v>0.02564</v>
      </c>
      <c r="AO60" s="149">
        <f t="shared" si="1"/>
        <v>0.02564</v>
      </c>
      <c r="AP60" s="149">
        <f t="shared" si="1"/>
        <v>0.02564</v>
      </c>
      <c r="AQ60" s="149">
        <f t="shared" si="1"/>
        <v>0.02564</v>
      </c>
      <c r="AR60" s="149">
        <f t="shared" si="1"/>
        <v>0.02564</v>
      </c>
      <c r="AS60" s="150">
        <f>1-SUM(F60:AR60)</f>
        <v>0.011770000000000058</v>
      </c>
      <c r="AT60" s="150">
        <v>0</v>
      </c>
      <c r="AU60" s="150">
        <v>0</v>
      </c>
      <c r="AV60" s="150">
        <v>0</v>
      </c>
      <c r="AW60" s="150">
        <v>0</v>
      </c>
      <c r="AX60" s="150">
        <v>0</v>
      </c>
      <c r="AY60" s="150">
        <v>0</v>
      </c>
      <c r="AZ60" s="150">
        <v>0</v>
      </c>
      <c r="BA60" s="150">
        <v>0</v>
      </c>
      <c r="BB60" s="150">
        <v>0</v>
      </c>
      <c r="BC60" s="150">
        <v>0</v>
      </c>
      <c r="BD60" s="150">
        <v>0</v>
      </c>
      <c r="BE60" s="150">
        <v>0</v>
      </c>
      <c r="BF60" s="150">
        <v>0</v>
      </c>
      <c r="BG60" s="150">
        <v>0</v>
      </c>
      <c r="BH60" s="150">
        <v>0</v>
      </c>
      <c r="BI60" s="150">
        <v>0</v>
      </c>
      <c r="BJ60" s="150">
        <v>0</v>
      </c>
      <c r="BK60" s="150">
        <v>0</v>
      </c>
      <c r="BL60" s="150">
        <v>0</v>
      </c>
      <c r="BM60" s="150">
        <v>0</v>
      </c>
      <c r="BN60" s="150">
        <v>0</v>
      </c>
      <c r="BO60" s="150">
        <v>0</v>
      </c>
      <c r="BP60" s="150">
        <v>0</v>
      </c>
      <c r="BQ60" s="150">
        <v>0</v>
      </c>
      <c r="BR60" s="150">
        <v>0</v>
      </c>
      <c r="BS60" s="150">
        <v>0</v>
      </c>
      <c r="BT60" s="150">
        <v>0</v>
      </c>
      <c r="BU60" s="150">
        <v>0</v>
      </c>
    </row>
    <row r="61" spans="3:73" s="154" customFormat="1" ht="12.75">
      <c r="C61" s="115">
        <v>67</v>
      </c>
      <c r="D61" s="164">
        <f t="shared" si="0"/>
        <v>1</v>
      </c>
      <c r="E61" s="158"/>
      <c r="F61" s="151">
        <v>0.007463</v>
      </c>
      <c r="G61" s="152">
        <f t="shared" si="2" ref="G61:AL61">0.014925</f>
        <v>0.014925000000000001</v>
      </c>
      <c r="H61" s="152">
        <f t="shared" si="2"/>
        <v>0.014925000000000001</v>
      </c>
      <c r="I61" s="152">
        <f t="shared" si="2"/>
        <v>0.014925000000000001</v>
      </c>
      <c r="J61" s="152">
        <f t="shared" si="2"/>
        <v>0.014925000000000001</v>
      </c>
      <c r="K61" s="152">
        <f t="shared" si="2"/>
        <v>0.014925000000000001</v>
      </c>
      <c r="L61" s="152">
        <f t="shared" si="2"/>
        <v>0.014925000000000001</v>
      </c>
      <c r="M61" s="152">
        <f t="shared" si="2"/>
        <v>0.014925000000000001</v>
      </c>
      <c r="N61" s="152">
        <f t="shared" si="2"/>
        <v>0.014925000000000001</v>
      </c>
      <c r="O61" s="152">
        <f t="shared" si="2"/>
        <v>0.014925000000000001</v>
      </c>
      <c r="P61" s="152">
        <f t="shared" si="2"/>
        <v>0.014925000000000001</v>
      </c>
      <c r="Q61" s="152">
        <f t="shared" si="2"/>
        <v>0.014925000000000001</v>
      </c>
      <c r="R61" s="152">
        <f t="shared" si="2"/>
        <v>0.014925000000000001</v>
      </c>
      <c r="S61" s="152">
        <f t="shared" si="2"/>
        <v>0.014925000000000001</v>
      </c>
      <c r="T61" s="152">
        <f t="shared" si="2"/>
        <v>0.014925000000000001</v>
      </c>
      <c r="U61" s="152">
        <f t="shared" si="2"/>
        <v>0.014925000000000001</v>
      </c>
      <c r="V61" s="152">
        <f t="shared" si="2"/>
        <v>0.014925000000000001</v>
      </c>
      <c r="W61" s="152">
        <f t="shared" si="2"/>
        <v>0.014925000000000001</v>
      </c>
      <c r="X61" s="152">
        <f t="shared" si="2"/>
        <v>0.014925000000000001</v>
      </c>
      <c r="Y61" s="152">
        <f t="shared" si="2"/>
        <v>0.014925000000000001</v>
      </c>
      <c r="Z61" s="152">
        <f t="shared" si="2"/>
        <v>0.014925000000000001</v>
      </c>
      <c r="AA61" s="152">
        <f t="shared" si="2"/>
        <v>0.014925000000000001</v>
      </c>
      <c r="AB61" s="152">
        <f t="shared" si="2"/>
        <v>0.014925000000000001</v>
      </c>
      <c r="AC61" s="152">
        <f t="shared" si="2"/>
        <v>0.014925000000000001</v>
      </c>
      <c r="AD61" s="152">
        <f t="shared" si="2"/>
        <v>0.014925000000000001</v>
      </c>
      <c r="AE61" s="152">
        <f t="shared" si="2"/>
        <v>0.014925000000000001</v>
      </c>
      <c r="AF61" s="152">
        <f t="shared" si="2"/>
        <v>0.014925000000000001</v>
      </c>
      <c r="AG61" s="152">
        <f t="shared" si="2"/>
        <v>0.014925000000000001</v>
      </c>
      <c r="AH61" s="152">
        <f t="shared" si="2"/>
        <v>0.014925000000000001</v>
      </c>
      <c r="AI61" s="152">
        <f t="shared" si="2"/>
        <v>0.014925000000000001</v>
      </c>
      <c r="AJ61" s="152">
        <f t="shared" si="2"/>
        <v>0.014925000000000001</v>
      </c>
      <c r="AK61" s="152">
        <f t="shared" si="2"/>
        <v>0.014925000000000001</v>
      </c>
      <c r="AL61" s="152">
        <f t="shared" si="2"/>
        <v>0.014925000000000001</v>
      </c>
      <c r="AM61" s="152">
        <f t="shared" si="3" ref="AM61:BT61">0.014925</f>
        <v>0.014925000000000001</v>
      </c>
      <c r="AN61" s="152">
        <f t="shared" si="3"/>
        <v>0.014925000000000001</v>
      </c>
      <c r="AO61" s="152">
        <f t="shared" si="3"/>
        <v>0.014925000000000001</v>
      </c>
      <c r="AP61" s="152">
        <f t="shared" si="3"/>
        <v>0.014925000000000001</v>
      </c>
      <c r="AQ61" s="152">
        <f t="shared" si="3"/>
        <v>0.014925000000000001</v>
      </c>
      <c r="AR61" s="152">
        <f t="shared" si="3"/>
        <v>0.014925000000000001</v>
      </c>
      <c r="AS61" s="152">
        <f t="shared" si="3"/>
        <v>0.014925000000000001</v>
      </c>
      <c r="AT61" s="152">
        <f t="shared" si="3"/>
        <v>0.014925000000000001</v>
      </c>
      <c r="AU61" s="152">
        <f t="shared" si="3"/>
        <v>0.014925000000000001</v>
      </c>
      <c r="AV61" s="152">
        <f t="shared" si="3"/>
        <v>0.014925000000000001</v>
      </c>
      <c r="AW61" s="152">
        <f t="shared" si="3"/>
        <v>0.014925000000000001</v>
      </c>
      <c r="AX61" s="152">
        <f t="shared" si="3"/>
        <v>0.014925000000000001</v>
      </c>
      <c r="AY61" s="152">
        <f t="shared" si="3"/>
        <v>0.014925000000000001</v>
      </c>
      <c r="AZ61" s="152">
        <f t="shared" si="3"/>
        <v>0.014925000000000001</v>
      </c>
      <c r="BA61" s="152">
        <f t="shared" si="3"/>
        <v>0.014925000000000001</v>
      </c>
      <c r="BB61" s="152">
        <f t="shared" si="3"/>
        <v>0.014925000000000001</v>
      </c>
      <c r="BC61" s="152">
        <f t="shared" si="3"/>
        <v>0.014925000000000001</v>
      </c>
      <c r="BD61" s="152">
        <f t="shared" si="3"/>
        <v>0.014925000000000001</v>
      </c>
      <c r="BE61" s="152">
        <f t="shared" si="3"/>
        <v>0.014925000000000001</v>
      </c>
      <c r="BF61" s="152">
        <f t="shared" si="3"/>
        <v>0.014925000000000001</v>
      </c>
      <c r="BG61" s="152">
        <f t="shared" si="3"/>
        <v>0.014925000000000001</v>
      </c>
      <c r="BH61" s="152">
        <f t="shared" si="3"/>
        <v>0.014925000000000001</v>
      </c>
      <c r="BI61" s="152">
        <f t="shared" si="3"/>
        <v>0.014925000000000001</v>
      </c>
      <c r="BJ61" s="152">
        <f t="shared" si="3"/>
        <v>0.014925000000000001</v>
      </c>
      <c r="BK61" s="152">
        <f t="shared" si="3"/>
        <v>0.014925000000000001</v>
      </c>
      <c r="BL61" s="152">
        <f t="shared" si="3"/>
        <v>0.014925000000000001</v>
      </c>
      <c r="BM61" s="152">
        <f t="shared" si="3"/>
        <v>0.014925000000000001</v>
      </c>
      <c r="BN61" s="152">
        <f t="shared" si="3"/>
        <v>0.014925000000000001</v>
      </c>
      <c r="BO61" s="152">
        <f t="shared" si="3"/>
        <v>0.014925000000000001</v>
      </c>
      <c r="BP61" s="152">
        <f t="shared" si="3"/>
        <v>0.014925000000000001</v>
      </c>
      <c r="BQ61" s="152">
        <f t="shared" si="3"/>
        <v>0.014925000000000001</v>
      </c>
      <c r="BR61" s="152">
        <f t="shared" si="3"/>
        <v>0.014925000000000001</v>
      </c>
      <c r="BS61" s="152">
        <f t="shared" si="3"/>
        <v>0.014925000000000001</v>
      </c>
      <c r="BT61" s="152">
        <f t="shared" si="3"/>
        <v>0.014925000000000001</v>
      </c>
      <c r="BU61" s="172">
        <f>1-SUM(F61:BT61)</f>
        <v>0.0074870000000007986</v>
      </c>
    </row>
    <row r="62" spans="3:73" s="154" customFormat="1" ht="12.75">
      <c r="C62" s="369" t="s">
        <v>164</v>
      </c>
      <c r="D62" s="162">
        <f t="shared" si="0"/>
        <v>0</v>
      </c>
      <c r="E62" s="157"/>
      <c r="F62" s="371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2"/>
      <c r="BL62" s="372"/>
      <c r="BM62" s="372"/>
      <c r="BN62" s="372"/>
      <c r="BO62" s="372"/>
      <c r="BP62" s="372"/>
      <c r="BQ62" s="372"/>
      <c r="BR62" s="372"/>
      <c r="BS62" s="372"/>
      <c r="BT62" s="372"/>
      <c r="BU62" s="372"/>
    </row>
    <row r="63" spans="3:73" s="154" customFormat="1" ht="12.75">
      <c r="C63" s="369" t="s">
        <v>165</v>
      </c>
      <c r="D63" s="162">
        <f t="shared" si="0"/>
        <v>0</v>
      </c>
      <c r="E63" s="157"/>
      <c r="F63" s="371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2"/>
      <c r="AW63" s="372"/>
      <c r="AX63" s="372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72"/>
      <c r="BK63" s="372"/>
      <c r="BL63" s="372"/>
      <c r="BM63" s="372"/>
      <c r="BN63" s="372"/>
      <c r="BO63" s="372"/>
      <c r="BP63" s="372"/>
      <c r="BQ63" s="372"/>
      <c r="BR63" s="372"/>
      <c r="BS63" s="372"/>
      <c r="BT63" s="372"/>
      <c r="BU63" s="372"/>
    </row>
    <row r="64" spans="3:73" s="154" customFormat="1" ht="12.75">
      <c r="C64" s="369" t="s">
        <v>166</v>
      </c>
      <c r="D64" s="162">
        <f t="shared" si="0"/>
        <v>0</v>
      </c>
      <c r="E64" s="157"/>
      <c r="F64" s="371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  <c r="BS64" s="372"/>
      <c r="BT64" s="372"/>
      <c r="BU64" s="372"/>
    </row>
    <row r="65" spans="3:73" s="154" customFormat="1" ht="12.75">
      <c r="C65" s="369" t="s">
        <v>167</v>
      </c>
      <c r="D65" s="162">
        <f t="shared" si="0"/>
        <v>0</v>
      </c>
      <c r="E65" s="157"/>
      <c r="F65" s="371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  <c r="AU65" s="372"/>
      <c r="AV65" s="372"/>
      <c r="AW65" s="372"/>
      <c r="AX65" s="372"/>
      <c r="AY65" s="372"/>
      <c r="AZ65" s="372"/>
      <c r="BA65" s="372"/>
      <c r="BB65" s="372"/>
      <c r="BC65" s="372"/>
      <c r="BD65" s="372"/>
      <c r="BE65" s="372"/>
      <c r="BF65" s="372"/>
      <c r="BG65" s="372"/>
      <c r="BH65" s="372"/>
      <c r="BI65" s="372"/>
      <c r="BJ65" s="372"/>
      <c r="BK65" s="372"/>
      <c r="BL65" s="372"/>
      <c r="BM65" s="372"/>
      <c r="BN65" s="372"/>
      <c r="BO65" s="372"/>
      <c r="BP65" s="372"/>
      <c r="BQ65" s="372"/>
      <c r="BR65" s="372"/>
      <c r="BS65" s="372"/>
      <c r="BT65" s="372"/>
      <c r="BU65" s="372"/>
    </row>
    <row r="66" spans="3:73" s="154" customFormat="1" ht="12.75">
      <c r="C66" s="369" t="s">
        <v>168</v>
      </c>
      <c r="D66" s="162">
        <f t="shared" si="0"/>
        <v>0</v>
      </c>
      <c r="E66" s="157"/>
      <c r="F66" s="371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  <c r="AU66" s="372"/>
      <c r="AV66" s="372"/>
      <c r="AW66" s="372"/>
      <c r="AX66" s="372"/>
      <c r="AY66" s="372"/>
      <c r="AZ66" s="372"/>
      <c r="BA66" s="372"/>
      <c r="BB66" s="372"/>
      <c r="BC66" s="372"/>
      <c r="BD66" s="372"/>
      <c r="BE66" s="372"/>
      <c r="BF66" s="372"/>
      <c r="BG66" s="372"/>
      <c r="BH66" s="372"/>
      <c r="BI66" s="372"/>
      <c r="BJ66" s="372"/>
      <c r="BK66" s="372"/>
      <c r="BL66" s="372"/>
      <c r="BM66" s="372"/>
      <c r="BN66" s="372"/>
      <c r="BO66" s="372"/>
      <c r="BP66" s="372"/>
      <c r="BQ66" s="372"/>
      <c r="BR66" s="372"/>
      <c r="BS66" s="372"/>
      <c r="BT66" s="372"/>
      <c r="BU66" s="372"/>
    </row>
    <row r="67" spans="3:73" s="154" customFormat="1" ht="12.75">
      <c r="C67" s="369" t="s">
        <v>169</v>
      </c>
      <c r="D67" s="162">
        <f t="shared" si="0"/>
        <v>0</v>
      </c>
      <c r="E67" s="157"/>
      <c r="F67" s="371"/>
      <c r="G67" s="372"/>
      <c r="H67" s="372"/>
      <c r="I67" s="372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  <c r="BC67" s="372"/>
      <c r="BD67" s="372"/>
      <c r="BE67" s="372"/>
      <c r="BF67" s="372"/>
      <c r="BG67" s="372"/>
      <c r="BH67" s="372"/>
      <c r="BI67" s="372"/>
      <c r="BJ67" s="372"/>
      <c r="BK67" s="372"/>
      <c r="BL67" s="372"/>
      <c r="BM67" s="372"/>
      <c r="BN67" s="372"/>
      <c r="BO67" s="372"/>
      <c r="BP67" s="372"/>
      <c r="BQ67" s="372"/>
      <c r="BR67" s="372"/>
      <c r="BS67" s="372"/>
      <c r="BT67" s="372"/>
      <c r="BU67" s="372"/>
    </row>
    <row r="68" spans="3:73" s="154" customFormat="1" ht="12.75">
      <c r="C68" s="369" t="s">
        <v>170</v>
      </c>
      <c r="D68" s="162">
        <f t="shared" si="0"/>
        <v>0</v>
      </c>
      <c r="E68" s="157"/>
      <c r="F68" s="371"/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2"/>
      <c r="BK68" s="372"/>
      <c r="BL68" s="372"/>
      <c r="BM68" s="372"/>
      <c r="BN68" s="372"/>
      <c r="BO68" s="372"/>
      <c r="BP68" s="372"/>
      <c r="BQ68" s="372"/>
      <c r="BR68" s="372"/>
      <c r="BS68" s="372"/>
      <c r="BT68" s="372"/>
      <c r="BU68" s="372"/>
    </row>
    <row r="69" spans="3:73" s="154" customFormat="1" ht="12.75">
      <c r="C69" s="369" t="s">
        <v>171</v>
      </c>
      <c r="D69" s="162">
        <f t="shared" si="0"/>
        <v>0</v>
      </c>
      <c r="E69" s="157"/>
      <c r="F69" s="373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4"/>
      <c r="AN69" s="374"/>
      <c r="AO69" s="374"/>
      <c r="AP69" s="374"/>
      <c r="AQ69" s="374"/>
      <c r="AR69" s="374"/>
      <c r="AS69" s="374"/>
      <c r="AT69" s="374"/>
      <c r="AU69" s="374"/>
      <c r="AV69" s="374"/>
      <c r="AW69" s="374"/>
      <c r="AX69" s="374"/>
      <c r="AY69" s="374"/>
      <c r="AZ69" s="374"/>
      <c r="BA69" s="374"/>
      <c r="BB69" s="374"/>
      <c r="BC69" s="374"/>
      <c r="BD69" s="374"/>
      <c r="BE69" s="374"/>
      <c r="BF69" s="374"/>
      <c r="BG69" s="374"/>
      <c r="BH69" s="374"/>
      <c r="BI69" s="374"/>
      <c r="BJ69" s="374"/>
      <c r="BK69" s="374"/>
      <c r="BL69" s="374"/>
      <c r="BM69" s="374"/>
      <c r="BN69" s="374"/>
      <c r="BO69" s="374"/>
      <c r="BP69" s="374"/>
      <c r="BQ69" s="374"/>
      <c r="BR69" s="374"/>
      <c r="BS69" s="374"/>
      <c r="BT69" s="374"/>
      <c r="BU69" s="374"/>
    </row>
    <row r="70" spans="3:73" s="154" customFormat="1" ht="12.75">
      <c r="C70" s="369" t="s">
        <v>172</v>
      </c>
      <c r="D70" s="162">
        <f t="shared" si="0"/>
        <v>0</v>
      </c>
      <c r="E70" s="157"/>
      <c r="F70" s="375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6"/>
      <c r="AW70" s="376"/>
      <c r="AX70" s="376"/>
      <c r="AY70" s="376"/>
      <c r="AZ70" s="376"/>
      <c r="BA70" s="376"/>
      <c r="BB70" s="376"/>
      <c r="BC70" s="376"/>
      <c r="BD70" s="376"/>
      <c r="BE70" s="376"/>
      <c r="BF70" s="376"/>
      <c r="BG70" s="376"/>
      <c r="BH70" s="376"/>
      <c r="BI70" s="376"/>
      <c r="BJ70" s="376"/>
      <c r="BK70" s="376"/>
      <c r="BL70" s="376"/>
      <c r="BM70" s="376"/>
      <c r="BN70" s="376"/>
      <c r="BO70" s="376"/>
      <c r="BP70" s="376"/>
      <c r="BQ70" s="376"/>
      <c r="BR70" s="376"/>
      <c r="BS70" s="376"/>
      <c r="BT70" s="376"/>
      <c r="BU70" s="376"/>
    </row>
    <row r="71" spans="3:73" s="154" customFormat="1" ht="12.75">
      <c r="C71" s="370" t="s">
        <v>173</v>
      </c>
      <c r="D71" s="174">
        <f t="shared" si="0"/>
        <v>0</v>
      </c>
      <c r="E71" s="159"/>
      <c r="F71" s="377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  <c r="AF71" s="378"/>
      <c r="AG71" s="378"/>
      <c r="AH71" s="378"/>
      <c r="AI71" s="378"/>
      <c r="AJ71" s="378"/>
      <c r="AK71" s="378"/>
      <c r="AL71" s="378"/>
      <c r="AM71" s="378"/>
      <c r="AN71" s="378"/>
      <c r="AO71" s="378"/>
      <c r="AP71" s="378"/>
      <c r="AQ71" s="378"/>
      <c r="AR71" s="378"/>
      <c r="AS71" s="378"/>
      <c r="AT71" s="378"/>
      <c r="AU71" s="378"/>
      <c r="AV71" s="378"/>
      <c r="AW71" s="378"/>
      <c r="AX71" s="378"/>
      <c r="AY71" s="378"/>
      <c r="AZ71" s="378"/>
      <c r="BA71" s="378"/>
      <c r="BB71" s="378"/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8"/>
      <c r="BN71" s="378"/>
      <c r="BO71" s="378"/>
      <c r="BP71" s="378"/>
      <c r="BQ71" s="378"/>
      <c r="BR71" s="378"/>
      <c r="BS71" s="378"/>
      <c r="BT71" s="378"/>
      <c r="BU71" s="378"/>
    </row>
    <row r="72" s="155" customFormat="1" ht="12.75"/>
    <row r="73" s="155" customFormat="1" ht="12.75"/>
    <row r="74" s="155" customFormat="1" ht="12.75">
      <c r="C74" s="81" t="s">
        <v>186</v>
      </c>
    </row>
    <row r="75" s="154" customFormat="1" ht="12.75"/>
    <row r="76" spans="3:73" s="80" customFormat="1" ht="12.75">
      <c r="C76" s="90" t="s">
        <v>45</v>
      </c>
      <c r="D76" s="88" t="s">
        <v>189</v>
      </c>
      <c r="F76" s="122">
        <v>2016</v>
      </c>
      <c r="G76" s="89">
        <f>F76+1</f>
        <v>2017</v>
      </c>
      <c r="H76" s="89">
        <f t="shared" si="4" ref="H76:BS76">G76+1</f>
        <v>2018</v>
      </c>
      <c r="I76" s="89">
        <f t="shared" si="4"/>
        <v>2019</v>
      </c>
      <c r="J76" s="89">
        <f t="shared" si="4"/>
        <v>2020</v>
      </c>
      <c r="K76" s="89">
        <f t="shared" si="4"/>
        <v>2021</v>
      </c>
      <c r="L76" s="89">
        <f t="shared" si="4"/>
        <v>2022</v>
      </c>
      <c r="M76" s="89">
        <f t="shared" si="4"/>
        <v>2023</v>
      </c>
      <c r="N76" s="89">
        <f t="shared" si="4"/>
        <v>2024</v>
      </c>
      <c r="O76" s="89">
        <f t="shared" si="4"/>
        <v>2025</v>
      </c>
      <c r="P76" s="89">
        <f t="shared" si="4"/>
        <v>2026</v>
      </c>
      <c r="Q76" s="89">
        <f t="shared" si="4"/>
        <v>2027</v>
      </c>
      <c r="R76" s="89">
        <f t="shared" si="4"/>
        <v>2028</v>
      </c>
      <c r="S76" s="89">
        <f t="shared" si="4"/>
        <v>2029</v>
      </c>
      <c r="T76" s="89">
        <f t="shared" si="4"/>
        <v>2030</v>
      </c>
      <c r="U76" s="89">
        <f t="shared" si="4"/>
        <v>2031</v>
      </c>
      <c r="V76" s="89">
        <f t="shared" si="4"/>
        <v>2032</v>
      </c>
      <c r="W76" s="89">
        <f t="shared" si="4"/>
        <v>2033</v>
      </c>
      <c r="X76" s="89">
        <f t="shared" si="4"/>
        <v>2034</v>
      </c>
      <c r="Y76" s="89">
        <f t="shared" si="4"/>
        <v>2035</v>
      </c>
      <c r="Z76" s="89">
        <f t="shared" si="4"/>
        <v>2036</v>
      </c>
      <c r="AA76" s="89">
        <f t="shared" si="4"/>
        <v>2037</v>
      </c>
      <c r="AB76" s="89">
        <f t="shared" si="4"/>
        <v>2038</v>
      </c>
      <c r="AC76" s="89">
        <f t="shared" si="4"/>
        <v>2039</v>
      </c>
      <c r="AD76" s="89">
        <f t="shared" si="4"/>
        <v>2040</v>
      </c>
      <c r="AE76" s="89">
        <f t="shared" si="4"/>
        <v>2041</v>
      </c>
      <c r="AF76" s="89">
        <f t="shared" si="4"/>
        <v>2042</v>
      </c>
      <c r="AG76" s="89">
        <f t="shared" si="4"/>
        <v>2043</v>
      </c>
      <c r="AH76" s="89">
        <f t="shared" si="4"/>
        <v>2044</v>
      </c>
      <c r="AI76" s="89">
        <f t="shared" si="4"/>
        <v>2045</v>
      </c>
      <c r="AJ76" s="89">
        <f t="shared" si="4"/>
        <v>2046</v>
      </c>
      <c r="AK76" s="89">
        <f t="shared" si="4"/>
        <v>2047</v>
      </c>
      <c r="AL76" s="89">
        <f t="shared" si="4"/>
        <v>2048</v>
      </c>
      <c r="AM76" s="89">
        <f t="shared" si="4"/>
        <v>2049</v>
      </c>
      <c r="AN76" s="89">
        <f t="shared" si="4"/>
        <v>2050</v>
      </c>
      <c r="AO76" s="89">
        <f t="shared" si="4"/>
        <v>2051</v>
      </c>
      <c r="AP76" s="89">
        <f t="shared" si="4"/>
        <v>2052</v>
      </c>
      <c r="AQ76" s="89">
        <f t="shared" si="4"/>
        <v>2053</v>
      </c>
      <c r="AR76" s="89">
        <f t="shared" si="4"/>
        <v>2054</v>
      </c>
      <c r="AS76" s="89">
        <f t="shared" si="4"/>
        <v>2055</v>
      </c>
      <c r="AT76" s="89">
        <f t="shared" si="4"/>
        <v>2056</v>
      </c>
      <c r="AU76" s="89">
        <f t="shared" si="4"/>
        <v>2057</v>
      </c>
      <c r="AV76" s="89">
        <f t="shared" si="4"/>
        <v>2058</v>
      </c>
      <c r="AW76" s="89">
        <f t="shared" si="4"/>
        <v>2059</v>
      </c>
      <c r="AX76" s="89">
        <f t="shared" si="4"/>
        <v>2060</v>
      </c>
      <c r="AY76" s="89">
        <f t="shared" si="4"/>
        <v>2061</v>
      </c>
      <c r="AZ76" s="89">
        <f t="shared" si="4"/>
        <v>2062</v>
      </c>
      <c r="BA76" s="89">
        <f t="shared" si="4"/>
        <v>2063</v>
      </c>
      <c r="BB76" s="89">
        <f t="shared" si="4"/>
        <v>2064</v>
      </c>
      <c r="BC76" s="89">
        <f t="shared" si="4"/>
        <v>2065</v>
      </c>
      <c r="BD76" s="89">
        <f t="shared" si="4"/>
        <v>2066</v>
      </c>
      <c r="BE76" s="89">
        <f t="shared" si="4"/>
        <v>2067</v>
      </c>
      <c r="BF76" s="89">
        <f t="shared" si="4"/>
        <v>2068</v>
      </c>
      <c r="BG76" s="89">
        <f t="shared" si="4"/>
        <v>2069</v>
      </c>
      <c r="BH76" s="89">
        <f t="shared" si="4"/>
        <v>2070</v>
      </c>
      <c r="BI76" s="89">
        <f t="shared" si="4"/>
        <v>2071</v>
      </c>
      <c r="BJ76" s="89">
        <f t="shared" si="4"/>
        <v>2072</v>
      </c>
      <c r="BK76" s="89">
        <f t="shared" si="4"/>
        <v>2073</v>
      </c>
      <c r="BL76" s="89">
        <f t="shared" si="4"/>
        <v>2074</v>
      </c>
      <c r="BM76" s="89">
        <f t="shared" si="4"/>
        <v>2075</v>
      </c>
      <c r="BN76" s="89">
        <f t="shared" si="4"/>
        <v>2076</v>
      </c>
      <c r="BO76" s="89">
        <f t="shared" si="4"/>
        <v>2077</v>
      </c>
      <c r="BP76" s="89">
        <f t="shared" si="4"/>
        <v>2078</v>
      </c>
      <c r="BQ76" s="89">
        <f t="shared" si="4"/>
        <v>2079</v>
      </c>
      <c r="BR76" s="89">
        <f t="shared" si="4"/>
        <v>2080</v>
      </c>
      <c r="BS76" s="89">
        <f t="shared" si="4"/>
        <v>2081</v>
      </c>
      <c r="BT76" s="89">
        <f>BS76+1</f>
        <v>2082</v>
      </c>
      <c r="BU76" s="89">
        <f>BT76+1</f>
        <v>2083</v>
      </c>
    </row>
    <row r="77" spans="3:73" s="154" customFormat="1" ht="12.75">
      <c r="C77" s="130">
        <v>0</v>
      </c>
      <c r="D77" s="160">
        <f>AVERAGE(F77:BU77)</f>
        <v>0</v>
      </c>
      <c r="E77" s="161"/>
      <c r="F77" s="127">
        <v>0</v>
      </c>
      <c r="G77" s="125">
        <v>0</v>
      </c>
      <c r="H77" s="125">
        <v>0</v>
      </c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5">
        <v>0</v>
      </c>
      <c r="O77" s="125">
        <v>0</v>
      </c>
      <c r="P77" s="125">
        <v>0</v>
      </c>
      <c r="Q77" s="125">
        <v>0</v>
      </c>
      <c r="R77" s="125">
        <v>0</v>
      </c>
      <c r="S77" s="125">
        <v>0</v>
      </c>
      <c r="T77" s="125">
        <v>0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25">
        <v>0</v>
      </c>
      <c r="AD77" s="125">
        <v>0</v>
      </c>
      <c r="AE77" s="125">
        <v>0</v>
      </c>
      <c r="AF77" s="125">
        <v>0</v>
      </c>
      <c r="AG77" s="125">
        <v>0</v>
      </c>
      <c r="AH77" s="125">
        <v>0</v>
      </c>
      <c r="AI77" s="125">
        <v>0</v>
      </c>
      <c r="AJ77" s="125">
        <v>0</v>
      </c>
      <c r="AK77" s="125">
        <v>0</v>
      </c>
      <c r="AL77" s="125">
        <v>0</v>
      </c>
      <c r="AM77" s="125">
        <v>0</v>
      </c>
      <c r="AN77" s="125">
        <v>0</v>
      </c>
      <c r="AO77" s="125">
        <v>0</v>
      </c>
      <c r="AP77" s="125">
        <v>0</v>
      </c>
      <c r="AQ77" s="125">
        <v>0</v>
      </c>
      <c r="AR77" s="125">
        <v>0</v>
      </c>
      <c r="AS77" s="125">
        <v>0</v>
      </c>
      <c r="AT77" s="125">
        <v>0</v>
      </c>
      <c r="AU77" s="125">
        <v>0</v>
      </c>
      <c r="AV77" s="125">
        <v>0</v>
      </c>
      <c r="AW77" s="125">
        <v>0</v>
      </c>
      <c r="AX77" s="125">
        <v>0</v>
      </c>
      <c r="AY77" s="125">
        <v>0</v>
      </c>
      <c r="AZ77" s="125">
        <v>0</v>
      </c>
      <c r="BA77" s="125">
        <v>0</v>
      </c>
      <c r="BB77" s="125">
        <v>0</v>
      </c>
      <c r="BC77" s="125">
        <v>0</v>
      </c>
      <c r="BD77" s="125">
        <v>0</v>
      </c>
      <c r="BE77" s="125">
        <v>0</v>
      </c>
      <c r="BF77" s="125">
        <v>0</v>
      </c>
      <c r="BG77" s="125">
        <v>0</v>
      </c>
      <c r="BH77" s="125">
        <v>0</v>
      </c>
      <c r="BI77" s="125">
        <v>0</v>
      </c>
      <c r="BJ77" s="125">
        <v>0</v>
      </c>
      <c r="BK77" s="125">
        <v>0</v>
      </c>
      <c r="BL77" s="125">
        <v>0</v>
      </c>
      <c r="BM77" s="125">
        <v>0</v>
      </c>
      <c r="BN77" s="125">
        <v>0</v>
      </c>
      <c r="BO77" s="125">
        <v>0</v>
      </c>
      <c r="BP77" s="125">
        <v>0</v>
      </c>
      <c r="BQ77" s="125">
        <v>0</v>
      </c>
      <c r="BR77" s="125">
        <v>0</v>
      </c>
      <c r="BS77" s="125">
        <v>0</v>
      </c>
      <c r="BT77" s="125">
        <v>0</v>
      </c>
      <c r="BU77" s="127">
        <v>0</v>
      </c>
    </row>
    <row r="78" spans="3:73" s="154" customFormat="1" ht="12.75">
      <c r="C78" s="126">
        <v>0.01</v>
      </c>
      <c r="D78" s="162">
        <f t="shared" si="5" ref="D78:D83">GEOMEAN(F78:AI78)</f>
        <v>0.01</v>
      </c>
      <c r="F78" s="128">
        <f t="shared" si="6" ref="F78:F83">$C78</f>
        <v>0.01</v>
      </c>
      <c r="G78" s="128">
        <f t="shared" si="7" ref="G78:BR81">$C78</f>
        <v>0.01</v>
      </c>
      <c r="H78" s="128">
        <f t="shared" si="7"/>
        <v>0.01</v>
      </c>
      <c r="I78" s="128">
        <f t="shared" si="7"/>
        <v>0.01</v>
      </c>
      <c r="J78" s="128">
        <f t="shared" si="7"/>
        <v>0.01</v>
      </c>
      <c r="K78" s="128">
        <f t="shared" si="7"/>
        <v>0.01</v>
      </c>
      <c r="L78" s="128">
        <f t="shared" si="7"/>
        <v>0.01</v>
      </c>
      <c r="M78" s="128">
        <f t="shared" si="7"/>
        <v>0.01</v>
      </c>
      <c r="N78" s="128">
        <f t="shared" si="7"/>
        <v>0.01</v>
      </c>
      <c r="O78" s="128">
        <f t="shared" si="7"/>
        <v>0.01</v>
      </c>
      <c r="P78" s="128">
        <f t="shared" si="7"/>
        <v>0.01</v>
      </c>
      <c r="Q78" s="128">
        <f t="shared" si="7"/>
        <v>0.01</v>
      </c>
      <c r="R78" s="128">
        <f t="shared" si="7"/>
        <v>0.01</v>
      </c>
      <c r="S78" s="128">
        <f t="shared" si="7"/>
        <v>0.01</v>
      </c>
      <c r="T78" s="128">
        <f t="shared" si="7"/>
        <v>0.01</v>
      </c>
      <c r="U78" s="128">
        <f t="shared" si="7"/>
        <v>0.01</v>
      </c>
      <c r="V78" s="128">
        <f t="shared" si="7"/>
        <v>0.01</v>
      </c>
      <c r="W78" s="128">
        <f t="shared" si="7"/>
        <v>0.01</v>
      </c>
      <c r="X78" s="128">
        <f t="shared" si="7"/>
        <v>0.01</v>
      </c>
      <c r="Y78" s="128">
        <f t="shared" si="7"/>
        <v>0.01</v>
      </c>
      <c r="Z78" s="128">
        <f t="shared" si="7"/>
        <v>0.01</v>
      </c>
      <c r="AA78" s="128">
        <f t="shared" si="7"/>
        <v>0.01</v>
      </c>
      <c r="AB78" s="128">
        <f t="shared" si="7"/>
        <v>0.01</v>
      </c>
      <c r="AC78" s="128">
        <f t="shared" si="7"/>
        <v>0.01</v>
      </c>
      <c r="AD78" s="128">
        <f t="shared" si="7"/>
        <v>0.01</v>
      </c>
      <c r="AE78" s="128">
        <f t="shared" si="7"/>
        <v>0.01</v>
      </c>
      <c r="AF78" s="128">
        <f t="shared" si="7"/>
        <v>0.01</v>
      </c>
      <c r="AG78" s="128">
        <f t="shared" si="7"/>
        <v>0.01</v>
      </c>
      <c r="AH78" s="128">
        <f t="shared" si="7"/>
        <v>0.01</v>
      </c>
      <c r="AI78" s="128">
        <f t="shared" si="7"/>
        <v>0.01</v>
      </c>
      <c r="AJ78" s="128">
        <f t="shared" si="7"/>
        <v>0.01</v>
      </c>
      <c r="AK78" s="128">
        <f t="shared" si="7"/>
        <v>0.01</v>
      </c>
      <c r="AL78" s="128">
        <f t="shared" si="7"/>
        <v>0.01</v>
      </c>
      <c r="AM78" s="128">
        <f t="shared" si="7"/>
        <v>0.01</v>
      </c>
      <c r="AN78" s="128">
        <f t="shared" si="7"/>
        <v>0.01</v>
      </c>
      <c r="AO78" s="128">
        <f t="shared" si="7"/>
        <v>0.01</v>
      </c>
      <c r="AP78" s="128">
        <f t="shared" si="7"/>
        <v>0.01</v>
      </c>
      <c r="AQ78" s="128">
        <f t="shared" si="7"/>
        <v>0.01</v>
      </c>
      <c r="AR78" s="128">
        <f t="shared" si="7"/>
        <v>0.01</v>
      </c>
      <c r="AS78" s="128">
        <f t="shared" si="7"/>
        <v>0.01</v>
      </c>
      <c r="AT78" s="128">
        <f t="shared" si="7"/>
        <v>0.01</v>
      </c>
      <c r="AU78" s="128">
        <f t="shared" si="7"/>
        <v>0.01</v>
      </c>
      <c r="AV78" s="128">
        <f t="shared" si="7"/>
        <v>0.01</v>
      </c>
      <c r="AW78" s="128">
        <f t="shared" si="7"/>
        <v>0.01</v>
      </c>
      <c r="AX78" s="128">
        <f t="shared" si="7"/>
        <v>0.01</v>
      </c>
      <c r="AY78" s="128">
        <f t="shared" si="7"/>
        <v>0.01</v>
      </c>
      <c r="AZ78" s="128">
        <f t="shared" si="7"/>
        <v>0.01</v>
      </c>
      <c r="BA78" s="128">
        <f t="shared" si="7"/>
        <v>0.01</v>
      </c>
      <c r="BB78" s="128">
        <f t="shared" si="7"/>
        <v>0.01</v>
      </c>
      <c r="BC78" s="128">
        <f t="shared" si="7"/>
        <v>0.01</v>
      </c>
      <c r="BD78" s="128">
        <f t="shared" si="7"/>
        <v>0.01</v>
      </c>
      <c r="BE78" s="128">
        <f t="shared" si="7"/>
        <v>0.01</v>
      </c>
      <c r="BF78" s="128">
        <f t="shared" si="7"/>
        <v>0.01</v>
      </c>
      <c r="BG78" s="128">
        <f t="shared" si="7"/>
        <v>0.01</v>
      </c>
      <c r="BH78" s="128">
        <f t="shared" si="7"/>
        <v>0.01</v>
      </c>
      <c r="BI78" s="128">
        <f t="shared" si="7"/>
        <v>0.01</v>
      </c>
      <c r="BJ78" s="128">
        <f t="shared" si="7"/>
        <v>0.01</v>
      </c>
      <c r="BK78" s="128">
        <f t="shared" si="7"/>
        <v>0.01</v>
      </c>
      <c r="BL78" s="128">
        <f t="shared" si="7"/>
        <v>0.01</v>
      </c>
      <c r="BM78" s="128">
        <f t="shared" si="7"/>
        <v>0.01</v>
      </c>
      <c r="BN78" s="128">
        <f t="shared" si="7"/>
        <v>0.01</v>
      </c>
      <c r="BO78" s="128">
        <f t="shared" si="7"/>
        <v>0.01</v>
      </c>
      <c r="BP78" s="128">
        <f t="shared" si="7"/>
        <v>0.01</v>
      </c>
      <c r="BQ78" s="128">
        <f t="shared" si="7"/>
        <v>0.01</v>
      </c>
      <c r="BR78" s="128">
        <f t="shared" si="7"/>
        <v>0.01</v>
      </c>
      <c r="BS78" s="128">
        <f t="shared" si="8" ref="BS78:BU83">$C78</f>
        <v>0.01</v>
      </c>
      <c r="BT78" s="128">
        <f t="shared" si="8"/>
        <v>0.01</v>
      </c>
      <c r="BU78" s="128">
        <f t="shared" si="8"/>
        <v>0.01</v>
      </c>
    </row>
    <row r="79" spans="3:73" s="154" customFormat="1" ht="12.75">
      <c r="C79" s="126">
        <v>0.015</v>
      </c>
      <c r="D79" s="162">
        <f t="shared" si="5"/>
        <v>0.015</v>
      </c>
      <c r="F79" s="128">
        <f t="shared" si="6"/>
        <v>0.015</v>
      </c>
      <c r="G79" s="128">
        <f t="shared" si="7"/>
        <v>0.015</v>
      </c>
      <c r="H79" s="128">
        <f t="shared" si="7"/>
        <v>0.015</v>
      </c>
      <c r="I79" s="128">
        <f t="shared" si="7"/>
        <v>0.015</v>
      </c>
      <c r="J79" s="128">
        <f t="shared" si="7"/>
        <v>0.015</v>
      </c>
      <c r="K79" s="128">
        <f t="shared" si="7"/>
        <v>0.015</v>
      </c>
      <c r="L79" s="128">
        <f t="shared" si="7"/>
        <v>0.015</v>
      </c>
      <c r="M79" s="128">
        <f t="shared" si="7"/>
        <v>0.015</v>
      </c>
      <c r="N79" s="128">
        <f t="shared" si="7"/>
        <v>0.015</v>
      </c>
      <c r="O79" s="128">
        <f t="shared" si="7"/>
        <v>0.015</v>
      </c>
      <c r="P79" s="128">
        <f t="shared" si="7"/>
        <v>0.015</v>
      </c>
      <c r="Q79" s="128">
        <f t="shared" si="7"/>
        <v>0.015</v>
      </c>
      <c r="R79" s="128">
        <f t="shared" si="7"/>
        <v>0.015</v>
      </c>
      <c r="S79" s="128">
        <f t="shared" si="7"/>
        <v>0.015</v>
      </c>
      <c r="T79" s="128">
        <f t="shared" si="7"/>
        <v>0.015</v>
      </c>
      <c r="U79" s="128">
        <f t="shared" si="7"/>
        <v>0.015</v>
      </c>
      <c r="V79" s="128">
        <f t="shared" si="7"/>
        <v>0.015</v>
      </c>
      <c r="W79" s="128">
        <f t="shared" si="7"/>
        <v>0.015</v>
      </c>
      <c r="X79" s="128">
        <f t="shared" si="7"/>
        <v>0.015</v>
      </c>
      <c r="Y79" s="128">
        <f t="shared" si="7"/>
        <v>0.015</v>
      </c>
      <c r="Z79" s="128">
        <f t="shared" si="7"/>
        <v>0.015</v>
      </c>
      <c r="AA79" s="128">
        <f t="shared" si="7"/>
        <v>0.015</v>
      </c>
      <c r="AB79" s="128">
        <f t="shared" si="7"/>
        <v>0.015</v>
      </c>
      <c r="AC79" s="128">
        <f t="shared" si="7"/>
        <v>0.015</v>
      </c>
      <c r="AD79" s="128">
        <f t="shared" si="7"/>
        <v>0.015</v>
      </c>
      <c r="AE79" s="128">
        <f t="shared" si="7"/>
        <v>0.015</v>
      </c>
      <c r="AF79" s="128">
        <f t="shared" si="7"/>
        <v>0.015</v>
      </c>
      <c r="AG79" s="128">
        <f t="shared" si="7"/>
        <v>0.015</v>
      </c>
      <c r="AH79" s="128">
        <f t="shared" si="7"/>
        <v>0.015</v>
      </c>
      <c r="AI79" s="128">
        <f t="shared" si="7"/>
        <v>0.015</v>
      </c>
      <c r="AJ79" s="128">
        <f t="shared" si="7"/>
        <v>0.015</v>
      </c>
      <c r="AK79" s="128">
        <f t="shared" si="7"/>
        <v>0.015</v>
      </c>
      <c r="AL79" s="128">
        <f t="shared" si="7"/>
        <v>0.015</v>
      </c>
      <c r="AM79" s="128">
        <f t="shared" si="7"/>
        <v>0.015</v>
      </c>
      <c r="AN79" s="128">
        <f t="shared" si="7"/>
        <v>0.015</v>
      </c>
      <c r="AO79" s="128">
        <f t="shared" si="7"/>
        <v>0.015</v>
      </c>
      <c r="AP79" s="128">
        <f t="shared" si="7"/>
        <v>0.015</v>
      </c>
      <c r="AQ79" s="128">
        <f t="shared" si="7"/>
        <v>0.015</v>
      </c>
      <c r="AR79" s="128">
        <f t="shared" si="7"/>
        <v>0.015</v>
      </c>
      <c r="AS79" s="128">
        <f t="shared" si="7"/>
        <v>0.015</v>
      </c>
      <c r="AT79" s="128">
        <f t="shared" si="7"/>
        <v>0.015</v>
      </c>
      <c r="AU79" s="128">
        <f t="shared" si="7"/>
        <v>0.015</v>
      </c>
      <c r="AV79" s="128">
        <f t="shared" si="7"/>
        <v>0.015</v>
      </c>
      <c r="AW79" s="128">
        <f t="shared" si="7"/>
        <v>0.015</v>
      </c>
      <c r="AX79" s="128">
        <f t="shared" si="7"/>
        <v>0.015</v>
      </c>
      <c r="AY79" s="128">
        <f t="shared" si="7"/>
        <v>0.015</v>
      </c>
      <c r="AZ79" s="128">
        <f t="shared" si="7"/>
        <v>0.015</v>
      </c>
      <c r="BA79" s="128">
        <f t="shared" si="7"/>
        <v>0.015</v>
      </c>
      <c r="BB79" s="128">
        <f t="shared" si="7"/>
        <v>0.015</v>
      </c>
      <c r="BC79" s="128">
        <f t="shared" si="7"/>
        <v>0.015</v>
      </c>
      <c r="BD79" s="128">
        <f t="shared" si="7"/>
        <v>0.015</v>
      </c>
      <c r="BE79" s="128">
        <f t="shared" si="7"/>
        <v>0.015</v>
      </c>
      <c r="BF79" s="128">
        <f t="shared" si="7"/>
        <v>0.015</v>
      </c>
      <c r="BG79" s="128">
        <f t="shared" si="7"/>
        <v>0.015</v>
      </c>
      <c r="BH79" s="128">
        <f t="shared" si="7"/>
        <v>0.015</v>
      </c>
      <c r="BI79" s="128">
        <f t="shared" si="7"/>
        <v>0.015</v>
      </c>
      <c r="BJ79" s="128">
        <f t="shared" si="7"/>
        <v>0.015</v>
      </c>
      <c r="BK79" s="128">
        <f t="shared" si="7"/>
        <v>0.015</v>
      </c>
      <c r="BL79" s="128">
        <f t="shared" si="7"/>
        <v>0.015</v>
      </c>
      <c r="BM79" s="128">
        <f t="shared" si="7"/>
        <v>0.015</v>
      </c>
      <c r="BN79" s="128">
        <f t="shared" si="7"/>
        <v>0.015</v>
      </c>
      <c r="BO79" s="128">
        <f t="shared" si="7"/>
        <v>0.015</v>
      </c>
      <c r="BP79" s="128">
        <f t="shared" si="7"/>
        <v>0.015</v>
      </c>
      <c r="BQ79" s="128">
        <f t="shared" si="7"/>
        <v>0.015</v>
      </c>
      <c r="BR79" s="128">
        <f t="shared" si="7"/>
        <v>0.015</v>
      </c>
      <c r="BS79" s="128">
        <f t="shared" si="8"/>
        <v>0.015</v>
      </c>
      <c r="BT79" s="128">
        <f t="shared" si="8"/>
        <v>0.015</v>
      </c>
      <c r="BU79" s="128">
        <f t="shared" si="8"/>
        <v>0.015</v>
      </c>
    </row>
    <row r="80" spans="3:73" s="154" customFormat="1" ht="12.75">
      <c r="C80" s="126">
        <v>0.02</v>
      </c>
      <c r="D80" s="162">
        <f t="shared" si="5"/>
        <v>0.02</v>
      </c>
      <c r="F80" s="128">
        <f t="shared" si="6"/>
        <v>0.02</v>
      </c>
      <c r="G80" s="128">
        <f t="shared" si="7"/>
        <v>0.02</v>
      </c>
      <c r="H80" s="128">
        <f t="shared" si="7"/>
        <v>0.02</v>
      </c>
      <c r="I80" s="128">
        <f t="shared" si="7"/>
        <v>0.02</v>
      </c>
      <c r="J80" s="128">
        <f t="shared" si="7"/>
        <v>0.02</v>
      </c>
      <c r="K80" s="128">
        <f t="shared" si="7"/>
        <v>0.02</v>
      </c>
      <c r="L80" s="128">
        <f t="shared" si="7"/>
        <v>0.02</v>
      </c>
      <c r="M80" s="128">
        <f t="shared" si="7"/>
        <v>0.02</v>
      </c>
      <c r="N80" s="128">
        <f t="shared" si="7"/>
        <v>0.02</v>
      </c>
      <c r="O80" s="128">
        <f t="shared" si="7"/>
        <v>0.02</v>
      </c>
      <c r="P80" s="128">
        <f t="shared" si="7"/>
        <v>0.02</v>
      </c>
      <c r="Q80" s="128">
        <f t="shared" si="7"/>
        <v>0.02</v>
      </c>
      <c r="R80" s="128">
        <f t="shared" si="7"/>
        <v>0.02</v>
      </c>
      <c r="S80" s="128">
        <f t="shared" si="7"/>
        <v>0.02</v>
      </c>
      <c r="T80" s="128">
        <f t="shared" si="7"/>
        <v>0.02</v>
      </c>
      <c r="U80" s="128">
        <f t="shared" si="7"/>
        <v>0.02</v>
      </c>
      <c r="V80" s="128">
        <f t="shared" si="7"/>
        <v>0.02</v>
      </c>
      <c r="W80" s="128">
        <f t="shared" si="7"/>
        <v>0.02</v>
      </c>
      <c r="X80" s="128">
        <f t="shared" si="7"/>
        <v>0.02</v>
      </c>
      <c r="Y80" s="128">
        <f t="shared" si="7"/>
        <v>0.02</v>
      </c>
      <c r="Z80" s="128">
        <f t="shared" si="7"/>
        <v>0.02</v>
      </c>
      <c r="AA80" s="128">
        <f t="shared" si="7"/>
        <v>0.02</v>
      </c>
      <c r="AB80" s="128">
        <f t="shared" si="7"/>
        <v>0.02</v>
      </c>
      <c r="AC80" s="128">
        <f t="shared" si="7"/>
        <v>0.02</v>
      </c>
      <c r="AD80" s="128">
        <f t="shared" si="7"/>
        <v>0.02</v>
      </c>
      <c r="AE80" s="128">
        <f t="shared" si="7"/>
        <v>0.02</v>
      </c>
      <c r="AF80" s="128">
        <f t="shared" si="7"/>
        <v>0.02</v>
      </c>
      <c r="AG80" s="128">
        <f t="shared" si="7"/>
        <v>0.02</v>
      </c>
      <c r="AH80" s="128">
        <f t="shared" si="7"/>
        <v>0.02</v>
      </c>
      <c r="AI80" s="128">
        <f t="shared" si="7"/>
        <v>0.02</v>
      </c>
      <c r="AJ80" s="128">
        <f t="shared" si="7"/>
        <v>0.02</v>
      </c>
      <c r="AK80" s="128">
        <f t="shared" si="7"/>
        <v>0.02</v>
      </c>
      <c r="AL80" s="128">
        <f t="shared" si="7"/>
        <v>0.02</v>
      </c>
      <c r="AM80" s="128">
        <f t="shared" si="7"/>
        <v>0.02</v>
      </c>
      <c r="AN80" s="128">
        <f t="shared" si="7"/>
        <v>0.02</v>
      </c>
      <c r="AO80" s="128">
        <f t="shared" si="7"/>
        <v>0.02</v>
      </c>
      <c r="AP80" s="128">
        <f t="shared" si="7"/>
        <v>0.02</v>
      </c>
      <c r="AQ80" s="128">
        <f t="shared" si="7"/>
        <v>0.02</v>
      </c>
      <c r="AR80" s="128">
        <f t="shared" si="7"/>
        <v>0.02</v>
      </c>
      <c r="AS80" s="128">
        <f t="shared" si="7"/>
        <v>0.02</v>
      </c>
      <c r="AT80" s="128">
        <f t="shared" si="7"/>
        <v>0.02</v>
      </c>
      <c r="AU80" s="128">
        <f t="shared" si="7"/>
        <v>0.02</v>
      </c>
      <c r="AV80" s="128">
        <f t="shared" si="7"/>
        <v>0.02</v>
      </c>
      <c r="AW80" s="128">
        <f t="shared" si="7"/>
        <v>0.02</v>
      </c>
      <c r="AX80" s="128">
        <f t="shared" si="7"/>
        <v>0.02</v>
      </c>
      <c r="AY80" s="128">
        <f t="shared" si="7"/>
        <v>0.02</v>
      </c>
      <c r="AZ80" s="128">
        <f t="shared" si="7"/>
        <v>0.02</v>
      </c>
      <c r="BA80" s="128">
        <f t="shared" si="7"/>
        <v>0.02</v>
      </c>
      <c r="BB80" s="128">
        <f t="shared" si="7"/>
        <v>0.02</v>
      </c>
      <c r="BC80" s="128">
        <f t="shared" si="7"/>
        <v>0.02</v>
      </c>
      <c r="BD80" s="128">
        <f t="shared" si="7"/>
        <v>0.02</v>
      </c>
      <c r="BE80" s="128">
        <f t="shared" si="7"/>
        <v>0.02</v>
      </c>
      <c r="BF80" s="128">
        <f t="shared" si="7"/>
        <v>0.02</v>
      </c>
      <c r="BG80" s="128">
        <f t="shared" si="7"/>
        <v>0.02</v>
      </c>
      <c r="BH80" s="128">
        <f t="shared" si="7"/>
        <v>0.02</v>
      </c>
      <c r="BI80" s="128">
        <f t="shared" si="7"/>
        <v>0.02</v>
      </c>
      <c r="BJ80" s="128">
        <f t="shared" si="7"/>
        <v>0.02</v>
      </c>
      <c r="BK80" s="128">
        <f t="shared" si="7"/>
        <v>0.02</v>
      </c>
      <c r="BL80" s="128">
        <f t="shared" si="7"/>
        <v>0.02</v>
      </c>
      <c r="BM80" s="128">
        <f t="shared" si="7"/>
        <v>0.02</v>
      </c>
      <c r="BN80" s="128">
        <f t="shared" si="7"/>
        <v>0.02</v>
      </c>
      <c r="BO80" s="128">
        <f t="shared" si="7"/>
        <v>0.02</v>
      </c>
      <c r="BP80" s="128">
        <f t="shared" si="7"/>
        <v>0.02</v>
      </c>
      <c r="BQ80" s="128">
        <f t="shared" si="7"/>
        <v>0.02</v>
      </c>
      <c r="BR80" s="128">
        <f t="shared" si="7"/>
        <v>0.02</v>
      </c>
      <c r="BS80" s="128">
        <f t="shared" si="8"/>
        <v>0.02</v>
      </c>
      <c r="BT80" s="128">
        <f t="shared" si="8"/>
        <v>0.02</v>
      </c>
      <c r="BU80" s="128">
        <f t="shared" si="8"/>
        <v>0.02</v>
      </c>
    </row>
    <row r="81" spans="3:73" s="154" customFormat="1" ht="12.75">
      <c r="C81" s="126">
        <v>0.025</v>
      </c>
      <c r="D81" s="162">
        <f t="shared" si="5"/>
        <v>0.025</v>
      </c>
      <c r="F81" s="128">
        <f t="shared" si="6"/>
        <v>0.025</v>
      </c>
      <c r="G81" s="128">
        <f t="shared" si="7"/>
        <v>0.025</v>
      </c>
      <c r="H81" s="128">
        <f t="shared" si="7"/>
        <v>0.025</v>
      </c>
      <c r="I81" s="128">
        <f t="shared" si="7"/>
        <v>0.025</v>
      </c>
      <c r="J81" s="128">
        <f t="shared" si="7"/>
        <v>0.025</v>
      </c>
      <c r="K81" s="128">
        <f t="shared" si="7"/>
        <v>0.025</v>
      </c>
      <c r="L81" s="128">
        <f t="shared" si="7"/>
        <v>0.025</v>
      </c>
      <c r="M81" s="128">
        <f t="shared" si="7"/>
        <v>0.025</v>
      </c>
      <c r="N81" s="128">
        <f t="shared" si="7"/>
        <v>0.025</v>
      </c>
      <c r="O81" s="128">
        <f t="shared" si="7"/>
        <v>0.025</v>
      </c>
      <c r="P81" s="128">
        <f t="shared" si="7"/>
        <v>0.025</v>
      </c>
      <c r="Q81" s="128">
        <f t="shared" si="7"/>
        <v>0.025</v>
      </c>
      <c r="R81" s="128">
        <f t="shared" si="7"/>
        <v>0.025</v>
      </c>
      <c r="S81" s="128">
        <f t="shared" si="7"/>
        <v>0.025</v>
      </c>
      <c r="T81" s="128">
        <f t="shared" si="7"/>
        <v>0.025</v>
      </c>
      <c r="U81" s="128">
        <f t="shared" si="7"/>
        <v>0.025</v>
      </c>
      <c r="V81" s="128">
        <f t="shared" si="7"/>
        <v>0.025</v>
      </c>
      <c r="W81" s="128">
        <f t="shared" si="7"/>
        <v>0.025</v>
      </c>
      <c r="X81" s="128">
        <f t="shared" si="7"/>
        <v>0.025</v>
      </c>
      <c r="Y81" s="128">
        <f t="shared" si="7"/>
        <v>0.025</v>
      </c>
      <c r="Z81" s="128">
        <f t="shared" si="7"/>
        <v>0.025</v>
      </c>
      <c r="AA81" s="128">
        <f t="shared" si="7"/>
        <v>0.025</v>
      </c>
      <c r="AB81" s="128">
        <f t="shared" si="7"/>
        <v>0.025</v>
      </c>
      <c r="AC81" s="128">
        <f t="shared" si="7"/>
        <v>0.025</v>
      </c>
      <c r="AD81" s="128">
        <f t="shared" si="7"/>
        <v>0.025</v>
      </c>
      <c r="AE81" s="128">
        <f t="shared" si="7"/>
        <v>0.025</v>
      </c>
      <c r="AF81" s="128">
        <f t="shared" si="7"/>
        <v>0.025</v>
      </c>
      <c r="AG81" s="128">
        <f t="shared" si="7"/>
        <v>0.025</v>
      </c>
      <c r="AH81" s="128">
        <f t="shared" si="7"/>
        <v>0.025</v>
      </c>
      <c r="AI81" s="128">
        <f t="shared" si="7"/>
        <v>0.025</v>
      </c>
      <c r="AJ81" s="128">
        <f t="shared" si="7"/>
        <v>0.025</v>
      </c>
      <c r="AK81" s="128">
        <f t="shared" si="7"/>
        <v>0.025</v>
      </c>
      <c r="AL81" s="128">
        <f t="shared" si="7"/>
        <v>0.025</v>
      </c>
      <c r="AM81" s="128">
        <f t="shared" si="7"/>
        <v>0.025</v>
      </c>
      <c r="AN81" s="128">
        <f t="shared" si="7"/>
        <v>0.025</v>
      </c>
      <c r="AO81" s="128">
        <f t="shared" si="7"/>
        <v>0.025</v>
      </c>
      <c r="AP81" s="128">
        <f t="shared" si="7"/>
        <v>0.025</v>
      </c>
      <c r="AQ81" s="128">
        <f t="shared" si="7"/>
        <v>0.025</v>
      </c>
      <c r="AR81" s="128">
        <f t="shared" si="7"/>
        <v>0.025</v>
      </c>
      <c r="AS81" s="128">
        <f t="shared" si="7"/>
        <v>0.025</v>
      </c>
      <c r="AT81" s="128">
        <f t="shared" si="7"/>
        <v>0.025</v>
      </c>
      <c r="AU81" s="128">
        <f t="shared" si="7"/>
        <v>0.025</v>
      </c>
      <c r="AV81" s="128">
        <f t="shared" si="7"/>
        <v>0.025</v>
      </c>
      <c r="AW81" s="128">
        <f t="shared" si="7"/>
        <v>0.025</v>
      </c>
      <c r="AX81" s="128">
        <f t="shared" si="7"/>
        <v>0.025</v>
      </c>
      <c r="AY81" s="128">
        <f t="shared" si="7"/>
        <v>0.025</v>
      </c>
      <c r="AZ81" s="128">
        <f t="shared" si="7"/>
        <v>0.025</v>
      </c>
      <c r="BA81" s="128">
        <f t="shared" si="7"/>
        <v>0.025</v>
      </c>
      <c r="BB81" s="128">
        <f t="shared" si="7"/>
        <v>0.025</v>
      </c>
      <c r="BC81" s="128">
        <f t="shared" si="7"/>
        <v>0.025</v>
      </c>
      <c r="BD81" s="128">
        <f t="shared" si="7"/>
        <v>0.025</v>
      </c>
      <c r="BE81" s="128">
        <f t="shared" si="7"/>
        <v>0.025</v>
      </c>
      <c r="BF81" s="128">
        <f t="shared" si="7"/>
        <v>0.025</v>
      </c>
      <c r="BG81" s="128">
        <f t="shared" si="7"/>
        <v>0.025</v>
      </c>
      <c r="BH81" s="128">
        <f t="shared" si="7"/>
        <v>0.025</v>
      </c>
      <c r="BI81" s="128">
        <f t="shared" si="7"/>
        <v>0.025</v>
      </c>
      <c r="BJ81" s="128">
        <f t="shared" si="7"/>
        <v>0.025</v>
      </c>
      <c r="BK81" s="128">
        <f t="shared" si="7"/>
        <v>0.025</v>
      </c>
      <c r="BL81" s="128">
        <f t="shared" si="7"/>
        <v>0.025</v>
      </c>
      <c r="BM81" s="128">
        <f t="shared" si="7"/>
        <v>0.025</v>
      </c>
      <c r="BN81" s="128">
        <f t="shared" si="7"/>
        <v>0.025</v>
      </c>
      <c r="BO81" s="128">
        <f t="shared" si="7"/>
        <v>0.025</v>
      </c>
      <c r="BP81" s="128">
        <f t="shared" si="7"/>
        <v>0.025</v>
      </c>
      <c r="BQ81" s="128">
        <f t="shared" si="7"/>
        <v>0.025</v>
      </c>
      <c r="BR81" s="128">
        <f>$C81</f>
        <v>0.025</v>
      </c>
      <c r="BS81" s="128">
        <f t="shared" si="8"/>
        <v>0.025</v>
      </c>
      <c r="BT81" s="128">
        <f t="shared" si="8"/>
        <v>0.025</v>
      </c>
      <c r="BU81" s="128">
        <f t="shared" si="8"/>
        <v>0.025</v>
      </c>
    </row>
    <row r="82" spans="3:73" s="154" customFormat="1" ht="12.75">
      <c r="C82" s="126">
        <v>0.03</v>
      </c>
      <c r="D82" s="162">
        <f t="shared" si="5"/>
        <v>0.03</v>
      </c>
      <c r="F82" s="128">
        <f t="shared" si="6"/>
        <v>0.03</v>
      </c>
      <c r="G82" s="128">
        <f t="shared" si="9" ref="G82:BR83">$C82</f>
        <v>0.03</v>
      </c>
      <c r="H82" s="128">
        <f t="shared" si="9"/>
        <v>0.03</v>
      </c>
      <c r="I82" s="128">
        <f t="shared" si="9"/>
        <v>0.03</v>
      </c>
      <c r="J82" s="128">
        <f t="shared" si="9"/>
        <v>0.03</v>
      </c>
      <c r="K82" s="128">
        <f t="shared" si="9"/>
        <v>0.03</v>
      </c>
      <c r="L82" s="128">
        <f t="shared" si="9"/>
        <v>0.03</v>
      </c>
      <c r="M82" s="128">
        <f t="shared" si="9"/>
        <v>0.03</v>
      </c>
      <c r="N82" s="128">
        <f t="shared" si="9"/>
        <v>0.03</v>
      </c>
      <c r="O82" s="128">
        <f t="shared" si="9"/>
        <v>0.03</v>
      </c>
      <c r="P82" s="128">
        <f t="shared" si="9"/>
        <v>0.03</v>
      </c>
      <c r="Q82" s="128">
        <f t="shared" si="9"/>
        <v>0.03</v>
      </c>
      <c r="R82" s="128">
        <f t="shared" si="9"/>
        <v>0.03</v>
      </c>
      <c r="S82" s="128">
        <f t="shared" si="9"/>
        <v>0.03</v>
      </c>
      <c r="T82" s="128">
        <f t="shared" si="9"/>
        <v>0.03</v>
      </c>
      <c r="U82" s="128">
        <f t="shared" si="9"/>
        <v>0.03</v>
      </c>
      <c r="V82" s="128">
        <f t="shared" si="9"/>
        <v>0.03</v>
      </c>
      <c r="W82" s="128">
        <f t="shared" si="9"/>
        <v>0.03</v>
      </c>
      <c r="X82" s="128">
        <f t="shared" si="9"/>
        <v>0.03</v>
      </c>
      <c r="Y82" s="128">
        <f t="shared" si="9"/>
        <v>0.03</v>
      </c>
      <c r="Z82" s="128">
        <f t="shared" si="9"/>
        <v>0.03</v>
      </c>
      <c r="AA82" s="128">
        <f t="shared" si="9"/>
        <v>0.03</v>
      </c>
      <c r="AB82" s="128">
        <f t="shared" si="9"/>
        <v>0.03</v>
      </c>
      <c r="AC82" s="128">
        <f t="shared" si="9"/>
        <v>0.03</v>
      </c>
      <c r="AD82" s="128">
        <f t="shared" si="9"/>
        <v>0.03</v>
      </c>
      <c r="AE82" s="128">
        <f t="shared" si="9"/>
        <v>0.03</v>
      </c>
      <c r="AF82" s="128">
        <f t="shared" si="9"/>
        <v>0.03</v>
      </c>
      <c r="AG82" s="128">
        <f t="shared" si="9"/>
        <v>0.03</v>
      </c>
      <c r="AH82" s="128">
        <f t="shared" si="9"/>
        <v>0.03</v>
      </c>
      <c r="AI82" s="128">
        <f t="shared" si="9"/>
        <v>0.03</v>
      </c>
      <c r="AJ82" s="128">
        <f t="shared" si="9"/>
        <v>0.03</v>
      </c>
      <c r="AK82" s="128">
        <f t="shared" si="9"/>
        <v>0.03</v>
      </c>
      <c r="AL82" s="128">
        <f t="shared" si="9"/>
        <v>0.03</v>
      </c>
      <c r="AM82" s="128">
        <f t="shared" si="9"/>
        <v>0.03</v>
      </c>
      <c r="AN82" s="128">
        <f t="shared" si="9"/>
        <v>0.03</v>
      </c>
      <c r="AO82" s="128">
        <f t="shared" si="9"/>
        <v>0.03</v>
      </c>
      <c r="AP82" s="128">
        <f t="shared" si="9"/>
        <v>0.03</v>
      </c>
      <c r="AQ82" s="128">
        <f t="shared" si="9"/>
        <v>0.03</v>
      </c>
      <c r="AR82" s="128">
        <f t="shared" si="9"/>
        <v>0.03</v>
      </c>
      <c r="AS82" s="128">
        <f t="shared" si="9"/>
        <v>0.03</v>
      </c>
      <c r="AT82" s="128">
        <f t="shared" si="9"/>
        <v>0.03</v>
      </c>
      <c r="AU82" s="128">
        <f t="shared" si="9"/>
        <v>0.03</v>
      </c>
      <c r="AV82" s="128">
        <f t="shared" si="9"/>
        <v>0.03</v>
      </c>
      <c r="AW82" s="128">
        <f t="shared" si="9"/>
        <v>0.03</v>
      </c>
      <c r="AX82" s="128">
        <f t="shared" si="9"/>
        <v>0.03</v>
      </c>
      <c r="AY82" s="128">
        <f t="shared" si="9"/>
        <v>0.03</v>
      </c>
      <c r="AZ82" s="128">
        <f t="shared" si="9"/>
        <v>0.03</v>
      </c>
      <c r="BA82" s="128">
        <f t="shared" si="9"/>
        <v>0.03</v>
      </c>
      <c r="BB82" s="128">
        <f t="shared" si="9"/>
        <v>0.03</v>
      </c>
      <c r="BC82" s="128">
        <f t="shared" si="9"/>
        <v>0.03</v>
      </c>
      <c r="BD82" s="128">
        <f t="shared" si="9"/>
        <v>0.03</v>
      </c>
      <c r="BE82" s="128">
        <f t="shared" si="9"/>
        <v>0.03</v>
      </c>
      <c r="BF82" s="128">
        <f t="shared" si="9"/>
        <v>0.03</v>
      </c>
      <c r="BG82" s="128">
        <f t="shared" si="9"/>
        <v>0.03</v>
      </c>
      <c r="BH82" s="128">
        <f t="shared" si="9"/>
        <v>0.03</v>
      </c>
      <c r="BI82" s="128">
        <f t="shared" si="9"/>
        <v>0.03</v>
      </c>
      <c r="BJ82" s="128">
        <f t="shared" si="9"/>
        <v>0.03</v>
      </c>
      <c r="BK82" s="128">
        <f t="shared" si="9"/>
        <v>0.03</v>
      </c>
      <c r="BL82" s="128">
        <f t="shared" si="9"/>
        <v>0.03</v>
      </c>
      <c r="BM82" s="128">
        <f t="shared" si="9"/>
        <v>0.03</v>
      </c>
      <c r="BN82" s="128">
        <f t="shared" si="9"/>
        <v>0.03</v>
      </c>
      <c r="BO82" s="128">
        <f t="shared" si="9"/>
        <v>0.03</v>
      </c>
      <c r="BP82" s="128">
        <f t="shared" si="9"/>
        <v>0.03</v>
      </c>
      <c r="BQ82" s="128">
        <f t="shared" si="9"/>
        <v>0.03</v>
      </c>
      <c r="BR82" s="128">
        <f t="shared" si="9"/>
        <v>0.03</v>
      </c>
      <c r="BS82" s="128">
        <f t="shared" si="8"/>
        <v>0.03</v>
      </c>
      <c r="BT82" s="128">
        <f t="shared" si="8"/>
        <v>0.03</v>
      </c>
      <c r="BU82" s="128">
        <f t="shared" si="8"/>
        <v>0.03</v>
      </c>
    </row>
    <row r="83" spans="3:73" s="154" customFormat="1" ht="12.75">
      <c r="C83" s="126">
        <v>0.035000000000000003</v>
      </c>
      <c r="D83" s="162">
        <f t="shared" si="5"/>
        <v>0.035000000000000003</v>
      </c>
      <c r="F83" s="128">
        <f t="shared" si="6"/>
        <v>0.035000000000000003</v>
      </c>
      <c r="G83" s="128">
        <f t="shared" si="9"/>
        <v>0.035000000000000003</v>
      </c>
      <c r="H83" s="128">
        <f t="shared" si="9"/>
        <v>0.035000000000000003</v>
      </c>
      <c r="I83" s="128">
        <f t="shared" si="9"/>
        <v>0.035000000000000003</v>
      </c>
      <c r="J83" s="128">
        <f t="shared" si="9"/>
        <v>0.035000000000000003</v>
      </c>
      <c r="K83" s="128">
        <f t="shared" si="9"/>
        <v>0.035000000000000003</v>
      </c>
      <c r="L83" s="128">
        <f t="shared" si="9"/>
        <v>0.035000000000000003</v>
      </c>
      <c r="M83" s="128">
        <f t="shared" si="9"/>
        <v>0.035000000000000003</v>
      </c>
      <c r="N83" s="128">
        <f t="shared" si="9"/>
        <v>0.035000000000000003</v>
      </c>
      <c r="O83" s="128">
        <f t="shared" si="9"/>
        <v>0.035000000000000003</v>
      </c>
      <c r="P83" s="128">
        <f t="shared" si="9"/>
        <v>0.035000000000000003</v>
      </c>
      <c r="Q83" s="128">
        <f t="shared" si="9"/>
        <v>0.035000000000000003</v>
      </c>
      <c r="R83" s="128">
        <f t="shared" si="9"/>
        <v>0.035000000000000003</v>
      </c>
      <c r="S83" s="128">
        <f t="shared" si="9"/>
        <v>0.035000000000000003</v>
      </c>
      <c r="T83" s="128">
        <f t="shared" si="9"/>
        <v>0.035000000000000003</v>
      </c>
      <c r="U83" s="128">
        <f t="shared" si="9"/>
        <v>0.035000000000000003</v>
      </c>
      <c r="V83" s="128">
        <f t="shared" si="9"/>
        <v>0.035000000000000003</v>
      </c>
      <c r="W83" s="128">
        <f t="shared" si="9"/>
        <v>0.035000000000000003</v>
      </c>
      <c r="X83" s="128">
        <f t="shared" si="9"/>
        <v>0.035000000000000003</v>
      </c>
      <c r="Y83" s="128">
        <f t="shared" si="9"/>
        <v>0.035000000000000003</v>
      </c>
      <c r="Z83" s="128">
        <f t="shared" si="9"/>
        <v>0.035000000000000003</v>
      </c>
      <c r="AA83" s="128">
        <f t="shared" si="9"/>
        <v>0.035000000000000003</v>
      </c>
      <c r="AB83" s="128">
        <f t="shared" si="9"/>
        <v>0.035000000000000003</v>
      </c>
      <c r="AC83" s="128">
        <f t="shared" si="9"/>
        <v>0.035000000000000003</v>
      </c>
      <c r="AD83" s="128">
        <f t="shared" si="9"/>
        <v>0.035000000000000003</v>
      </c>
      <c r="AE83" s="128">
        <f t="shared" si="9"/>
        <v>0.035000000000000003</v>
      </c>
      <c r="AF83" s="128">
        <f t="shared" si="9"/>
        <v>0.035000000000000003</v>
      </c>
      <c r="AG83" s="128">
        <f t="shared" si="9"/>
        <v>0.035000000000000003</v>
      </c>
      <c r="AH83" s="128">
        <f t="shared" si="9"/>
        <v>0.035000000000000003</v>
      </c>
      <c r="AI83" s="128">
        <f t="shared" si="9"/>
        <v>0.035000000000000003</v>
      </c>
      <c r="AJ83" s="128">
        <f t="shared" si="9"/>
        <v>0.035000000000000003</v>
      </c>
      <c r="AK83" s="128">
        <f t="shared" si="9"/>
        <v>0.035000000000000003</v>
      </c>
      <c r="AL83" s="128">
        <f t="shared" si="9"/>
        <v>0.035000000000000003</v>
      </c>
      <c r="AM83" s="128">
        <f t="shared" si="9"/>
        <v>0.035000000000000003</v>
      </c>
      <c r="AN83" s="128">
        <f t="shared" si="9"/>
        <v>0.035000000000000003</v>
      </c>
      <c r="AO83" s="128">
        <f t="shared" si="9"/>
        <v>0.035000000000000003</v>
      </c>
      <c r="AP83" s="128">
        <f t="shared" si="9"/>
        <v>0.035000000000000003</v>
      </c>
      <c r="AQ83" s="128">
        <f t="shared" si="9"/>
        <v>0.035000000000000003</v>
      </c>
      <c r="AR83" s="128">
        <f t="shared" si="9"/>
        <v>0.035000000000000003</v>
      </c>
      <c r="AS83" s="128">
        <f t="shared" si="9"/>
        <v>0.035000000000000003</v>
      </c>
      <c r="AT83" s="128">
        <f t="shared" si="9"/>
        <v>0.035000000000000003</v>
      </c>
      <c r="AU83" s="128">
        <f t="shared" si="9"/>
        <v>0.035000000000000003</v>
      </c>
      <c r="AV83" s="128">
        <f t="shared" si="9"/>
        <v>0.035000000000000003</v>
      </c>
      <c r="AW83" s="128">
        <f t="shared" si="9"/>
        <v>0.035000000000000003</v>
      </c>
      <c r="AX83" s="128">
        <f t="shared" si="9"/>
        <v>0.035000000000000003</v>
      </c>
      <c r="AY83" s="128">
        <f t="shared" si="9"/>
        <v>0.035000000000000003</v>
      </c>
      <c r="AZ83" s="128">
        <f t="shared" si="9"/>
        <v>0.035000000000000003</v>
      </c>
      <c r="BA83" s="128">
        <f t="shared" si="9"/>
        <v>0.035000000000000003</v>
      </c>
      <c r="BB83" s="128">
        <f t="shared" si="9"/>
        <v>0.035000000000000003</v>
      </c>
      <c r="BC83" s="128">
        <f t="shared" si="9"/>
        <v>0.035000000000000003</v>
      </c>
      <c r="BD83" s="128">
        <f t="shared" si="9"/>
        <v>0.035000000000000003</v>
      </c>
      <c r="BE83" s="128">
        <f t="shared" si="9"/>
        <v>0.035000000000000003</v>
      </c>
      <c r="BF83" s="128">
        <f t="shared" si="9"/>
        <v>0.035000000000000003</v>
      </c>
      <c r="BG83" s="128">
        <f t="shared" si="9"/>
        <v>0.035000000000000003</v>
      </c>
      <c r="BH83" s="128">
        <f t="shared" si="9"/>
        <v>0.035000000000000003</v>
      </c>
      <c r="BI83" s="128">
        <f t="shared" si="9"/>
        <v>0.035000000000000003</v>
      </c>
      <c r="BJ83" s="128">
        <f t="shared" si="9"/>
        <v>0.035000000000000003</v>
      </c>
      <c r="BK83" s="128">
        <f t="shared" si="9"/>
        <v>0.035000000000000003</v>
      </c>
      <c r="BL83" s="128">
        <f t="shared" si="9"/>
        <v>0.035000000000000003</v>
      </c>
      <c r="BM83" s="128">
        <f t="shared" si="9"/>
        <v>0.035000000000000003</v>
      </c>
      <c r="BN83" s="128">
        <f t="shared" si="9"/>
        <v>0.035000000000000003</v>
      </c>
      <c r="BO83" s="128">
        <f t="shared" si="9"/>
        <v>0.035000000000000003</v>
      </c>
      <c r="BP83" s="128">
        <f t="shared" si="9"/>
        <v>0.035000000000000003</v>
      </c>
      <c r="BQ83" s="128">
        <f t="shared" si="9"/>
        <v>0.035000000000000003</v>
      </c>
      <c r="BR83" s="128">
        <f t="shared" si="9"/>
        <v>0.035000000000000003</v>
      </c>
      <c r="BS83" s="128">
        <f t="shared" si="8"/>
        <v>0.035000000000000003</v>
      </c>
      <c r="BT83" s="128">
        <f t="shared" si="8"/>
        <v>0.035000000000000003</v>
      </c>
      <c r="BU83" s="128">
        <f t="shared" si="8"/>
        <v>0.035000000000000003</v>
      </c>
    </row>
    <row r="84" spans="3:73" s="154" customFormat="1" ht="12.75">
      <c r="C84" s="123"/>
      <c r="D84" s="162"/>
      <c r="F84" s="129"/>
      <c r="G84" s="124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142"/>
    </row>
    <row r="85" spans="3:73" s="154" customFormat="1" ht="12.75">
      <c r="C85" s="368" t="s">
        <v>164</v>
      </c>
      <c r="D85" s="160">
        <f>GEOMEAN(F85:AI85)</f>
        <v>0.01</v>
      </c>
      <c r="E85" s="163"/>
      <c r="F85" s="379">
        <v>0.01</v>
      </c>
      <c r="G85" s="379">
        <f>F85</f>
        <v>0.01</v>
      </c>
      <c r="H85" s="379">
        <f t="shared" si="10" ref="H85:BS85">G85</f>
        <v>0.01</v>
      </c>
      <c r="I85" s="379">
        <f t="shared" si="10"/>
        <v>0.01</v>
      </c>
      <c r="J85" s="379">
        <f t="shared" si="10"/>
        <v>0.01</v>
      </c>
      <c r="K85" s="379">
        <f t="shared" si="10"/>
        <v>0.01</v>
      </c>
      <c r="L85" s="379">
        <f t="shared" si="10"/>
        <v>0.01</v>
      </c>
      <c r="M85" s="379">
        <f t="shared" si="10"/>
        <v>0.01</v>
      </c>
      <c r="N85" s="379">
        <f t="shared" si="10"/>
        <v>0.01</v>
      </c>
      <c r="O85" s="379">
        <f t="shared" si="10"/>
        <v>0.01</v>
      </c>
      <c r="P85" s="379">
        <f t="shared" si="10"/>
        <v>0.01</v>
      </c>
      <c r="Q85" s="379">
        <f t="shared" si="10"/>
        <v>0.01</v>
      </c>
      <c r="R85" s="379">
        <f t="shared" si="10"/>
        <v>0.01</v>
      </c>
      <c r="S85" s="379">
        <f t="shared" si="10"/>
        <v>0.01</v>
      </c>
      <c r="T85" s="379">
        <f t="shared" si="10"/>
        <v>0.01</v>
      </c>
      <c r="U85" s="379">
        <f t="shared" si="10"/>
        <v>0.01</v>
      </c>
      <c r="V85" s="379">
        <f t="shared" si="10"/>
        <v>0.01</v>
      </c>
      <c r="W85" s="379">
        <f t="shared" si="10"/>
        <v>0.01</v>
      </c>
      <c r="X85" s="379">
        <f t="shared" si="10"/>
        <v>0.01</v>
      </c>
      <c r="Y85" s="379">
        <f t="shared" si="10"/>
        <v>0.01</v>
      </c>
      <c r="Z85" s="379">
        <f t="shared" si="10"/>
        <v>0.01</v>
      </c>
      <c r="AA85" s="379">
        <f t="shared" si="10"/>
        <v>0.01</v>
      </c>
      <c r="AB85" s="379">
        <f t="shared" si="10"/>
        <v>0.01</v>
      </c>
      <c r="AC85" s="379">
        <f t="shared" si="10"/>
        <v>0.01</v>
      </c>
      <c r="AD85" s="379">
        <f t="shared" si="10"/>
        <v>0.01</v>
      </c>
      <c r="AE85" s="379">
        <f t="shared" si="10"/>
        <v>0.01</v>
      </c>
      <c r="AF85" s="379">
        <f t="shared" si="10"/>
        <v>0.01</v>
      </c>
      <c r="AG85" s="379">
        <f t="shared" si="10"/>
        <v>0.01</v>
      </c>
      <c r="AH85" s="379">
        <f t="shared" si="10"/>
        <v>0.01</v>
      </c>
      <c r="AI85" s="379">
        <f t="shared" si="10"/>
        <v>0.01</v>
      </c>
      <c r="AJ85" s="379">
        <f t="shared" si="10"/>
        <v>0.01</v>
      </c>
      <c r="AK85" s="379">
        <f t="shared" si="10"/>
        <v>0.01</v>
      </c>
      <c r="AL85" s="379">
        <f t="shared" si="10"/>
        <v>0.01</v>
      </c>
      <c r="AM85" s="379">
        <f t="shared" si="10"/>
        <v>0.01</v>
      </c>
      <c r="AN85" s="379">
        <f t="shared" si="10"/>
        <v>0.01</v>
      </c>
      <c r="AO85" s="379">
        <f t="shared" si="10"/>
        <v>0.01</v>
      </c>
      <c r="AP85" s="379">
        <f t="shared" si="10"/>
        <v>0.01</v>
      </c>
      <c r="AQ85" s="379">
        <f t="shared" si="10"/>
        <v>0.01</v>
      </c>
      <c r="AR85" s="379">
        <f t="shared" si="10"/>
        <v>0.01</v>
      </c>
      <c r="AS85" s="379">
        <f t="shared" si="10"/>
        <v>0.01</v>
      </c>
      <c r="AT85" s="379">
        <f t="shared" si="10"/>
        <v>0.01</v>
      </c>
      <c r="AU85" s="379">
        <f t="shared" si="10"/>
        <v>0.01</v>
      </c>
      <c r="AV85" s="379">
        <f t="shared" si="10"/>
        <v>0.01</v>
      </c>
      <c r="AW85" s="379">
        <f t="shared" si="10"/>
        <v>0.01</v>
      </c>
      <c r="AX85" s="379">
        <f t="shared" si="10"/>
        <v>0.01</v>
      </c>
      <c r="AY85" s="379">
        <f t="shared" si="10"/>
        <v>0.01</v>
      </c>
      <c r="AZ85" s="379">
        <f t="shared" si="10"/>
        <v>0.01</v>
      </c>
      <c r="BA85" s="379">
        <f t="shared" si="10"/>
        <v>0.01</v>
      </c>
      <c r="BB85" s="379">
        <f t="shared" si="10"/>
        <v>0.01</v>
      </c>
      <c r="BC85" s="379">
        <f t="shared" si="10"/>
        <v>0.01</v>
      </c>
      <c r="BD85" s="379">
        <f t="shared" si="10"/>
        <v>0.01</v>
      </c>
      <c r="BE85" s="379">
        <f t="shared" si="10"/>
        <v>0.01</v>
      </c>
      <c r="BF85" s="379">
        <f t="shared" si="10"/>
        <v>0.01</v>
      </c>
      <c r="BG85" s="379">
        <f t="shared" si="10"/>
        <v>0.01</v>
      </c>
      <c r="BH85" s="379">
        <f t="shared" si="10"/>
        <v>0.01</v>
      </c>
      <c r="BI85" s="379">
        <f t="shared" si="10"/>
        <v>0.01</v>
      </c>
      <c r="BJ85" s="379">
        <f t="shared" si="10"/>
        <v>0.01</v>
      </c>
      <c r="BK85" s="379">
        <f t="shared" si="10"/>
        <v>0.01</v>
      </c>
      <c r="BL85" s="379">
        <f t="shared" si="10"/>
        <v>0.01</v>
      </c>
      <c r="BM85" s="379">
        <f t="shared" si="10"/>
        <v>0.01</v>
      </c>
      <c r="BN85" s="379">
        <f t="shared" si="10"/>
        <v>0.01</v>
      </c>
      <c r="BO85" s="379">
        <f t="shared" si="10"/>
        <v>0.01</v>
      </c>
      <c r="BP85" s="379">
        <f t="shared" si="10"/>
        <v>0.01</v>
      </c>
      <c r="BQ85" s="379">
        <f t="shared" si="10"/>
        <v>0.01</v>
      </c>
      <c r="BR85" s="379">
        <f t="shared" si="10"/>
        <v>0.01</v>
      </c>
      <c r="BS85" s="379">
        <f t="shared" si="10"/>
        <v>0.01</v>
      </c>
      <c r="BT85" s="379">
        <f>BS85</f>
        <v>0.01</v>
      </c>
      <c r="BU85" s="379">
        <f>BT85</f>
        <v>0.01</v>
      </c>
    </row>
    <row r="86" spans="3:73" s="154" customFormat="1" ht="12.75">
      <c r="C86" s="369" t="s">
        <v>165</v>
      </c>
      <c r="D86" s="162">
        <f>GEOMEAN(F86:AI86)</f>
        <v>0.02</v>
      </c>
      <c r="F86" s="380">
        <v>0.02</v>
      </c>
      <c r="G86" s="380">
        <v>0.02</v>
      </c>
      <c r="H86" s="380">
        <v>0.02</v>
      </c>
      <c r="I86" s="380">
        <v>0.02</v>
      </c>
      <c r="J86" s="380">
        <v>0.02</v>
      </c>
      <c r="K86" s="380">
        <v>0.02</v>
      </c>
      <c r="L86" s="380">
        <v>0.02</v>
      </c>
      <c r="M86" s="380">
        <v>0.02</v>
      </c>
      <c r="N86" s="380">
        <v>0.02</v>
      </c>
      <c r="O86" s="380">
        <v>0.02</v>
      </c>
      <c r="P86" s="380">
        <v>0.02</v>
      </c>
      <c r="Q86" s="380">
        <v>0.02</v>
      </c>
      <c r="R86" s="380">
        <v>0.02</v>
      </c>
      <c r="S86" s="380">
        <v>0.02</v>
      </c>
      <c r="T86" s="380">
        <v>0.02</v>
      </c>
      <c r="U86" s="380">
        <v>0.02</v>
      </c>
      <c r="V86" s="380">
        <v>0.02</v>
      </c>
      <c r="W86" s="380">
        <v>0.02</v>
      </c>
      <c r="X86" s="380">
        <v>0.02</v>
      </c>
      <c r="Y86" s="380">
        <v>0.02</v>
      </c>
      <c r="Z86" s="380">
        <v>0.02</v>
      </c>
      <c r="AA86" s="380">
        <v>0.02</v>
      </c>
      <c r="AB86" s="380">
        <v>0.02</v>
      </c>
      <c r="AC86" s="380">
        <v>0.02</v>
      </c>
      <c r="AD86" s="380">
        <v>0.02</v>
      </c>
      <c r="AE86" s="380">
        <v>0.02</v>
      </c>
      <c r="AF86" s="380">
        <v>0.02</v>
      </c>
      <c r="AG86" s="380">
        <v>0.02</v>
      </c>
      <c r="AH86" s="380">
        <v>0.02</v>
      </c>
      <c r="AI86" s="380">
        <v>0.02</v>
      </c>
      <c r="AJ86" s="380">
        <v>0.02</v>
      </c>
      <c r="AK86" s="380">
        <v>0.02</v>
      </c>
      <c r="AL86" s="380">
        <v>0.02</v>
      </c>
      <c r="AM86" s="380">
        <v>0.02</v>
      </c>
      <c r="AN86" s="380">
        <v>0.02</v>
      </c>
      <c r="AO86" s="380">
        <v>0.02</v>
      </c>
      <c r="AP86" s="380">
        <v>0.02</v>
      </c>
      <c r="AQ86" s="380">
        <v>0.02</v>
      </c>
      <c r="AR86" s="380">
        <v>0.02</v>
      </c>
      <c r="AS86" s="380">
        <v>0.02</v>
      </c>
      <c r="AT86" s="380">
        <v>0.02</v>
      </c>
      <c r="AU86" s="380">
        <v>0.02</v>
      </c>
      <c r="AV86" s="380">
        <v>0.02</v>
      </c>
      <c r="AW86" s="380">
        <v>0.02</v>
      </c>
      <c r="AX86" s="380">
        <v>0.02</v>
      </c>
      <c r="AY86" s="380">
        <v>0.02</v>
      </c>
      <c r="AZ86" s="380">
        <v>0.02</v>
      </c>
      <c r="BA86" s="380">
        <v>0.02</v>
      </c>
      <c r="BB86" s="380">
        <v>0.02</v>
      </c>
      <c r="BC86" s="380">
        <v>0.02</v>
      </c>
      <c r="BD86" s="380">
        <v>0.02</v>
      </c>
      <c r="BE86" s="380">
        <v>0.02</v>
      </c>
      <c r="BF86" s="380">
        <v>0.02</v>
      </c>
      <c r="BG86" s="380">
        <v>0.02</v>
      </c>
      <c r="BH86" s="380">
        <v>0.02</v>
      </c>
      <c r="BI86" s="380">
        <v>0.02</v>
      </c>
      <c r="BJ86" s="380">
        <v>0.02</v>
      </c>
      <c r="BK86" s="380">
        <v>0.02</v>
      </c>
      <c r="BL86" s="380">
        <v>0.02</v>
      </c>
      <c r="BM86" s="380">
        <v>0.02</v>
      </c>
      <c r="BN86" s="380">
        <v>0.02</v>
      </c>
      <c r="BO86" s="380">
        <v>0.02</v>
      </c>
      <c r="BP86" s="380">
        <v>0.02</v>
      </c>
      <c r="BQ86" s="380">
        <v>0.02</v>
      </c>
      <c r="BR86" s="380">
        <v>0.02</v>
      </c>
      <c r="BS86" s="380">
        <v>0.02</v>
      </c>
      <c r="BT86" s="380">
        <v>0.02</v>
      </c>
      <c r="BU86" s="380">
        <v>0.02</v>
      </c>
    </row>
    <row r="87" spans="3:73" s="154" customFormat="1" ht="12.75">
      <c r="C87" s="370" t="s">
        <v>166</v>
      </c>
      <c r="D87" s="164">
        <f>GEOMEAN(F87:AI87)</f>
        <v>0.03</v>
      </c>
      <c r="E87" s="165"/>
      <c r="F87" s="381">
        <v>0.03</v>
      </c>
      <c r="G87" s="381">
        <v>0.03</v>
      </c>
      <c r="H87" s="381">
        <v>0.03</v>
      </c>
      <c r="I87" s="381">
        <v>0.03</v>
      </c>
      <c r="J87" s="381">
        <v>0.03</v>
      </c>
      <c r="K87" s="381">
        <v>0.03</v>
      </c>
      <c r="L87" s="381">
        <v>0.03</v>
      </c>
      <c r="M87" s="381">
        <v>0.03</v>
      </c>
      <c r="N87" s="381">
        <v>0.03</v>
      </c>
      <c r="O87" s="381">
        <v>0.03</v>
      </c>
      <c r="P87" s="381">
        <v>0.03</v>
      </c>
      <c r="Q87" s="381">
        <v>0.03</v>
      </c>
      <c r="R87" s="381">
        <v>0.03</v>
      </c>
      <c r="S87" s="381">
        <v>0.03</v>
      </c>
      <c r="T87" s="381">
        <v>0.03</v>
      </c>
      <c r="U87" s="381">
        <v>0.03</v>
      </c>
      <c r="V87" s="381">
        <v>0.03</v>
      </c>
      <c r="W87" s="381">
        <v>0.03</v>
      </c>
      <c r="X87" s="381">
        <v>0.03</v>
      </c>
      <c r="Y87" s="381">
        <v>0.03</v>
      </c>
      <c r="Z87" s="381">
        <v>0.03</v>
      </c>
      <c r="AA87" s="381">
        <v>0.03</v>
      </c>
      <c r="AB87" s="381">
        <v>0.03</v>
      </c>
      <c r="AC87" s="381">
        <v>0.03</v>
      </c>
      <c r="AD87" s="381">
        <v>0.03</v>
      </c>
      <c r="AE87" s="381">
        <v>0.03</v>
      </c>
      <c r="AF87" s="381">
        <v>0.03</v>
      </c>
      <c r="AG87" s="381">
        <v>0.03</v>
      </c>
      <c r="AH87" s="381">
        <v>0.03</v>
      </c>
      <c r="AI87" s="381">
        <v>0.03</v>
      </c>
      <c r="AJ87" s="381">
        <v>0.03</v>
      </c>
      <c r="AK87" s="381">
        <v>0.03</v>
      </c>
      <c r="AL87" s="381">
        <v>0.03</v>
      </c>
      <c r="AM87" s="381">
        <v>0.03</v>
      </c>
      <c r="AN87" s="381">
        <v>0.03</v>
      </c>
      <c r="AO87" s="381">
        <v>0.03</v>
      </c>
      <c r="AP87" s="381">
        <v>0.03</v>
      </c>
      <c r="AQ87" s="381">
        <v>0.03</v>
      </c>
      <c r="AR87" s="381">
        <v>0.03</v>
      </c>
      <c r="AS87" s="381">
        <v>0.03</v>
      </c>
      <c r="AT87" s="381">
        <v>0.03</v>
      </c>
      <c r="AU87" s="381">
        <v>0.03</v>
      </c>
      <c r="AV87" s="381">
        <v>0.03</v>
      </c>
      <c r="AW87" s="381">
        <v>0.03</v>
      </c>
      <c r="AX87" s="381">
        <v>0.03</v>
      </c>
      <c r="AY87" s="381">
        <v>0.03</v>
      </c>
      <c r="AZ87" s="381">
        <v>0.03</v>
      </c>
      <c r="BA87" s="381">
        <v>0.03</v>
      </c>
      <c r="BB87" s="381">
        <v>0.03</v>
      </c>
      <c r="BC87" s="381">
        <v>0.03</v>
      </c>
      <c r="BD87" s="381">
        <v>0.03</v>
      </c>
      <c r="BE87" s="381">
        <v>0.03</v>
      </c>
      <c r="BF87" s="381">
        <v>0.03</v>
      </c>
      <c r="BG87" s="381">
        <v>0.03</v>
      </c>
      <c r="BH87" s="381">
        <v>0.03</v>
      </c>
      <c r="BI87" s="381">
        <v>0.03</v>
      </c>
      <c r="BJ87" s="381">
        <v>0.03</v>
      </c>
      <c r="BK87" s="381">
        <v>0.03</v>
      </c>
      <c r="BL87" s="381">
        <v>0.03</v>
      </c>
      <c r="BM87" s="381">
        <v>0.03</v>
      </c>
      <c r="BN87" s="381">
        <v>0.03</v>
      </c>
      <c r="BO87" s="381">
        <v>0.03</v>
      </c>
      <c r="BP87" s="381">
        <v>0.03</v>
      </c>
      <c r="BQ87" s="381">
        <v>0.03</v>
      </c>
      <c r="BR87" s="381">
        <v>0.03</v>
      </c>
      <c r="BS87" s="381">
        <v>0.03</v>
      </c>
      <c r="BT87" s="381">
        <v>0.03</v>
      </c>
      <c r="BU87" s="381">
        <v>0.03</v>
      </c>
    </row>
    <row r="88" s="155" customFormat="1" ht="12.75"/>
    <row r="89" s="155" customFormat="1" ht="12.75"/>
    <row r="90" s="155" customFormat="1" ht="12.75"/>
    <row r="91" s="155" customFormat="1" ht="12.75"/>
    <row r="92" spans="3:4" s="155" customFormat="1" ht="12.75">
      <c r="C92" s="188"/>
      <c r="D92" s="188"/>
    </row>
    <row r="93" spans="3:4" ht="12.75">
      <c r="C93" s="184"/>
      <c r="D93" s="184"/>
    </row>
    <row r="94" spans="3:4" ht="12.75">
      <c r="C94" s="189" t="s">
        <v>190</v>
      </c>
      <c r="D94" s="184"/>
    </row>
    <row r="95" spans="3:4" ht="12.75">
      <c r="C95" s="184"/>
      <c r="D95" s="184"/>
    </row>
    <row r="96" spans="3:5" ht="12.75">
      <c r="C96" s="185" t="s">
        <v>60</v>
      </c>
      <c r="D96" s="186" t="s">
        <v>140</v>
      </c>
      <c r="E96" s="185" t="s">
        <v>220</v>
      </c>
    </row>
    <row r="97" spans="3:12" ht="12.75">
      <c r="C97" s="181" t="s">
        <v>11</v>
      </c>
      <c r="D97" s="182">
        <v>1</v>
      </c>
      <c r="E97" s="1" t="s">
        <v>222</v>
      </c>
      <c r="F97" s="3"/>
      <c r="G97" s="3"/>
      <c r="H97" s="3"/>
      <c r="I97" s="3"/>
      <c r="J97" s="3"/>
      <c r="K97" s="3"/>
      <c r="L97" s="2"/>
    </row>
    <row r="98" spans="3:12" ht="12.75">
      <c r="C98" s="181" t="s">
        <v>155</v>
      </c>
      <c r="D98" s="182">
        <v>2</v>
      </c>
      <c r="E98" s="1" t="s">
        <v>221</v>
      </c>
      <c r="F98" s="3"/>
      <c r="G98" s="3"/>
      <c r="H98" s="3"/>
      <c r="I98" s="3"/>
      <c r="J98" s="3"/>
      <c r="K98" s="3"/>
      <c r="L98" s="2"/>
    </row>
    <row r="99" spans="3:12" ht="12.75">
      <c r="C99" s="181" t="s">
        <v>8</v>
      </c>
      <c r="D99" s="182">
        <v>3</v>
      </c>
      <c r="E99" s="1" t="s">
        <v>223</v>
      </c>
      <c r="F99" s="3"/>
      <c r="G99" s="3"/>
      <c r="H99" s="3"/>
      <c r="I99" s="3"/>
      <c r="J99" s="3"/>
      <c r="K99" s="3"/>
      <c r="L99" s="2"/>
    </row>
    <row r="100" spans="3:12" ht="12.75">
      <c r="C100" s="181" t="s">
        <v>15</v>
      </c>
      <c r="D100" s="182">
        <v>4</v>
      </c>
      <c r="E100" s="1" t="s">
        <v>224</v>
      </c>
      <c r="F100" s="3"/>
      <c r="G100" s="3"/>
      <c r="H100" s="3"/>
      <c r="I100" s="3"/>
      <c r="J100" s="3"/>
      <c r="K100" s="3"/>
      <c r="L100" s="2"/>
    </row>
    <row r="101" spans="3:12" ht="12.75">
      <c r="C101" s="181" t="s">
        <v>12</v>
      </c>
      <c r="D101" s="182">
        <v>5</v>
      </c>
      <c r="E101" s="1" t="s">
        <v>225</v>
      </c>
      <c r="F101" s="3"/>
      <c r="G101" s="3"/>
      <c r="H101" s="3"/>
      <c r="I101" s="3"/>
      <c r="J101" s="3"/>
      <c r="K101" s="3"/>
      <c r="L101" s="2"/>
    </row>
    <row r="102" spans="3:12" ht="12.75">
      <c r="C102" s="181" t="s">
        <v>219</v>
      </c>
      <c r="D102" s="182">
        <v>6</v>
      </c>
      <c r="E102" s="1" t="s">
        <v>226</v>
      </c>
      <c r="F102" s="3"/>
      <c r="G102" s="3"/>
      <c r="H102" s="3"/>
      <c r="I102" s="3"/>
      <c r="J102" s="3"/>
      <c r="K102" s="3"/>
      <c r="L102" s="2"/>
    </row>
    <row r="103" spans="3:4" ht="12.75">
      <c r="C103" s="183"/>
      <c r="D103" s="184"/>
    </row>
    <row r="104" spans="3:4" ht="12.75">
      <c r="C104" s="183"/>
      <c r="D104" s="184"/>
    </row>
    <row r="105" spans="3:4" ht="12.75">
      <c r="C105" s="183"/>
      <c r="D105" s="184"/>
    </row>
    <row r="106" spans="3:4" ht="12.75">
      <c r="C106" s="185" t="s">
        <v>180</v>
      </c>
      <c r="D106" s="186" t="s">
        <v>179</v>
      </c>
    </row>
    <row r="107" spans="3:4" ht="12.75">
      <c r="C107" s="181" t="s">
        <v>160</v>
      </c>
      <c r="D107" s="187">
        <v>1</v>
      </c>
    </row>
    <row r="108" spans="3:4" ht="12.75">
      <c r="C108" s="181" t="s">
        <v>159</v>
      </c>
      <c r="D108" s="187">
        <f>10^3</f>
        <v>1000</v>
      </c>
    </row>
    <row r="109" spans="3:4" ht="12.75">
      <c r="C109" s="181" t="s">
        <v>161</v>
      </c>
      <c r="D109" s="187">
        <f>10^6</f>
        <v>1000000</v>
      </c>
    </row>
    <row r="110" spans="3:4" ht="12.75">
      <c r="C110" s="181" t="s">
        <v>162</v>
      </c>
      <c r="D110" s="187">
        <f>10^9</f>
        <v>1000000000</v>
      </c>
    </row>
  </sheetData>
  <dataValidations count="1">
    <dataValidation type="list" allowBlank="1" showInputMessage="1" showErrorMessage="1" sqref="E43">
      <formula1>$C$54:$C$71</formula1>
    </dataValidation>
  </dataValidations>
  <pageMargins left="0.7" right="0.7" top="0.75" bottom="0.75" header="0.3" footer="0.3"/>
  <pageSetup fitToWidth="0" horizontalDpi="1200" verticalDpi="12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